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zutarilive.sharepoint.com/sites/1001746/Shared Documents/06 Published/20230605 Updated Tender Submission/Volume 3/FINAL TO BE UPLOADED/"/>
    </mc:Choice>
  </mc:AlternateContent>
  <xr:revisionPtr revIDLastSave="264" documentId="8_{D913CF4E-1393-4F89-9DE8-EC4E2F0BE529}" xr6:coauthVersionLast="47" xr6:coauthVersionMax="47" xr10:uidLastSave="{62E5B807-777B-4DCE-9B32-19ACBF1DC13A}"/>
  <bookViews>
    <workbookView xWindow="28680" yWindow="885" windowWidth="29040" windowHeight="15720" tabRatio="869" activeTab="40" xr2:uid="{00000000-000D-0000-FFFF-FFFF00000000}"/>
  </bookViews>
  <sheets>
    <sheet name="1.2" sheetId="39" r:id="rId1"/>
    <sheet name="1.3" sheetId="38" r:id="rId2"/>
    <sheet name="1.4" sheetId="41" r:id="rId3"/>
    <sheet name="1.5" sheetId="112" r:id="rId4"/>
    <sheet name="1.6" sheetId="114" state="hidden" r:id="rId5"/>
    <sheet name="1.7" sheetId="115" state="hidden" r:id="rId6"/>
    <sheet name="2.1" sheetId="117" r:id="rId7"/>
    <sheet name="2.2" sheetId="176" state="hidden" r:id="rId8"/>
    <sheet name="2.3" sheetId="177" state="hidden" r:id="rId9"/>
    <sheet name="2.4" sheetId="178" state="hidden" r:id="rId10"/>
    <sheet name="3.1" sheetId="179" state="hidden" r:id="rId11"/>
    <sheet name="3.2" sheetId="118" state="hidden" r:id="rId12"/>
    <sheet name="3.3" sheetId="119" r:id="rId13"/>
    <sheet name="4.1" sheetId="121" state="hidden" r:id="rId14"/>
    <sheet name="4.2" sheetId="123" state="hidden" r:id="rId15"/>
    <sheet name="4.3" sheetId="122" r:id="rId16"/>
    <sheet name="4.4" sheetId="125" state="hidden" r:id="rId17"/>
    <sheet name="4.5" sheetId="150" state="hidden" r:id="rId18"/>
    <sheet name="5.1" sheetId="126" state="hidden" r:id="rId19"/>
    <sheet name="5.2" sheetId="128" state="hidden" r:id="rId20"/>
    <sheet name="5.3" sheetId="129" state="hidden" r:id="rId21"/>
    <sheet name="5.4" sheetId="127" state="hidden" r:id="rId22"/>
    <sheet name="5.5" sheetId="113" state="hidden" r:id="rId23"/>
    <sheet name="6.1" sheetId="130" state="hidden" r:id="rId24"/>
    <sheet name="6.2" sheetId="133" r:id="rId25"/>
    <sheet name="7.1" sheetId="131" r:id="rId26"/>
    <sheet name="7.2" sheetId="132" r:id="rId27"/>
    <sheet name="7.3" sheetId="136" r:id="rId28"/>
    <sheet name="7.4" sheetId="137" state="hidden" r:id="rId29"/>
    <sheet name="7.5" sheetId="135" state="hidden" r:id="rId30"/>
    <sheet name="7.6" sheetId="138" state="hidden" r:id="rId31"/>
    <sheet name="8.1" sheetId="134" r:id="rId32"/>
    <sheet name="8.2" sheetId="139" state="hidden" r:id="rId33"/>
    <sheet name="8.3" sheetId="144" state="hidden" r:id="rId34"/>
    <sheet name="8.4" sheetId="143" state="hidden" r:id="rId35"/>
    <sheet name="8.5" sheetId="145" r:id="rId36"/>
    <sheet name="8.7" sheetId="146" state="hidden" r:id="rId37"/>
    <sheet name="8.6" sheetId="140" r:id="rId38"/>
    <sheet name="8.8" sheetId="141" r:id="rId39"/>
    <sheet name="8.9" sheetId="147" state="hidden" r:id="rId40"/>
    <sheet name="9.1" sheetId="142" r:id="rId41"/>
    <sheet name="10.1" sheetId="149" state="hidden" r:id="rId42"/>
    <sheet name="11.1" sheetId="151" state="hidden" r:id="rId43"/>
    <sheet name="11.2" sheetId="152" state="hidden" r:id="rId44"/>
    <sheet name="11.3" sheetId="153" state="hidden" r:id="rId45"/>
    <sheet name="11.4" sheetId="154" state="hidden" r:id="rId46"/>
    <sheet name="11.5" sheetId="155" state="hidden" r:id="rId47"/>
    <sheet name="11.6" sheetId="156" state="hidden" r:id="rId48"/>
    <sheet name="11.7" sheetId="157" r:id="rId49"/>
    <sheet name="11.8" sheetId="158" state="hidden" r:id="rId50"/>
    <sheet name="11.9" sheetId="159" r:id="rId51"/>
    <sheet name="12.1" sheetId="148" state="hidden" r:id="rId52"/>
    <sheet name="12.2" sheetId="160" state="hidden" r:id="rId53"/>
    <sheet name="12.3" sheetId="161" state="hidden" r:id="rId54"/>
    <sheet name="12.4" sheetId="162" state="hidden" r:id="rId55"/>
    <sheet name="12.5" sheetId="180" state="hidden" r:id="rId56"/>
    <sheet name="12.6" sheetId="181" state="hidden" r:id="rId57"/>
    <sheet name="12.7" sheetId="182" state="hidden" r:id="rId58"/>
    <sheet name="12.8" sheetId="183" state="hidden" r:id="rId59"/>
    <sheet name="12.9" sheetId="184" state="hidden" r:id="rId60"/>
    <sheet name="12.10" sheetId="185" state="hidden" r:id="rId61"/>
    <sheet name="12.11" sheetId="186" state="hidden" r:id="rId62"/>
    <sheet name="12.12" sheetId="187" state="hidden" r:id="rId63"/>
    <sheet name="13.2" sheetId="189" state="hidden" r:id="rId64"/>
    <sheet name="13.3" sheetId="190" state="hidden" r:id="rId65"/>
    <sheet name="13.4" sheetId="191" state="hidden" r:id="rId66"/>
    <sheet name="13.5" sheetId="192" state="hidden" r:id="rId67"/>
    <sheet name="13.6" sheetId="193" state="hidden" r:id="rId68"/>
    <sheet name="13.8" sheetId="195" state="hidden" r:id="rId69"/>
    <sheet name="13.9" sheetId="196" state="hidden" r:id="rId70"/>
    <sheet name="13.10" sheetId="197" state="hidden" r:id="rId71"/>
    <sheet name="13.11" sheetId="198" state="hidden" r:id="rId72"/>
    <sheet name="13.12" sheetId="199" state="hidden" r:id="rId73"/>
    <sheet name="13.13" sheetId="200" state="hidden" r:id="rId74"/>
    <sheet name="13.14" sheetId="201" state="hidden" r:id="rId75"/>
    <sheet name="14.1" sheetId="202" state="hidden" r:id="rId76"/>
    <sheet name="14.2" sheetId="203" state="hidden" r:id="rId77"/>
    <sheet name="14.3" sheetId="204" state="hidden" r:id="rId78"/>
    <sheet name="14.4" sheetId="205" state="hidden" r:id="rId79"/>
    <sheet name="14.5" sheetId="206" state="hidden" r:id="rId80"/>
    <sheet name="14.6" sheetId="207" state="hidden" r:id="rId81"/>
    <sheet name="14.7" sheetId="208" state="hidden" r:id="rId82"/>
    <sheet name="14.8" sheetId="209" state="hidden" r:id="rId83"/>
    <sheet name="14.9" sheetId="210" state="hidden" r:id="rId84"/>
    <sheet name="14.10" sheetId="211" state="hidden" r:id="rId85"/>
    <sheet name="14.11" sheetId="212" state="hidden" r:id="rId86"/>
    <sheet name="20.1" sheetId="213" r:id="rId87"/>
    <sheet name="Sch B - 13.7" sheetId="194" r:id="rId88"/>
    <sheet name="Sch D - D1000" sheetId="214" r:id="rId89"/>
    <sheet name="Summary" sheetId="85" r:id="rId90"/>
  </sheets>
  <definedNames>
    <definedName name="_xlnm._FilterDatabase" localSheetId="0" hidden="1">'1.2'!$F$1:$F$183</definedName>
    <definedName name="_xlnm._FilterDatabase" localSheetId="2" hidden="1">'1.4'!$F$1:$F$174</definedName>
    <definedName name="_xlnm._FilterDatabase" localSheetId="3" hidden="1">'1.5'!$F$1:$F$147</definedName>
    <definedName name="_xlnm._FilterDatabase" localSheetId="4" hidden="1">'1.6'!$G$1:$H$82</definedName>
    <definedName name="_xlnm._FilterDatabase" localSheetId="41" hidden="1">'10.1'!$G$1:$G$225</definedName>
    <definedName name="_xlnm._FilterDatabase" localSheetId="42" hidden="1">'11.1'!$G$1:$H$77</definedName>
    <definedName name="_xlnm._FilterDatabase" localSheetId="43" hidden="1">'11.2'!$G$1:$H$58</definedName>
    <definedName name="_xlnm._FilterDatabase" localSheetId="45" hidden="1">'11.4'!$G$1:$H$169</definedName>
    <definedName name="_xlnm._FilterDatabase" localSheetId="46" hidden="1">'11.5'!$G$1:$H$190</definedName>
    <definedName name="_xlnm._FilterDatabase" localSheetId="47" hidden="1">'11.6'!$G$1:$H$209</definedName>
    <definedName name="_xlnm._FilterDatabase" localSheetId="48" hidden="1">'11.7'!$G$1:$H$203</definedName>
    <definedName name="_xlnm._FilterDatabase" localSheetId="49" hidden="1">'11.8'!$G$1:$H$178</definedName>
    <definedName name="_xlnm._FilterDatabase" localSheetId="6" hidden="1">'2.1'!$A$1:$J$251</definedName>
    <definedName name="_xlnm._FilterDatabase" localSheetId="7" hidden="1">'2.2'!$G$1:$H$177</definedName>
    <definedName name="_xlnm._FilterDatabase" localSheetId="10" hidden="1">'3.1'!$G$1:$H$330</definedName>
    <definedName name="_xlnm._FilterDatabase" localSheetId="11" hidden="1">'3.2'!$G$1:$H$357</definedName>
    <definedName name="_xlnm._FilterDatabase" localSheetId="12" hidden="1">'3.3'!$G$1:$H$181</definedName>
    <definedName name="_xlnm._FilterDatabase" localSheetId="13" hidden="1">'4.1'!$G$1:$G$206</definedName>
    <definedName name="_xlnm._FilterDatabase" localSheetId="14" hidden="1">'4.2'!$G$1:$G$104</definedName>
    <definedName name="_xlnm._FilterDatabase" localSheetId="16" hidden="1">'4.4'!$G$2:$G$135</definedName>
    <definedName name="_xlnm._FilterDatabase" localSheetId="18" hidden="1">'5.1'!$G$1:$G$158</definedName>
    <definedName name="_xlnm._FilterDatabase" localSheetId="19" hidden="1">'5.2'!$G$1:$G$92</definedName>
    <definedName name="_xlnm._FilterDatabase" localSheetId="20" hidden="1">'5.3'!$G$1:$G$174</definedName>
    <definedName name="_xlnm._FilterDatabase" localSheetId="21" hidden="1">'5.4'!$G$1:$G$96</definedName>
    <definedName name="_xlnm._FilterDatabase" localSheetId="22" hidden="1">'5.5'!$G$1:$G$332</definedName>
    <definedName name="_xlnm._FilterDatabase" localSheetId="40" hidden="1">'9.1'!$G$1:$G$178</definedName>
    <definedName name="IHDR1">#REF!</definedName>
    <definedName name="IHDR2">#REF!</definedName>
    <definedName name="Item1">#REF!</definedName>
    <definedName name="Item2">#REF!</definedName>
    <definedName name="_xlnm.Print_Area" localSheetId="0">'1.2'!$A$1:$I$183</definedName>
    <definedName name="_xlnm.Print_Area" localSheetId="1">'1.3'!$A$1:$I$70</definedName>
    <definedName name="_xlnm.Print_Area" localSheetId="2">'1.4'!$A$1:$I$174</definedName>
    <definedName name="_xlnm.Print_Area" localSheetId="3">'1.5'!$A$1:$I$147</definedName>
    <definedName name="_xlnm.Print_Area" localSheetId="4">'1.6'!$B$1:$J$82</definedName>
    <definedName name="_xlnm.Print_Area" localSheetId="5">'1.7'!$B$1:$J$54</definedName>
    <definedName name="_xlnm.Print_Area" localSheetId="41">'10.1'!$B$1:$J$225</definedName>
    <definedName name="_xlnm.Print_Area" localSheetId="42">'11.1'!$B$1:$J$77</definedName>
    <definedName name="_xlnm.Print_Area" localSheetId="43">'11.2'!$B$1:$J$58</definedName>
    <definedName name="_xlnm.Print_Area" localSheetId="44">'11.3'!$B$1:$J$13</definedName>
    <definedName name="_xlnm.Print_Area" localSheetId="45">'11.4'!$B$1:$J$169</definedName>
    <definedName name="_xlnm.Print_Area" localSheetId="46">'11.5'!$B$1:$J$190</definedName>
    <definedName name="_xlnm.Print_Area" localSheetId="47">'11.6'!$B$1:$J$209</definedName>
    <definedName name="_xlnm.Print_Area" localSheetId="48">'11.7'!$B$1:$J$203</definedName>
    <definedName name="_xlnm.Print_Area" localSheetId="49">'11.8'!$B$1:$J$178</definedName>
    <definedName name="_xlnm.Print_Area" localSheetId="50">'11.9'!$B$1:$J$86</definedName>
    <definedName name="_xlnm.Print_Area" localSheetId="51">'12.1'!$B$1:$J$79</definedName>
    <definedName name="_xlnm.Print_Area" localSheetId="60">'12.10'!$B$1:$J$71</definedName>
    <definedName name="_xlnm.Print_Area" localSheetId="61">'12.11'!$B$1:$J$10</definedName>
    <definedName name="_xlnm.Print_Area" localSheetId="62">'12.12'!$B$1:$J$20</definedName>
    <definedName name="_xlnm.Print_Area" localSheetId="52">'12.2'!$B$1:$J$35</definedName>
    <definedName name="_xlnm.Print_Area" localSheetId="53">'12.3'!$B$1:$J$83</definedName>
    <definedName name="_xlnm.Print_Area" localSheetId="54">'12.4'!$B$1:$J$42</definedName>
    <definedName name="_xlnm.Print_Area" localSheetId="55">'12.5'!$B$1:$J$29</definedName>
    <definedName name="_xlnm.Print_Area" localSheetId="56">'12.6'!$B$1:$J$48</definedName>
    <definedName name="_xlnm.Print_Area" localSheetId="57">'12.7'!$B$1:$J$17</definedName>
    <definedName name="_xlnm.Print_Area" localSheetId="58">'12.8'!$B$1:$J$29</definedName>
    <definedName name="_xlnm.Print_Area" localSheetId="59">'12.9'!$B$1:$J$26</definedName>
    <definedName name="_xlnm.Print_Area" localSheetId="70">'13.10'!$B$1:$J$20</definedName>
    <definedName name="_xlnm.Print_Area" localSheetId="71">'13.11'!$B$1:$J$12</definedName>
    <definedName name="_xlnm.Print_Area" localSheetId="72">'13.12'!$B$1:$J$13</definedName>
    <definedName name="_xlnm.Print_Area" localSheetId="73">'13.13'!$B$1:$J$38</definedName>
    <definedName name="_xlnm.Print_Area" localSheetId="74">'13.14'!$B$1:$J$10</definedName>
    <definedName name="_xlnm.Print_Area" localSheetId="63">'13.2'!$B$1:$J$22</definedName>
    <definedName name="_xlnm.Print_Area" localSheetId="64">'13.3'!$B$1:$J$21</definedName>
    <definedName name="_xlnm.Print_Area" localSheetId="65">'13.4'!$B$1:$J$60</definedName>
    <definedName name="_xlnm.Print_Area" localSheetId="66">'13.5'!$B$1:$J$20</definedName>
    <definedName name="_xlnm.Print_Area" localSheetId="67">'13.6'!$B$1:$J$22</definedName>
    <definedName name="_xlnm.Print_Area" localSheetId="68">'13.8'!$B$1:$J$44</definedName>
    <definedName name="_xlnm.Print_Area" localSheetId="69">'13.9'!$B$1:$J$26</definedName>
    <definedName name="_xlnm.Print_Area" localSheetId="75">'14.1'!$B$1:$J$31</definedName>
    <definedName name="_xlnm.Print_Area" localSheetId="84">'14.10'!$B$1:$J$17</definedName>
    <definedName name="_xlnm.Print_Area" localSheetId="85">'14.11'!$B$1:$J$12</definedName>
    <definedName name="_xlnm.Print_Area" localSheetId="76">'14.2'!$B$1:$J$30</definedName>
    <definedName name="_xlnm.Print_Area" localSheetId="77">'14.3'!$B$1:$J$24</definedName>
    <definedName name="_xlnm.Print_Area" localSheetId="78">'14.4'!$B$1:$J$29</definedName>
    <definedName name="_xlnm.Print_Area" localSheetId="79">'14.5'!$B$1:$J$26</definedName>
    <definedName name="_xlnm.Print_Area" localSheetId="80">'14.6'!$B$1:$J$17</definedName>
    <definedName name="_xlnm.Print_Area" localSheetId="81">'14.7'!$B$1:$J$14</definedName>
    <definedName name="_xlnm.Print_Area" localSheetId="82">'14.8'!$B$1:$J$25</definedName>
    <definedName name="_xlnm.Print_Area" localSheetId="83">'14.9'!$B$1:$J$43</definedName>
    <definedName name="_xlnm.Print_Area" localSheetId="6">'2.1'!$B$1:$J$250</definedName>
    <definedName name="_xlnm.Print_Area" localSheetId="7">'2.2'!$B$1:$J$176</definedName>
    <definedName name="_xlnm.Print_Area" localSheetId="8">'2.3'!$B$1:$J$220</definedName>
    <definedName name="_xlnm.Print_Area" localSheetId="9">'2.4'!$B$1:$J$28</definedName>
    <definedName name="_xlnm.Print_Area" localSheetId="86">'20.1'!$B$1:$J$92</definedName>
    <definedName name="_xlnm.Print_Area" localSheetId="10">'3.1'!$B$1:$J$329</definedName>
    <definedName name="_xlnm.Print_Area" localSheetId="11">'3.2'!$B$1:$J$356</definedName>
    <definedName name="_xlnm.Print_Area" localSheetId="12">'3.3'!$B$1:$J$180</definedName>
    <definedName name="_xlnm.Print_Area" localSheetId="13">'4.1'!$B$1:$J$206</definedName>
    <definedName name="_xlnm.Print_Area" localSheetId="14">'4.2'!$B$1:$J$104</definedName>
    <definedName name="_xlnm.Print_Area" localSheetId="15">'4.3'!$A$1:$J$228</definedName>
    <definedName name="_xlnm.Print_Area" localSheetId="16">'4.4'!$B$1:$J$135</definedName>
    <definedName name="_xlnm.Print_Area" localSheetId="17">'4.5'!$B$1:$J$21</definedName>
    <definedName name="_xlnm.Print_Area" localSheetId="18">'5.1'!$B$1:$J$157</definedName>
    <definedName name="_xlnm.Print_Area" localSheetId="19">'5.2'!$B$1:$J$92</definedName>
    <definedName name="_xlnm.Print_Area" localSheetId="20">'5.3'!$B$1:$J$174</definedName>
    <definedName name="_xlnm.Print_Area" localSheetId="21">'5.4'!$B$1:$J$95</definedName>
    <definedName name="_xlnm.Print_Area" localSheetId="22">'5.5'!$B$1:$J$332</definedName>
    <definedName name="_xlnm.Print_Area" localSheetId="23">'6.1'!$B$1:$J$54</definedName>
    <definedName name="_xlnm.Print_Area" localSheetId="24">'6.2'!$B$1:$J$67</definedName>
    <definedName name="_xlnm.Print_Area" localSheetId="25">'7.1'!$B$1:$J$72</definedName>
    <definedName name="_xlnm.Print_Area" localSheetId="26">'7.2'!$B$1:$J$100</definedName>
    <definedName name="_xlnm.Print_Area" localSheetId="27">'7.3'!$B$1:$J$84</definedName>
    <definedName name="_xlnm.Print_Area" localSheetId="28">'7.4'!$B$1:$J$62</definedName>
    <definedName name="_xlnm.Print_Area" localSheetId="29">'7.5'!$B$1:$J$62</definedName>
    <definedName name="_xlnm.Print_Area" localSheetId="30">'7.6'!$B$1:$J$62</definedName>
    <definedName name="_xlnm.Print_Area" localSheetId="31">'8.1'!$B$1:$J$74</definedName>
    <definedName name="_xlnm.Print_Area" localSheetId="32">'8.2'!$B$1:$J$24</definedName>
    <definedName name="_xlnm.Print_Area" localSheetId="33">'8.3'!$B$1:$J$14</definedName>
    <definedName name="_xlnm.Print_Area" localSheetId="34">'8.4'!$B$1:$J$18</definedName>
    <definedName name="_xlnm.Print_Area" localSheetId="35">'8.5'!$B$1:$J$79</definedName>
    <definedName name="_xlnm.Print_Area" localSheetId="37">'8.6'!$B$1:$J$72</definedName>
    <definedName name="_xlnm.Print_Area" localSheetId="36">'8.7'!$B$1:$J$16</definedName>
    <definedName name="_xlnm.Print_Area" localSheetId="38">'8.8'!$B$1:$J$148</definedName>
    <definedName name="_xlnm.Print_Area" localSheetId="39">'8.9'!$B$1:$J$22</definedName>
    <definedName name="_xlnm.Print_Area" localSheetId="40">'9.1'!$B$1:$J$178</definedName>
    <definedName name="_xlnm.Print_Area" localSheetId="87">'Sch B - 13.7'!$B$1:$J$212</definedName>
    <definedName name="_xlnm.Print_Area" localSheetId="89">Summary!$A$1:$C$48</definedName>
    <definedName name="_xlnm.Print_Titles" localSheetId="0">'1.2'!$1:$6</definedName>
    <definedName name="_xlnm.Print_Titles" localSheetId="1">'1.3'!$1:$6</definedName>
    <definedName name="_xlnm.Print_Titles" localSheetId="2">'1.4'!$1:$6</definedName>
    <definedName name="_xlnm.Print_Titles" localSheetId="3">'1.5'!$1:$6</definedName>
    <definedName name="_xlnm.Print_Titles" localSheetId="4">'1.6'!$1:$6</definedName>
    <definedName name="_xlnm.Print_Titles" localSheetId="5">'1.7'!$1:$6</definedName>
    <definedName name="_xlnm.Print_Titles" localSheetId="41">'10.1'!$1:$6</definedName>
    <definedName name="_xlnm.Print_Titles" localSheetId="42">'11.1'!$1:$6</definedName>
    <definedName name="_xlnm.Print_Titles" localSheetId="43">'11.2'!$1:$6</definedName>
    <definedName name="_xlnm.Print_Titles" localSheetId="44">'11.3'!$1:$6</definedName>
    <definedName name="_xlnm.Print_Titles" localSheetId="45">'11.4'!$1:$6</definedName>
    <definedName name="_xlnm.Print_Titles" localSheetId="46">'11.5'!$1:$6</definedName>
    <definedName name="_xlnm.Print_Titles" localSheetId="47">'11.6'!$1:$6</definedName>
    <definedName name="_xlnm.Print_Titles" localSheetId="48">'11.7'!$1:$6</definedName>
    <definedName name="_xlnm.Print_Titles" localSheetId="49">'11.8'!$1:$6</definedName>
    <definedName name="_xlnm.Print_Titles" localSheetId="50">'11.9'!$1:$6</definedName>
    <definedName name="_xlnm.Print_Titles" localSheetId="51">'12.1'!$1:$6</definedName>
    <definedName name="_xlnm.Print_Titles" localSheetId="60">'12.10'!$1:$6</definedName>
    <definedName name="_xlnm.Print_Titles" localSheetId="61">'12.11'!$1:$6</definedName>
    <definedName name="_xlnm.Print_Titles" localSheetId="62">'12.12'!$2:$8</definedName>
    <definedName name="_xlnm.Print_Titles" localSheetId="52">'12.2'!$2:$8</definedName>
    <definedName name="_xlnm.Print_Titles" localSheetId="53">'12.3'!$2:$8</definedName>
    <definedName name="_xlnm.Print_Titles" localSheetId="54">'12.4'!$2:$8</definedName>
    <definedName name="_xlnm.Print_Titles" localSheetId="55">'12.5'!$2:$8</definedName>
    <definedName name="_xlnm.Print_Titles" localSheetId="56">'12.6'!$2:$8</definedName>
    <definedName name="_xlnm.Print_Titles" localSheetId="57">'12.7'!$2:$8</definedName>
    <definedName name="_xlnm.Print_Titles" localSheetId="58">'12.8'!$2:$8</definedName>
    <definedName name="_xlnm.Print_Titles" localSheetId="59">'12.9'!$2:$8</definedName>
    <definedName name="_xlnm.Print_Titles" localSheetId="70">'13.10'!$2:$8</definedName>
    <definedName name="_xlnm.Print_Titles" localSheetId="71">'13.11'!$2:$8</definedName>
    <definedName name="_xlnm.Print_Titles" localSheetId="72">'13.12'!$2:$8</definedName>
    <definedName name="_xlnm.Print_Titles" localSheetId="73">'13.13'!$2:$8</definedName>
    <definedName name="_xlnm.Print_Titles" localSheetId="74">'13.14'!$2:$6</definedName>
    <definedName name="_xlnm.Print_Titles" localSheetId="63">'13.2'!$2:$8</definedName>
    <definedName name="_xlnm.Print_Titles" localSheetId="64">'13.3'!$2:$8</definedName>
    <definedName name="_xlnm.Print_Titles" localSheetId="65">'13.4'!$2:$8</definedName>
    <definedName name="_xlnm.Print_Titles" localSheetId="66">'13.5'!$2:$8</definedName>
    <definedName name="_xlnm.Print_Titles" localSheetId="67">'13.6'!$2:$8</definedName>
    <definedName name="_xlnm.Print_Titles" localSheetId="68">'13.8'!$2:$8</definedName>
    <definedName name="_xlnm.Print_Titles" localSheetId="69">'13.9'!$2:$8</definedName>
    <definedName name="_xlnm.Print_Titles" localSheetId="75">'14.1'!$2:$8</definedName>
    <definedName name="_xlnm.Print_Titles" localSheetId="84">'14.10'!$2:$8</definedName>
    <definedName name="_xlnm.Print_Titles" localSheetId="85">'14.11'!$2:$8</definedName>
    <definedName name="_xlnm.Print_Titles" localSheetId="76">'14.2'!$2:$8</definedName>
    <definedName name="_xlnm.Print_Titles" localSheetId="77">'14.3'!$2:$8</definedName>
    <definedName name="_xlnm.Print_Titles" localSheetId="78">'14.4'!$2:$8</definedName>
    <definedName name="_xlnm.Print_Titles" localSheetId="79">'14.5'!$2:$8</definedName>
    <definedName name="_xlnm.Print_Titles" localSheetId="80">'14.6'!$2:$8</definedName>
    <definedName name="_xlnm.Print_Titles" localSheetId="81">'14.7'!$2:$8</definedName>
    <definedName name="_xlnm.Print_Titles" localSheetId="82">'14.8'!$2:$8</definedName>
    <definedName name="_xlnm.Print_Titles" localSheetId="83">'14.9'!$2:$8</definedName>
    <definedName name="_xlnm.Print_Titles" localSheetId="6">'2.1'!$1:$6</definedName>
    <definedName name="_xlnm.Print_Titles" localSheetId="7">'2.2'!$1:$6</definedName>
    <definedName name="_xlnm.Print_Titles" localSheetId="8">'2.3'!$2:$7</definedName>
    <definedName name="_xlnm.Print_Titles" localSheetId="9">'2.4'!$2:$7</definedName>
    <definedName name="_xlnm.Print_Titles" localSheetId="86">'20.1'!$1:$6</definedName>
    <definedName name="_xlnm.Print_Titles" localSheetId="10">'3.1'!$1:$6</definedName>
    <definedName name="_xlnm.Print_Titles" localSheetId="11">'3.2'!$1:$6</definedName>
    <definedName name="_xlnm.Print_Titles" localSheetId="12">'3.3'!$1:$6</definedName>
    <definedName name="_xlnm.Print_Titles" localSheetId="13">'4.1'!$1:$6</definedName>
    <definedName name="_xlnm.Print_Titles" localSheetId="14">'4.2'!$1:$6</definedName>
    <definedName name="_xlnm.Print_Titles" localSheetId="15">'4.3'!#REF!</definedName>
    <definedName name="_xlnm.Print_Titles" localSheetId="16">'4.4'!$1:$6</definedName>
    <definedName name="_xlnm.Print_Titles" localSheetId="17">'4.5'!$2:$8</definedName>
    <definedName name="_xlnm.Print_Titles" localSheetId="18">'5.1'!$1:$6</definedName>
    <definedName name="_xlnm.Print_Titles" localSheetId="19">'5.2'!$1:$6</definedName>
    <definedName name="_xlnm.Print_Titles" localSheetId="20">'5.3'!$1:$6</definedName>
    <definedName name="_xlnm.Print_Titles" localSheetId="21">'5.4'!$1:$6</definedName>
    <definedName name="_xlnm.Print_Titles" localSheetId="22">'5.5'!$1:$6</definedName>
    <definedName name="_xlnm.Print_Titles" localSheetId="23">'6.1'!$1:$6</definedName>
    <definedName name="_xlnm.Print_Titles" localSheetId="24">'6.2'!$1:$6</definedName>
    <definedName name="_xlnm.Print_Titles" localSheetId="25">'7.1'!$1:$6</definedName>
    <definedName name="_xlnm.Print_Titles" localSheetId="26">'7.2'!$1:$6</definedName>
    <definedName name="_xlnm.Print_Titles" localSheetId="27">'7.3'!$1:$6</definedName>
    <definedName name="_xlnm.Print_Titles" localSheetId="28">'7.4'!$1:$6</definedName>
    <definedName name="_xlnm.Print_Titles" localSheetId="29">'7.5'!$1:$6</definedName>
    <definedName name="_xlnm.Print_Titles" localSheetId="30">'7.6'!$1:$6</definedName>
    <definedName name="_xlnm.Print_Titles" localSheetId="31">'8.1'!$1:$6</definedName>
    <definedName name="_xlnm.Print_Titles" localSheetId="32">'8.2'!$1:$6</definedName>
    <definedName name="_xlnm.Print_Titles" localSheetId="33">'8.3'!$1:$6</definedName>
    <definedName name="_xlnm.Print_Titles" localSheetId="34">'8.4'!$2:$8</definedName>
    <definedName name="_xlnm.Print_Titles" localSheetId="35">'8.5'!$1:$6</definedName>
    <definedName name="_xlnm.Print_Titles" localSheetId="37">'8.6'!$1:$6</definedName>
    <definedName name="_xlnm.Print_Titles" localSheetId="36">'8.7'!$2:$8</definedName>
    <definedName name="_xlnm.Print_Titles" localSheetId="38">'8.8'!$1:$6</definedName>
    <definedName name="_xlnm.Print_Titles" localSheetId="39">'8.9'!$1:$6</definedName>
    <definedName name="_xlnm.Print_Titles" localSheetId="40">'9.1'!$1:$6</definedName>
    <definedName name="_xlnm.Print_Titles" localSheetId="87">'Sch B - 13.7'!$1:$6</definedName>
    <definedName name="_xlnm.Print_Titles" localSheetId="88">'Sch D - D1000'!$1:$6</definedName>
    <definedName name="_xlnm.Print_Titles" localSheetId="89">Summary!$1:$9</definedName>
  </definedNames>
  <calcPr calcId="191029"/>
  <customWorkbookViews>
    <customWorkbookView name="Bill print" guid="{1BB185C8-6C96-4F6D-A64B-DBE584AAA7D2}" maximized="1" windowWidth="1020" windowHeight="634" activeSheetId="3"/>
    <customWorkbookView name="Check print" guid="{2EDF0EB6-99CD-4F2D-9A62-9FC3582DB372}" maximized="1" windowWidth="1020" windowHeight="63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7" i="41" l="1"/>
  <c r="J124" i="142"/>
  <c r="J122" i="142"/>
  <c r="C22" i="85"/>
  <c r="J64" i="214"/>
  <c r="J63" i="214"/>
  <c r="J53" i="214"/>
  <c r="J51" i="214"/>
  <c r="J49" i="214"/>
  <c r="H111" i="142"/>
  <c r="J73" i="214" l="1"/>
  <c r="J71" i="214"/>
  <c r="J62" i="214"/>
  <c r="J60" i="214"/>
  <c r="J47" i="214"/>
  <c r="J37" i="214"/>
  <c r="J35" i="214"/>
  <c r="J33" i="214"/>
  <c r="J29" i="214"/>
  <c r="J27" i="214"/>
  <c r="J25" i="214"/>
  <c r="J23" i="214"/>
  <c r="J21" i="214"/>
  <c r="J13" i="214"/>
  <c r="J9" i="214"/>
  <c r="J148" i="194"/>
  <c r="J146" i="194"/>
  <c r="J136" i="194"/>
  <c r="J134" i="194"/>
  <c r="J128" i="194"/>
  <c r="J125" i="194"/>
  <c r="J121" i="194"/>
  <c r="J119" i="194"/>
  <c r="J102" i="194"/>
  <c r="J70" i="194"/>
  <c r="J68" i="194"/>
  <c r="J34" i="194"/>
  <c r="J32" i="194"/>
  <c r="H64" i="214" l="1"/>
  <c r="J56" i="213"/>
  <c r="J42" i="213"/>
  <c r="J40" i="213"/>
  <c r="J36" i="213"/>
  <c r="J34" i="213"/>
  <c r="J30" i="213"/>
  <c r="J28" i="213"/>
  <c r="J91" i="213" s="1"/>
  <c r="C28" i="85" s="1"/>
  <c r="J12" i="159"/>
  <c r="J10" i="159"/>
  <c r="J85" i="159" s="1"/>
  <c r="C27" i="85" s="1"/>
  <c r="J181" i="157"/>
  <c r="J174" i="157"/>
  <c r="J172" i="157"/>
  <c r="J151" i="157"/>
  <c r="J149" i="157"/>
  <c r="J147" i="157"/>
  <c r="J134" i="157"/>
  <c r="J132" i="157"/>
  <c r="J130" i="157"/>
  <c r="J128" i="157"/>
  <c r="J126" i="157"/>
  <c r="J124" i="157"/>
  <c r="J115" i="157"/>
  <c r="J112" i="157"/>
  <c r="J110" i="157"/>
  <c r="J103" i="157"/>
  <c r="J101" i="157"/>
  <c r="J99" i="157"/>
  <c r="J97" i="157"/>
  <c r="J95" i="157"/>
  <c r="J93" i="157"/>
  <c r="J91" i="157"/>
  <c r="J89" i="157"/>
  <c r="J60" i="157"/>
  <c r="J56" i="157"/>
  <c r="J54" i="157"/>
  <c r="J52" i="157"/>
  <c r="J48" i="157"/>
  <c r="J46" i="157"/>
  <c r="J42" i="157"/>
  <c r="J40" i="157"/>
  <c r="J38" i="157"/>
  <c r="J36" i="157"/>
  <c r="J34" i="157"/>
  <c r="J117" i="157" l="1"/>
  <c r="J120" i="157" s="1"/>
  <c r="J202" i="157" s="1"/>
  <c r="C26" i="85" s="1"/>
  <c r="J174" i="142"/>
  <c r="J170" i="142"/>
  <c r="J163" i="142"/>
  <c r="J161" i="142"/>
  <c r="J157" i="142"/>
  <c r="J155" i="142"/>
  <c r="J146" i="142"/>
  <c r="J144" i="142"/>
  <c r="J134" i="142"/>
  <c r="J130" i="142"/>
  <c r="J127" i="142"/>
  <c r="J111" i="142"/>
  <c r="J89" i="142"/>
  <c r="J87" i="142"/>
  <c r="J49" i="142"/>
  <c r="J46" i="142"/>
  <c r="J36" i="142"/>
  <c r="J26" i="142"/>
  <c r="J24" i="142"/>
  <c r="J17" i="142"/>
  <c r="J100" i="141"/>
  <c r="J94" i="141"/>
  <c r="J88" i="141"/>
  <c r="J76" i="141"/>
  <c r="J56" i="141"/>
  <c r="J54" i="141"/>
  <c r="J52" i="141"/>
  <c r="J50" i="141"/>
  <c r="J48" i="141"/>
  <c r="J38" i="141"/>
  <c r="J36" i="141"/>
  <c r="J34" i="141"/>
  <c r="J32" i="141"/>
  <c r="J16" i="141"/>
  <c r="J14" i="141"/>
  <c r="J12" i="141"/>
  <c r="J15" i="140"/>
  <c r="J11" i="140"/>
  <c r="J71" i="140" s="1"/>
  <c r="C23" i="85" s="1"/>
  <c r="J21" i="145"/>
  <c r="J12" i="145"/>
  <c r="J78" i="145" s="1"/>
  <c r="J25" i="134"/>
  <c r="J23" i="134"/>
  <c r="J21" i="134"/>
  <c r="J15" i="134"/>
  <c r="J13" i="134"/>
  <c r="J73" i="134" s="1"/>
  <c r="C21" i="85" s="1"/>
  <c r="J66" i="136"/>
  <c r="J50" i="136"/>
  <c r="J41" i="136"/>
  <c r="J37" i="136"/>
  <c r="J35" i="136"/>
  <c r="J31" i="136"/>
  <c r="J25" i="136"/>
  <c r="J17" i="136"/>
  <c r="J15" i="136"/>
  <c r="J12" i="136"/>
  <c r="J10" i="136"/>
  <c r="J22" i="132"/>
  <c r="J20" i="132"/>
  <c r="J17" i="132"/>
  <c r="J14" i="132"/>
  <c r="J11" i="132"/>
  <c r="J99" i="132" s="1"/>
  <c r="C19" i="85" s="1"/>
  <c r="J10" i="131"/>
  <c r="J17" i="131"/>
  <c r="J27" i="133"/>
  <c r="J19" i="133"/>
  <c r="J15" i="133"/>
  <c r="J12" i="133"/>
  <c r="J50" i="122"/>
  <c r="J171" i="122"/>
  <c r="J167" i="122"/>
  <c r="J146" i="122"/>
  <c r="J140" i="122"/>
  <c r="J132" i="122"/>
  <c r="J125" i="122"/>
  <c r="J117" i="122"/>
  <c r="J52" i="122"/>
  <c r="J45" i="122"/>
  <c r="J25" i="122"/>
  <c r="J23" i="122"/>
  <c r="J57" i="122"/>
  <c r="J38" i="119"/>
  <c r="J16" i="117"/>
  <c r="H25" i="117" s="1"/>
  <c r="J25" i="117" s="1"/>
  <c r="J14" i="117"/>
  <c r="H23" i="117" s="1"/>
  <c r="J23" i="117" s="1"/>
  <c r="J10" i="117"/>
  <c r="I143" i="112"/>
  <c r="I141" i="112"/>
  <c r="I137" i="112"/>
  <c r="I135" i="112"/>
  <c r="I133" i="112"/>
  <c r="I131" i="112"/>
  <c r="I129" i="112"/>
  <c r="I127" i="112"/>
  <c r="I123" i="112"/>
  <c r="I121" i="112"/>
  <c r="I119" i="112"/>
  <c r="I117" i="112"/>
  <c r="I109" i="112"/>
  <c r="I107" i="112"/>
  <c r="I105" i="112"/>
  <c r="I95" i="112"/>
  <c r="I91" i="112"/>
  <c r="I87" i="112"/>
  <c r="I83" i="112"/>
  <c r="I77" i="112"/>
  <c r="I75" i="112"/>
  <c r="I73" i="112"/>
  <c r="I69" i="112"/>
  <c r="I65" i="112"/>
  <c r="I63" i="112"/>
  <c r="I49" i="112"/>
  <c r="I47" i="112"/>
  <c r="I43" i="112"/>
  <c r="I41" i="112"/>
  <c r="I39" i="112"/>
  <c r="I35" i="112"/>
  <c r="I31" i="112"/>
  <c r="I29" i="112"/>
  <c r="I27" i="112"/>
  <c r="I23" i="112"/>
  <c r="I19" i="112"/>
  <c r="I17" i="112"/>
  <c r="I15" i="112"/>
  <c r="I9" i="112"/>
  <c r="I7" i="112"/>
  <c r="I131" i="41"/>
  <c r="I129" i="41"/>
  <c r="I125" i="41"/>
  <c r="I123" i="41"/>
  <c r="I113" i="41"/>
  <c r="I111" i="41"/>
  <c r="I107" i="41"/>
  <c r="I105" i="41"/>
  <c r="I103" i="41"/>
  <c r="I101" i="41"/>
  <c r="I99" i="41"/>
  <c r="I97" i="41"/>
  <c r="I93" i="41"/>
  <c r="I91" i="41"/>
  <c r="I89" i="41"/>
  <c r="I87" i="41"/>
  <c r="I85" i="41"/>
  <c r="I83" i="41"/>
  <c r="I81" i="41"/>
  <c r="I79" i="41"/>
  <c r="I77" i="41"/>
  <c r="I75" i="41"/>
  <c r="I73" i="41"/>
  <c r="I71" i="41"/>
  <c r="I69" i="41"/>
  <c r="I61" i="41"/>
  <c r="I59" i="41"/>
  <c r="I57" i="41"/>
  <c r="I55" i="41"/>
  <c r="I53" i="41"/>
  <c r="I51" i="41"/>
  <c r="I49" i="41"/>
  <c r="I47" i="41"/>
  <c r="I45" i="41"/>
  <c r="I41" i="41"/>
  <c r="I39" i="41"/>
  <c r="I37" i="41"/>
  <c r="I35" i="41"/>
  <c r="I33" i="41"/>
  <c r="I31" i="41"/>
  <c r="I29" i="41"/>
  <c r="I25" i="41"/>
  <c r="I23" i="41"/>
  <c r="I19" i="41"/>
  <c r="I17" i="41"/>
  <c r="I15" i="41"/>
  <c r="I13" i="41"/>
  <c r="I11" i="41"/>
  <c r="I9" i="41"/>
  <c r="I29" i="38"/>
  <c r="I27" i="38"/>
  <c r="I25" i="38"/>
  <c r="I23" i="38"/>
  <c r="I21" i="38"/>
  <c r="I17" i="38"/>
  <c r="I15" i="38"/>
  <c r="I11" i="38"/>
  <c r="I9" i="38"/>
  <c r="I135" i="39"/>
  <c r="I131" i="39"/>
  <c r="I129" i="39"/>
  <c r="I127" i="39"/>
  <c r="I115" i="39"/>
  <c r="I113" i="39"/>
  <c r="I109" i="39"/>
  <c r="I107" i="39"/>
  <c r="I103" i="39"/>
  <c r="I101" i="39"/>
  <c r="I99" i="39"/>
  <c r="I95" i="39"/>
  <c r="I93" i="39"/>
  <c r="I91" i="39"/>
  <c r="I89" i="39"/>
  <c r="I87" i="39"/>
  <c r="I85" i="39"/>
  <c r="I81" i="39"/>
  <c r="I79" i="39"/>
  <c r="I77" i="39"/>
  <c r="I75" i="39"/>
  <c r="I73" i="39"/>
  <c r="I71" i="39"/>
  <c r="I69" i="39"/>
  <c r="I63" i="39"/>
  <c r="I55" i="39"/>
  <c r="I51" i="39"/>
  <c r="I53" i="39"/>
  <c r="I47" i="39"/>
  <c r="I45" i="39"/>
  <c r="I41" i="39"/>
  <c r="I39" i="39"/>
  <c r="I35" i="39"/>
  <c r="I33" i="39"/>
  <c r="I31" i="39"/>
  <c r="I29" i="39"/>
  <c r="I27" i="39"/>
  <c r="I25" i="39"/>
  <c r="I21" i="39"/>
  <c r="I19" i="39"/>
  <c r="I17" i="39"/>
  <c r="I15" i="39"/>
  <c r="I11" i="39"/>
  <c r="I9" i="39"/>
  <c r="H49" i="214"/>
  <c r="H15" i="214"/>
  <c r="J15" i="214" s="1"/>
  <c r="J39" i="214" s="1"/>
  <c r="J42" i="214" s="1"/>
  <c r="J101" i="214" l="1"/>
  <c r="C44" i="85" s="1"/>
  <c r="C47" i="85" s="1"/>
  <c r="J159" i="122"/>
  <c r="J162" i="122" s="1"/>
  <c r="J227" i="122" s="1"/>
  <c r="C16" i="85" s="1"/>
  <c r="J249" i="117"/>
  <c r="C14" i="85" s="1"/>
  <c r="I53" i="112"/>
  <c r="I56" i="112" s="1"/>
  <c r="I97" i="112" s="1"/>
  <c r="I100" i="112" s="1"/>
  <c r="I146" i="112" s="1"/>
  <c r="C13" i="85" s="1"/>
  <c r="I64" i="41"/>
  <c r="I67" i="41" s="1"/>
  <c r="I116" i="41" s="1"/>
  <c r="I119" i="41" s="1"/>
  <c r="I173" i="41" s="1"/>
  <c r="C12" i="85" s="1"/>
  <c r="I57" i="39"/>
  <c r="I60" i="39" s="1"/>
  <c r="I120" i="39" s="1"/>
  <c r="I123" i="39" s="1"/>
  <c r="I182" i="39" s="1"/>
  <c r="C10" i="85" s="1"/>
  <c r="I69" i="38"/>
  <c r="C11" i="85" s="1"/>
  <c r="H102" i="141"/>
  <c r="J102" i="141" s="1"/>
  <c r="H96" i="141"/>
  <c r="J96" i="141" s="1"/>
  <c r="H90" i="141"/>
  <c r="J90" i="141" s="1"/>
  <c r="H78" i="141"/>
  <c r="J78" i="141" s="1"/>
  <c r="J80" i="141" s="1"/>
  <c r="J83" i="141" s="1"/>
  <c r="J147" i="141" s="1"/>
  <c r="C24" i="85" s="1"/>
  <c r="H165" i="142" l="1"/>
  <c r="J165" i="142" s="1"/>
  <c r="H41" i="119" l="1"/>
  <c r="J41" i="119" s="1"/>
  <c r="J179" i="119" s="1"/>
  <c r="C15" i="85" s="1"/>
  <c r="H112" i="194" l="1"/>
  <c r="J112" i="194" s="1"/>
  <c r="H110" i="194"/>
  <c r="J110" i="194" s="1"/>
  <c r="H108" i="194"/>
  <c r="J108" i="194" s="1"/>
  <c r="H106" i="194"/>
  <c r="J106" i="194" s="1"/>
  <c r="H104" i="194"/>
  <c r="J104" i="194" s="1"/>
  <c r="H100" i="194"/>
  <c r="J100" i="194" s="1"/>
  <c r="H98" i="194"/>
  <c r="J98" i="194" s="1"/>
  <c r="H96" i="194"/>
  <c r="J96" i="194" s="1"/>
  <c r="H94" i="194"/>
  <c r="J94" i="194" s="1"/>
  <c r="H92" i="194"/>
  <c r="J92" i="194" s="1"/>
  <c r="H90" i="194"/>
  <c r="J90" i="194" s="1"/>
  <c r="H88" i="194"/>
  <c r="J88" i="194" s="1"/>
  <c r="H86" i="194"/>
  <c r="J86" i="194" s="1"/>
  <c r="H78" i="194"/>
  <c r="J78" i="194" s="1"/>
  <c r="H76" i="194"/>
  <c r="J76" i="194" s="1"/>
  <c r="H74" i="194"/>
  <c r="J74" i="194" s="1"/>
  <c r="H63" i="194"/>
  <c r="J63" i="194" s="1"/>
  <c r="H61" i="194"/>
  <c r="J61" i="194" s="1"/>
  <c r="H59" i="194"/>
  <c r="J59" i="194" s="1"/>
  <c r="H56" i="194"/>
  <c r="J56" i="194" s="1"/>
  <c r="H54" i="194"/>
  <c r="J54" i="194" s="1"/>
  <c r="H52" i="194"/>
  <c r="J52" i="194" s="1"/>
  <c r="H50" i="194"/>
  <c r="J50" i="194" s="1"/>
  <c r="H48" i="194"/>
  <c r="J48" i="194" s="1"/>
  <c r="H46" i="194"/>
  <c r="J46" i="194" s="1"/>
  <c r="H44" i="194"/>
  <c r="J44" i="194" s="1"/>
  <c r="H42" i="194"/>
  <c r="J42" i="194" s="1"/>
  <c r="H40" i="194"/>
  <c r="J40" i="194" s="1"/>
  <c r="H38" i="194"/>
  <c r="J38" i="194" s="1"/>
  <c r="H36" i="194"/>
  <c r="J36" i="194" s="1"/>
  <c r="H30" i="194"/>
  <c r="J30" i="194" s="1"/>
  <c r="J81" i="194" l="1"/>
  <c r="J84" i="194" s="1"/>
  <c r="J141" i="194" s="1"/>
  <c r="J144" i="194" s="1"/>
  <c r="J211" i="194" s="1"/>
  <c r="C36" i="85" s="1"/>
  <c r="C39" i="85" s="1"/>
  <c r="M61" i="138"/>
  <c r="M8" i="138"/>
  <c r="M8" i="135" l="1"/>
  <c r="M61" i="135" s="1"/>
  <c r="M8" i="137" l="1"/>
  <c r="M61" i="137" s="1"/>
  <c r="H59" i="136" l="1"/>
  <c r="J59" i="136" s="1"/>
  <c r="J83" i="136" s="1"/>
  <c r="C20" i="85" s="1"/>
  <c r="H15" i="131" l="1"/>
  <c r="J15" i="131" s="1"/>
  <c r="J71" i="131" s="1"/>
  <c r="C18" i="85" s="1"/>
  <c r="O12" i="134" l="1" a="1"/>
  <c r="O12" i="134" s="1"/>
  <c r="H39" i="142" l="1"/>
  <c r="J39" i="142" s="1"/>
  <c r="H42" i="142" l="1"/>
  <c r="J42" i="142" s="1"/>
  <c r="J102" i="142" s="1"/>
  <c r="J105" i="142" s="1"/>
  <c r="J177" i="142" s="1"/>
  <c r="C25" i="85" s="1"/>
  <c r="M169" i="155" l="1"/>
  <c r="M170" i="155"/>
  <c r="M171" i="155"/>
  <c r="M172" i="155"/>
  <c r="M173" i="155"/>
  <c r="M174" i="155"/>
  <c r="M175" i="155"/>
  <c r="M176" i="155"/>
  <c r="M177" i="155"/>
  <c r="M178" i="155"/>
  <c r="J170" i="155"/>
  <c r="M20" i="185" l="1"/>
  <c r="M18" i="185"/>
  <c r="M16" i="185"/>
  <c r="M14" i="185"/>
  <c r="M12" i="185"/>
  <c r="M10" i="185"/>
  <c r="M8" i="185"/>
  <c r="M70" i="185" s="1"/>
  <c r="M132" i="158" l="1"/>
  <c r="M130" i="158"/>
  <c r="M128" i="158"/>
  <c r="M120" i="158"/>
  <c r="M118" i="158"/>
  <c r="M116" i="158"/>
  <c r="M114" i="158"/>
  <c r="M112" i="158"/>
  <c r="M110" i="158"/>
  <c r="M108" i="158"/>
  <c r="M106" i="158"/>
  <c r="M104" i="158"/>
  <c r="M102" i="158"/>
  <c r="M100" i="158"/>
  <c r="M96" i="158"/>
  <c r="M92" i="158"/>
  <c r="M90" i="158"/>
  <c r="M88" i="158"/>
  <c r="M86" i="158"/>
  <c r="M84" i="158"/>
  <c r="M82" i="158"/>
  <c r="M80" i="158"/>
  <c r="M78" i="158"/>
  <c r="M76" i="158"/>
  <c r="M74" i="158"/>
  <c r="M72" i="158"/>
  <c r="M70" i="158"/>
  <c r="M68" i="158"/>
  <c r="M66" i="158"/>
  <c r="M58" i="158"/>
  <c r="M56" i="158"/>
  <c r="M54" i="158"/>
  <c r="M52" i="158"/>
  <c r="M50" i="158"/>
  <c r="M48" i="158"/>
  <c r="M46" i="158"/>
  <c r="M44" i="158"/>
  <c r="M42" i="158"/>
  <c r="M40" i="158"/>
  <c r="M38" i="158"/>
  <c r="M36" i="158"/>
  <c r="M34" i="158"/>
  <c r="M32" i="158"/>
  <c r="M30" i="158"/>
  <c r="M28" i="158"/>
  <c r="M26" i="158"/>
  <c r="M24" i="158"/>
  <c r="M22" i="158"/>
  <c r="M20" i="158"/>
  <c r="M18" i="158"/>
  <c r="M14" i="158"/>
  <c r="M12" i="158"/>
  <c r="M10" i="158"/>
  <c r="M8" i="158"/>
  <c r="M174" i="156" l="1"/>
  <c r="M172" i="156"/>
  <c r="M170" i="156"/>
  <c r="M168" i="156"/>
  <c r="M166" i="156"/>
  <c r="M164" i="156"/>
  <c r="M160" i="156"/>
  <c r="M158" i="156"/>
  <c r="M156" i="156"/>
  <c r="M147" i="156"/>
  <c r="M142" i="156"/>
  <c r="M140" i="156"/>
  <c r="M138" i="156"/>
  <c r="M136" i="156"/>
  <c r="M134" i="156"/>
  <c r="M132" i="156"/>
  <c r="M130" i="156"/>
  <c r="M124" i="156"/>
  <c r="M121" i="156"/>
  <c r="M119" i="156"/>
  <c r="M116" i="156"/>
  <c r="M114" i="156"/>
  <c r="M111" i="156"/>
  <c r="M109" i="156"/>
  <c r="M107" i="156"/>
  <c r="M105" i="156"/>
  <c r="M103" i="156"/>
  <c r="M101" i="156"/>
  <c r="M99" i="156"/>
  <c r="M97" i="156"/>
  <c r="M95" i="156"/>
  <c r="M86" i="156"/>
  <c r="M84" i="156"/>
  <c r="M81" i="156"/>
  <c r="M78" i="156"/>
  <c r="M76" i="156"/>
  <c r="M74" i="156"/>
  <c r="M72" i="156"/>
  <c r="M66" i="156"/>
  <c r="M64" i="156"/>
  <c r="M59" i="156"/>
  <c r="M54" i="156"/>
  <c r="M52" i="156"/>
  <c r="M50" i="156"/>
  <c r="M47" i="156"/>
  <c r="M45" i="156"/>
  <c r="M39" i="156"/>
  <c r="M37" i="156"/>
  <c r="M35" i="156"/>
  <c r="M33" i="156"/>
  <c r="M30" i="156"/>
  <c r="M26" i="156"/>
  <c r="M24" i="156"/>
  <c r="M22" i="156"/>
  <c r="M16" i="156"/>
  <c r="M10" i="156"/>
  <c r="M8" i="156"/>
  <c r="M168" i="155" l="1"/>
  <c r="M166" i="155"/>
  <c r="M164" i="155"/>
  <c r="M162" i="155"/>
  <c r="M160" i="155"/>
  <c r="M158" i="155"/>
  <c r="M156" i="155"/>
  <c r="M154" i="155"/>
  <c r="M152" i="155"/>
  <c r="M150" i="155"/>
  <c r="M146" i="155"/>
  <c r="M144" i="155"/>
  <c r="M142" i="155"/>
  <c r="M140" i="155"/>
  <c r="M138" i="155"/>
  <c r="M136" i="155"/>
  <c r="M134" i="155"/>
  <c r="M132" i="155"/>
  <c r="M130" i="155"/>
  <c r="M122" i="155"/>
  <c r="M120" i="155"/>
  <c r="M118" i="155"/>
  <c r="M116" i="155"/>
  <c r="M114" i="155"/>
  <c r="M112" i="155"/>
  <c r="M110" i="155"/>
  <c r="M108" i="155"/>
  <c r="M103" i="155"/>
  <c r="M101" i="155"/>
  <c r="M99" i="155"/>
  <c r="M97" i="155"/>
  <c r="M95" i="155"/>
  <c r="M93" i="155"/>
  <c r="M91" i="155"/>
  <c r="M86" i="155"/>
  <c r="M84" i="155"/>
  <c r="M82" i="155"/>
  <c r="M80" i="155"/>
  <c r="M78" i="155"/>
  <c r="M76" i="155"/>
  <c r="M74" i="155"/>
  <c r="M72" i="155"/>
  <c r="M70" i="155"/>
  <c r="M68" i="155"/>
  <c r="M64" i="155"/>
  <c r="M56" i="155"/>
  <c r="M54" i="155"/>
  <c r="M51" i="155"/>
  <c r="M49" i="155"/>
  <c r="M47" i="155"/>
  <c r="M45" i="155"/>
  <c r="M42" i="155"/>
  <c r="M40" i="155"/>
  <c r="M38" i="155"/>
  <c r="M36" i="155"/>
  <c r="M34" i="155"/>
  <c r="M32" i="155"/>
  <c r="M30" i="155"/>
  <c r="M28" i="155"/>
  <c r="M26" i="155"/>
  <c r="M24" i="155"/>
  <c r="M22" i="155"/>
  <c r="M20" i="155"/>
  <c r="M18" i="155"/>
  <c r="M16" i="155"/>
  <c r="M14" i="155"/>
  <c r="M12" i="155"/>
  <c r="M10" i="155"/>
  <c r="M8" i="155"/>
  <c r="M134" i="154" l="1"/>
  <c r="M132" i="154"/>
  <c r="M130" i="154"/>
  <c r="M128" i="154"/>
  <c r="M126" i="154"/>
  <c r="M124" i="154"/>
  <c r="M122" i="154"/>
  <c r="M106" i="154"/>
  <c r="M98" i="154"/>
  <c r="M93" i="154"/>
  <c r="M90" i="154"/>
  <c r="M88" i="154"/>
  <c r="M85" i="154"/>
  <c r="M83" i="154"/>
  <c r="M78" i="154"/>
  <c r="M75" i="154"/>
  <c r="M73" i="154"/>
  <c r="M71" i="154"/>
  <c r="M69" i="154"/>
  <c r="M67" i="154"/>
  <c r="M63" i="154"/>
  <c r="M61" i="154"/>
  <c r="M59" i="154"/>
  <c r="M53" i="154"/>
  <c r="M47" i="154"/>
  <c r="M45" i="154"/>
  <c r="M41" i="154"/>
  <c r="M39" i="154"/>
  <c r="M37" i="154"/>
  <c r="M35" i="154"/>
  <c r="M33" i="154"/>
  <c r="M31" i="154"/>
  <c r="M29" i="154"/>
  <c r="M27" i="154"/>
  <c r="M25" i="154"/>
  <c r="M23" i="154"/>
  <c r="M20" i="154"/>
  <c r="M18" i="154"/>
  <c r="M14" i="154"/>
  <c r="M12" i="154"/>
  <c r="M10" i="154"/>
  <c r="M8" i="154"/>
  <c r="M52" i="152" l="1"/>
  <c r="M50" i="152"/>
  <c r="M48" i="152"/>
  <c r="M46" i="152"/>
  <c r="M44" i="152"/>
  <c r="M42" i="152"/>
  <c r="M40" i="152"/>
  <c r="M38" i="152"/>
  <c r="M36" i="152"/>
  <c r="M34" i="152"/>
  <c r="M32" i="152"/>
  <c r="M30" i="152"/>
  <c r="M28" i="152"/>
  <c r="M26" i="152"/>
  <c r="M24" i="152"/>
  <c r="M22" i="152"/>
  <c r="M20" i="152"/>
  <c r="M18" i="152"/>
  <c r="M16" i="152"/>
  <c r="M12" i="152"/>
  <c r="M10" i="152"/>
  <c r="M8" i="152"/>
  <c r="M63" i="151" l="1"/>
  <c r="M61" i="151"/>
  <c r="M59" i="151"/>
  <c r="M57" i="151"/>
  <c r="M55" i="151"/>
  <c r="M53" i="151"/>
  <c r="M51" i="151"/>
  <c r="M49" i="151"/>
  <c r="M47" i="151"/>
  <c r="M45" i="151"/>
  <c r="M43" i="151"/>
  <c r="M38" i="151"/>
  <c r="M36" i="151"/>
  <c r="M33" i="151"/>
  <c r="M31" i="151"/>
  <c r="M29" i="151"/>
  <c r="M27" i="151"/>
  <c r="M25" i="151"/>
  <c r="M23" i="151"/>
  <c r="M21" i="151"/>
  <c r="M19" i="151"/>
  <c r="M16" i="151"/>
  <c r="M14" i="151"/>
  <c r="M12" i="151"/>
  <c r="M8" i="151"/>
  <c r="M206" i="149" l="1"/>
  <c r="M204" i="149"/>
  <c r="M202" i="149"/>
  <c r="M200" i="149"/>
  <c r="M198" i="149"/>
  <c r="M196" i="149"/>
  <c r="M194" i="149"/>
  <c r="M191" i="149"/>
  <c r="M186" i="149"/>
  <c r="M184" i="149"/>
  <c r="M182" i="149"/>
  <c r="M180" i="149"/>
  <c r="M177" i="149"/>
  <c r="M175" i="149"/>
  <c r="M173" i="149"/>
  <c r="M165" i="149"/>
  <c r="M161" i="149"/>
  <c r="M158" i="149"/>
  <c r="M153" i="149"/>
  <c r="M151" i="149"/>
  <c r="M149" i="149"/>
  <c r="M147" i="149"/>
  <c r="M145" i="149"/>
  <c r="M143" i="149"/>
  <c r="M141" i="149"/>
  <c r="M139" i="149"/>
  <c r="M137" i="149"/>
  <c r="M135" i="149"/>
  <c r="M133" i="149"/>
  <c r="M130" i="149"/>
  <c r="M128" i="149"/>
  <c r="M125" i="149"/>
  <c r="M121" i="149"/>
  <c r="M117" i="149"/>
  <c r="M114" i="149"/>
  <c r="M112" i="149"/>
  <c r="M108" i="149"/>
  <c r="M102" i="149"/>
  <c r="M99" i="149"/>
  <c r="M95" i="149"/>
  <c r="M91" i="149"/>
  <c r="M87" i="149"/>
  <c r="M84" i="149"/>
  <c r="M82" i="149"/>
  <c r="M80" i="149"/>
  <c r="M78" i="149"/>
  <c r="M76" i="149"/>
  <c r="M74" i="149"/>
  <c r="M72" i="149"/>
  <c r="M70" i="149"/>
  <c r="M68" i="149"/>
  <c r="M66" i="149"/>
  <c r="M64" i="149"/>
  <c r="M62" i="149"/>
  <c r="M60" i="149"/>
  <c r="M58" i="149"/>
  <c r="M56" i="149"/>
  <c r="M54" i="149"/>
  <c r="M48" i="149"/>
  <c r="M42" i="149"/>
  <c r="M38" i="149"/>
  <c r="M34" i="149"/>
  <c r="M30" i="149"/>
  <c r="M28" i="149"/>
  <c r="M22" i="149"/>
  <c r="M15" i="149"/>
  <c r="M8" i="149"/>
  <c r="M316" i="113" l="1"/>
  <c r="M314" i="113"/>
  <c r="M312" i="113"/>
  <c r="M310" i="113"/>
  <c r="M308" i="113"/>
  <c r="M306" i="113"/>
  <c r="M304" i="113"/>
  <c r="M302" i="113"/>
  <c r="M300" i="113"/>
  <c r="M298" i="113"/>
  <c r="M296" i="113"/>
  <c r="M294" i="113"/>
  <c r="M286" i="113"/>
  <c r="M284" i="113"/>
  <c r="M279" i="113"/>
  <c r="M274" i="113"/>
  <c r="M272" i="113"/>
  <c r="M267" i="113"/>
  <c r="M262" i="113"/>
  <c r="M260" i="113"/>
  <c r="M258" i="113"/>
  <c r="M256" i="113"/>
  <c r="M252" i="113"/>
  <c r="M248" i="113"/>
  <c r="M243" i="113"/>
  <c r="M238" i="113"/>
  <c r="M233" i="113"/>
  <c r="M231" i="113"/>
  <c r="M226" i="113"/>
  <c r="M221" i="113"/>
  <c r="M216" i="113"/>
  <c r="M214" i="113"/>
  <c r="M212" i="113"/>
  <c r="M210" i="113"/>
  <c r="M206" i="113"/>
  <c r="M202" i="113"/>
  <c r="M200" i="113"/>
  <c r="M197" i="113"/>
  <c r="M195" i="113"/>
  <c r="M193" i="113"/>
  <c r="M187" i="113"/>
  <c r="M181" i="113"/>
  <c r="M175" i="113"/>
  <c r="M173" i="113"/>
  <c r="M167" i="113"/>
  <c r="M161" i="113"/>
  <c r="M155" i="113"/>
  <c r="M153" i="113"/>
  <c r="M147" i="113"/>
  <c r="M141" i="113"/>
  <c r="M135" i="113"/>
  <c r="M133" i="113"/>
  <c r="M127" i="113"/>
  <c r="M121" i="113"/>
  <c r="M115" i="113"/>
  <c r="M113" i="113"/>
  <c r="M111" i="113"/>
  <c r="M109" i="113"/>
  <c r="M107" i="113"/>
  <c r="M101" i="113"/>
  <c r="M95" i="113"/>
  <c r="M93" i="113"/>
  <c r="M91" i="113"/>
  <c r="M89" i="113"/>
  <c r="M87" i="113"/>
  <c r="M85" i="113"/>
  <c r="M83" i="113"/>
  <c r="M81" i="113"/>
  <c r="M79" i="113"/>
  <c r="M77" i="113"/>
  <c r="M75" i="113"/>
  <c r="M69" i="113"/>
  <c r="M63" i="113"/>
  <c r="M57" i="113"/>
  <c r="M55" i="113"/>
  <c r="M53" i="113"/>
  <c r="M51" i="113"/>
  <c r="M49" i="113"/>
  <c r="M43" i="113"/>
  <c r="M41" i="113"/>
  <c r="M35" i="113"/>
  <c r="M31" i="113"/>
  <c r="M29" i="113"/>
  <c r="M27" i="113"/>
  <c r="M25" i="113"/>
  <c r="M23" i="113"/>
  <c r="M19" i="113"/>
  <c r="M17" i="113"/>
  <c r="M12" i="113"/>
  <c r="M10" i="113"/>
  <c r="M8" i="113"/>
  <c r="M71" i="127" l="1"/>
  <c r="M69" i="127"/>
  <c r="M67" i="127"/>
  <c r="M65" i="127"/>
  <c r="M63" i="127"/>
  <c r="M57" i="127"/>
  <c r="M55" i="127"/>
  <c r="M53" i="127"/>
  <c r="M49" i="127"/>
  <c r="M43" i="127"/>
  <c r="M41" i="127"/>
  <c r="M37" i="127"/>
  <c r="M34" i="127"/>
  <c r="M32" i="127"/>
  <c r="M29" i="127"/>
  <c r="M27" i="127"/>
  <c r="M25" i="127"/>
  <c r="M23" i="127"/>
  <c r="M21" i="127"/>
  <c r="M18" i="127"/>
  <c r="M16" i="127"/>
  <c r="M14" i="127"/>
  <c r="M12" i="127"/>
  <c r="M8" i="127"/>
  <c r="M149" i="129" l="1"/>
  <c r="M147" i="129"/>
  <c r="M143" i="129"/>
  <c r="M141" i="129"/>
  <c r="M138" i="129"/>
  <c r="M136" i="129"/>
  <c r="M130" i="129"/>
  <c r="M125" i="129"/>
  <c r="M122" i="129"/>
  <c r="M120" i="129"/>
  <c r="M118" i="129"/>
  <c r="M116" i="129"/>
  <c r="M114" i="129"/>
  <c r="M112" i="129"/>
  <c r="M106" i="129"/>
  <c r="M98" i="129"/>
  <c r="M96" i="129"/>
  <c r="M94" i="129"/>
  <c r="M81" i="129"/>
  <c r="M79" i="129"/>
  <c r="M77" i="129"/>
  <c r="M75" i="129"/>
  <c r="M73" i="129"/>
  <c r="M71" i="129"/>
  <c r="M69" i="129"/>
  <c r="M67" i="129"/>
  <c r="M65" i="129"/>
  <c r="M63" i="129"/>
  <c r="M61" i="129"/>
  <c r="M59" i="129"/>
  <c r="M57" i="129"/>
  <c r="M55" i="129"/>
  <c r="M53" i="129"/>
  <c r="M51" i="129"/>
  <c r="M49" i="129"/>
  <c r="M46" i="129"/>
  <c r="M44" i="129"/>
  <c r="M42" i="129"/>
  <c r="M40" i="129"/>
  <c r="M37" i="129"/>
  <c r="M35" i="129"/>
  <c r="M33" i="129"/>
  <c r="M31" i="129"/>
  <c r="M29" i="129"/>
  <c r="M27" i="129"/>
  <c r="M25" i="129"/>
  <c r="M23" i="129"/>
  <c r="M21" i="129"/>
  <c r="M18" i="129"/>
  <c r="M16" i="129"/>
  <c r="M14" i="129"/>
  <c r="M12" i="129"/>
  <c r="M10" i="129"/>
  <c r="M8" i="129"/>
  <c r="M83" i="128" l="1"/>
  <c r="M81" i="128"/>
  <c r="M79" i="128"/>
  <c r="M77" i="128"/>
  <c r="M75" i="128"/>
  <c r="M73" i="128"/>
  <c r="M71" i="128"/>
  <c r="M66" i="128"/>
  <c r="M64" i="128"/>
  <c r="M61" i="128"/>
  <c r="M59" i="128"/>
  <c r="M56" i="128"/>
  <c r="M54" i="128"/>
  <c r="M52" i="128"/>
  <c r="M50" i="128"/>
  <c r="M48" i="128"/>
  <c r="M46" i="128"/>
  <c r="M44" i="128"/>
  <c r="M42" i="128"/>
  <c r="M40" i="128"/>
  <c r="M38" i="128"/>
  <c r="M36" i="128"/>
  <c r="M34" i="128"/>
  <c r="M32" i="128"/>
  <c r="M30" i="128"/>
  <c r="M28" i="128"/>
  <c r="M25" i="128"/>
  <c r="M22" i="128"/>
  <c r="M19" i="128"/>
  <c r="M16" i="128"/>
  <c r="M14" i="128"/>
  <c r="M12" i="128"/>
  <c r="M10" i="128"/>
  <c r="M8" i="128"/>
  <c r="M127" i="126" l="1"/>
  <c r="M124" i="126"/>
  <c r="M120" i="126"/>
  <c r="M116" i="126"/>
  <c r="M114" i="126"/>
  <c r="M110" i="126"/>
  <c r="M108" i="126"/>
  <c r="M106" i="126"/>
  <c r="M102" i="126"/>
  <c r="M97" i="126"/>
  <c r="M90" i="126"/>
  <c r="M88" i="126"/>
  <c r="M84" i="126"/>
  <c r="M79" i="126"/>
  <c r="M77" i="126"/>
  <c r="M75" i="126"/>
  <c r="M73" i="126"/>
  <c r="M71" i="126"/>
  <c r="M63" i="126"/>
  <c r="M61" i="126"/>
  <c r="M59" i="126"/>
  <c r="M54" i="126"/>
  <c r="M50" i="126"/>
  <c r="M46" i="126"/>
  <c r="M44" i="126"/>
  <c r="M40" i="126"/>
  <c r="M33" i="126"/>
  <c r="M31" i="126"/>
  <c r="M27" i="126"/>
  <c r="M20" i="126"/>
  <c r="M18" i="126"/>
  <c r="M14" i="126"/>
  <c r="M11" i="126"/>
  <c r="M8" i="126"/>
  <c r="M98" i="125" l="1"/>
  <c r="M96" i="125"/>
  <c r="M92" i="125"/>
  <c r="M89" i="125"/>
  <c r="M87" i="125"/>
  <c r="M85" i="125"/>
  <c r="M81" i="125"/>
  <c r="M79" i="125"/>
  <c r="M74" i="125"/>
  <c r="M72" i="125"/>
  <c r="M70" i="125"/>
  <c r="M66" i="125"/>
  <c r="M48" i="125"/>
  <c r="M46" i="125"/>
  <c r="M44" i="125"/>
  <c r="M42" i="125"/>
  <c r="M37" i="125"/>
  <c r="M35" i="125"/>
  <c r="M33" i="125"/>
  <c r="M29" i="125"/>
  <c r="M10" i="125"/>
  <c r="M8" i="125"/>
  <c r="M95" i="123" l="1"/>
  <c r="M93" i="123"/>
  <c r="M90" i="123"/>
  <c r="M88" i="123"/>
  <c r="M86" i="123"/>
  <c r="M84" i="123"/>
  <c r="M82" i="123"/>
  <c r="M80" i="123"/>
  <c r="M75" i="123"/>
  <c r="M68" i="123"/>
  <c r="M61" i="123"/>
  <c r="M59" i="123"/>
  <c r="M57" i="123"/>
  <c r="M55" i="123"/>
  <c r="M48" i="123"/>
  <c r="M41" i="123"/>
  <c r="M34" i="123"/>
  <c r="M31" i="123"/>
  <c r="M27" i="123"/>
  <c r="M25" i="123"/>
  <c r="M19" i="123"/>
  <c r="M16" i="123"/>
  <c r="M14" i="123"/>
  <c r="M12" i="123"/>
  <c r="M10" i="123"/>
  <c r="M8" i="123"/>
  <c r="M167" i="121" l="1"/>
  <c r="M163" i="121"/>
  <c r="M161" i="121"/>
  <c r="M156" i="121"/>
  <c r="M154" i="121"/>
  <c r="M152" i="121"/>
  <c r="M150" i="121"/>
  <c r="M146" i="121"/>
  <c r="M144" i="121"/>
  <c r="M139" i="121"/>
  <c r="M137" i="121"/>
  <c r="M128" i="121"/>
  <c r="M126" i="121"/>
  <c r="M124" i="121"/>
  <c r="M122" i="121"/>
  <c r="M120" i="121"/>
  <c r="M118" i="121"/>
  <c r="M116" i="121"/>
  <c r="M114" i="121"/>
  <c r="M112" i="121"/>
  <c r="M110" i="121"/>
  <c r="M108" i="121"/>
  <c r="M105" i="121"/>
  <c r="M103" i="121"/>
  <c r="M101" i="121"/>
  <c r="M99" i="121"/>
  <c r="M96" i="121"/>
  <c r="M94" i="121"/>
  <c r="M92" i="121"/>
  <c r="M90" i="121"/>
  <c r="M86" i="121"/>
  <c r="M82" i="121"/>
  <c r="M78" i="121"/>
  <c r="M68" i="121"/>
  <c r="M64" i="121"/>
  <c r="M60" i="121"/>
  <c r="M58" i="121"/>
  <c r="M56" i="121"/>
  <c r="M54" i="121"/>
  <c r="M51" i="121"/>
  <c r="M49" i="121"/>
  <c r="M45" i="121"/>
  <c r="M43" i="121"/>
  <c r="M41" i="121"/>
  <c r="M37" i="121"/>
  <c r="M35" i="121"/>
  <c r="M29" i="121"/>
  <c r="M26" i="121"/>
  <c r="M24" i="121"/>
  <c r="M22" i="121"/>
  <c r="M20" i="121"/>
  <c r="M18" i="121"/>
  <c r="M16" i="121"/>
  <c r="M14" i="121"/>
  <c r="M12" i="121"/>
  <c r="M10" i="121"/>
  <c r="M8" i="121"/>
  <c r="M344" i="118" l="1"/>
  <c r="M342" i="118"/>
  <c r="M340" i="118"/>
  <c r="M338" i="118"/>
  <c r="M336" i="118"/>
  <c r="M334" i="118"/>
  <c r="M332" i="118"/>
  <c r="M330" i="118"/>
  <c r="M328" i="118"/>
  <c r="M326" i="118"/>
  <c r="M324" i="118"/>
  <c r="M322" i="118"/>
  <c r="M320" i="118"/>
  <c r="M318" i="118"/>
  <c r="M316" i="118"/>
  <c r="M314" i="118"/>
  <c r="M312" i="118"/>
  <c r="M309" i="118"/>
  <c r="M307" i="118"/>
  <c r="M305" i="118"/>
  <c r="M303" i="118"/>
  <c r="M295" i="118"/>
  <c r="M293" i="118"/>
  <c r="M290" i="118"/>
  <c r="M288" i="118"/>
  <c r="M286" i="118"/>
  <c r="M284" i="118"/>
  <c r="M282" i="118"/>
  <c r="M280" i="118"/>
  <c r="M278" i="118"/>
  <c r="M276" i="118"/>
  <c r="M274" i="118"/>
  <c r="M272" i="118"/>
  <c r="M270" i="118"/>
  <c r="M268" i="118"/>
  <c r="M266" i="118"/>
  <c r="M264" i="118"/>
  <c r="M262" i="118"/>
  <c r="M260" i="118"/>
  <c r="M258" i="118"/>
  <c r="M256" i="118"/>
  <c r="M254" i="118"/>
  <c r="M252" i="118"/>
  <c r="M250" i="118"/>
  <c r="M248" i="118"/>
  <c r="M246" i="118"/>
  <c r="M244" i="118"/>
  <c r="M242" i="118"/>
  <c r="M240" i="118"/>
  <c r="M238" i="118"/>
  <c r="M234" i="118"/>
  <c r="M230" i="118"/>
  <c r="M226" i="118"/>
  <c r="M224" i="118"/>
  <c r="M222" i="118"/>
  <c r="M218" i="118"/>
  <c r="M216" i="118"/>
  <c r="M212" i="118"/>
  <c r="M210" i="118"/>
  <c r="M206" i="118"/>
  <c r="M204" i="118"/>
  <c r="M202" i="118"/>
  <c r="M200" i="118"/>
  <c r="M198" i="118"/>
  <c r="M196" i="118"/>
  <c r="M188" i="118"/>
  <c r="M186" i="118"/>
  <c r="M184" i="118"/>
  <c r="M182" i="118"/>
  <c r="M180" i="118"/>
  <c r="M178" i="118"/>
  <c r="M176" i="118"/>
  <c r="M174" i="118"/>
  <c r="M172" i="118"/>
  <c r="M170" i="118"/>
  <c r="M168" i="118"/>
  <c r="M166" i="118"/>
  <c r="M164" i="118"/>
  <c r="M162" i="118"/>
  <c r="M160" i="118"/>
  <c r="M158" i="118"/>
  <c r="M156" i="118"/>
  <c r="M154" i="118"/>
  <c r="M152" i="118"/>
  <c r="M150" i="118"/>
  <c r="M148" i="118"/>
  <c r="M146" i="118"/>
  <c r="M144" i="118"/>
  <c r="M135" i="118"/>
  <c r="M133" i="118"/>
  <c r="M131" i="118"/>
  <c r="M129" i="118"/>
  <c r="M127" i="118"/>
  <c r="M125" i="118"/>
  <c r="M123" i="118"/>
  <c r="M121" i="118"/>
  <c r="M119" i="118"/>
  <c r="M117" i="118"/>
  <c r="M115" i="118"/>
  <c r="M113" i="118"/>
  <c r="M111" i="118"/>
  <c r="M109" i="118"/>
  <c r="M107" i="118"/>
  <c r="M104" i="118"/>
  <c r="M101" i="118"/>
  <c r="M97" i="118"/>
  <c r="M95" i="118"/>
  <c r="M93" i="118"/>
  <c r="M87" i="118"/>
  <c r="M85" i="118"/>
  <c r="M83" i="118"/>
  <c r="M81" i="118"/>
  <c r="M79" i="118"/>
  <c r="M76" i="118"/>
  <c r="M73" i="118"/>
  <c r="M64" i="118"/>
  <c r="M62" i="118"/>
  <c r="M59" i="118"/>
  <c r="M57" i="118"/>
  <c r="M54" i="118"/>
  <c r="M52" i="118"/>
  <c r="M50" i="118"/>
  <c r="M48" i="118"/>
  <c r="M46" i="118"/>
  <c r="M44" i="118"/>
  <c r="M42" i="118"/>
  <c r="M39" i="118"/>
  <c r="M37" i="118"/>
  <c r="M35" i="118"/>
  <c r="M32" i="118"/>
  <c r="M30" i="118"/>
  <c r="M28" i="118"/>
  <c r="M26" i="118"/>
  <c r="M24" i="118"/>
  <c r="M22" i="118"/>
  <c r="M20" i="118"/>
  <c r="M18" i="118"/>
  <c r="M16" i="118"/>
  <c r="M14" i="118"/>
  <c r="M12" i="118"/>
  <c r="M10" i="118"/>
  <c r="M8" i="118"/>
  <c r="M289" i="179" l="1"/>
  <c r="M287" i="179"/>
  <c r="M285" i="179"/>
  <c r="M283" i="179"/>
  <c r="M275" i="179"/>
  <c r="M273" i="179"/>
  <c r="M271" i="179"/>
  <c r="M269" i="179"/>
  <c r="M267" i="179"/>
  <c r="M265" i="179"/>
  <c r="M263" i="179"/>
  <c r="M261" i="179"/>
  <c r="M259" i="179"/>
  <c r="M257" i="179"/>
  <c r="M255" i="179"/>
  <c r="M253" i="179"/>
  <c r="M251" i="179"/>
  <c r="M249" i="179"/>
  <c r="M247" i="179"/>
  <c r="M245" i="179"/>
  <c r="M243" i="179"/>
  <c r="M241" i="179"/>
  <c r="M239" i="179"/>
  <c r="M237" i="179"/>
  <c r="M229" i="179"/>
  <c r="M227" i="179"/>
  <c r="M225" i="179"/>
  <c r="M223" i="179"/>
  <c r="M221" i="179"/>
  <c r="M219" i="179"/>
  <c r="M217" i="179"/>
  <c r="M215" i="179"/>
  <c r="M213" i="179"/>
  <c r="M211" i="179"/>
  <c r="M209" i="179"/>
  <c r="M207" i="179"/>
  <c r="M205" i="179"/>
  <c r="M201" i="179"/>
  <c r="M199" i="179"/>
  <c r="M195" i="179"/>
  <c r="M193" i="179"/>
  <c r="M191" i="179"/>
  <c r="M189" i="179"/>
  <c r="M187" i="179"/>
  <c r="M185" i="179"/>
  <c r="M177" i="179"/>
  <c r="M173" i="179"/>
  <c r="M171" i="179"/>
  <c r="M169" i="179"/>
  <c r="M167" i="179"/>
  <c r="M164" i="179"/>
  <c r="M162" i="179"/>
  <c r="M156" i="179"/>
  <c r="M154" i="179"/>
  <c r="M151" i="179"/>
  <c r="M149" i="179"/>
  <c r="M147" i="179"/>
  <c r="M145" i="179"/>
  <c r="M143" i="179"/>
  <c r="M141" i="179"/>
  <c r="M139" i="179"/>
  <c r="M137" i="179"/>
  <c r="M135" i="179"/>
  <c r="M133" i="179"/>
  <c r="M131" i="179"/>
  <c r="M129" i="179"/>
  <c r="M127" i="179"/>
  <c r="M125" i="179"/>
  <c r="M117" i="179"/>
  <c r="M115" i="179"/>
  <c r="M113" i="179"/>
  <c r="M111" i="179"/>
  <c r="M109" i="179"/>
  <c r="M107" i="179"/>
  <c r="M105" i="179"/>
  <c r="M103" i="179"/>
  <c r="M101" i="179"/>
  <c r="M99" i="179"/>
  <c r="M97" i="179"/>
  <c r="M95" i="179"/>
  <c r="M93" i="179"/>
  <c r="M91" i="179"/>
  <c r="M89" i="179"/>
  <c r="M86" i="179"/>
  <c r="M84" i="179"/>
  <c r="M82" i="179"/>
  <c r="M80" i="179"/>
  <c r="M72" i="179"/>
  <c r="M70" i="179"/>
  <c r="M66" i="179"/>
  <c r="M64" i="179"/>
  <c r="M62" i="179"/>
  <c r="M60" i="179"/>
  <c r="M58" i="179"/>
  <c r="M55" i="179"/>
  <c r="M53" i="179"/>
  <c r="M51" i="179"/>
  <c r="M49" i="179"/>
  <c r="M44" i="179"/>
  <c r="M39" i="179"/>
  <c r="M36" i="179"/>
  <c r="M34" i="179"/>
  <c r="M32" i="179"/>
  <c r="M30" i="179"/>
  <c r="M27" i="179"/>
  <c r="M25" i="179"/>
  <c r="M23" i="179"/>
  <c r="M21" i="179"/>
  <c r="M19" i="179"/>
  <c r="M17" i="179"/>
  <c r="M14" i="179"/>
  <c r="M12" i="179"/>
  <c r="M10" i="179"/>
  <c r="M8" i="179"/>
  <c r="M127" i="176" l="1"/>
  <c r="M119" i="176"/>
  <c r="M117" i="176"/>
  <c r="M115" i="176"/>
  <c r="M113" i="176"/>
  <c r="M111" i="176"/>
  <c r="M105" i="176"/>
  <c r="M99" i="176"/>
  <c r="M95" i="176"/>
  <c r="M91" i="176"/>
  <c r="M87" i="176"/>
  <c r="M83" i="176"/>
  <c r="M81" i="176"/>
  <c r="M77" i="176"/>
  <c r="M75" i="176"/>
  <c r="M73" i="176"/>
  <c r="M71" i="176"/>
  <c r="M69" i="176"/>
  <c r="M67" i="176"/>
  <c r="M65" i="176"/>
  <c r="M62" i="176"/>
  <c r="M60" i="176"/>
  <c r="M58" i="176"/>
  <c r="M54" i="176"/>
  <c r="M52" i="176"/>
  <c r="M50" i="176"/>
  <c r="M48" i="176"/>
  <c r="M46" i="176"/>
  <c r="M44" i="176"/>
  <c r="M40" i="176"/>
  <c r="M36" i="176"/>
  <c r="M34" i="176"/>
  <c r="M30" i="176"/>
  <c r="M27" i="176"/>
  <c r="M25" i="176"/>
  <c r="M23" i="176"/>
  <c r="M21" i="176"/>
  <c r="M17" i="176"/>
  <c r="M14" i="176"/>
  <c r="M12" i="176"/>
  <c r="M10" i="176"/>
  <c r="M8" i="176"/>
  <c r="M29" i="115" l="1"/>
  <c r="M27" i="115"/>
  <c r="M24" i="115"/>
  <c r="M22" i="115"/>
  <c r="M20" i="115"/>
  <c r="M18" i="115"/>
  <c r="M16" i="115"/>
  <c r="M14" i="115"/>
  <c r="M12" i="115"/>
  <c r="M10" i="115"/>
  <c r="M8" i="115"/>
  <c r="M57" i="154" l="1"/>
  <c r="M58" i="154"/>
  <c r="M65" i="154"/>
  <c r="M66" i="154"/>
  <c r="M77" i="154"/>
  <c r="M179" i="149"/>
  <c r="M86" i="149"/>
  <c r="M89" i="149"/>
  <c r="M90" i="149"/>
  <c r="M93" i="149"/>
  <c r="M94" i="149"/>
  <c r="J100" i="158" l="1"/>
  <c r="J203" i="179"/>
  <c r="M203" i="179" s="1"/>
  <c r="M39" i="129" l="1"/>
  <c r="M11" i="212" l="1"/>
  <c r="M9" i="212"/>
  <c r="M8" i="212"/>
  <c r="K2" i="212" s="1"/>
  <c r="M2" i="212"/>
  <c r="M14" i="211"/>
  <c r="M13" i="211"/>
  <c r="M12" i="211"/>
  <c r="M11" i="211"/>
  <c r="M16" i="211" s="1"/>
  <c r="M10" i="211"/>
  <c r="M9" i="211"/>
  <c r="M8" i="211"/>
  <c r="M2" i="211"/>
  <c r="M40" i="210"/>
  <c r="M39" i="210"/>
  <c r="M38" i="210"/>
  <c r="M37" i="210"/>
  <c r="M36" i="210"/>
  <c r="M35" i="210"/>
  <c r="M34" i="210"/>
  <c r="M33" i="210"/>
  <c r="M32" i="210"/>
  <c r="M31" i="210"/>
  <c r="M30" i="210"/>
  <c r="M29" i="210"/>
  <c r="M28" i="210"/>
  <c r="M27" i="210"/>
  <c r="M26" i="210"/>
  <c r="M25" i="210"/>
  <c r="M24" i="210"/>
  <c r="M23" i="210"/>
  <c r="M22" i="210"/>
  <c r="M21" i="210"/>
  <c r="M20" i="210"/>
  <c r="M19" i="210"/>
  <c r="M18" i="210"/>
  <c r="M17" i="210"/>
  <c r="M16" i="210"/>
  <c r="M15" i="210"/>
  <c r="M14" i="210"/>
  <c r="M13" i="210"/>
  <c r="M12" i="210"/>
  <c r="M11" i="210"/>
  <c r="M10" i="210"/>
  <c r="M42" i="210" s="1"/>
  <c r="M9" i="210"/>
  <c r="M8" i="210"/>
  <c r="M2" i="210"/>
  <c r="M22" i="209"/>
  <c r="M21" i="209"/>
  <c r="M20" i="209"/>
  <c r="M19" i="209"/>
  <c r="M18" i="209"/>
  <c r="M17" i="209"/>
  <c r="M16" i="209"/>
  <c r="M15" i="209"/>
  <c r="M14" i="209"/>
  <c r="M13" i="209"/>
  <c r="M12" i="209"/>
  <c r="M11" i="209"/>
  <c r="M24" i="209" s="1"/>
  <c r="M10" i="209"/>
  <c r="M9" i="209"/>
  <c r="M8" i="209"/>
  <c r="M2" i="209"/>
  <c r="M11" i="208"/>
  <c r="M10" i="208"/>
  <c r="M13" i="208" s="1"/>
  <c r="M9" i="208"/>
  <c r="M8" i="208"/>
  <c r="M2" i="208"/>
  <c r="M14" i="207"/>
  <c r="M13" i="207"/>
  <c r="M12" i="207"/>
  <c r="M11" i="207"/>
  <c r="M10" i="207"/>
  <c r="M16" i="207" s="1"/>
  <c r="M9" i="207"/>
  <c r="M8" i="207"/>
  <c r="K2" i="207" s="1"/>
  <c r="M2" i="207"/>
  <c r="M23" i="206"/>
  <c r="M22" i="206"/>
  <c r="M21" i="206"/>
  <c r="M20" i="206"/>
  <c r="M19" i="206"/>
  <c r="M18" i="206"/>
  <c r="M17" i="206"/>
  <c r="M16" i="206"/>
  <c r="M15" i="206"/>
  <c r="M14" i="206"/>
  <c r="M13" i="206"/>
  <c r="M12" i="206"/>
  <c r="M11" i="206"/>
  <c r="M25" i="206" s="1"/>
  <c r="M10" i="206"/>
  <c r="M9" i="206"/>
  <c r="M8" i="206"/>
  <c r="M2" i="206"/>
  <c r="M26" i="205"/>
  <c r="M25" i="205"/>
  <c r="M24" i="205"/>
  <c r="M23" i="205"/>
  <c r="M22" i="205"/>
  <c r="M21" i="205"/>
  <c r="M20" i="205"/>
  <c r="M19" i="205"/>
  <c r="M18" i="205"/>
  <c r="M17" i="205"/>
  <c r="M16" i="205"/>
  <c r="M15" i="205"/>
  <c r="M14" i="205"/>
  <c r="M13" i="205"/>
  <c r="M12" i="205"/>
  <c r="M11" i="205"/>
  <c r="M10" i="205"/>
  <c r="M28" i="205" s="1"/>
  <c r="M9" i="205"/>
  <c r="K2" i="205" s="1"/>
  <c r="M8" i="205"/>
  <c r="M2" i="205"/>
  <c r="M21" i="204"/>
  <c r="M20" i="204"/>
  <c r="M19" i="204"/>
  <c r="M18" i="204"/>
  <c r="M17" i="204"/>
  <c r="M16" i="204"/>
  <c r="M15" i="204"/>
  <c r="M14" i="204"/>
  <c r="M13" i="204"/>
  <c r="M12" i="204"/>
  <c r="M11" i="204"/>
  <c r="M23" i="204" s="1"/>
  <c r="M10" i="204"/>
  <c r="M9" i="204"/>
  <c r="M8" i="204"/>
  <c r="M2" i="204"/>
  <c r="M29" i="203"/>
  <c r="M27" i="203"/>
  <c r="M26" i="203"/>
  <c r="M25" i="203"/>
  <c r="M24" i="203"/>
  <c r="M23" i="203"/>
  <c r="M22" i="203"/>
  <c r="M21" i="203"/>
  <c r="M20" i="203"/>
  <c r="M19" i="203"/>
  <c r="M18" i="203"/>
  <c r="M17" i="203"/>
  <c r="M16" i="203"/>
  <c r="K2" i="203" s="1"/>
  <c r="M15" i="203"/>
  <c r="M14" i="203"/>
  <c r="M13" i="203"/>
  <c r="M12" i="203"/>
  <c r="M11" i="203"/>
  <c r="M10" i="203"/>
  <c r="M9" i="203"/>
  <c r="M8" i="203"/>
  <c r="M2" i="203"/>
  <c r="M28" i="202"/>
  <c r="M27" i="202"/>
  <c r="M26" i="202"/>
  <c r="M25" i="202"/>
  <c r="M24" i="202"/>
  <c r="M23" i="202"/>
  <c r="M22" i="202"/>
  <c r="M21" i="202"/>
  <c r="M20" i="202"/>
  <c r="M19" i="202"/>
  <c r="M18" i="202"/>
  <c r="M17" i="202"/>
  <c r="M16" i="202"/>
  <c r="M15" i="202"/>
  <c r="M14" i="202"/>
  <c r="M13" i="202"/>
  <c r="M12" i="202"/>
  <c r="M11" i="202"/>
  <c r="M10" i="202"/>
  <c r="M9" i="202"/>
  <c r="M8" i="202"/>
  <c r="M2" i="202"/>
  <c r="M9" i="201"/>
  <c r="K2" i="201" s="1"/>
  <c r="B9" i="201"/>
  <c r="M2" i="201"/>
  <c r="M35" i="200"/>
  <c r="M34" i="200"/>
  <c r="M33" i="200"/>
  <c r="M32" i="200"/>
  <c r="M31" i="200"/>
  <c r="M30" i="200"/>
  <c r="M29" i="200"/>
  <c r="M28" i="200"/>
  <c r="M27" i="200"/>
  <c r="M26" i="200"/>
  <c r="M25" i="200"/>
  <c r="M24" i="200"/>
  <c r="M23" i="200"/>
  <c r="M22" i="200"/>
  <c r="M21" i="200"/>
  <c r="M20" i="200"/>
  <c r="M19" i="200"/>
  <c r="M18" i="200"/>
  <c r="M17" i="200"/>
  <c r="M16" i="200"/>
  <c r="M15" i="200"/>
  <c r="M14" i="200"/>
  <c r="M13" i="200"/>
  <c r="M12" i="200"/>
  <c r="M37" i="200" s="1"/>
  <c r="M11" i="200"/>
  <c r="M10" i="200"/>
  <c r="M9" i="200"/>
  <c r="M8" i="200"/>
  <c r="M2" i="200"/>
  <c r="M10" i="199"/>
  <c r="M12" i="199" s="1"/>
  <c r="M9" i="199"/>
  <c r="K2" i="199" s="1"/>
  <c r="M8" i="199"/>
  <c r="M2" i="199"/>
  <c r="M11" i="198"/>
  <c r="M9" i="198"/>
  <c r="M8" i="198"/>
  <c r="K2" i="198" s="1"/>
  <c r="M2" i="198"/>
  <c r="M17" i="197"/>
  <c r="M16" i="197"/>
  <c r="M15" i="197"/>
  <c r="M14" i="197"/>
  <c r="M13" i="197"/>
  <c r="M12" i="197"/>
  <c r="M11" i="197"/>
  <c r="M19" i="197" s="1"/>
  <c r="M10" i="197"/>
  <c r="M9" i="197"/>
  <c r="K2" i="197" s="1"/>
  <c r="M8" i="197"/>
  <c r="M2" i="197"/>
  <c r="M23" i="196"/>
  <c r="M22" i="196"/>
  <c r="M21" i="196"/>
  <c r="M20" i="196"/>
  <c r="M19" i="196"/>
  <c r="M18" i="196"/>
  <c r="M17" i="196"/>
  <c r="M16" i="196"/>
  <c r="M15" i="196"/>
  <c r="M14" i="196"/>
  <c r="M13" i="196"/>
  <c r="M12" i="196"/>
  <c r="M11" i="196"/>
  <c r="M25" i="196" s="1"/>
  <c r="M10" i="196"/>
  <c r="M9" i="196"/>
  <c r="M8" i="196"/>
  <c r="M2" i="196"/>
  <c r="M41" i="195"/>
  <c r="M40" i="195"/>
  <c r="M39" i="195"/>
  <c r="M38" i="195"/>
  <c r="M37" i="195"/>
  <c r="M36" i="195"/>
  <c r="M35" i="195"/>
  <c r="M34" i="195"/>
  <c r="M33" i="195"/>
  <c r="M32" i="195"/>
  <c r="M31" i="195"/>
  <c r="M30" i="195"/>
  <c r="M29" i="195"/>
  <c r="M28" i="195"/>
  <c r="M27" i="195"/>
  <c r="M26" i="195"/>
  <c r="M25" i="195"/>
  <c r="M24" i="195"/>
  <c r="M23" i="195"/>
  <c r="M22" i="195"/>
  <c r="M21" i="195"/>
  <c r="M20" i="195"/>
  <c r="M19" i="195"/>
  <c r="M18" i="195"/>
  <c r="M17" i="195"/>
  <c r="M16" i="195"/>
  <c r="M15" i="195"/>
  <c r="M14" i="195"/>
  <c r="M13" i="195"/>
  <c r="M12" i="195"/>
  <c r="M11" i="195"/>
  <c r="M43" i="195" s="1"/>
  <c r="M10" i="195"/>
  <c r="M9" i="195"/>
  <c r="M8" i="195"/>
  <c r="M2" i="195"/>
  <c r="M19" i="193"/>
  <c r="M21" i="193" s="1"/>
  <c r="M18" i="193"/>
  <c r="M17" i="193"/>
  <c r="M16" i="193"/>
  <c r="M15" i="193"/>
  <c r="M14" i="193"/>
  <c r="M13" i="193"/>
  <c r="M12" i="193"/>
  <c r="M11" i="193"/>
  <c r="M10" i="193"/>
  <c r="M9" i="193"/>
  <c r="M8" i="193"/>
  <c r="M2" i="193"/>
  <c r="M17" i="192"/>
  <c r="M19" i="192" s="1"/>
  <c r="M16" i="192"/>
  <c r="M15" i="192"/>
  <c r="M14" i="192"/>
  <c r="M13" i="192"/>
  <c r="M12" i="192"/>
  <c r="M11" i="192"/>
  <c r="M10" i="192"/>
  <c r="M9" i="192"/>
  <c r="M8" i="192"/>
  <c r="M2" i="192"/>
  <c r="M57" i="191"/>
  <c r="M56" i="191"/>
  <c r="M55" i="191"/>
  <c r="M54" i="191"/>
  <c r="M53" i="191"/>
  <c r="M52" i="191"/>
  <c r="M51" i="191"/>
  <c r="M50" i="191"/>
  <c r="M49" i="191"/>
  <c r="M48" i="191"/>
  <c r="M47" i="191"/>
  <c r="M46" i="191"/>
  <c r="M45" i="191"/>
  <c r="M44" i="191"/>
  <c r="M43" i="191"/>
  <c r="M42" i="191"/>
  <c r="M41" i="191"/>
  <c r="M40" i="191"/>
  <c r="M39" i="191"/>
  <c r="M38" i="191"/>
  <c r="M37" i="191"/>
  <c r="M36" i="191"/>
  <c r="M35" i="191"/>
  <c r="M34" i="191"/>
  <c r="M33" i="191"/>
  <c r="M32" i="191"/>
  <c r="M31" i="191"/>
  <c r="M30" i="191"/>
  <c r="M29" i="191"/>
  <c r="M28" i="191"/>
  <c r="M27" i="191"/>
  <c r="M26" i="191"/>
  <c r="M25" i="191"/>
  <c r="M24" i="191"/>
  <c r="M23" i="191"/>
  <c r="M22" i="191"/>
  <c r="M21" i="191"/>
  <c r="M20" i="191"/>
  <c r="M19" i="191"/>
  <c r="M18" i="191"/>
  <c r="M17" i="191"/>
  <c r="M16" i="191"/>
  <c r="M15" i="191"/>
  <c r="M14" i="191"/>
  <c r="M13" i="191"/>
  <c r="M12" i="191"/>
  <c r="M11" i="191"/>
  <c r="M10" i="191"/>
  <c r="M59" i="191" s="1"/>
  <c r="M9" i="191"/>
  <c r="M8" i="191"/>
  <c r="M2" i="191"/>
  <c r="M18" i="190"/>
  <c r="M17" i="190"/>
  <c r="M16" i="190"/>
  <c r="M15" i="190"/>
  <c r="M14" i="190"/>
  <c r="M13" i="190"/>
  <c r="M12" i="190"/>
  <c r="M11" i="190"/>
  <c r="M10" i="190"/>
  <c r="M20" i="190" s="1"/>
  <c r="M9" i="190"/>
  <c r="M8" i="190"/>
  <c r="K2" i="190" s="1"/>
  <c r="M2" i="190"/>
  <c r="M19" i="189"/>
  <c r="M18" i="189"/>
  <c r="M21" i="189" s="1"/>
  <c r="K2" i="189" s="1"/>
  <c r="M17" i="189"/>
  <c r="M16" i="189"/>
  <c r="M15" i="189"/>
  <c r="M14" i="189"/>
  <c r="M13" i="189"/>
  <c r="M12" i="189"/>
  <c r="M11" i="189"/>
  <c r="M10" i="189"/>
  <c r="M9" i="189"/>
  <c r="M8" i="189"/>
  <c r="M2" i="189"/>
  <c r="M17" i="187"/>
  <c r="M16" i="187"/>
  <c r="M15" i="187"/>
  <c r="M14" i="187"/>
  <c r="M13" i="187"/>
  <c r="M12" i="187"/>
  <c r="M11" i="187"/>
  <c r="M10" i="187"/>
  <c r="M19" i="187" s="1"/>
  <c r="M9" i="187"/>
  <c r="M8" i="187"/>
  <c r="K2" i="187" s="1"/>
  <c r="M2" i="187"/>
  <c r="M9" i="186"/>
  <c r="K2" i="186" s="1"/>
  <c r="M2" i="186"/>
  <c r="M2" i="185"/>
  <c r="M23" i="184"/>
  <c r="M22" i="184"/>
  <c r="M21" i="184"/>
  <c r="M20" i="184"/>
  <c r="M19" i="184"/>
  <c r="M18" i="184"/>
  <c r="M17" i="184"/>
  <c r="M16" i="184"/>
  <c r="M15" i="184"/>
  <c r="M14" i="184"/>
  <c r="M13" i="184"/>
  <c r="M12" i="184"/>
  <c r="M11" i="184"/>
  <c r="M25" i="184" s="1"/>
  <c r="M10" i="184"/>
  <c r="M9" i="184"/>
  <c r="M8" i="184"/>
  <c r="M2" i="184"/>
  <c r="M26" i="183"/>
  <c r="M25" i="183"/>
  <c r="M24" i="183"/>
  <c r="M23" i="183"/>
  <c r="M22" i="183"/>
  <c r="M21" i="183"/>
  <c r="M20" i="183"/>
  <c r="M19" i="183"/>
  <c r="M18" i="183"/>
  <c r="M17" i="183"/>
  <c r="M16" i="183"/>
  <c r="M15" i="183"/>
  <c r="M14" i="183"/>
  <c r="M13" i="183"/>
  <c r="M12" i="183"/>
  <c r="M11" i="183"/>
  <c r="M28" i="183" s="1"/>
  <c r="M10" i="183"/>
  <c r="M9" i="183"/>
  <c r="M8" i="183"/>
  <c r="K2" i="183" s="1"/>
  <c r="M2" i="183"/>
  <c r="M14" i="182"/>
  <c r="M13" i="182"/>
  <c r="M12" i="182"/>
  <c r="M11" i="182"/>
  <c r="M10" i="182"/>
  <c r="M16" i="182" s="1"/>
  <c r="M9" i="182"/>
  <c r="M8" i="182"/>
  <c r="K2" i="182" s="1"/>
  <c r="M2" i="182"/>
  <c r="M45" i="181"/>
  <c r="M44" i="181"/>
  <c r="M43" i="181"/>
  <c r="M42" i="181"/>
  <c r="M41" i="181"/>
  <c r="M40" i="181"/>
  <c r="M39" i="181"/>
  <c r="M38" i="181"/>
  <c r="M37" i="181"/>
  <c r="M36" i="181"/>
  <c r="M35" i="181"/>
  <c r="M34" i="181"/>
  <c r="M33" i="181"/>
  <c r="M32" i="181"/>
  <c r="M31" i="181"/>
  <c r="M30" i="181"/>
  <c r="M29" i="181"/>
  <c r="M28" i="181"/>
  <c r="M27" i="181"/>
  <c r="M26" i="181"/>
  <c r="M25" i="181"/>
  <c r="M24" i="181"/>
  <c r="M23" i="181"/>
  <c r="M22" i="181"/>
  <c r="M21" i="181"/>
  <c r="M20" i="181"/>
  <c r="M19" i="181"/>
  <c r="M18" i="181"/>
  <c r="M17" i="181"/>
  <c r="M16" i="181"/>
  <c r="M15" i="181"/>
  <c r="M14" i="181"/>
  <c r="M13" i="181"/>
  <c r="M12" i="181"/>
  <c r="M11" i="181"/>
  <c r="M47" i="181" s="1"/>
  <c r="M10" i="181"/>
  <c r="M9" i="181"/>
  <c r="M8" i="181"/>
  <c r="K2" i="181" s="1"/>
  <c r="M2" i="181"/>
  <c r="M26" i="180"/>
  <c r="M25" i="180"/>
  <c r="M24" i="180"/>
  <c r="M23" i="180"/>
  <c r="M22" i="180"/>
  <c r="M21" i="180"/>
  <c r="M20" i="180"/>
  <c r="M19" i="180"/>
  <c r="M18" i="180"/>
  <c r="M17" i="180"/>
  <c r="M16" i="180"/>
  <c r="M15" i="180"/>
  <c r="M14" i="180"/>
  <c r="M13" i="180"/>
  <c r="M28" i="180" s="1"/>
  <c r="M12" i="180"/>
  <c r="M10" i="180"/>
  <c r="M9" i="180"/>
  <c r="M8" i="180"/>
  <c r="M2" i="180"/>
  <c r="M39" i="162"/>
  <c r="M38" i="162"/>
  <c r="M37" i="162"/>
  <c r="M36" i="162"/>
  <c r="M35" i="162"/>
  <c r="M34" i="162"/>
  <c r="M33" i="162"/>
  <c r="M32" i="162"/>
  <c r="M31" i="162"/>
  <c r="M30" i="162"/>
  <c r="M29" i="162"/>
  <c r="M28" i="162"/>
  <c r="M27" i="162"/>
  <c r="M26" i="162"/>
  <c r="M25" i="162"/>
  <c r="M24" i="162"/>
  <c r="M23" i="162"/>
  <c r="M22" i="162"/>
  <c r="M21" i="162"/>
  <c r="M20" i="162"/>
  <c r="M19" i="162"/>
  <c r="M18" i="162"/>
  <c r="M17" i="162"/>
  <c r="M16" i="162"/>
  <c r="M15" i="162"/>
  <c r="M14" i="162"/>
  <c r="M13" i="162"/>
  <c r="M12" i="162"/>
  <c r="M11" i="162"/>
  <c r="M41" i="162" s="1"/>
  <c r="M10" i="162"/>
  <c r="M9" i="162"/>
  <c r="M8" i="162"/>
  <c r="M2" i="162"/>
  <c r="M80" i="161"/>
  <c r="M79" i="161"/>
  <c r="M78" i="161"/>
  <c r="M77" i="161"/>
  <c r="M76" i="161"/>
  <c r="M75" i="161"/>
  <c r="M74" i="161"/>
  <c r="M73" i="161"/>
  <c r="M72" i="161"/>
  <c r="M71" i="161"/>
  <c r="M70" i="161"/>
  <c r="M69" i="161"/>
  <c r="M68" i="161"/>
  <c r="M67" i="161"/>
  <c r="M66" i="161"/>
  <c r="M65" i="161"/>
  <c r="M64" i="161"/>
  <c r="M63" i="161"/>
  <c r="M62" i="161"/>
  <c r="M61" i="161"/>
  <c r="M60" i="161"/>
  <c r="M59" i="161"/>
  <c r="M58" i="161"/>
  <c r="M57" i="161"/>
  <c r="M56" i="161"/>
  <c r="M55" i="161"/>
  <c r="M54" i="161"/>
  <c r="M53" i="161"/>
  <c r="M52" i="161"/>
  <c r="M51" i="161"/>
  <c r="M50" i="161"/>
  <c r="M49" i="161"/>
  <c r="M48" i="161"/>
  <c r="M47" i="161"/>
  <c r="M46" i="161"/>
  <c r="M45" i="161"/>
  <c r="M44" i="161"/>
  <c r="M43" i="161"/>
  <c r="M42" i="161"/>
  <c r="M41" i="161"/>
  <c r="M40" i="161"/>
  <c r="M39" i="161"/>
  <c r="M38" i="161"/>
  <c r="M37" i="161"/>
  <c r="M36" i="161"/>
  <c r="M35" i="161"/>
  <c r="M34" i="161"/>
  <c r="M33" i="161"/>
  <c r="M32" i="161"/>
  <c r="M31" i="161"/>
  <c r="M30" i="161"/>
  <c r="M29" i="161"/>
  <c r="M28" i="161"/>
  <c r="M27" i="161"/>
  <c r="M26" i="161"/>
  <c r="M25" i="161"/>
  <c r="M24" i="161"/>
  <c r="M23" i="161"/>
  <c r="M22" i="161"/>
  <c r="M21" i="161"/>
  <c r="M20" i="161"/>
  <c r="M19" i="161"/>
  <c r="M18" i="161"/>
  <c r="M17" i="161"/>
  <c r="M16" i="161"/>
  <c r="M15" i="161"/>
  <c r="M14" i="161"/>
  <c r="M13" i="161"/>
  <c r="M12" i="161"/>
  <c r="M11" i="161"/>
  <c r="M82" i="161" s="1"/>
  <c r="M10" i="161"/>
  <c r="M9" i="161"/>
  <c r="M8" i="161"/>
  <c r="M2" i="161"/>
  <c r="M32" i="160"/>
  <c r="M31" i="160"/>
  <c r="M30" i="160"/>
  <c r="M29" i="160"/>
  <c r="M28" i="160"/>
  <c r="M27" i="160"/>
  <c r="M26" i="160"/>
  <c r="M25" i="160"/>
  <c r="M24" i="160"/>
  <c r="M23" i="160"/>
  <c r="M22" i="160"/>
  <c r="M21" i="160"/>
  <c r="M20" i="160"/>
  <c r="M19" i="160"/>
  <c r="M34" i="160" s="1"/>
  <c r="M18" i="160"/>
  <c r="M17" i="160"/>
  <c r="M16" i="160"/>
  <c r="M15" i="160"/>
  <c r="M14" i="160"/>
  <c r="M13" i="160"/>
  <c r="M12" i="160"/>
  <c r="M11" i="160"/>
  <c r="M10" i="160"/>
  <c r="M9" i="160"/>
  <c r="M8" i="160"/>
  <c r="K2" i="160" s="1"/>
  <c r="M2" i="160"/>
  <c r="M76" i="148"/>
  <c r="M75" i="148"/>
  <c r="M74" i="148"/>
  <c r="M73" i="148"/>
  <c r="M72" i="148"/>
  <c r="M71" i="148"/>
  <c r="M70" i="148"/>
  <c r="M69" i="148"/>
  <c r="M68" i="148"/>
  <c r="M67" i="148"/>
  <c r="M66" i="148"/>
  <c r="M65" i="148"/>
  <c r="M64" i="148"/>
  <c r="M63" i="148"/>
  <c r="M62" i="148"/>
  <c r="M61" i="148"/>
  <c r="M60" i="148"/>
  <c r="M59" i="148"/>
  <c r="M58" i="148"/>
  <c r="M57" i="148"/>
  <c r="M56" i="148"/>
  <c r="M55" i="148"/>
  <c r="M54" i="148"/>
  <c r="M53" i="148"/>
  <c r="M52" i="148"/>
  <c r="M51" i="148"/>
  <c r="M50" i="148"/>
  <c r="M49" i="148"/>
  <c r="M48" i="148"/>
  <c r="M47" i="148"/>
  <c r="M46" i="148"/>
  <c r="M45" i="148"/>
  <c r="M44" i="148"/>
  <c r="M43" i="148"/>
  <c r="M42" i="148"/>
  <c r="M41" i="148"/>
  <c r="M40" i="148"/>
  <c r="M39" i="148"/>
  <c r="M38" i="148"/>
  <c r="M37" i="148"/>
  <c r="M36" i="148"/>
  <c r="M35" i="148"/>
  <c r="M34" i="148"/>
  <c r="M33" i="148"/>
  <c r="M32" i="148"/>
  <c r="M31" i="148"/>
  <c r="M30" i="148"/>
  <c r="M29" i="148"/>
  <c r="M28" i="148"/>
  <c r="M27" i="148"/>
  <c r="M26" i="148"/>
  <c r="M25" i="148"/>
  <c r="M24" i="148"/>
  <c r="M23" i="148"/>
  <c r="M22" i="148"/>
  <c r="M21" i="148"/>
  <c r="M20" i="148"/>
  <c r="M19" i="148"/>
  <c r="M18" i="148"/>
  <c r="M17" i="148"/>
  <c r="M16" i="148"/>
  <c r="M15" i="148"/>
  <c r="M14" i="148"/>
  <c r="M13" i="148"/>
  <c r="M12" i="148"/>
  <c r="M11" i="148"/>
  <c r="M10" i="148"/>
  <c r="M9" i="148"/>
  <c r="M78" i="148" s="1"/>
  <c r="M8" i="148"/>
  <c r="M2" i="148"/>
  <c r="M134" i="158"/>
  <c r="M99" i="158"/>
  <c r="M98" i="158"/>
  <c r="M95" i="158"/>
  <c r="M94" i="158"/>
  <c r="M17" i="158"/>
  <c r="M16" i="158"/>
  <c r="M2" i="158"/>
  <c r="M177" i="156"/>
  <c r="M176" i="156"/>
  <c r="M163" i="156"/>
  <c r="M162" i="156"/>
  <c r="M155" i="156"/>
  <c r="M146" i="156"/>
  <c r="M145" i="156"/>
  <c r="M144" i="156"/>
  <c r="M129" i="156"/>
  <c r="M128" i="156"/>
  <c r="M127" i="156"/>
  <c r="M126" i="156"/>
  <c r="M123" i="156"/>
  <c r="M118" i="156"/>
  <c r="M113" i="156"/>
  <c r="M94" i="156"/>
  <c r="M83" i="156"/>
  <c r="M80" i="156"/>
  <c r="M71" i="156"/>
  <c r="M70" i="156"/>
  <c r="M69" i="156"/>
  <c r="M68" i="156"/>
  <c r="M63" i="156"/>
  <c r="M62" i="156"/>
  <c r="M61" i="156"/>
  <c r="M58" i="156"/>
  <c r="M57" i="156"/>
  <c r="M56" i="156"/>
  <c r="M49" i="156"/>
  <c r="M44" i="156"/>
  <c r="M43" i="156"/>
  <c r="M42" i="156"/>
  <c r="M41" i="156"/>
  <c r="M32" i="156"/>
  <c r="M29" i="156"/>
  <c r="M28" i="156"/>
  <c r="M21" i="156"/>
  <c r="M20" i="156"/>
  <c r="M19" i="156"/>
  <c r="M18" i="156"/>
  <c r="M15" i="156"/>
  <c r="M14" i="156"/>
  <c r="M13" i="156"/>
  <c r="M12" i="156"/>
  <c r="M2" i="156"/>
  <c r="M149" i="155"/>
  <c r="M148" i="155"/>
  <c r="M107" i="155"/>
  <c r="M106" i="155"/>
  <c r="M105" i="155"/>
  <c r="M90" i="155"/>
  <c r="M89" i="155"/>
  <c r="M88" i="155"/>
  <c r="M67" i="155"/>
  <c r="M66" i="155"/>
  <c r="M53" i="155"/>
  <c r="M44" i="155"/>
  <c r="M2" i="155"/>
  <c r="M121" i="154"/>
  <c r="M114" i="154"/>
  <c r="M113" i="154"/>
  <c r="M112" i="154"/>
  <c r="M111" i="154"/>
  <c r="M110" i="154"/>
  <c r="M109" i="154"/>
  <c r="M108" i="154"/>
  <c r="M105" i="154"/>
  <c r="M104" i="154"/>
  <c r="M103" i="154"/>
  <c r="M102" i="154"/>
  <c r="M101" i="154"/>
  <c r="M100" i="154"/>
  <c r="M97" i="154"/>
  <c r="M96" i="154"/>
  <c r="M95" i="154"/>
  <c r="M92" i="154"/>
  <c r="M87" i="154"/>
  <c r="M82" i="154"/>
  <c r="M81" i="154"/>
  <c r="M80" i="154"/>
  <c r="M56" i="154"/>
  <c r="M55" i="154"/>
  <c r="M52" i="154"/>
  <c r="M51" i="154"/>
  <c r="M50" i="154"/>
  <c r="M49" i="154"/>
  <c r="M44" i="154"/>
  <c r="M43" i="154"/>
  <c r="M22" i="154"/>
  <c r="M17" i="154"/>
  <c r="M16" i="154"/>
  <c r="M2" i="154"/>
  <c r="M10" i="153"/>
  <c r="M9" i="153"/>
  <c r="M12" i="153" s="1"/>
  <c r="M8" i="153"/>
  <c r="M2" i="153"/>
  <c r="M15" i="152"/>
  <c r="M14" i="152"/>
  <c r="M2" i="152"/>
  <c r="J63" i="151"/>
  <c r="M65" i="151" s="1"/>
  <c r="M42" i="151"/>
  <c r="M41" i="151"/>
  <c r="M40" i="151"/>
  <c r="M35" i="151"/>
  <c r="M18" i="151"/>
  <c r="M11" i="151"/>
  <c r="M10" i="151"/>
  <c r="M76" i="151" s="1"/>
  <c r="M2" i="151"/>
  <c r="M193" i="149"/>
  <c r="M190" i="149"/>
  <c r="M189" i="149"/>
  <c r="M188" i="149"/>
  <c r="M164" i="149"/>
  <c r="M163" i="149"/>
  <c r="M160" i="149"/>
  <c r="M157" i="149"/>
  <c r="M156" i="149"/>
  <c r="M155" i="149"/>
  <c r="M132" i="149"/>
  <c r="M127" i="149"/>
  <c r="M124" i="149"/>
  <c r="M123" i="149"/>
  <c r="M120" i="149"/>
  <c r="M119" i="149"/>
  <c r="M116" i="149"/>
  <c r="M111" i="149"/>
  <c r="M110" i="149"/>
  <c r="M107" i="149"/>
  <c r="M106" i="149"/>
  <c r="M105" i="149"/>
  <c r="M104" i="149"/>
  <c r="M101" i="149"/>
  <c r="M98" i="149"/>
  <c r="M97" i="149"/>
  <c r="M53" i="149"/>
  <c r="M52" i="149"/>
  <c r="M51" i="149"/>
  <c r="M50" i="149"/>
  <c r="M47" i="149"/>
  <c r="M46" i="149"/>
  <c r="M45" i="149"/>
  <c r="M44" i="149"/>
  <c r="M41" i="149"/>
  <c r="M40" i="149"/>
  <c r="M37" i="149"/>
  <c r="M36" i="149"/>
  <c r="M33" i="149"/>
  <c r="M32" i="149"/>
  <c r="M27" i="149"/>
  <c r="M26" i="149"/>
  <c r="M25" i="149"/>
  <c r="M24" i="149"/>
  <c r="M21" i="149"/>
  <c r="M20" i="149"/>
  <c r="M19" i="149"/>
  <c r="M18" i="149"/>
  <c r="M17" i="149"/>
  <c r="M14" i="149"/>
  <c r="M13" i="149"/>
  <c r="M12" i="149"/>
  <c r="M11" i="149"/>
  <c r="M10" i="149"/>
  <c r="M2" i="149"/>
  <c r="M19" i="147"/>
  <c r="M18" i="147"/>
  <c r="M21" i="147" s="1"/>
  <c r="K2" i="147" s="1"/>
  <c r="M17" i="147"/>
  <c r="M16" i="147"/>
  <c r="M15" i="147"/>
  <c r="M14" i="147"/>
  <c r="M13" i="147"/>
  <c r="M12" i="147"/>
  <c r="M11" i="147"/>
  <c r="M10" i="147"/>
  <c r="M9" i="147"/>
  <c r="M8" i="147"/>
  <c r="M2" i="147"/>
  <c r="M13" i="146"/>
  <c r="M12" i="146"/>
  <c r="M11" i="146"/>
  <c r="M10" i="146"/>
  <c r="M15" i="146" s="1"/>
  <c r="K2" i="146" s="1"/>
  <c r="M9" i="146"/>
  <c r="M8" i="146"/>
  <c r="M2" i="146"/>
  <c r="M15" i="143"/>
  <c r="M14" i="143"/>
  <c r="M13" i="143"/>
  <c r="M12" i="143"/>
  <c r="M11" i="143"/>
  <c r="M10" i="143"/>
  <c r="M17" i="143" s="1"/>
  <c r="M9" i="143"/>
  <c r="M8" i="143"/>
  <c r="M2" i="143"/>
  <c r="M11" i="144"/>
  <c r="M10" i="144"/>
  <c r="M9" i="144"/>
  <c r="M13" i="144" s="1"/>
  <c r="M8" i="144"/>
  <c r="M2" i="144"/>
  <c r="M21" i="139"/>
  <c r="M20" i="139"/>
  <c r="M19" i="139"/>
  <c r="M18" i="139"/>
  <c r="M17" i="139"/>
  <c r="M16" i="139"/>
  <c r="M15" i="139"/>
  <c r="M14" i="139"/>
  <c r="M13" i="139"/>
  <c r="M12" i="139"/>
  <c r="M11" i="139"/>
  <c r="M10" i="139"/>
  <c r="M23" i="139" s="1"/>
  <c r="M9" i="139"/>
  <c r="M8" i="139"/>
  <c r="M2" i="139"/>
  <c r="K2" i="138"/>
  <c r="M2" i="138"/>
  <c r="K2" i="135"/>
  <c r="M2" i="135"/>
  <c r="M2" i="137"/>
  <c r="H21" i="133"/>
  <c r="J21" i="133" s="1"/>
  <c r="J66" i="133" s="1"/>
  <c r="C17" i="85" s="1"/>
  <c r="C31" i="85" s="1"/>
  <c r="M51" i="130"/>
  <c r="M50" i="130"/>
  <c r="M49" i="130"/>
  <c r="M48" i="130"/>
  <c r="M47" i="130"/>
  <c r="M46" i="130"/>
  <c r="M45" i="130"/>
  <c r="M44" i="130"/>
  <c r="M43" i="130"/>
  <c r="M42" i="130"/>
  <c r="M41" i="130"/>
  <c r="M40" i="130"/>
  <c r="M39" i="130"/>
  <c r="M38" i="130"/>
  <c r="M37" i="130"/>
  <c r="M36" i="130"/>
  <c r="M35" i="130"/>
  <c r="M34" i="130"/>
  <c r="M33" i="130"/>
  <c r="M32" i="130"/>
  <c r="M31" i="130"/>
  <c r="M30" i="130"/>
  <c r="M29" i="130"/>
  <c r="M28" i="130"/>
  <c r="M27" i="130"/>
  <c r="M26" i="130"/>
  <c r="M25" i="130"/>
  <c r="M24" i="130"/>
  <c r="M23" i="130"/>
  <c r="M22" i="130"/>
  <c r="M21" i="130"/>
  <c r="M20" i="130"/>
  <c r="M19" i="130"/>
  <c r="M18" i="130"/>
  <c r="M17" i="130"/>
  <c r="M16" i="130"/>
  <c r="M15" i="130"/>
  <c r="M14" i="130"/>
  <c r="M13" i="130"/>
  <c r="M12" i="130"/>
  <c r="M11" i="130"/>
  <c r="M10" i="130"/>
  <c r="M9" i="130"/>
  <c r="M8" i="130"/>
  <c r="M2" i="130"/>
  <c r="M283" i="113"/>
  <c r="M282" i="113"/>
  <c r="M281" i="113"/>
  <c r="M278" i="113"/>
  <c r="M277" i="113"/>
  <c r="M276" i="113"/>
  <c r="M271" i="113"/>
  <c r="M270" i="113"/>
  <c r="M269" i="113"/>
  <c r="M266" i="113"/>
  <c r="M265" i="113"/>
  <c r="M264" i="113"/>
  <c r="M255" i="113"/>
  <c r="M254" i="113"/>
  <c r="M251" i="113"/>
  <c r="M250" i="113"/>
  <c r="M247" i="113"/>
  <c r="M246" i="113"/>
  <c r="M245" i="113"/>
  <c r="M242" i="113"/>
  <c r="M241" i="113"/>
  <c r="M240" i="113"/>
  <c r="M237" i="113"/>
  <c r="M236" i="113"/>
  <c r="M235" i="113"/>
  <c r="M230" i="113"/>
  <c r="M229" i="113"/>
  <c r="M228" i="113"/>
  <c r="M225" i="113"/>
  <c r="M224" i="113"/>
  <c r="M223" i="113"/>
  <c r="M220" i="113"/>
  <c r="M219" i="113"/>
  <c r="M218" i="113"/>
  <c r="M209" i="113"/>
  <c r="M208" i="113"/>
  <c r="M205" i="113"/>
  <c r="M204" i="113"/>
  <c r="M199" i="113"/>
  <c r="M192" i="113"/>
  <c r="M191" i="113"/>
  <c r="M190" i="113"/>
  <c r="M189" i="113"/>
  <c r="M186" i="113"/>
  <c r="M185" i="113"/>
  <c r="M184" i="113"/>
  <c r="M183" i="113"/>
  <c r="M180" i="113"/>
  <c r="M179" i="113"/>
  <c r="M178" i="113"/>
  <c r="M177" i="113"/>
  <c r="M172" i="113"/>
  <c r="M171" i="113"/>
  <c r="M170" i="113"/>
  <c r="M169" i="113"/>
  <c r="M166" i="113"/>
  <c r="M165" i="113"/>
  <c r="M164" i="113"/>
  <c r="M163" i="113"/>
  <c r="M160" i="113"/>
  <c r="M159" i="113"/>
  <c r="M158" i="113"/>
  <c r="M157" i="113"/>
  <c r="M152" i="113"/>
  <c r="M151" i="113"/>
  <c r="M150" i="113"/>
  <c r="M149" i="113"/>
  <c r="M146" i="113"/>
  <c r="M145" i="113"/>
  <c r="M144" i="113"/>
  <c r="M143" i="113"/>
  <c r="M140" i="113"/>
  <c r="M139" i="113"/>
  <c r="M138" i="113"/>
  <c r="M137" i="113"/>
  <c r="M132" i="113"/>
  <c r="M131" i="113"/>
  <c r="M130" i="113"/>
  <c r="M129" i="113"/>
  <c r="M126" i="113"/>
  <c r="M125" i="113"/>
  <c r="M124" i="113"/>
  <c r="M123" i="113"/>
  <c r="M120" i="113"/>
  <c r="M119" i="113"/>
  <c r="M118" i="113"/>
  <c r="M117" i="113"/>
  <c r="M106" i="113"/>
  <c r="M105" i="113"/>
  <c r="M104" i="113"/>
  <c r="M103" i="113"/>
  <c r="M100" i="113"/>
  <c r="M99" i="113"/>
  <c r="M98" i="113"/>
  <c r="M97" i="113"/>
  <c r="M74" i="113"/>
  <c r="M73" i="113"/>
  <c r="M72" i="113"/>
  <c r="M71" i="113"/>
  <c r="M68" i="113"/>
  <c r="M67" i="113"/>
  <c r="M66" i="113"/>
  <c r="M65" i="113"/>
  <c r="M62" i="113"/>
  <c r="M61" i="113"/>
  <c r="M60" i="113"/>
  <c r="M59" i="113"/>
  <c r="M48" i="113"/>
  <c r="M47" i="113"/>
  <c r="M46" i="113"/>
  <c r="M45" i="113"/>
  <c r="M40" i="113"/>
  <c r="M39" i="113"/>
  <c r="M38" i="113"/>
  <c r="M37" i="113"/>
  <c r="M34" i="113"/>
  <c r="M33" i="113"/>
  <c r="M22" i="113"/>
  <c r="M21" i="113"/>
  <c r="M16" i="113"/>
  <c r="M15" i="113"/>
  <c r="M14" i="113"/>
  <c r="M2" i="113"/>
  <c r="M62" i="127"/>
  <c r="M61" i="127"/>
  <c r="M60" i="127"/>
  <c r="M59" i="127"/>
  <c r="M52" i="127"/>
  <c r="M51" i="127"/>
  <c r="M48" i="127"/>
  <c r="M47" i="127"/>
  <c r="M46" i="127"/>
  <c r="M45" i="127"/>
  <c r="M40" i="127"/>
  <c r="M39" i="127"/>
  <c r="M36" i="127"/>
  <c r="M31" i="127"/>
  <c r="M20" i="127"/>
  <c r="M11" i="127"/>
  <c r="M10" i="127"/>
  <c r="M2" i="127"/>
  <c r="J149" i="129"/>
  <c r="M146" i="129"/>
  <c r="M145" i="129"/>
  <c r="M140" i="129"/>
  <c r="M135" i="129"/>
  <c r="M134" i="129"/>
  <c r="M133" i="129"/>
  <c r="M132" i="129"/>
  <c r="M129" i="129"/>
  <c r="M128" i="129"/>
  <c r="M127" i="129"/>
  <c r="M124" i="129"/>
  <c r="M111" i="129"/>
  <c r="M110" i="129"/>
  <c r="M109" i="129"/>
  <c r="M108" i="129"/>
  <c r="M93" i="129"/>
  <c r="M92" i="129"/>
  <c r="M91" i="129"/>
  <c r="M90" i="129"/>
  <c r="M89" i="129"/>
  <c r="M88" i="129"/>
  <c r="M87" i="129"/>
  <c r="M86" i="129"/>
  <c r="M85" i="129"/>
  <c r="M84" i="129"/>
  <c r="M83" i="129"/>
  <c r="M48" i="129"/>
  <c r="M20" i="129"/>
  <c r="M2" i="129"/>
  <c r="M70" i="128"/>
  <c r="M69" i="128"/>
  <c r="M68" i="128"/>
  <c r="M63" i="128"/>
  <c r="M58" i="128"/>
  <c r="M27" i="128"/>
  <c r="M24" i="128"/>
  <c r="M21" i="128"/>
  <c r="M18" i="128"/>
  <c r="M91" i="128" s="1"/>
  <c r="M2" i="128"/>
  <c r="M126" i="126"/>
  <c r="M123" i="126"/>
  <c r="M122" i="126"/>
  <c r="M119" i="126"/>
  <c r="M118" i="126"/>
  <c r="M113" i="126"/>
  <c r="M112" i="126"/>
  <c r="M105" i="126"/>
  <c r="M104" i="126"/>
  <c r="M101" i="126"/>
  <c r="M100" i="126"/>
  <c r="M99" i="126"/>
  <c r="M96" i="126"/>
  <c r="M95" i="126"/>
  <c r="M94" i="126"/>
  <c r="M93" i="126"/>
  <c r="M92" i="126"/>
  <c r="M87" i="126"/>
  <c r="M86" i="126"/>
  <c r="M83" i="126"/>
  <c r="M82" i="126"/>
  <c r="M81" i="126"/>
  <c r="M70" i="126"/>
  <c r="M69" i="126"/>
  <c r="M68" i="126"/>
  <c r="M67" i="126"/>
  <c r="M66" i="126"/>
  <c r="M65" i="126"/>
  <c r="M58" i="126"/>
  <c r="M57" i="126"/>
  <c r="M56" i="126"/>
  <c r="M53" i="126"/>
  <c r="M52" i="126"/>
  <c r="M49" i="126"/>
  <c r="M48" i="126"/>
  <c r="M43" i="126"/>
  <c r="M42" i="126"/>
  <c r="M39" i="126"/>
  <c r="M38" i="126"/>
  <c r="M37" i="126"/>
  <c r="M36" i="126"/>
  <c r="M35" i="126"/>
  <c r="M30" i="126"/>
  <c r="M29" i="126"/>
  <c r="M26" i="126"/>
  <c r="M25" i="126"/>
  <c r="M24" i="126"/>
  <c r="M23" i="126"/>
  <c r="M22" i="126"/>
  <c r="M17" i="126"/>
  <c r="M16" i="126"/>
  <c r="M13" i="126"/>
  <c r="M10" i="126"/>
  <c r="M156" i="126" s="1"/>
  <c r="M2" i="126"/>
  <c r="M20" i="150"/>
  <c r="M18" i="150"/>
  <c r="M17" i="150"/>
  <c r="M16" i="150"/>
  <c r="M15" i="150"/>
  <c r="M14" i="150"/>
  <c r="M13" i="150"/>
  <c r="M12" i="150"/>
  <c r="M11" i="150"/>
  <c r="M10" i="150"/>
  <c r="M9" i="150"/>
  <c r="M8" i="150"/>
  <c r="K2" i="150" s="1"/>
  <c r="M2" i="150"/>
  <c r="M102" i="125"/>
  <c r="J100" i="125"/>
  <c r="M100" i="125" s="1"/>
  <c r="M95" i="125"/>
  <c r="M94" i="125"/>
  <c r="M91" i="125"/>
  <c r="M84" i="125"/>
  <c r="M83" i="125"/>
  <c r="M78" i="125"/>
  <c r="M77" i="125"/>
  <c r="M76" i="125"/>
  <c r="M69" i="125"/>
  <c r="M68" i="125"/>
  <c r="M65" i="125"/>
  <c r="M64" i="125"/>
  <c r="M63" i="125"/>
  <c r="M62" i="125"/>
  <c r="M61" i="125"/>
  <c r="M60" i="125"/>
  <c r="M59" i="125"/>
  <c r="M58" i="125"/>
  <c r="M57" i="125"/>
  <c r="M56" i="125"/>
  <c r="M55" i="125"/>
  <c r="M54" i="125"/>
  <c r="M53" i="125"/>
  <c r="M52" i="125"/>
  <c r="M51" i="125"/>
  <c r="M50" i="125"/>
  <c r="M41" i="125"/>
  <c r="M40" i="125"/>
  <c r="M39" i="125"/>
  <c r="M32" i="125"/>
  <c r="M31" i="125"/>
  <c r="M28" i="125"/>
  <c r="M27" i="125"/>
  <c r="M26" i="125"/>
  <c r="M25" i="125"/>
  <c r="M24" i="125"/>
  <c r="M23" i="125"/>
  <c r="M22" i="125"/>
  <c r="M21" i="125"/>
  <c r="M20" i="125"/>
  <c r="M19" i="125"/>
  <c r="M18" i="125"/>
  <c r="M17" i="125"/>
  <c r="M16" i="125"/>
  <c r="M15" i="125"/>
  <c r="M14" i="125"/>
  <c r="M13" i="125"/>
  <c r="M12" i="125"/>
  <c r="M134" i="125" s="1"/>
  <c r="M2" i="125"/>
  <c r="M92" i="123"/>
  <c r="M79" i="123"/>
  <c r="M78" i="123"/>
  <c r="M77" i="123"/>
  <c r="M74" i="123"/>
  <c r="M73" i="123"/>
  <c r="M72" i="123"/>
  <c r="M71" i="123"/>
  <c r="M70" i="123"/>
  <c r="M67" i="123"/>
  <c r="M66" i="123"/>
  <c r="M65" i="123"/>
  <c r="M64" i="123"/>
  <c r="M63" i="123"/>
  <c r="M54" i="123"/>
  <c r="M53" i="123"/>
  <c r="M52" i="123"/>
  <c r="M51" i="123"/>
  <c r="M50" i="123"/>
  <c r="M47" i="123"/>
  <c r="M46" i="123"/>
  <c r="M45" i="123"/>
  <c r="M44" i="123"/>
  <c r="M43" i="123"/>
  <c r="M40" i="123"/>
  <c r="M39" i="123"/>
  <c r="M38" i="123"/>
  <c r="M37" i="123"/>
  <c r="M36" i="123"/>
  <c r="M33" i="123"/>
  <c r="M30" i="123"/>
  <c r="M29" i="123"/>
  <c r="J21" i="123"/>
  <c r="M18" i="123"/>
  <c r="M2" i="123"/>
  <c r="M166" i="121"/>
  <c r="M165" i="121"/>
  <c r="M159" i="121"/>
  <c r="M158" i="121"/>
  <c r="M149" i="121"/>
  <c r="M148" i="121"/>
  <c r="M143" i="121"/>
  <c r="M142" i="121"/>
  <c r="M141" i="121"/>
  <c r="M130" i="121"/>
  <c r="M107" i="121"/>
  <c r="M98" i="121"/>
  <c r="M89" i="121"/>
  <c r="M88" i="121"/>
  <c r="M85" i="121"/>
  <c r="M84" i="121"/>
  <c r="M81" i="121"/>
  <c r="M80" i="121"/>
  <c r="M71" i="121"/>
  <c r="M70" i="121"/>
  <c r="M67" i="121"/>
  <c r="M66" i="121"/>
  <c r="M63" i="121"/>
  <c r="M62" i="121"/>
  <c r="M53" i="121"/>
  <c r="M48" i="121"/>
  <c r="M47" i="121"/>
  <c r="M40" i="121"/>
  <c r="M39" i="121"/>
  <c r="M33" i="121"/>
  <c r="J31" i="121"/>
  <c r="M31" i="121" s="1"/>
  <c r="M28" i="121"/>
  <c r="M2" i="121"/>
  <c r="M311" i="118"/>
  <c r="M292" i="118"/>
  <c r="M237" i="118"/>
  <c r="M236" i="118"/>
  <c r="M233" i="118"/>
  <c r="M232" i="118"/>
  <c r="M229" i="118"/>
  <c r="M228" i="118"/>
  <c r="M221" i="118"/>
  <c r="M220" i="118"/>
  <c r="M215" i="118"/>
  <c r="M214" i="118"/>
  <c r="M209" i="118"/>
  <c r="M208" i="118"/>
  <c r="M143" i="118"/>
  <c r="M106" i="118"/>
  <c r="M103" i="118"/>
  <c r="M100" i="118"/>
  <c r="M99" i="118"/>
  <c r="M92" i="118"/>
  <c r="M91" i="118"/>
  <c r="M90" i="118"/>
  <c r="M89" i="118"/>
  <c r="M78" i="118"/>
  <c r="M75" i="118"/>
  <c r="M66" i="118"/>
  <c r="M56" i="118"/>
  <c r="M41" i="118"/>
  <c r="M34" i="118"/>
  <c r="M2" i="118"/>
  <c r="M198" i="179"/>
  <c r="M197" i="179"/>
  <c r="M176" i="179"/>
  <c r="M175" i="179"/>
  <c r="M166" i="179"/>
  <c r="M161" i="179"/>
  <c r="M160" i="179"/>
  <c r="M159" i="179"/>
  <c r="M158" i="179"/>
  <c r="M153" i="179"/>
  <c r="M88" i="179"/>
  <c r="M69" i="179"/>
  <c r="M68" i="179"/>
  <c r="M57" i="179"/>
  <c r="M48" i="179"/>
  <c r="M47" i="179"/>
  <c r="M46" i="179"/>
  <c r="M43" i="179"/>
  <c r="M42" i="179"/>
  <c r="M41" i="179"/>
  <c r="M38" i="179"/>
  <c r="M29" i="179"/>
  <c r="M16" i="179"/>
  <c r="M2" i="179"/>
  <c r="M25" i="178"/>
  <c r="M24" i="178"/>
  <c r="M23" i="178"/>
  <c r="M22" i="178"/>
  <c r="M21" i="178"/>
  <c r="M20" i="178"/>
  <c r="M19" i="178"/>
  <c r="M18" i="178"/>
  <c r="M17" i="178"/>
  <c r="M16" i="178"/>
  <c r="M15" i="178"/>
  <c r="M14" i="178"/>
  <c r="M13" i="178"/>
  <c r="M12" i="178"/>
  <c r="M11" i="178"/>
  <c r="M10" i="178"/>
  <c r="M27" i="178" s="1"/>
  <c r="M9" i="178"/>
  <c r="M8" i="178"/>
  <c r="M2" i="178"/>
  <c r="M217" i="177"/>
  <c r="M216" i="177"/>
  <c r="M215" i="177"/>
  <c r="M214" i="177"/>
  <c r="M213" i="177"/>
  <c r="M212" i="177"/>
  <c r="M211" i="177"/>
  <c r="M210" i="177"/>
  <c r="M209" i="177"/>
  <c r="M208" i="177"/>
  <c r="M207" i="177"/>
  <c r="M206" i="177"/>
  <c r="M205" i="177"/>
  <c r="M204" i="177"/>
  <c r="M203" i="177"/>
  <c r="M202" i="177"/>
  <c r="M201" i="177"/>
  <c r="M200" i="177"/>
  <c r="M199" i="177"/>
  <c r="M198" i="177"/>
  <c r="M197" i="177"/>
  <c r="M196" i="177"/>
  <c r="M195" i="177"/>
  <c r="M194" i="177"/>
  <c r="M193" i="177"/>
  <c r="M192" i="177"/>
  <c r="M191" i="177"/>
  <c r="M190" i="177"/>
  <c r="M189" i="177"/>
  <c r="M188" i="177"/>
  <c r="M187" i="177"/>
  <c r="M186" i="177"/>
  <c r="M185" i="177"/>
  <c r="M184" i="177"/>
  <c r="M183" i="177"/>
  <c r="M182" i="177"/>
  <c r="M181" i="177"/>
  <c r="M180" i="177"/>
  <c r="M179" i="177"/>
  <c r="M178" i="177"/>
  <c r="M177" i="177"/>
  <c r="M176" i="177"/>
  <c r="M175" i="177"/>
  <c r="M174" i="177"/>
  <c r="M173" i="177"/>
  <c r="M172" i="177"/>
  <c r="M171" i="177"/>
  <c r="M170" i="177"/>
  <c r="M169" i="177"/>
  <c r="M168" i="177"/>
  <c r="M167" i="177"/>
  <c r="M166" i="177"/>
  <c r="M165" i="177"/>
  <c r="M164" i="177"/>
  <c r="M163" i="177"/>
  <c r="M162" i="177"/>
  <c r="M161" i="177"/>
  <c r="M160" i="177"/>
  <c r="M159" i="177"/>
  <c r="M158" i="177"/>
  <c r="M157" i="177"/>
  <c r="M156" i="177"/>
  <c r="M155" i="177"/>
  <c r="M154" i="177"/>
  <c r="M153" i="177"/>
  <c r="M152" i="177"/>
  <c r="M151" i="177"/>
  <c r="M150" i="177"/>
  <c r="M149" i="177"/>
  <c r="M148" i="177"/>
  <c r="M147" i="177"/>
  <c r="M146" i="177"/>
  <c r="M145" i="177"/>
  <c r="M144" i="177"/>
  <c r="M143" i="177"/>
  <c r="M142" i="177"/>
  <c r="M141" i="177"/>
  <c r="M140" i="177"/>
  <c r="M139" i="177"/>
  <c r="M138" i="177"/>
  <c r="M137" i="177"/>
  <c r="M136" i="177"/>
  <c r="M135" i="177"/>
  <c r="M134" i="177"/>
  <c r="M133" i="177"/>
  <c r="M132" i="177"/>
  <c r="M131" i="177"/>
  <c r="M130" i="177"/>
  <c r="M129" i="177"/>
  <c r="M128" i="177"/>
  <c r="M127" i="177"/>
  <c r="M126" i="177"/>
  <c r="M125" i="177"/>
  <c r="M124" i="177"/>
  <c r="M123" i="177"/>
  <c r="M122" i="177"/>
  <c r="M121" i="177"/>
  <c r="M120" i="177"/>
  <c r="M119" i="177"/>
  <c r="M118" i="177"/>
  <c r="M117" i="177"/>
  <c r="M116" i="177"/>
  <c r="M115" i="177"/>
  <c r="M114" i="177"/>
  <c r="M113" i="177"/>
  <c r="M112" i="177"/>
  <c r="M111" i="177"/>
  <c r="M110" i="177"/>
  <c r="M109" i="177"/>
  <c r="M108" i="177"/>
  <c r="M107" i="177"/>
  <c r="M106" i="177"/>
  <c r="M105" i="177"/>
  <c r="M104" i="177"/>
  <c r="M103" i="177"/>
  <c r="M102" i="177"/>
  <c r="M100" i="177"/>
  <c r="M99" i="177"/>
  <c r="M98" i="177"/>
  <c r="M97" i="177"/>
  <c r="M96" i="177"/>
  <c r="M95" i="177"/>
  <c r="M94" i="177"/>
  <c r="M93" i="177"/>
  <c r="M92" i="177"/>
  <c r="M91" i="177"/>
  <c r="M90" i="177"/>
  <c r="M89" i="177"/>
  <c r="M88" i="177"/>
  <c r="M87" i="177"/>
  <c r="M86" i="177"/>
  <c r="M85" i="177"/>
  <c r="M84" i="177"/>
  <c r="M83" i="177"/>
  <c r="M82" i="177"/>
  <c r="M81" i="177"/>
  <c r="M80" i="177"/>
  <c r="M79" i="177"/>
  <c r="M78" i="177"/>
  <c r="M77" i="177"/>
  <c r="M76" i="177"/>
  <c r="M75" i="177"/>
  <c r="M74" i="177"/>
  <c r="M73" i="177"/>
  <c r="M72" i="177"/>
  <c r="M71" i="177"/>
  <c r="M70" i="177"/>
  <c r="M69" i="177"/>
  <c r="M68" i="177"/>
  <c r="M67" i="177"/>
  <c r="M66" i="177"/>
  <c r="M65" i="177"/>
  <c r="M64" i="177"/>
  <c r="M63" i="177"/>
  <c r="M62" i="177"/>
  <c r="M61" i="177"/>
  <c r="M60" i="177"/>
  <c r="M59" i="177"/>
  <c r="M58" i="177"/>
  <c r="M57" i="177"/>
  <c r="M56" i="177"/>
  <c r="M55" i="177"/>
  <c r="M54" i="177"/>
  <c r="M53" i="177"/>
  <c r="M52" i="177"/>
  <c r="M51" i="177"/>
  <c r="M50" i="177"/>
  <c r="M49" i="177"/>
  <c r="M48" i="177"/>
  <c r="M47" i="177"/>
  <c r="M46" i="177"/>
  <c r="M45" i="177"/>
  <c r="M44" i="177"/>
  <c r="M43" i="177"/>
  <c r="M42" i="177"/>
  <c r="M41" i="177"/>
  <c r="M40" i="177"/>
  <c r="M39" i="177"/>
  <c r="M38" i="177"/>
  <c r="M37" i="177"/>
  <c r="M36" i="177"/>
  <c r="M35" i="177"/>
  <c r="M34" i="177"/>
  <c r="M33" i="177"/>
  <c r="M32" i="177"/>
  <c r="M31" i="177"/>
  <c r="M30" i="177"/>
  <c r="M29" i="177"/>
  <c r="M28" i="177"/>
  <c r="M27" i="177"/>
  <c r="M26" i="177"/>
  <c r="M25" i="177"/>
  <c r="M24" i="177"/>
  <c r="M23" i="177"/>
  <c r="M22" i="177"/>
  <c r="M21" i="177"/>
  <c r="M20" i="177"/>
  <c r="M19" i="177"/>
  <c r="M18" i="177"/>
  <c r="M17" i="177"/>
  <c r="M16" i="177"/>
  <c r="M15" i="177"/>
  <c r="M14" i="177"/>
  <c r="M13" i="177"/>
  <c r="M12" i="177"/>
  <c r="M11" i="177"/>
  <c r="M10" i="177"/>
  <c r="M219" i="177" s="1"/>
  <c r="M9" i="177"/>
  <c r="M8" i="177"/>
  <c r="M2" i="177"/>
  <c r="M110" i="176"/>
  <c r="M109" i="176"/>
  <c r="M108" i="176"/>
  <c r="M107" i="176"/>
  <c r="M104" i="176"/>
  <c r="M103" i="176"/>
  <c r="M102" i="176"/>
  <c r="M101" i="176"/>
  <c r="M98" i="176"/>
  <c r="M97" i="176"/>
  <c r="M94" i="176"/>
  <c r="M93" i="176"/>
  <c r="M90" i="176"/>
  <c r="M89" i="176"/>
  <c r="M86" i="176"/>
  <c r="M85" i="176"/>
  <c r="M80" i="176"/>
  <c r="M79" i="176"/>
  <c r="M64" i="176"/>
  <c r="M57" i="176"/>
  <c r="M56" i="176"/>
  <c r="M43" i="176"/>
  <c r="M42" i="176"/>
  <c r="M39" i="176"/>
  <c r="M38" i="176"/>
  <c r="M33" i="176"/>
  <c r="M32" i="176"/>
  <c r="M20" i="176"/>
  <c r="M19" i="176"/>
  <c r="M16" i="176"/>
  <c r="M2" i="176"/>
  <c r="M26" i="115"/>
  <c r="M53" i="115" s="1"/>
  <c r="M2" i="115"/>
  <c r="K2" i="144" l="1"/>
  <c r="M23" i="123"/>
  <c r="M21" i="123"/>
  <c r="M61" i="158"/>
  <c r="M64" i="158"/>
  <c r="M122" i="158"/>
  <c r="M89" i="156"/>
  <c r="M58" i="155"/>
  <c r="M116" i="154"/>
  <c r="M119" i="154" s="1"/>
  <c r="M57" i="152"/>
  <c r="K2" i="152" s="1"/>
  <c r="M167" i="149"/>
  <c r="M170" i="149" s="1"/>
  <c r="M288" i="113"/>
  <c r="M291" i="113" s="1"/>
  <c r="M331" i="113" s="1"/>
  <c r="K2" i="127"/>
  <c r="M94" i="127"/>
  <c r="M101" i="129"/>
  <c r="M103" i="123"/>
  <c r="K2" i="123" s="1"/>
  <c r="M73" i="121"/>
  <c r="M76" i="121" s="1"/>
  <c r="M68" i="118"/>
  <c r="M71" i="118" s="1"/>
  <c r="M74" i="179"/>
  <c r="M121" i="176"/>
  <c r="M124" i="176" s="1"/>
  <c r="K2" i="128"/>
  <c r="K2" i="126"/>
  <c r="K2" i="153"/>
  <c r="K2" i="148"/>
  <c r="K2" i="161"/>
  <c r="K2" i="180"/>
  <c r="K2" i="184"/>
  <c r="K2" i="202"/>
  <c r="K2" i="162"/>
  <c r="K2" i="208"/>
  <c r="K2" i="178"/>
  <c r="K2" i="125"/>
  <c r="K2" i="193"/>
  <c r="K2" i="177"/>
  <c r="K2" i="143"/>
  <c r="K2" i="192"/>
  <c r="K2" i="211"/>
  <c r="K2" i="196"/>
  <c r="K2" i="139"/>
  <c r="K2" i="195"/>
  <c r="K2" i="200"/>
  <c r="K2" i="204"/>
  <c r="K2" i="210"/>
  <c r="M30" i="202"/>
  <c r="K2" i="185"/>
  <c r="K2" i="206"/>
  <c r="K2" i="209"/>
  <c r="K2" i="115"/>
  <c r="K2" i="137"/>
  <c r="K2" i="191"/>
  <c r="M53" i="130"/>
  <c r="K2" i="130" s="1"/>
  <c r="K2" i="151"/>
  <c r="M120" i="179" l="1"/>
  <c r="M123" i="179" s="1"/>
  <c r="M77" i="179"/>
  <c r="M224" i="149"/>
  <c r="K2" i="149" s="1"/>
  <c r="M125" i="158"/>
  <c r="M92" i="156"/>
  <c r="M150" i="156" s="1"/>
  <c r="M153" i="156" s="1"/>
  <c r="M61" i="155"/>
  <c r="M168" i="154"/>
  <c r="K2" i="154" s="1"/>
  <c r="M104" i="129"/>
  <c r="M132" i="121"/>
  <c r="M135" i="121" s="1"/>
  <c r="M138" i="118"/>
  <c r="K2" i="176"/>
  <c r="M175" i="176"/>
  <c r="K2" i="129" l="1"/>
  <c r="M173" i="129"/>
  <c r="M205" i="121"/>
  <c r="K2" i="121" s="1"/>
  <c r="M177" i="158"/>
  <c r="K2" i="158" s="1"/>
  <c r="M208" i="156"/>
  <c r="K2" i="156"/>
  <c r="M124" i="155"/>
  <c r="M141" i="118"/>
  <c r="M191" i="118"/>
  <c r="M194" i="118" s="1"/>
  <c r="M179" i="179"/>
  <c r="M182" i="179" s="1"/>
  <c r="K2" i="113"/>
  <c r="M231" i="179" l="1"/>
  <c r="M127" i="155"/>
  <c r="M297" i="118"/>
  <c r="M300" i="118" s="1"/>
  <c r="M234" i="179" l="1"/>
  <c r="M189" i="155"/>
  <c r="K2" i="155" s="1"/>
  <c r="M355" i="118"/>
  <c r="K2" i="118"/>
  <c r="M277" i="179" l="1"/>
  <c r="M280" i="179" l="1"/>
  <c r="M328" i="179" s="1"/>
  <c r="K2" i="17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<sst xmlns="http://schemas.openxmlformats.org/spreadsheetml/2006/main" count="15873" uniqueCount="5511">
  <si>
    <t>Item no</t>
  </si>
  <si>
    <t xml:space="preserve">TOTAL CARRIED TO SUMMARY PAGE </t>
  </si>
  <si>
    <t>m</t>
  </si>
  <si>
    <t>Item</t>
  </si>
  <si>
    <t>#BillEnd#</t>
  </si>
  <si>
    <t>#BillSheet#</t>
  </si>
  <si>
    <t>ColHDR</t>
  </si>
  <si>
    <t>IHDR</t>
  </si>
  <si>
    <t>m³</t>
  </si>
  <si>
    <t>SUMMARY OF SCHEDULE OF QUANTITIES</t>
  </si>
  <si>
    <t>PB</t>
  </si>
  <si>
    <t>CARRIED FORWARD</t>
  </si>
  <si>
    <t>BROUGHT FORWARD</t>
  </si>
  <si>
    <t>GENERAL REQUIREMENTS AND PROVISIONS</t>
  </si>
  <si>
    <t>%</t>
  </si>
  <si>
    <t>. . . . . . .%</t>
  </si>
  <si>
    <t>km</t>
  </si>
  <si>
    <t>SCHEDULE A : ROAD CONSTRUCTION</t>
  </si>
  <si>
    <t>month</t>
  </si>
  <si>
    <t>m²</t>
  </si>
  <si>
    <t xml:space="preserve">
</t>
  </si>
  <si>
    <t>ACCOMMODATION OF TRAFFIC</t>
  </si>
  <si>
    <t>day</t>
  </si>
  <si>
    <t>m³-km</t>
  </si>
  <si>
    <t>Traffic safety officer</t>
  </si>
  <si>
    <t>Removal and grubbing of large trees and tree stumps:</t>
  </si>
  <si>
    <t>t</t>
  </si>
  <si>
    <t>PRIME COAT</t>
  </si>
  <si>
    <t>litre</t>
  </si>
  <si>
    <t>kg</t>
  </si>
  <si>
    <t>PC sum</t>
  </si>
  <si>
    <t>CLEARING AND GRUBBING</t>
  </si>
  <si>
    <t>ha</t>
  </si>
  <si>
    <t>hour</t>
  </si>
  <si>
    <t>Backfilling:</t>
  </si>
  <si>
    <t>Concrete pipe culverts:</t>
  </si>
  <si>
    <t>Cast in situ concrete and formwork:</t>
  </si>
  <si>
    <t>Plaster</t>
  </si>
  <si>
    <t>Benching</t>
  </si>
  <si>
    <t>Accessories:</t>
  </si>
  <si>
    <t>Concrete kerbing:</t>
  </si>
  <si>
    <t>BORROW MATERIALS</t>
  </si>
  <si>
    <t>FENCING</t>
  </si>
  <si>
    <t>FINISHING THE ROAD AND ROAD RESERVE AND TREATING OLD ROADS</t>
  </si>
  <si>
    <t>ROAD SIGNS</t>
  </si>
  <si>
    <t>ITEM NO</t>
  </si>
  <si>
    <t>DESCRIPTION</t>
  </si>
  <si>
    <t>UNIT</t>
  </si>
  <si>
    <t>QUANTITY</t>
  </si>
  <si>
    <t>RATE</t>
  </si>
  <si>
    <t>AMOUNT</t>
  </si>
  <si>
    <t>LANDSCAPING AND PLANTING PLANTS</t>
  </si>
  <si>
    <t>GROUND ANCHORS</t>
  </si>
  <si>
    <t>INCREMENTAL LAUNCHING OF BRIDGE DECKS</t>
  </si>
  <si>
    <t>ITEM</t>
  </si>
  <si>
    <t>IHDR1</t>
  </si>
  <si>
    <t>IHDR2</t>
  </si>
  <si>
    <t>Item1</t>
  </si>
  <si>
    <t xml:space="preserve">TOTAL SCHEDULE A : ROAD CONSTRUCTION </t>
  </si>
  <si>
    <t>IHDR3</t>
  </si>
  <si>
    <t>C1.2.1</t>
  </si>
  <si>
    <t>C1.2.2</t>
  </si>
  <si>
    <t>Environmental Management:</t>
  </si>
  <si>
    <t>C1.2.1.1</t>
  </si>
  <si>
    <t>Monitoring of compliance with and reporting on the EMP</t>
  </si>
  <si>
    <t>C1.2.1.2</t>
  </si>
  <si>
    <t>C1.2.2.3</t>
  </si>
  <si>
    <t>Submission of a Scheme 2 Initial Programme</t>
  </si>
  <si>
    <t>lump sum</t>
  </si>
  <si>
    <t>C1.2.2.4</t>
  </si>
  <si>
    <t>Submission of a Scheme 2 Full Programme</t>
  </si>
  <si>
    <t>C1.2.2.5</t>
  </si>
  <si>
    <t>Reviewing and updating a Scheme 2 programme every month</t>
  </si>
  <si>
    <t>C1.2.2.6</t>
  </si>
  <si>
    <t>C1.2.3</t>
  </si>
  <si>
    <t>C1.2.3.1</t>
  </si>
  <si>
    <t>Grass cutting</t>
  </si>
  <si>
    <t>C1.2.3.2</t>
  </si>
  <si>
    <t>Drain cleaning</t>
  </si>
  <si>
    <t>C1.2.3.3</t>
  </si>
  <si>
    <t>Cleaning out culverts</t>
  </si>
  <si>
    <t>C1.2.3.4</t>
  </si>
  <si>
    <t>Collection of rubbish / litter</t>
  </si>
  <si>
    <t>C1.2.3.8</t>
  </si>
  <si>
    <t>Replacement of damaged guardrails including posts</t>
  </si>
  <si>
    <t>C1.2.3.10</t>
  </si>
  <si>
    <t>Watering of temporary gravel deviations and existing roads used as detours</t>
  </si>
  <si>
    <t>C1.2.3.11</t>
  </si>
  <si>
    <t>Other road maintenance work ordered by the Engineer</t>
  </si>
  <si>
    <t>prov sum</t>
  </si>
  <si>
    <t>C1.2.3.12</t>
  </si>
  <si>
    <t>Handling cost, profit and all other charges in respect of item C1.2.3.11</t>
  </si>
  <si>
    <t>C1.2.4</t>
  </si>
  <si>
    <t>Stakeholder liaison</t>
  </si>
  <si>
    <t>C1.2.5</t>
  </si>
  <si>
    <t>C1.2.5.1</t>
  </si>
  <si>
    <t>Health and safety plan</t>
  </si>
  <si>
    <t>C1.2.5.2</t>
  </si>
  <si>
    <t>Implementation of health and safety plan</t>
  </si>
  <si>
    <t>No.</t>
  </si>
  <si>
    <t>C1.2.7</t>
  </si>
  <si>
    <t>C1.2.7.1</t>
  </si>
  <si>
    <t>C1.2.7.2</t>
  </si>
  <si>
    <t>Handling cost, profit and all other charges in respect of item C1.2.7.1</t>
  </si>
  <si>
    <t>C1.2.7.3</t>
  </si>
  <si>
    <t>Stage 5 pre-opening stage traffic safety audit</t>
  </si>
  <si>
    <t>C1.2.7.4</t>
  </si>
  <si>
    <t>Handling cost, profit and all other charges in respect of item C1.2.7.3</t>
  </si>
  <si>
    <t>C1.2.8</t>
  </si>
  <si>
    <t>C1.2.8.1</t>
  </si>
  <si>
    <t>C1.2.8.3</t>
  </si>
  <si>
    <t>C1.2.8.4</t>
  </si>
  <si>
    <t>C1.2.9</t>
  </si>
  <si>
    <t>C1.2.9.1</t>
  </si>
  <si>
    <t>C1.2.9.2</t>
  </si>
  <si>
    <t>Disposal of non-useable assets not identified at time of tender</t>
  </si>
  <si>
    <t>C1.2.9.3</t>
  </si>
  <si>
    <t>Handling cost, profit and all other charges in respect of item C1.2.9.2</t>
  </si>
  <si>
    <t>C1.3.1.1</t>
  </si>
  <si>
    <t>C1.3.1.2</t>
  </si>
  <si>
    <t>Fixed obligations</t>
  </si>
  <si>
    <t>Value-related obligations</t>
  </si>
  <si>
    <t>Time-related obligations</t>
  </si>
  <si>
    <t>C1.3.2</t>
  </si>
  <si>
    <t>Contract sign boards</t>
  </si>
  <si>
    <t>C1.4.1</t>
  </si>
  <si>
    <t>C1.4.1.1</t>
  </si>
  <si>
    <t>Offices and conference room</t>
  </si>
  <si>
    <t>C1.4.1.2</t>
  </si>
  <si>
    <t>Laboratories</t>
  </si>
  <si>
    <t>C1.4.1.3</t>
  </si>
  <si>
    <t>Open concrete working floors and verandas</t>
  </si>
  <si>
    <t>C1.4.1.4</t>
  </si>
  <si>
    <t>Roofs over open concrete working floors and verandas</t>
  </si>
  <si>
    <t>C1.4.1.5</t>
  </si>
  <si>
    <t>Store rooms inside the laboratory</t>
  </si>
  <si>
    <t>C1.4.1.6</t>
  </si>
  <si>
    <t>Car ports</t>
  </si>
  <si>
    <t>C1.4.1.7</t>
  </si>
  <si>
    <t>C1.4.2</t>
  </si>
  <si>
    <t>C1.4.2.1</t>
  </si>
  <si>
    <t>C1.4.2.2</t>
  </si>
  <si>
    <t>C1.4.2.4</t>
  </si>
  <si>
    <t>C1.4.2.5</t>
  </si>
  <si>
    <t>C1.4.2.7</t>
  </si>
  <si>
    <t>C1.4.2.8</t>
  </si>
  <si>
    <t>C1.4.2.9</t>
  </si>
  <si>
    <t>Shelving as specified, complete with brackets</t>
  </si>
  <si>
    <t>Work benches with a concrete slab top</t>
  </si>
  <si>
    <t>Constant-temperature baths of concrete and/or plastered brick</t>
  </si>
  <si>
    <t>Concrete footings and pedestals for laboratory equipment</t>
  </si>
  <si>
    <t>Venetian blinds</t>
  </si>
  <si>
    <t>Notice boards</t>
  </si>
  <si>
    <t>White boards</t>
  </si>
  <si>
    <t>C1.4.3</t>
  </si>
  <si>
    <t>C1.4.3.1</t>
  </si>
  <si>
    <t>C1.4.3.2</t>
  </si>
  <si>
    <t>C1.4.3.3</t>
  </si>
  <si>
    <t>C1.4.3.5</t>
  </si>
  <si>
    <t>C1.4.3.7</t>
  </si>
  <si>
    <t>C1.4.3.8</t>
  </si>
  <si>
    <t>C1.4.3.9</t>
  </si>
  <si>
    <t>C1.4.3.10</t>
  </si>
  <si>
    <t>C1.4.3.11</t>
  </si>
  <si>
    <t>C1.4.3.12</t>
  </si>
  <si>
    <t>Office swivel chair</t>
  </si>
  <si>
    <t>Office chair</t>
  </si>
  <si>
    <t>Draughtsman's stool</t>
  </si>
  <si>
    <t>Office desk with 3 drawers (at least one lockable drawer)</t>
  </si>
  <si>
    <t>Drawing table</t>
  </si>
  <si>
    <t>Conference table</t>
  </si>
  <si>
    <t>Bookcase</t>
  </si>
  <si>
    <t>Filing cabinet</t>
  </si>
  <si>
    <t>General purpose steel cabinet with shelves</t>
  </si>
  <si>
    <t>Wall mounted pivot plan filing system</t>
  </si>
  <si>
    <t>C1.4.3.13</t>
  </si>
  <si>
    <t>220/250 volt power outlet plug point</t>
  </si>
  <si>
    <t>C1.4.3.14</t>
  </si>
  <si>
    <t>400/231 volt 3-phase power outlet plug point</t>
  </si>
  <si>
    <t>C1.4.3.16</t>
  </si>
  <si>
    <t>Single 1 500 mm, 22 watt LED tube ceiling light</t>
  </si>
  <si>
    <t>C1.4.3.19</t>
  </si>
  <si>
    <t>Wash-hand basin</t>
  </si>
  <si>
    <t>C1.4.3.21</t>
  </si>
  <si>
    <t>Extractor fan</t>
  </si>
  <si>
    <t>Fire extinguisher 9,0 kg, dry powder type</t>
  </si>
  <si>
    <t>C1.4.3.23</t>
  </si>
  <si>
    <t>C1.4.3.24</t>
  </si>
  <si>
    <t>Air-conditioning unit</t>
  </si>
  <si>
    <t>C1.4.3.27</t>
  </si>
  <si>
    <t>Waste paper basket</t>
  </si>
  <si>
    <t>C1.4.3.28</t>
  </si>
  <si>
    <t>C1.4.3.29</t>
  </si>
  <si>
    <t>A3 / A4 colour printer, copier, scanner</t>
  </si>
  <si>
    <t>C1.4.3.31</t>
  </si>
  <si>
    <t>Rain gauge</t>
  </si>
  <si>
    <t>C1.4.3.37</t>
  </si>
  <si>
    <t>First aid kit</t>
  </si>
  <si>
    <t>C1.4.4</t>
  </si>
  <si>
    <t>C1.4.4.5</t>
  </si>
  <si>
    <t>C1.4.4.6</t>
  </si>
  <si>
    <t>The provision of internet connectivity and WiFi data for Engineer’s site staff</t>
  </si>
  <si>
    <t>Handling costs and profit in respect of item C1.4.4.5</t>
  </si>
  <si>
    <t>C1.4.4.7</t>
  </si>
  <si>
    <t>C1.4.4.8</t>
  </si>
  <si>
    <t>The provision of paper and ink for a combination colour printer/copier/scanner</t>
  </si>
  <si>
    <t>Handling costs and profit in respect of item C1.4.4.7</t>
  </si>
  <si>
    <t>C1.4.4.11</t>
  </si>
  <si>
    <t>C1.4.4.12</t>
  </si>
  <si>
    <t>Handling costs and profit in respect of item C1.4.4.11</t>
  </si>
  <si>
    <t>C1.4.5</t>
  </si>
  <si>
    <t>C1.4.5.1</t>
  </si>
  <si>
    <t>C1.4.5.2</t>
  </si>
  <si>
    <t>Fixed costs</t>
  </si>
  <si>
    <t>Running costs</t>
  </si>
  <si>
    <t>C1.4.7</t>
  </si>
  <si>
    <t>Travel on site</t>
  </si>
  <si>
    <t>C1.4.7.1</t>
  </si>
  <si>
    <t>C1.4.7.2</t>
  </si>
  <si>
    <t>per day</t>
  </si>
  <si>
    <t>C1.4.8</t>
  </si>
  <si>
    <t>C1.4.8.1</t>
  </si>
  <si>
    <t>C1.4.8.2</t>
  </si>
  <si>
    <t>Provision of security guards / watchmen and an armed response service at the Engineer’s site offices and laboratories</t>
  </si>
  <si>
    <t>C1.5.2</t>
  </si>
  <si>
    <t>Accommodation of vehicular traffic</t>
  </si>
  <si>
    <t>C1.5.3</t>
  </si>
  <si>
    <t>Liaison with traffic authorities</t>
  </si>
  <si>
    <t>C1.5.7</t>
  </si>
  <si>
    <t>C1.5.7.1</t>
  </si>
  <si>
    <t>Delineators including mounting bases and ballast:</t>
  </si>
  <si>
    <t>C1.5.7.3</t>
  </si>
  <si>
    <t>Flagmen</t>
  </si>
  <si>
    <t>man-shift</t>
  </si>
  <si>
    <t>C1.5.7.5</t>
  </si>
  <si>
    <t>Provision of illuminated traffic signs:</t>
  </si>
  <si>
    <t>C1.5.7.6</t>
  </si>
  <si>
    <t>Maintenance of illuminated traffic signs:</t>
  </si>
  <si>
    <t>C1.5.8</t>
  </si>
  <si>
    <t>Man-month</t>
  </si>
  <si>
    <t>C1.5.9</t>
  </si>
  <si>
    <t>Traffic safety vehicle</t>
  </si>
  <si>
    <t>C1.5.10</t>
  </si>
  <si>
    <t>C1.5.10.2</t>
  </si>
  <si>
    <t>Provision of a tow truck on call for heavy vehicles weighing two tonnes or more</t>
  </si>
  <si>
    <t>C1.5.11</t>
  </si>
  <si>
    <t>C1.5.11.1</t>
  </si>
  <si>
    <t>C1.5.11.2</t>
  </si>
  <si>
    <t>Provision of reflective safety vests for visitors</t>
  </si>
  <si>
    <t>Provision of hard hats for visitors</t>
  </si>
  <si>
    <t>C1.5.12</t>
  </si>
  <si>
    <t>C1.5.12.1</t>
  </si>
  <si>
    <t>C1.5.12.2</t>
  </si>
  <si>
    <t>Additional traffic accommodation facilities ordered by the Engineer:</t>
  </si>
  <si>
    <t>Provision of additional traffic accommodation facilities</t>
  </si>
  <si>
    <t>Handling cost, profit and all other charges in respect of item C1.5.12.1</t>
  </si>
  <si>
    <t>C1.6.1</t>
  </si>
  <si>
    <t>C1.6.1.1</t>
  </si>
  <si>
    <t>Clearing with machines and some hand labour where necessary</t>
  </si>
  <si>
    <t>C1.6.1.2</t>
  </si>
  <si>
    <t>Clearing with hand labour only when labour enhanced work is specified</t>
  </si>
  <si>
    <t>C1.6.1.3</t>
  </si>
  <si>
    <t>Clearing for new fence lines (over a width of 2,0 m)</t>
  </si>
  <si>
    <t>C1.6.1.4</t>
  </si>
  <si>
    <t>Clearing for service trenches (over the agreed width required)</t>
  </si>
  <si>
    <t>C1.6.2</t>
  </si>
  <si>
    <t>C1.6.2.1</t>
  </si>
  <si>
    <t>C1.6.2.2</t>
  </si>
  <si>
    <t>C1.6.2.3</t>
  </si>
  <si>
    <t>C1.6.2.4</t>
  </si>
  <si>
    <t>Grubbing with machines and some hand labour where necessary</t>
  </si>
  <si>
    <t>Grubbing by hand for new fence lines (over a width of 2,0 m)</t>
  </si>
  <si>
    <t>Grubbing by hand for service trenches (over the agreed width required)</t>
  </si>
  <si>
    <t>C1.6.3</t>
  </si>
  <si>
    <t>C1.6.3.1</t>
  </si>
  <si>
    <t>C1.6.3.2</t>
  </si>
  <si>
    <t>C1.6.3.3</t>
  </si>
  <si>
    <t>C1.6.3.4</t>
  </si>
  <si>
    <t>Girth equal to or exceeding 1,0 m up to and including 2,0 m</t>
  </si>
  <si>
    <t>Girth exceeding 2,0 m up to and including 3,0 m</t>
  </si>
  <si>
    <t>Girth exceeding 3,0 m</t>
  </si>
  <si>
    <t>Removal of trees in forests and plantations</t>
  </si>
  <si>
    <t>C1.6.4</t>
  </si>
  <si>
    <t>C1.6.4.1</t>
  </si>
  <si>
    <t>C1.6.5</t>
  </si>
  <si>
    <t>Spreading organic matter and covering with soil</t>
  </si>
  <si>
    <t>C1.6.6</t>
  </si>
  <si>
    <t>Mulching selected organic matter</t>
  </si>
  <si>
    <t>C1.6.7</t>
  </si>
  <si>
    <t>Re-clearing of previously cleared areas</t>
  </si>
  <si>
    <t>C1.6.8</t>
  </si>
  <si>
    <t>Conservation of vegetation:</t>
  </si>
  <si>
    <t>C1.6.8.1</t>
  </si>
  <si>
    <t>C1.6.8.2</t>
  </si>
  <si>
    <t>C1.6.8.3</t>
  </si>
  <si>
    <t>C1.6.8.4</t>
  </si>
  <si>
    <t>Establishment of a temporary nursery</t>
  </si>
  <si>
    <t>Removal, storage and maintenance of shrubs</t>
  </si>
  <si>
    <t>Removal, storage and maintenance of trees, girth up to and including 1,0 m</t>
  </si>
  <si>
    <t>Removal, storage and maintenance of trees, girth exceeding 1,0 m up to and including 2,0 m</t>
  </si>
  <si>
    <t>C1.6.8.5</t>
  </si>
  <si>
    <t>Removal, storage and maintenance of trees, girth exceeding 2,0 m up to and including 3,0 m</t>
  </si>
  <si>
    <t>C1.6.8.6</t>
  </si>
  <si>
    <t>Removal, storage and maintenance of trees, girth exceeding 3,0 m</t>
  </si>
  <si>
    <t>C1.6.9</t>
  </si>
  <si>
    <t>Conservation of topsoil:</t>
  </si>
  <si>
    <t>C1.6.9.1</t>
  </si>
  <si>
    <t>C1.6.9.2</t>
  </si>
  <si>
    <t>Stockpiling topsoil</t>
  </si>
  <si>
    <t>Windrowing topsoil</t>
  </si>
  <si>
    <t>C1.6.10</t>
  </si>
  <si>
    <t>C1.6.10.1</t>
  </si>
  <si>
    <t>C1.6.10.2</t>
  </si>
  <si>
    <t>Disposal of hazardous waste material:</t>
  </si>
  <si>
    <t>Handling cost, profit and all other charges in respect of item C1.6.10.1</t>
  </si>
  <si>
    <t>LOADING AND HAULING</t>
  </si>
  <si>
    <t>C1.7.1</t>
  </si>
  <si>
    <t>C1.7.1.1</t>
  </si>
  <si>
    <t>C1.7.1.2</t>
  </si>
  <si>
    <t>C1.7.1.3</t>
  </si>
  <si>
    <t>Loading from stockpile using machines and some hand labour where necessary</t>
  </si>
  <si>
    <t>Loading from heaps or windrows using machines and/some hand labour where necessary</t>
  </si>
  <si>
    <t>Loading by hand only from stockpile or heaps when labour enhancement work is specified or it is not possible to use machines</t>
  </si>
  <si>
    <t>C1.7.2</t>
  </si>
  <si>
    <t>C1.7.2.1</t>
  </si>
  <si>
    <t>Hauling material for use in the Works and off-loading it on the site of the Works:</t>
  </si>
  <si>
    <t>C1.7.2.2</t>
  </si>
  <si>
    <t>Hauling material to spoil and off-loading it at a designated spoil area:</t>
  </si>
  <si>
    <t>GENERAL REQUIREMENTS AND TRENCHING FOR SERVICES</t>
  </si>
  <si>
    <t>C2.1.1.1</t>
  </si>
  <si>
    <t>Contractor’s obligations</t>
  </si>
  <si>
    <t>Permanent services relocation or protection work by others</t>
  </si>
  <si>
    <t>Handling costs and profit in respect of item C2.1.1.2 above</t>
  </si>
  <si>
    <t>C2.1.1.4</t>
  </si>
  <si>
    <t>Permanent services relocation or protection work by the Contractor</t>
  </si>
  <si>
    <t>C2.1.2</t>
  </si>
  <si>
    <t>C2.1.2.1</t>
  </si>
  <si>
    <t>C2.1.2.2</t>
  </si>
  <si>
    <t>Using specialist detection services (ground penetrating radar, radio detection etc.)</t>
  </si>
  <si>
    <t>Handling costs and profit in respect of item C2.1.2.1 above</t>
  </si>
  <si>
    <t>C2.1.2.3</t>
  </si>
  <si>
    <t>C2.1.2.4</t>
  </si>
  <si>
    <t>Survey to verify existing service positions</t>
  </si>
  <si>
    <t>Handling costs and profit in respect of item C2.1.2.3 above</t>
  </si>
  <si>
    <t>C2.1.2.5</t>
  </si>
  <si>
    <t>Using hand excavation to locate, expose and verify services</t>
  </si>
  <si>
    <t>C2.1.3</t>
  </si>
  <si>
    <t>Obtaining construction or work permits</t>
  </si>
  <si>
    <t>C2.1.4</t>
  </si>
  <si>
    <t>C2.1.4.1</t>
  </si>
  <si>
    <t>C2.1.4.2</t>
  </si>
  <si>
    <t>Providing guarantees and deposits</t>
  </si>
  <si>
    <t>Handling costs and profit in respect of item C2.1.4.1 above</t>
  </si>
  <si>
    <t>C2.1.5</t>
  </si>
  <si>
    <t>Provision of record drawings and applicable data</t>
  </si>
  <si>
    <t>C2.1.6</t>
  </si>
  <si>
    <t>C2.1.6.1</t>
  </si>
  <si>
    <t>C2.1.6.2</t>
  </si>
  <si>
    <t>C2.1.6.3</t>
  </si>
  <si>
    <t>C2.1.7</t>
  </si>
  <si>
    <t>C2.1.7.1</t>
  </si>
  <si>
    <t>C2.1.7.2</t>
  </si>
  <si>
    <t>Extra over items C2.1.6, C2.1.8 and C2.1.16 for excavating in:</t>
  </si>
  <si>
    <t>Hard material irrespective of depth</t>
  </si>
  <si>
    <t>Stabilised material irrespective of depth</t>
  </si>
  <si>
    <t>C2.1.8</t>
  </si>
  <si>
    <t>Excavations outside the normal trench profile</t>
  </si>
  <si>
    <t>C2.1.9</t>
  </si>
  <si>
    <t>C2.1.9.1</t>
  </si>
  <si>
    <t>C2.1.9.2</t>
  </si>
  <si>
    <t>C2.1.9.3</t>
  </si>
  <si>
    <t>C2.1.9.4</t>
  </si>
  <si>
    <t>C2.1.10</t>
  </si>
  <si>
    <t>C2.1.10.1</t>
  </si>
  <si>
    <t>C2.1.10.2</t>
  </si>
  <si>
    <t>Excavation in tunnels exceeding 3,0 m in length in:</t>
  </si>
  <si>
    <t>Soft material</t>
  </si>
  <si>
    <t>Hard material</t>
  </si>
  <si>
    <t>C2.1.11</t>
  </si>
  <si>
    <t>C2.1.11.1</t>
  </si>
  <si>
    <t>C2.1.11.2</t>
  </si>
  <si>
    <t>C2.1.12</t>
  </si>
  <si>
    <t>Backfilling additional excavations in trench floors due to poor founding conditions using:</t>
  </si>
  <si>
    <t>C2.1.12.1</t>
  </si>
  <si>
    <t>C2.1.12.2</t>
  </si>
  <si>
    <t>C2.1.12.3</t>
  </si>
  <si>
    <t>Concrete aggregate (37,5 mm aggregate size)</t>
  </si>
  <si>
    <t>C2.1.13</t>
  </si>
  <si>
    <t>C2.1.13.1</t>
  </si>
  <si>
    <t>C2.1.13.2</t>
  </si>
  <si>
    <t>C2.1.13.3</t>
  </si>
  <si>
    <t>C2.1.13.4</t>
  </si>
  <si>
    <t>C2.1.14</t>
  </si>
  <si>
    <t>C2.1.14.1</t>
  </si>
  <si>
    <t>C2.1.14.2</t>
  </si>
  <si>
    <t>C2.1.14.3</t>
  </si>
  <si>
    <t>Compaction increased from 90 % of MDD to 93 % of MDD</t>
  </si>
  <si>
    <t>Compaction increased from 93 % of MDD to 95 % of MDD</t>
  </si>
  <si>
    <t>Compaction increased from 95 % of MDD to 98 % of MDD</t>
  </si>
  <si>
    <t>C2.1.15</t>
  </si>
  <si>
    <t>C2.1.15.1</t>
  </si>
  <si>
    <t>C2.1.15.2</t>
  </si>
  <si>
    <t>In bolsters</t>
  </si>
  <si>
    <t>In tunnels</t>
  </si>
  <si>
    <t>C2.1.16</t>
  </si>
  <si>
    <t>C2.1.17</t>
  </si>
  <si>
    <t>Removal and disposal of spoil material from trench excavations:</t>
  </si>
  <si>
    <t>C2.1.17.1</t>
  </si>
  <si>
    <t>C2.1.17.2</t>
  </si>
  <si>
    <t>To spoil sites provided by the Employer as indicated in the Contract Documentation or as instructed by the Engineer</t>
  </si>
  <si>
    <t>To spoil sites or dumping areas provided by the Contractor</t>
  </si>
  <si>
    <t>C2.1.18</t>
  </si>
  <si>
    <t>C2.1.18.1</t>
  </si>
  <si>
    <t>C2.1.18.2</t>
  </si>
  <si>
    <t>Timbering, strutting and shoring left in excavations</t>
  </si>
  <si>
    <t>C2.1.19</t>
  </si>
  <si>
    <t>C2.1.19.1</t>
  </si>
  <si>
    <t>C2.1.19.2</t>
  </si>
  <si>
    <t>Dealing with surface water</t>
  </si>
  <si>
    <t>C2.1.20</t>
  </si>
  <si>
    <t>C2.1.20.1</t>
  </si>
  <si>
    <t>C2.1.20.2</t>
  </si>
  <si>
    <t>Provide equipment</t>
  </si>
  <si>
    <t>Operate and maintain</t>
  </si>
  <si>
    <t>Dealing with subsurface water</t>
  </si>
  <si>
    <t>C2.1.20.3</t>
  </si>
  <si>
    <t>Remove equipment</t>
  </si>
  <si>
    <t>C2.1.21</t>
  </si>
  <si>
    <t>C2.1.21.1</t>
  </si>
  <si>
    <t>C2.1.21.2</t>
  </si>
  <si>
    <t>C2.1.22</t>
  </si>
  <si>
    <t>C2.1.22.1</t>
  </si>
  <si>
    <t>C2.1.22.2</t>
  </si>
  <si>
    <t>C2.1.23</t>
  </si>
  <si>
    <t>Reinstatement of trenches in existing surfaced roads using:</t>
  </si>
  <si>
    <t>C2.1.23.1</t>
  </si>
  <si>
    <t>C2.1.23.2</t>
  </si>
  <si>
    <t>C2.1.23.3</t>
  </si>
  <si>
    <t>C2.1.23.4</t>
  </si>
  <si>
    <t>C2.1.23.5</t>
  </si>
  <si>
    <t>C2.1.23.6</t>
  </si>
  <si>
    <t>C2.1.23.7</t>
  </si>
  <si>
    <t>C2.1.23.8</t>
  </si>
  <si>
    <t>C2.1.24</t>
  </si>
  <si>
    <t>C2.1.24.1</t>
  </si>
  <si>
    <t>Saw-cutting asphalt to an average depth:</t>
  </si>
  <si>
    <t>C2.1.24.2</t>
  </si>
  <si>
    <t>Saw-cutting concrete to an average depth:</t>
  </si>
  <si>
    <t>C2.1.24.3</t>
  </si>
  <si>
    <t>C2.1.25</t>
  </si>
  <si>
    <t>Removal of existing services:</t>
  </si>
  <si>
    <t>C2.1.25.1</t>
  </si>
  <si>
    <t>C2.1.25.2</t>
  </si>
  <si>
    <t>C2.1.25.3</t>
  </si>
  <si>
    <t>State type and size of each service (duct, pipe or cable) removed</t>
  </si>
  <si>
    <t>Etc., insert additional items as required</t>
  </si>
  <si>
    <t>C2.1.26</t>
  </si>
  <si>
    <t>Disposal of existing service materials:</t>
  </si>
  <si>
    <t>C2.1.26.1</t>
  </si>
  <si>
    <t>C2.1.26.2</t>
  </si>
  <si>
    <t>C2.1.26.3</t>
  </si>
  <si>
    <t>State type and size of each service (duct, pipe or cable) disposed of</t>
  </si>
  <si>
    <t>C2.1.27</t>
  </si>
  <si>
    <t>C2.1.27.1</t>
  </si>
  <si>
    <t>C2.1.27.2</t>
  </si>
  <si>
    <t>C2.1.27.3</t>
  </si>
  <si>
    <t>Unreinforced concrete</t>
  </si>
  <si>
    <t>Reinforced concrete</t>
  </si>
  <si>
    <t>Masonry</t>
  </si>
  <si>
    <t>DRY SERVICES</t>
  </si>
  <si>
    <t>C2.2.1</t>
  </si>
  <si>
    <t>C2.2.1.1</t>
  </si>
  <si>
    <t>C2.2.2</t>
  </si>
  <si>
    <t>C2.2.3</t>
  </si>
  <si>
    <t>C2.2.4</t>
  </si>
  <si>
    <t>C2.2.5</t>
  </si>
  <si>
    <t>C2.2.6</t>
  </si>
  <si>
    <t>C2.2.7</t>
  </si>
  <si>
    <t>C2.2.8</t>
  </si>
  <si>
    <t>C2.2.9</t>
  </si>
  <si>
    <t>C2.2.1.2</t>
  </si>
  <si>
    <t>State for each duct the material type, class, joint type etc.</t>
  </si>
  <si>
    <t>C2.2.2.1</t>
  </si>
  <si>
    <t>C2.2.2.2</t>
  </si>
  <si>
    <t>State for each duct the material type, class, etc.</t>
  </si>
  <si>
    <t>C2.2.3.1</t>
  </si>
  <si>
    <t>C2.2.3.2</t>
  </si>
  <si>
    <t>State for each duct to be laid the material type</t>
  </si>
  <si>
    <t>Bedding for ducts compacted to 90 % of MDD (100 % for sand) using material:</t>
  </si>
  <si>
    <t>C2.2.4.1</t>
  </si>
  <si>
    <t>C2.2.4.2</t>
  </si>
  <si>
    <t>Selected from the excavated trench material</t>
  </si>
  <si>
    <t>Selected from other excavations on site</t>
  </si>
  <si>
    <t>C2.2.4.3</t>
  </si>
  <si>
    <t>Selected from approved borrow areas</t>
  </si>
  <si>
    <t>C2.2.4.4</t>
  </si>
  <si>
    <t>Selected from sources provided by the Contractor</t>
  </si>
  <si>
    <t>C2.2.4.5</t>
  </si>
  <si>
    <t>C2.2.4.6</t>
  </si>
  <si>
    <t>Extra over items C2.2.4.1 to C2.2.4.5 for stabilising material with cement</t>
  </si>
  <si>
    <t>C2.2.4.7</t>
  </si>
  <si>
    <t>C2.2.5.1</t>
  </si>
  <si>
    <t>C2.2.5.2</t>
  </si>
  <si>
    <t>C2.2.6.1</t>
  </si>
  <si>
    <t>C2.2.6.2</t>
  </si>
  <si>
    <t>C2.2.6.3</t>
  </si>
  <si>
    <t>C2.2.6.4</t>
  </si>
  <si>
    <t>C2.2.6.5</t>
  </si>
  <si>
    <t>C2.2.7.1</t>
  </si>
  <si>
    <t>C2.2.7.2</t>
  </si>
  <si>
    <t>C2.2.7.3</t>
  </si>
  <si>
    <t>C2.2.7.4</t>
  </si>
  <si>
    <t>C2.2.8.1</t>
  </si>
  <si>
    <t>State type, strength class and size of cover and frame</t>
  </si>
  <si>
    <t>C2.2.8.2</t>
  </si>
  <si>
    <t>C2.2.8.3</t>
  </si>
  <si>
    <t>C2.2.8.4</t>
  </si>
  <si>
    <t>C2.2.9.1</t>
  </si>
  <si>
    <t>C2.2.9.2</t>
  </si>
  <si>
    <t>C2.2.9.3</t>
  </si>
  <si>
    <t>C2.2.9.4</t>
  </si>
  <si>
    <t>WET SERVICES</t>
  </si>
  <si>
    <t>C2.3.1</t>
  </si>
  <si>
    <t>C2.3.1.1</t>
  </si>
  <si>
    <t>C2.3.1.2</t>
  </si>
  <si>
    <t>C2.3.1.3</t>
  </si>
  <si>
    <t>Etc, insert additional items as required</t>
  </si>
  <si>
    <t>C2.3.2</t>
  </si>
  <si>
    <t>C2.3.2.1</t>
  </si>
  <si>
    <t>C2.3.2.2</t>
  </si>
  <si>
    <t>C2.3.2.3</t>
  </si>
  <si>
    <t>C2.3.3</t>
  </si>
  <si>
    <t>C2.3.3.1</t>
  </si>
  <si>
    <t>C2.3.3.2</t>
  </si>
  <si>
    <t>C2.3.3.3</t>
  </si>
  <si>
    <t>C2.3.4</t>
  </si>
  <si>
    <t>C2.3.4.1</t>
  </si>
  <si>
    <t>C2.3.4.2</t>
  </si>
  <si>
    <t>C2.3.5</t>
  </si>
  <si>
    <t>C2.3.5.1</t>
  </si>
  <si>
    <t>C2.3.5.2</t>
  </si>
  <si>
    <t>C2.3.5.3</t>
  </si>
  <si>
    <t>C2.3.5.4</t>
  </si>
  <si>
    <t>C2.3.5.5</t>
  </si>
  <si>
    <t>C2.3.6</t>
  </si>
  <si>
    <t>C2.3.6.1</t>
  </si>
  <si>
    <t>C2.3.6.2</t>
  </si>
  <si>
    <t>C2.3.6.3</t>
  </si>
  <si>
    <t>C2.3.6.4</t>
  </si>
  <si>
    <t>C2.3.7</t>
  </si>
  <si>
    <t>C2.3.7.1</t>
  </si>
  <si>
    <t>C2.3.7.2</t>
  </si>
  <si>
    <t>C2.3.7.3</t>
  </si>
  <si>
    <t>C2.3.7.4</t>
  </si>
  <si>
    <t>C2.3.7.5</t>
  </si>
  <si>
    <t>C2.3.8</t>
  </si>
  <si>
    <t>C2.3.8.1</t>
  </si>
  <si>
    <t>C2.3.8.2</t>
  </si>
  <si>
    <t>C2.3.8.3</t>
  </si>
  <si>
    <t>sum</t>
  </si>
  <si>
    <t>C2.3.8.4</t>
  </si>
  <si>
    <t>C2.3.8.5</t>
  </si>
  <si>
    <t>C2.3.9</t>
  </si>
  <si>
    <t>C2.3.9.1</t>
  </si>
  <si>
    <t>C2.3.9.2</t>
  </si>
  <si>
    <t>C2.3.10</t>
  </si>
  <si>
    <t>Testing of sewer manholes</t>
  </si>
  <si>
    <t>C2.3.11</t>
  </si>
  <si>
    <t>C2.3.11.1</t>
  </si>
  <si>
    <t>State pipe diameter</t>
  </si>
  <si>
    <t>C2.3.11.2</t>
  </si>
  <si>
    <t>C2.3.21</t>
  </si>
  <si>
    <t>C2.3.21.1</t>
  </si>
  <si>
    <t>C2.3.21.2</t>
  </si>
  <si>
    <t>C2.3.21.3</t>
  </si>
  <si>
    <t>C2.3.22</t>
  </si>
  <si>
    <t>C2.3.22.1</t>
  </si>
  <si>
    <t>C2.3.22.2</t>
  </si>
  <si>
    <t>C2.3.22.3</t>
  </si>
  <si>
    <t>C2.3.23</t>
  </si>
  <si>
    <t>C2.3.23.1</t>
  </si>
  <si>
    <t>C2.3.23.2</t>
  </si>
  <si>
    <t>C2.3.23.3</t>
  </si>
  <si>
    <t>C2.3.24</t>
  </si>
  <si>
    <t>C2.3.24.1</t>
  </si>
  <si>
    <t>C2.3.24.2</t>
  </si>
  <si>
    <t>C2.3.24.3</t>
  </si>
  <si>
    <t>C2.3.25</t>
  </si>
  <si>
    <t>C2.3.25.1</t>
  </si>
  <si>
    <t>C2.3.25.2</t>
  </si>
  <si>
    <t>C2.3.25.3</t>
  </si>
  <si>
    <t>C2.3.26</t>
  </si>
  <si>
    <t>C2.3.26.1</t>
  </si>
  <si>
    <t>C2.3.26.2</t>
  </si>
  <si>
    <t>C2.3.26.3</t>
  </si>
  <si>
    <t>C2.3.27</t>
  </si>
  <si>
    <t>C2.3.27.1</t>
  </si>
  <si>
    <t>C2.3.28</t>
  </si>
  <si>
    <t>C2.3.28.1</t>
  </si>
  <si>
    <t>Describe hydrant type</t>
  </si>
  <si>
    <t>C2.3.28.2</t>
  </si>
  <si>
    <t>Describe water meter type</t>
  </si>
  <si>
    <t>C2.3.28.3</t>
  </si>
  <si>
    <t>C2.3.29</t>
  </si>
  <si>
    <t>C2.3.29.1</t>
  </si>
  <si>
    <t>C2.3.29.2</t>
  </si>
  <si>
    <t>C2.3.29.3</t>
  </si>
  <si>
    <t>C2.3.30</t>
  </si>
  <si>
    <t>C2.3.30.1</t>
  </si>
  <si>
    <t>C2.3.30.2</t>
  </si>
  <si>
    <t>C2.3.31</t>
  </si>
  <si>
    <t>C2.3.31.1</t>
  </si>
  <si>
    <t>Manholes, valve and hydrant chambers etc. for water mains</t>
  </si>
  <si>
    <t>C2.3.31.2</t>
  </si>
  <si>
    <t>C2.3.31.3</t>
  </si>
  <si>
    <t>C2.3.31.4</t>
  </si>
  <si>
    <t>C2.3.32</t>
  </si>
  <si>
    <t>C2.3.32.1</t>
  </si>
  <si>
    <t>C2.3.32.2</t>
  </si>
  <si>
    <t>C2.3.32.3</t>
  </si>
  <si>
    <t>Describe manhole or chamber and state type of cover and frame</t>
  </si>
  <si>
    <t>C2.3.32.4</t>
  </si>
  <si>
    <t>C2.3.33</t>
  </si>
  <si>
    <t>C2.3.34</t>
  </si>
  <si>
    <t>C2.3.33.1</t>
  </si>
  <si>
    <t>C2.3.33.2</t>
  </si>
  <si>
    <t>C2.3.33.3</t>
  </si>
  <si>
    <t>C2.3.33.4</t>
  </si>
  <si>
    <t>C2.3.33.5</t>
  </si>
  <si>
    <t>C2.3.33.6</t>
  </si>
  <si>
    <t>C2.3.34.1</t>
  </si>
  <si>
    <t>C2.3.34.2</t>
  </si>
  <si>
    <t>C2.3.34.3</t>
  </si>
  <si>
    <t>C2.3.34.4</t>
  </si>
  <si>
    <t>State connection details</t>
  </si>
  <si>
    <t>C2.3.35</t>
  </si>
  <si>
    <t>C2.3.35.1</t>
  </si>
  <si>
    <t>C2.3.35.2</t>
  </si>
  <si>
    <t>C2.3.36</t>
  </si>
  <si>
    <t>C2.3.36.1</t>
  </si>
  <si>
    <t>C2.3.36.2</t>
  </si>
  <si>
    <t>C2.3.36.3</t>
  </si>
  <si>
    <t>State diameter of pipe disinfected</t>
  </si>
  <si>
    <t>ENERGY AND OTHER SERVICES</t>
  </si>
  <si>
    <t>C2.4.1</t>
  </si>
  <si>
    <t>Bedding for electric power cables using material:</t>
  </si>
  <si>
    <t>C2.4.1.1</t>
  </si>
  <si>
    <t>Selected from other excavations on Site</t>
  </si>
  <si>
    <t>C2.4.1.2</t>
  </si>
  <si>
    <t>C2.4.1.3</t>
  </si>
  <si>
    <t>C2.4.1.4</t>
  </si>
  <si>
    <t>C2.4.1.5</t>
  </si>
  <si>
    <t>C2.4.2</t>
  </si>
  <si>
    <t>Concrete for bedding and encasement for electric power cables</t>
  </si>
  <si>
    <t>C2.4.2.1</t>
  </si>
  <si>
    <t>Concrete bedding (Class C16/20-20 concrete)</t>
  </si>
  <si>
    <t>C2.4.2.2</t>
  </si>
  <si>
    <t>Concrete encasement of cables (Class C16/20-20 concrete)</t>
  </si>
  <si>
    <t>C2.4.3</t>
  </si>
  <si>
    <t>Cable laying accessories (warning tape, protection slabs, markers etc.)</t>
  </si>
  <si>
    <t>C2.4.3.1</t>
  </si>
  <si>
    <t>C2.4.3.2</t>
  </si>
  <si>
    <t>C2.4.3.3</t>
  </si>
  <si>
    <t>C2.4.3.4</t>
  </si>
  <si>
    <t>DRAINS</t>
  </si>
  <si>
    <t>C3.1.1</t>
  </si>
  <si>
    <t>Excavation for open drains:</t>
  </si>
  <si>
    <t>C3.1.1.1</t>
  </si>
  <si>
    <t>Excavating all material situated within the following depth ranges below the surface level using conventional methods:</t>
  </si>
  <si>
    <t>C3.1.1.2</t>
  </si>
  <si>
    <t>Extra over sub-item C3.1.1.1 for excavation in hard and boulder material, irrespective of depth</t>
  </si>
  <si>
    <t>C3.1.1.3</t>
  </si>
  <si>
    <t>Extra over sub-item C3.1.1.1 for excavation in stabilised existing road layers, irrespective of depth</t>
  </si>
  <si>
    <t>Excavating soft material situated 0 m to 1,5 m below the surface level using labour enhanced construction methods</t>
  </si>
  <si>
    <t>C3.1.1.4</t>
  </si>
  <si>
    <t>Excavating intermediate material situated 0 m to 1,5 m below the surface level using labour enhanced construction methods</t>
  </si>
  <si>
    <t>C3.1.1.5</t>
  </si>
  <si>
    <t>C3.1.2</t>
  </si>
  <si>
    <t>Clearing, shaping and disposal of accumulated sediment in existing unlined open drains</t>
  </si>
  <si>
    <t>C3.1.2.1</t>
  </si>
  <si>
    <t>Using conventional methods</t>
  </si>
  <si>
    <t>C3.1.2.2</t>
  </si>
  <si>
    <t>Using labour enhanced construction methods</t>
  </si>
  <si>
    <t>C3.1.3</t>
  </si>
  <si>
    <t>C3.1.3.1</t>
  </si>
  <si>
    <t>Using conventional methods (up to 1,5 m):</t>
  </si>
  <si>
    <t>C3.1.3.2</t>
  </si>
  <si>
    <t>Using conventional methods (in excess of 1,5 m):</t>
  </si>
  <si>
    <t>C3.1.3.3</t>
  </si>
  <si>
    <t>Using labour enhanced construction methods:</t>
  </si>
  <si>
    <t>C3.1.4</t>
  </si>
  <si>
    <t>Excavation and disposal of material for subsoil drainage systems:</t>
  </si>
  <si>
    <t>C3.1.4.1</t>
  </si>
  <si>
    <t>Excavating in all material situated within the following depth ranges below the surface:</t>
  </si>
  <si>
    <t>C3.1.4.2</t>
  </si>
  <si>
    <t>Excavating soft material situated within 0 m to 1,5 m below the surface level using labour enhanced construction methods</t>
  </si>
  <si>
    <t>C3.1.4.3</t>
  </si>
  <si>
    <t>Excavating intermediate material situated within 0 m to 1,5 m below the surface level using labour enhanced construction methods</t>
  </si>
  <si>
    <t>C3.1.4.4</t>
  </si>
  <si>
    <t>Extra over sub-item C3.1.4.1 for excavation in hard and boulder material, irrespective of depth</t>
  </si>
  <si>
    <t>C3.1.4.5</t>
  </si>
  <si>
    <t>Extra over sub-item C3.1.4.1 for excavation through stabilised existing road layers</t>
  </si>
  <si>
    <t>C3.1.4.6</t>
  </si>
  <si>
    <t>Excavation and disposal of material for composite in-plane fin-drain type drainage systems using a trenching machine:</t>
  </si>
  <si>
    <t>C3.1.5</t>
  </si>
  <si>
    <t>C3.1.5.1</t>
  </si>
  <si>
    <t>Un-stabilised natural gravel obtained from approved sources on the site</t>
  </si>
  <si>
    <t>C3.1.5.2</t>
  </si>
  <si>
    <t>G5 material obtained from commercial sources</t>
  </si>
  <si>
    <t>C3.1.5.3</t>
  </si>
  <si>
    <t>Extra over items C3.1.5.1 and C3.1.5.2 for stabilisation with 4,0 % CEM II (32.5) cement</t>
  </si>
  <si>
    <t>C3.1.6</t>
  </si>
  <si>
    <t>C3.1.6.1</t>
  </si>
  <si>
    <t>C3.1.6.2</t>
  </si>
  <si>
    <t>Construction of banks and dykes:</t>
  </si>
  <si>
    <t>Banks and dykes using conventional methods</t>
  </si>
  <si>
    <t>Banks and dykes using labour enhanced construction methods</t>
  </si>
  <si>
    <t>C3.1.7</t>
  </si>
  <si>
    <t>C3.1.7.1</t>
  </si>
  <si>
    <t>C3.1.7.2</t>
  </si>
  <si>
    <t>Natural permeable material in subsoil drainage systems (approved crushed stone):</t>
  </si>
  <si>
    <t>C3.1.8</t>
  </si>
  <si>
    <t>Natural permeable material in subsoil drainage systems (approved natural sand):</t>
  </si>
  <si>
    <t>C3.1.8.1</t>
  </si>
  <si>
    <t>C3.1.8.2</t>
  </si>
  <si>
    <t>C3.1.9</t>
  </si>
  <si>
    <t>Pipes in subsoil drainage systems:</t>
  </si>
  <si>
    <t>C3.1.9.1</t>
  </si>
  <si>
    <t>C3.1.10</t>
  </si>
  <si>
    <t>C3.1.10.1</t>
  </si>
  <si>
    <t>C3.1.10.2</t>
  </si>
  <si>
    <t>0,15 mm thick</t>
  </si>
  <si>
    <t>0,25 mm thick</t>
  </si>
  <si>
    <t>C3.1.11</t>
  </si>
  <si>
    <t>C3.1.12</t>
  </si>
  <si>
    <t>C3.1.12.1</t>
  </si>
  <si>
    <t>C3.1.12.2</t>
  </si>
  <si>
    <t>C3.1.12.3</t>
  </si>
  <si>
    <t>C3.1.12.4</t>
  </si>
  <si>
    <t>C3.1.13</t>
  </si>
  <si>
    <t>C3.1.13.1</t>
  </si>
  <si>
    <t>C3.1.13.2</t>
  </si>
  <si>
    <t>C3.1.13.3</t>
  </si>
  <si>
    <t>C3.1.13.4</t>
  </si>
  <si>
    <t>C3.1.14</t>
  </si>
  <si>
    <t>Caps for subsoil drain pipes:</t>
  </si>
  <si>
    <t>Concrete outlet structures, manhole boxes, junction boxes and cleaning eyes for subsoil drainage systems:</t>
  </si>
  <si>
    <t>C3.1.14.1</t>
  </si>
  <si>
    <t>Concrete caps</t>
  </si>
  <si>
    <t>Cast metal iron caps</t>
  </si>
  <si>
    <t>C3.1.14.2</t>
  </si>
  <si>
    <t>C3.1.14.3</t>
  </si>
  <si>
    <t>C3.1.15</t>
  </si>
  <si>
    <t>Repairing or replacing existing drainage systems</t>
  </si>
  <si>
    <t>C3.1.16</t>
  </si>
  <si>
    <t>Loading and hauling of material in excess of 1,0 km</t>
  </si>
  <si>
    <t>C3.1.17</t>
  </si>
  <si>
    <t>Backfilling existing eroded side drains</t>
  </si>
  <si>
    <t>C3.1.18</t>
  </si>
  <si>
    <t>Backfilling of drains with selected material compacted to 93 % of MDD prior to construction of concrete lining and/or stone pitched lining</t>
  </si>
  <si>
    <t>C3.1.19</t>
  </si>
  <si>
    <t>Exposing of existing subsoil drains</t>
  </si>
  <si>
    <t>C3.1.20</t>
  </si>
  <si>
    <t>Breaking into existing drainage structures and install subsoil drain pipe</t>
  </si>
  <si>
    <t>C3.1.21</t>
  </si>
  <si>
    <t>C3.1.21.1</t>
  </si>
  <si>
    <t>C3.1.21.2</t>
  </si>
  <si>
    <t>Cleaning rod, brush and flushing</t>
  </si>
  <si>
    <t>Hydro jetting</t>
  </si>
  <si>
    <t>C3.1.22</t>
  </si>
  <si>
    <t>Test flushing of subsoil drain pipe systems</t>
  </si>
  <si>
    <t>C3.1.23</t>
  </si>
  <si>
    <t>C3.1.24</t>
  </si>
  <si>
    <t>Submission of as built drawings by the Contractor</t>
  </si>
  <si>
    <t>CULVERTS</t>
  </si>
  <si>
    <t>C3.2.1</t>
  </si>
  <si>
    <t>Excavation for culvert structures:</t>
  </si>
  <si>
    <t>C3.2.1.1</t>
  </si>
  <si>
    <t>Excavating in all material situated within the following depth ranges below the surface level:</t>
  </si>
  <si>
    <t>C3.2.1.2</t>
  </si>
  <si>
    <t>C3.2.1.3</t>
  </si>
  <si>
    <t>C3.2.1.4</t>
  </si>
  <si>
    <t>C3.2.1.5</t>
  </si>
  <si>
    <t>Excavating soft material 0 m to 1,5 m below the surface level using labour enhanced construction methods, or instructed by hand under Clause A3.2.7.2d):</t>
  </si>
  <si>
    <t>Excavating intermediate material 0 m to 1,5 m below the surface level using labour enhanced construction methods, or instructed by hand under Clause A3.2.7.2d):</t>
  </si>
  <si>
    <t>Extra over sub-item C3.2.1.1 for excavation in hard or boulder material, irrespective of depth</t>
  </si>
  <si>
    <t>Extra over sub-item C3.2.1.1 for excavation in stabilised existing road layers, irrespective of depth</t>
  </si>
  <si>
    <t>C3.2.2</t>
  </si>
  <si>
    <t>Using the excavated material</t>
  </si>
  <si>
    <t>C3.2.2.1</t>
  </si>
  <si>
    <t>C3.2.2.2</t>
  </si>
  <si>
    <t>Using imported selected material:</t>
  </si>
  <si>
    <t>C3.2.2.3</t>
  </si>
  <si>
    <t>C3.2.2.4</t>
  </si>
  <si>
    <t>C3.2.3</t>
  </si>
  <si>
    <t>C3.2.3.1</t>
  </si>
  <si>
    <t>C3.2.5</t>
  </si>
  <si>
    <t>C3.2.4</t>
  </si>
  <si>
    <t>C3.2.4.1</t>
  </si>
  <si>
    <t>C3.2.4.2</t>
  </si>
  <si>
    <t>C3.2.4.3</t>
  </si>
  <si>
    <t>C3.2.4.4</t>
  </si>
  <si>
    <t>Metal and U-PVC culverts:</t>
  </si>
  <si>
    <t>Size, wall thickness and type indicated</t>
  </si>
  <si>
    <t>Provision of skew or bevelled ends for metal culverts</t>
  </si>
  <si>
    <t>C3.2.5.1</t>
  </si>
  <si>
    <t>C3.2.5.2</t>
  </si>
  <si>
    <t>C3.2.5.3</t>
  </si>
  <si>
    <t>Rectangular culverts with prefabricated elements:</t>
  </si>
  <si>
    <t>C3.2.6</t>
  </si>
  <si>
    <t>Extra over items C3.2.3, C3.2.4 and C3.2.5 for constructing inclined culverts</t>
  </si>
  <si>
    <t>C3.2.7</t>
  </si>
  <si>
    <t>C3.2.7.1</t>
  </si>
  <si>
    <t>C3.2.7.2</t>
  </si>
  <si>
    <t>C3.2.7.3</t>
  </si>
  <si>
    <t>C3.2.7.4</t>
  </si>
  <si>
    <t>C3.2.7.5</t>
  </si>
  <si>
    <t>C3.2.7.6</t>
  </si>
  <si>
    <t>C3.2.7.7</t>
  </si>
  <si>
    <t>Concrete linings for the inverts of metal culverts, including formwork and Class U2 surface finish (class of concrete indicated)</t>
  </si>
  <si>
    <t>C3.2.8</t>
  </si>
  <si>
    <t>C3.2.9</t>
  </si>
  <si>
    <t>C3.2.10</t>
  </si>
  <si>
    <t>Reinforcement:</t>
  </si>
  <si>
    <t>C3.2.10.1</t>
  </si>
  <si>
    <t>C3.2.10.2</t>
  </si>
  <si>
    <t>C3.2.10.3</t>
  </si>
  <si>
    <t>C3.2.10.4</t>
  </si>
  <si>
    <t>Mild steel bars</t>
  </si>
  <si>
    <t>High-tensile steel bars</t>
  </si>
  <si>
    <t>Welded steel fabric</t>
  </si>
  <si>
    <t>C3.2.11</t>
  </si>
  <si>
    <t>C3.2.12</t>
  </si>
  <si>
    <t>C3.2.12.1</t>
  </si>
  <si>
    <t>C3.2.12.2</t>
  </si>
  <si>
    <t>Demolition of concrete members or elements:</t>
  </si>
  <si>
    <t>C3.2.13</t>
  </si>
  <si>
    <t>C3.2.13.1</t>
  </si>
  <si>
    <t>C3.2.13.2</t>
  </si>
  <si>
    <t>C3.2.13.3</t>
  </si>
  <si>
    <t>Removing and re-laying existing culverts:</t>
  </si>
  <si>
    <t>C3.2.14</t>
  </si>
  <si>
    <t>C3.2.15</t>
  </si>
  <si>
    <t>C3.2.15.1</t>
  </si>
  <si>
    <t>Manholes and catch pits, with prefabricated elements:</t>
  </si>
  <si>
    <t>Prefabricated floors (installed at a standard depth of 1,0 m):</t>
  </si>
  <si>
    <t>C3.2.15.2</t>
  </si>
  <si>
    <t>Prefabricated roofs:</t>
  </si>
  <si>
    <t>C3.2.15.3</t>
  </si>
  <si>
    <t>Prefabricated walls:</t>
  </si>
  <si>
    <t>C3.2.15.4</t>
  </si>
  <si>
    <t>Extra over item C3.2.15.1 and C3.2.7.2 for variations in the depths of all types of concrete manholes with prefabricated, or in situ concrete or brickwork wall combinations deeper than 1,0 m designated for tendering purposes</t>
  </si>
  <si>
    <t>C3.2.16</t>
  </si>
  <si>
    <t>C3.2.16.1</t>
  </si>
  <si>
    <t>C3.2.16.2</t>
  </si>
  <si>
    <t>C3.2.16.3</t>
  </si>
  <si>
    <t>C3.2.16.4</t>
  </si>
  <si>
    <t>Brickwork (Engineering bricks):</t>
  </si>
  <si>
    <t>115 mm thick</t>
  </si>
  <si>
    <t>230 mm thick</t>
  </si>
  <si>
    <t>345 mm thick</t>
  </si>
  <si>
    <t>Specify thickness</t>
  </si>
  <si>
    <t>C3.2.17</t>
  </si>
  <si>
    <t>C3.2.18</t>
  </si>
  <si>
    <t>C3.2.19</t>
  </si>
  <si>
    <t>C3.2.19.1</t>
  </si>
  <si>
    <t>C3.2.19.2</t>
  </si>
  <si>
    <t>C3.2.19.3</t>
  </si>
  <si>
    <t>C3.2.19.4</t>
  </si>
  <si>
    <t>C3.2.19.5</t>
  </si>
  <si>
    <t>C3.2.19.6</t>
  </si>
  <si>
    <t>C3.2.19.7</t>
  </si>
  <si>
    <t>C3.2.19.8</t>
  </si>
  <si>
    <t>C3.2.20</t>
  </si>
  <si>
    <t>C3.2.21</t>
  </si>
  <si>
    <t>C3.2.23</t>
  </si>
  <si>
    <t>C3.2.24</t>
  </si>
  <si>
    <t>C3.2.24.1</t>
  </si>
  <si>
    <t>C3.2.24.2</t>
  </si>
  <si>
    <t>Compaction of bedding for inlets, outlets, manholes and catchpits:</t>
  </si>
  <si>
    <t>C3.2.25</t>
  </si>
  <si>
    <t>C3.2.26</t>
  </si>
  <si>
    <t>C3.2.27</t>
  </si>
  <si>
    <t>Repair with epoxy mortar</t>
  </si>
  <si>
    <t>C3.3.1</t>
  </si>
  <si>
    <t>C3.3.1.1</t>
  </si>
  <si>
    <t>C3.3.1.2</t>
  </si>
  <si>
    <t>CUT MATERIALS</t>
  </si>
  <si>
    <t>EXISTING ROAD MATERIALS</t>
  </si>
  <si>
    <t>COMMERCIAL MATERIALS</t>
  </si>
  <si>
    <t>ALTERNATIVE MATERIALS</t>
  </si>
  <si>
    <t>ROADBED</t>
  </si>
  <si>
    <t>FILL</t>
  </si>
  <si>
    <t>ROAD PAVEMENT LAYERS</t>
  </si>
  <si>
    <t>STABILISATION</t>
  </si>
  <si>
    <t>RECONSTRUCTION OF PAVEMENT LAYERS</t>
  </si>
  <si>
    <t>PAVER LAID CONCRETE LAYERS</t>
  </si>
  <si>
    <t>SEGMENTAL BLOCK PAVING LAYERS</t>
  </si>
  <si>
    <t>REPLACEMENT OF EXISTING JOINT SEALANT</t>
  </si>
  <si>
    <t>REPAIR TO CONCRETE PANELS AND CONCRETE ADJACENT TO UNCONTROLLED CRACKS AND EXISTING JOINTS</t>
  </si>
  <si>
    <t>REMOVAL AND REINSTATEMENT OF EXISTING CONCRETE LAYERS</t>
  </si>
  <si>
    <t>REINSTATEMENT OF SLAB SUPPORT BY GROUT INJECTION</t>
  </si>
  <si>
    <t>REINSTATEMENT OF RIDING QUALITY</t>
  </si>
  <si>
    <t>REINSTATEMENT OF SURFACE TEXTURE</t>
  </si>
  <si>
    <t>COVER SPRAYS, FOG SPRAYS AND REJUVENATION SPRAYS</t>
  </si>
  <si>
    <t>TEXTURE TREATMENT</t>
  </si>
  <si>
    <t>RUT AND/OR DEPRESSION CORRECTION</t>
  </si>
  <si>
    <t>STANDARD CRACK SEALING</t>
  </si>
  <si>
    <t>GEOSYNTHETIC CRACK SEALING</t>
  </si>
  <si>
    <t>PLANING</t>
  </si>
  <si>
    <t>PATCHING AND EDGE BREAK REPAIR</t>
  </si>
  <si>
    <t>REPAIR OF SURFACE DEFECTS</t>
  </si>
  <si>
    <t>ASPHALT LAYERS</t>
  </si>
  <si>
    <t>GENERAL REQUIREMENTS FOR SURFACE TREATMENTS</t>
  </si>
  <si>
    <t>PITCHING, STONEWORK, CAST IN SITU CONCRETE FOR PROTECTION AGAINST EROSION</t>
  </si>
  <si>
    <t>NON-STRUCTURAL GABIONS</t>
  </si>
  <si>
    <t>GUIDE BLOCKS AND KILOMETRE MARKERS</t>
  </si>
  <si>
    <t>ROAD RESTRAINT SYSTEMS</t>
  </si>
  <si>
    <t>ROAD MARKINGS AND ROAD STUDS</t>
  </si>
  <si>
    <t>PILING</t>
  </si>
  <si>
    <t>GROUND IMPROVEMENT</t>
  </si>
  <si>
    <t>LATERAL SUPPORT</t>
  </si>
  <si>
    <t>C12.4.1</t>
  </si>
  <si>
    <t>Site Establishment:</t>
  </si>
  <si>
    <t>C12.4.1.1</t>
  </si>
  <si>
    <t>SHOTCRETE</t>
  </si>
  <si>
    <t>GROUND DRAINAGE</t>
  </si>
  <si>
    <t>SLOPE PROTECTION MEASURES</t>
  </si>
  <si>
    <t>HARD EXCAVATION BY BLASTING</t>
  </si>
  <si>
    <t>GEOSYNTHETICS</t>
  </si>
  <si>
    <t>CONSTRUCTION DEWATERING</t>
  </si>
  <si>
    <t>FALSEWORK, FORMWORK AND CONCRETE FINISH</t>
  </si>
  <si>
    <t>STEEL REINFORCEMENT</t>
  </si>
  <si>
    <t>CONCRETE</t>
  </si>
  <si>
    <t>PRESTRESSING</t>
  </si>
  <si>
    <t>BEARINGS</t>
  </si>
  <si>
    <t>ANCILLARY STRUCTURAL ELEMENTS</t>
  </si>
  <si>
    <t>JOINTS</t>
  </si>
  <si>
    <t>STRUCTURAL STEELWORK FOR MINOR STRUCTURES</t>
  </si>
  <si>
    <t>PAINTING OF MINOR STRUCTURES</t>
  </si>
  <si>
    <t>STRUCTURAL STEELWORK FOR MAJOR STRUCTURES</t>
  </si>
  <si>
    <t>STRUCTURAL STEEL PROTECTIVE TREATMENT OF MAJOR STRUCTURES</t>
  </si>
  <si>
    <t>SPECIALIST STRUCTURES</t>
  </si>
  <si>
    <t>CORROSION SURVEY METHODS AND TESTING OF NEAR SURFACE CONCRETE PROPERTIES</t>
  </si>
  <si>
    <t>ACCESS FOR BRIDGE REHABILITAION</t>
  </si>
  <si>
    <t>DEMOLITION AND REMOVAL OF STRUCTURAL CONCRETE AND STEELWORK</t>
  </si>
  <si>
    <t>SURFACE AND STRUCTURAL REPAIR OF CONCRETE MEMBERS</t>
  </si>
  <si>
    <t>ANCHORING OF REINFORCEMENT, GROUTING AND CRACK INJECTION</t>
  </si>
  <si>
    <t>SPRAYED CONCRETE FOR STRUCTURES</t>
  </si>
  <si>
    <t>PROTECTIVE COATINGS AND TREATMENTS FOR CONCRETE</t>
  </si>
  <si>
    <t>EXTERNAL BONDING OF STEEL AND CARBON FIBRE</t>
  </si>
  <si>
    <t>REPAIR AND REPLACEMENT OF ANCILLARY STRUCTURAL ELEMENTS</t>
  </si>
  <si>
    <t>JACKING OF BRIDGE STRUCTURES</t>
  </si>
  <si>
    <t>REPAIR OF STEEL ELEMENTS</t>
  </si>
  <si>
    <t>C20.1.1</t>
  </si>
  <si>
    <t>TESTING MATERIALS AND JUDGEMENT OF WORKMANSHIP</t>
  </si>
  <si>
    <t>C20.1.2</t>
  </si>
  <si>
    <t>Special tests requested by the Engineer:</t>
  </si>
  <si>
    <t>C20.1.2.2</t>
  </si>
  <si>
    <t>Employer’s contribution to other special tests:</t>
  </si>
  <si>
    <t>C20.1.3</t>
  </si>
  <si>
    <t>Providing testing equipment:</t>
  </si>
  <si>
    <t>C20.1.3.1</t>
  </si>
  <si>
    <t>Core drill</t>
  </si>
  <si>
    <t>C20.1.4</t>
  </si>
  <si>
    <t>C20.1.4.1</t>
  </si>
  <si>
    <t>Using Highspeed Inertial Non-Contact laser profilers (Clause A20.1.5.5c)(ii))</t>
  </si>
  <si>
    <t>C20.1.4.2</t>
  </si>
  <si>
    <t>Using Direct Contact Devices (Clause A20.1.5.5c)(i))</t>
  </si>
  <si>
    <t>C20.1.4.3</t>
  </si>
  <si>
    <t>Rutting measurements (Clause A20.1.5.5 d)(i))</t>
  </si>
  <si>
    <t>C20.1.4.4</t>
  </si>
  <si>
    <t>Surface macro texture (Clause A20.1.5.5 b))</t>
  </si>
  <si>
    <t>C20.1.4.5</t>
  </si>
  <si>
    <t>Deflection measurements (FWD) (Clause A20.1.5.5e))</t>
  </si>
  <si>
    <t>C3.3.2</t>
  </si>
  <si>
    <t>C3.3.2.1</t>
  </si>
  <si>
    <t>C3.3.2.2</t>
  </si>
  <si>
    <t>C3.3.3</t>
  </si>
  <si>
    <t>C3.3.3.1</t>
  </si>
  <si>
    <t>C3.3.3.2</t>
  </si>
  <si>
    <t>C3.3.3.3</t>
  </si>
  <si>
    <t>On curves with radii less than 1,0 m</t>
  </si>
  <si>
    <t>C3.3.4</t>
  </si>
  <si>
    <t>Extra over item C3.3.2 for drop kerbs at pedestrian crossings and driveways</t>
  </si>
  <si>
    <t>C3.3.5</t>
  </si>
  <si>
    <t>Asphalt berms:</t>
  </si>
  <si>
    <t>C3.3.5.1</t>
  </si>
  <si>
    <t>C3.3.5.2</t>
  </si>
  <si>
    <t>C3.3.5.3</t>
  </si>
  <si>
    <t>C3.3.5.4</t>
  </si>
  <si>
    <t>C3.3.6</t>
  </si>
  <si>
    <t>Concrete chutes (typical designs):</t>
  </si>
  <si>
    <t>C3.3.6.1</t>
  </si>
  <si>
    <t>C3.3.6.2</t>
  </si>
  <si>
    <t>C3.3.6.3</t>
  </si>
  <si>
    <t>C3.3.7</t>
  </si>
  <si>
    <t>Cast in situ concrete chutes (measured by components):</t>
  </si>
  <si>
    <t>C3.3.7.1</t>
  </si>
  <si>
    <t>C3.3.7.2</t>
  </si>
  <si>
    <t>C3.3.7.3</t>
  </si>
  <si>
    <t>Stone pitched chutes:</t>
  </si>
  <si>
    <t>C3.3.8</t>
  </si>
  <si>
    <t>Linings for open drains:</t>
  </si>
  <si>
    <t>C3.3.8.1</t>
  </si>
  <si>
    <t>C3.3.8.2</t>
  </si>
  <si>
    <t>C3.3.8.3</t>
  </si>
  <si>
    <t>C3.3.9</t>
  </si>
  <si>
    <t>Formwork to cast in situ concrete lining for open drains (Class F2 surface finish):</t>
  </si>
  <si>
    <t>C3.3.9.1</t>
  </si>
  <si>
    <t>C3.3.9.2</t>
  </si>
  <si>
    <t>C3.3.9.3</t>
  </si>
  <si>
    <t>To sides with formwork on the internal face only</t>
  </si>
  <si>
    <t>To sides with formwork on both internal and external faces (each face measured)</t>
  </si>
  <si>
    <t>To ends of slabs</t>
  </si>
  <si>
    <t>C3.3.10</t>
  </si>
  <si>
    <t>C3.3.11</t>
  </si>
  <si>
    <t>C3.3.12</t>
  </si>
  <si>
    <t>C3.3.12.1</t>
  </si>
  <si>
    <t>C3.3.12.2</t>
  </si>
  <si>
    <t>C3.3.12.3</t>
  </si>
  <si>
    <t>C3.3.12.4</t>
  </si>
  <si>
    <t>Other material (specify)</t>
  </si>
  <si>
    <t>C3.3.13</t>
  </si>
  <si>
    <t>C3.3.14</t>
  </si>
  <si>
    <t>C3.3.15</t>
  </si>
  <si>
    <t>Energy dissipaters in outlet structures:</t>
  </si>
  <si>
    <t>C3.3.15.1</t>
  </si>
  <si>
    <t>C3.3.15.2</t>
  </si>
  <si>
    <t>Precast concrete blocks in outlet structures</t>
  </si>
  <si>
    <t>Stones set in outlet structures</t>
  </si>
  <si>
    <t>C3.3.16</t>
  </si>
  <si>
    <t>C4.1.1</t>
  </si>
  <si>
    <t>Compiling and implementing M&amp;U plans:</t>
  </si>
  <si>
    <t>C4.1.1.1</t>
  </si>
  <si>
    <t>C4.1.1.2</t>
  </si>
  <si>
    <t>C4.1.2</t>
  </si>
  <si>
    <t>Additional material investigations during the supplementary exploration:</t>
  </si>
  <si>
    <t>Cost of additional trial pits and/or drilling and laboratory testing</t>
  </si>
  <si>
    <t>C4.1.2.1</t>
  </si>
  <si>
    <t>C4.1.2.2</t>
  </si>
  <si>
    <t>Handling costs and profit in respect of item C4.1.2.1</t>
  </si>
  <si>
    <t>C4.1.3</t>
  </si>
  <si>
    <t>C4.1.3.1</t>
  </si>
  <si>
    <t>C4.1.3.2</t>
  </si>
  <si>
    <t>C4.1.3.3</t>
  </si>
  <si>
    <t>Construction and maintenance of temporary haul and access roads:</t>
  </si>
  <si>
    <t>Temporary unsealed roads</t>
  </si>
  <si>
    <t>Cost to repair existing public roads or streets</t>
  </si>
  <si>
    <t>C4.1.4</t>
  </si>
  <si>
    <t>Removing of the overburden:</t>
  </si>
  <si>
    <t>In borrow pits</t>
  </si>
  <si>
    <t>C4.1.4.1</t>
  </si>
  <si>
    <t>C4.1.4.2</t>
  </si>
  <si>
    <t>In quarries:</t>
  </si>
  <si>
    <t>C4.1.5</t>
  </si>
  <si>
    <t>Excavating of materials in the borrow pits and quarries, material obtained from:</t>
  </si>
  <si>
    <t>C4.1.5.1</t>
  </si>
  <si>
    <t>C4.1.5.2</t>
  </si>
  <si>
    <t>Soft excavation</t>
  </si>
  <si>
    <t>Boulder excavation class A</t>
  </si>
  <si>
    <t>C4.1.5.3</t>
  </si>
  <si>
    <t>Boulder excavation class B</t>
  </si>
  <si>
    <t>C4.1.5.4</t>
  </si>
  <si>
    <t>Hard excavation (other than by blasting)</t>
  </si>
  <si>
    <t>C4.1.5.5</t>
  </si>
  <si>
    <t>Hard excavation (by blasting)</t>
  </si>
  <si>
    <t>C4.1.6</t>
  </si>
  <si>
    <t>Providing crushing, screening and related plants:</t>
  </si>
  <si>
    <t>Single-stage crushing plant</t>
  </si>
  <si>
    <t>Two-stage crushing plant</t>
  </si>
  <si>
    <t>Multiple-stage crushing and screening plant</t>
  </si>
  <si>
    <t>Screening plant</t>
  </si>
  <si>
    <t>C4.1.6.1</t>
  </si>
  <si>
    <t>C4.1.6.2</t>
  </si>
  <si>
    <t>C4.1.6.3</t>
  </si>
  <si>
    <t>C4.1.6.4</t>
  </si>
  <si>
    <t>C4.1.6.5</t>
  </si>
  <si>
    <t>Etc, for other plants (as stated by the Engineer and/or the Contractor)</t>
  </si>
  <si>
    <t>C4.1.7</t>
  </si>
  <si>
    <t>Producing the material by:</t>
  </si>
  <si>
    <t>Single-stage crushing</t>
  </si>
  <si>
    <t>Two-stage crushing</t>
  </si>
  <si>
    <t>Multiple-stage crushing including screening</t>
  </si>
  <si>
    <t>C4.1.7.1</t>
  </si>
  <si>
    <t>C4.1.7.2</t>
  </si>
  <si>
    <t>C4.1.7.3</t>
  </si>
  <si>
    <t>C4.1.7.4</t>
  </si>
  <si>
    <t>C4.1.7.5</t>
  </si>
  <si>
    <t>Screening only</t>
  </si>
  <si>
    <t>C4.1.8</t>
  </si>
  <si>
    <t>Moving and re-erecting the crushing, screening and related plants on the site:</t>
  </si>
  <si>
    <t>C4.1.8.1</t>
  </si>
  <si>
    <t>C4.1.8.2</t>
  </si>
  <si>
    <t>C4.1.8.3</t>
  </si>
  <si>
    <t>C4.1.8.4</t>
  </si>
  <si>
    <t>C4.1.8.5</t>
  </si>
  <si>
    <t>C4.1.9</t>
  </si>
  <si>
    <t>Breaking down oversize material</t>
  </si>
  <si>
    <t>C4.1.10</t>
  </si>
  <si>
    <t>Compacting the floor of the stockpile sites</t>
  </si>
  <si>
    <t>C4.1.11</t>
  </si>
  <si>
    <t>Constructing a platform for the stockpile site</t>
  </si>
  <si>
    <t>C4.1.12</t>
  </si>
  <si>
    <t>C4.1.12.1</t>
  </si>
  <si>
    <t>C4.1.12.2</t>
  </si>
  <si>
    <t>Stockpiling the material:</t>
  </si>
  <si>
    <t>Material from a producing plant</t>
  </si>
  <si>
    <t>Material directly from the excavation</t>
  </si>
  <si>
    <t>C4.1.13</t>
  </si>
  <si>
    <t>Removing surplus material from the stockpile</t>
  </si>
  <si>
    <t>C4.1.14</t>
  </si>
  <si>
    <t>C4.1.14.1</t>
  </si>
  <si>
    <t>C4.1.14.2</t>
  </si>
  <si>
    <t>Removing the fill platform and temporary banks at the stockpile sites upon completion:</t>
  </si>
  <si>
    <t>Fill platform</t>
  </si>
  <si>
    <t>Temporary banks</t>
  </si>
  <si>
    <t>C4.1.15</t>
  </si>
  <si>
    <t>C4.1.15.1</t>
  </si>
  <si>
    <t>C4.1.15.2</t>
  </si>
  <si>
    <t>Shaping and finishing the borrow pit and quarry areas, and the stockpile sites:</t>
  </si>
  <si>
    <t>Finishing of the borrow pit and quarry areas, and the stockpile sites using labour enhanced methods of construction:</t>
  </si>
  <si>
    <t>C4.1.16</t>
  </si>
  <si>
    <t>Personnel:</t>
  </si>
  <si>
    <t>Materials manager</t>
  </si>
  <si>
    <t>C4.1.16.1</t>
  </si>
  <si>
    <t>C4.1.16.2</t>
  </si>
  <si>
    <t>Excavation controller</t>
  </si>
  <si>
    <t>C4.1.16.3</t>
  </si>
  <si>
    <t>Stockpile controller</t>
  </si>
  <si>
    <t>C4.1.17</t>
  </si>
  <si>
    <t>Weighbridge facility:</t>
  </si>
  <si>
    <t>Providing, erecting and removal of a weighbridge facility</t>
  </si>
  <si>
    <t>C4.1.17.1</t>
  </si>
  <si>
    <t>C4.1.17.2</t>
  </si>
  <si>
    <t>Operating the weighbridge</t>
  </si>
  <si>
    <t>C4.1.18</t>
  </si>
  <si>
    <t>C4.1.18.1</t>
  </si>
  <si>
    <t>Compensation to landowners or legal occupants in respect of land acquisition, royalties and/or loss of crops:</t>
  </si>
  <si>
    <t>Amount allowed, expenditure to be approved or instructed by the Employer</t>
  </si>
  <si>
    <t>Handling costs and profit in respect of item C4.1.18.1</t>
  </si>
  <si>
    <t>C4.1.18.2</t>
  </si>
  <si>
    <t>C4.1.19</t>
  </si>
  <si>
    <t>Excavating hard material</t>
  </si>
  <si>
    <t>C4.1.20</t>
  </si>
  <si>
    <t>C4.1.20.1</t>
  </si>
  <si>
    <t>C4.1.20.2</t>
  </si>
  <si>
    <t>Single stage crushing</t>
  </si>
  <si>
    <t>Multi-stage crushing and screening</t>
  </si>
  <si>
    <t>C4.1.21</t>
  </si>
  <si>
    <t>Stockpiling the crushed material</t>
  </si>
  <si>
    <t>C4.2.1</t>
  </si>
  <si>
    <t>Compiling and implementing M&amp;U plans for the cuttings:</t>
  </si>
  <si>
    <t>C4.2.1.1</t>
  </si>
  <si>
    <t>Cuttings exceeding 5 000 m³ up to 10 000 m³</t>
  </si>
  <si>
    <t>Cuttings exceeding 10 000 m³ up to 20 000 m³</t>
  </si>
  <si>
    <t>C4.2.1.2</t>
  </si>
  <si>
    <t>C4.2.1.3</t>
  </si>
  <si>
    <t>Cuttings exceeding 20 000 m³ up to 50 000 m³</t>
  </si>
  <si>
    <t>C4.2.1.4</t>
  </si>
  <si>
    <t>Cuttings exceeding 50 000 m³ up to 100 000 m³</t>
  </si>
  <si>
    <t>C4.2.1.5</t>
  </si>
  <si>
    <t>Cuttings larger than 100 000 m³</t>
  </si>
  <si>
    <t>C4.2.2</t>
  </si>
  <si>
    <t>C4.2.2.1</t>
  </si>
  <si>
    <t>C4.2.2.2</t>
  </si>
  <si>
    <t>Handling costs and profit in respect of item C4.2.2.1</t>
  </si>
  <si>
    <t>C4.2.3</t>
  </si>
  <si>
    <t>Excavating of materials in cuttings, material obtained from:</t>
  </si>
  <si>
    <t>C4.2.4</t>
  </si>
  <si>
    <t>Excavating of materials in box cuts, material obtained from:</t>
  </si>
  <si>
    <t>C4.2.5</t>
  </si>
  <si>
    <t>Excavating of materials in designated excavations, material obtained from:</t>
  </si>
  <si>
    <t>C4.2.6</t>
  </si>
  <si>
    <t>Widening of existing cuttings:</t>
  </si>
  <si>
    <t>C4.2.6.1</t>
  </si>
  <si>
    <t>C4.2.6.2</t>
  </si>
  <si>
    <t>C4.2.6.3</t>
  </si>
  <si>
    <t>C4.2.6.4</t>
  </si>
  <si>
    <t>C4.2.6.5</t>
  </si>
  <si>
    <t>C4.2.5.1</t>
  </si>
  <si>
    <t>C4.2.5.2</t>
  </si>
  <si>
    <t>C4.2.5.3</t>
  </si>
  <si>
    <t>C4.2.5.4</t>
  </si>
  <si>
    <t>C4.2.5.5</t>
  </si>
  <si>
    <t>C4.2.4.1</t>
  </si>
  <si>
    <t>C4.2.4.2</t>
  </si>
  <si>
    <t>C4.2.4.3</t>
  </si>
  <si>
    <t>C4.2.4.4</t>
  </si>
  <si>
    <t>C4.2.4.5</t>
  </si>
  <si>
    <t>C4.2.3.1</t>
  </si>
  <si>
    <t>C4.2.3.2</t>
  </si>
  <si>
    <t>C4.2.3.3</t>
  </si>
  <si>
    <t>C4.2.3.4</t>
  </si>
  <si>
    <t>C4.2.3.5</t>
  </si>
  <si>
    <t>C4.2.7</t>
  </si>
  <si>
    <t>C4.2.7.1</t>
  </si>
  <si>
    <t>C4.2.7.2</t>
  </si>
  <si>
    <t>Removal of unsuitable stable cut material to spoil:</t>
  </si>
  <si>
    <t>In layer thicknesses of 200 mm and less</t>
  </si>
  <si>
    <t>In layer thicknesses exceeding 200 mm</t>
  </si>
  <si>
    <t>C4.2.8</t>
  </si>
  <si>
    <t>C4.2.8.1</t>
  </si>
  <si>
    <t>C4.2.8.2</t>
  </si>
  <si>
    <t>C4.2.8.3</t>
  </si>
  <si>
    <t>C4.2.8.4</t>
  </si>
  <si>
    <t>C4.2.8.5</t>
  </si>
  <si>
    <t>C4.2.9</t>
  </si>
  <si>
    <t>C4.2.9.1</t>
  </si>
  <si>
    <t>C4.2.9.2</t>
  </si>
  <si>
    <t>C4.2.9.3</t>
  </si>
  <si>
    <t>C4.2.9.4</t>
  </si>
  <si>
    <t>C4.2.9.5</t>
  </si>
  <si>
    <t>Excavate material to spoil in sites designated by the Contractor, material obtained from:</t>
  </si>
  <si>
    <t>C4.2.10</t>
  </si>
  <si>
    <t>C4.2.10.1</t>
  </si>
  <si>
    <t>C4.2.10.2</t>
  </si>
  <si>
    <t>Backfilling of the unavoidable overbreak in hard and boulder excavation:</t>
  </si>
  <si>
    <t>Compliant gravel material</t>
  </si>
  <si>
    <t>Soil cement (stiff mix with 3 % cement)</t>
  </si>
  <si>
    <t>C4.2.10.3</t>
  </si>
  <si>
    <t>Concrete class 15 MPa</t>
  </si>
  <si>
    <t>C4.2.11</t>
  </si>
  <si>
    <t>C4.2.12</t>
  </si>
  <si>
    <t>Finishing the side slopes:</t>
  </si>
  <si>
    <t>Cuttings:</t>
  </si>
  <si>
    <t>C4.2.12.1</t>
  </si>
  <si>
    <t>C4.2.12.2</t>
  </si>
  <si>
    <t>Designated excavations</t>
  </si>
  <si>
    <t>C4.2.12.3</t>
  </si>
  <si>
    <t>Designated excavations using labour enhanced methods of construction</t>
  </si>
  <si>
    <t>C4.3.1</t>
  </si>
  <si>
    <t>Additional material investigations:</t>
  </si>
  <si>
    <t>Handling costs and profit in respect of item C4.3.1.1</t>
  </si>
  <si>
    <t>C4.3.2</t>
  </si>
  <si>
    <t>Handling costs and profit in respect of item C4.3.2.1</t>
  </si>
  <si>
    <t>Cleaning the existing road surface:</t>
  </si>
  <si>
    <t>Cost to clean the road surface</t>
  </si>
  <si>
    <t>C4.3.3</t>
  </si>
  <si>
    <t>Removal of bituminous seal surfacing (thickness not exceeding 30 mm)</t>
  </si>
  <si>
    <t>C4.3.4</t>
  </si>
  <si>
    <t>Saw-cutting existing materials within the following average depth ranges:</t>
  </si>
  <si>
    <t>Asphalt:</t>
  </si>
  <si>
    <t>Crushed stone and gravel material:</t>
  </si>
  <si>
    <t>Cemented material:</t>
  </si>
  <si>
    <t>Concrete material:</t>
  </si>
  <si>
    <t>C4.3.5</t>
  </si>
  <si>
    <t>Providing the milling machine on the site:</t>
  </si>
  <si>
    <t>Small milling machine with a cutting width of 1,2 m or smaller</t>
  </si>
  <si>
    <t>Large milling machine with a cutting width exceeding 1,2 m</t>
  </si>
  <si>
    <t>C4.3.6</t>
  </si>
  <si>
    <t>Not exceeding 50 mm</t>
  </si>
  <si>
    <t>Exceeding 50 mm but not exceeding 100 mm</t>
  </si>
  <si>
    <t>Exceeding 100 mm</t>
  </si>
  <si>
    <t>C4.3.7</t>
  </si>
  <si>
    <t>Crushed stone material</t>
  </si>
  <si>
    <t>Cemented material</t>
  </si>
  <si>
    <t>Natural gravel material</t>
  </si>
  <si>
    <t>Asphalt material</t>
  </si>
  <si>
    <t>Crushed stone and macadam materials</t>
  </si>
  <si>
    <t>Natural gravel and sand materials</t>
  </si>
  <si>
    <t>C4.3.10</t>
  </si>
  <si>
    <t>Excavating material by using labour enhanced methods of construction:</t>
  </si>
  <si>
    <t>C4.3.11</t>
  </si>
  <si>
    <t>Breaking down a stabilised layer by using conventional road construction equipment</t>
  </si>
  <si>
    <t>C4.3.12</t>
  </si>
  <si>
    <t>Removing of existing concrete material within the following average depth ranges:</t>
  </si>
  <si>
    <t>The break-up method:</t>
  </si>
  <si>
    <t>The break-up method using labour enhanced methods of construction:</t>
  </si>
  <si>
    <t>The lift-out method:</t>
  </si>
  <si>
    <t>C4.3.13</t>
  </si>
  <si>
    <t>Using construction equipment</t>
  </si>
  <si>
    <t>Using labour enhanced methods of construction</t>
  </si>
  <si>
    <t>C4.3.14</t>
  </si>
  <si>
    <t>Removing of existing road edging and services structures:</t>
  </si>
  <si>
    <t>Removing of existing road edging using construction equipment:</t>
  </si>
  <si>
    <t>C4.3.14.2</t>
  </si>
  <si>
    <t>Removing of existing road edging using labour enhanced methods of construction:</t>
  </si>
  <si>
    <t>C4.3.15</t>
  </si>
  <si>
    <t>Stockpiling of road layer materials:</t>
  </si>
  <si>
    <t>Concrete pavements</t>
  </si>
  <si>
    <t>Precast kerb inlets</t>
  </si>
  <si>
    <t>Precast manholes</t>
  </si>
  <si>
    <t>Crushed stone, macadam, gravel and sand material</t>
  </si>
  <si>
    <t>Concrete material</t>
  </si>
  <si>
    <t>Paving blocks</t>
  </si>
  <si>
    <t>Precast and in situ concrete kerbing, edge beams and channels at precast kerbing</t>
  </si>
  <si>
    <t>Kerb and grid inlets, and other services structures</t>
  </si>
  <si>
    <t>C4.3.20</t>
  </si>
  <si>
    <t>Spoiling of paving blocks and road edging in spoil sites designated by the Contractor:</t>
  </si>
  <si>
    <t>C4.4.1</t>
  </si>
  <si>
    <t>C4.4.1.1</t>
  </si>
  <si>
    <t>Pavement layer material:</t>
  </si>
  <si>
    <t>C4.4.1.2</t>
  </si>
  <si>
    <t>Macadam material:</t>
  </si>
  <si>
    <t>C4.4.1.3</t>
  </si>
  <si>
    <t>Drainage blanket layer material</t>
  </si>
  <si>
    <t>C4.4.1.4</t>
  </si>
  <si>
    <t>Soil cement material (pre-blended by the supplier)</t>
  </si>
  <si>
    <t>C4.4.1.5</t>
  </si>
  <si>
    <t>Fill material in the earthworks:</t>
  </si>
  <si>
    <t>C4.4.1.6</t>
  </si>
  <si>
    <t>Pioneer material</t>
  </si>
  <si>
    <t>C4.4.2</t>
  </si>
  <si>
    <t>C4.4.2.1</t>
  </si>
  <si>
    <t>C4.4.2.2</t>
  </si>
  <si>
    <t>C4.4.2.3</t>
  </si>
  <si>
    <t>C4.4.2.4</t>
  </si>
  <si>
    <t>C4.4.2.5</t>
  </si>
  <si>
    <t>C4.4.2.6</t>
  </si>
  <si>
    <t>C4.4.3</t>
  </si>
  <si>
    <t>C4.4.3.1</t>
  </si>
  <si>
    <t>C4.4.3.2</t>
  </si>
  <si>
    <t>Cost of procuring</t>
  </si>
  <si>
    <t>Handling costs and profit in respect of item C4.4.3.1</t>
  </si>
  <si>
    <t>C4.4.4</t>
  </si>
  <si>
    <t>Cement</t>
  </si>
  <si>
    <t>C4.4.4.1</t>
  </si>
  <si>
    <t>C4.4.4.2</t>
  </si>
  <si>
    <t>Road lime</t>
  </si>
  <si>
    <t>C4.4.4.3</t>
  </si>
  <si>
    <t>Etc, for other agents</t>
  </si>
  <si>
    <t>C4.4.5</t>
  </si>
  <si>
    <t>C4.4.5.1</t>
  </si>
  <si>
    <t>C4.4.5.2</t>
  </si>
  <si>
    <t>C4.4.6</t>
  </si>
  <si>
    <t>C4.4.7</t>
  </si>
  <si>
    <t>C4.4.7.1</t>
  </si>
  <si>
    <t>C4.4.7.2</t>
  </si>
  <si>
    <t>Cost of sampling and material testing</t>
  </si>
  <si>
    <t>Handling costs and profit in respect of item C4.4.7.1</t>
  </si>
  <si>
    <t>C4.5.1</t>
  </si>
  <si>
    <t>C4.5.1.1</t>
  </si>
  <si>
    <t>C4.5.1.2</t>
  </si>
  <si>
    <t>Cost of sampling and laboratory testing</t>
  </si>
  <si>
    <t>C4.5.2</t>
  </si>
  <si>
    <t>C4.5.2.1</t>
  </si>
  <si>
    <t>Removing unwanted material from alternative materials identified by the Employer:</t>
  </si>
  <si>
    <t>C4.5.2.2</t>
  </si>
  <si>
    <t>Contaminant material</t>
  </si>
  <si>
    <t>Handling costs and profit in respect of item C4.5.1.1</t>
  </si>
  <si>
    <t>Handling costs and profit in respect of item C4.5.2.1</t>
  </si>
  <si>
    <t>C4.5.2.3</t>
  </si>
  <si>
    <t>C4.5.2.4</t>
  </si>
  <si>
    <t>Hazardous material</t>
  </si>
  <si>
    <t>Handling costs and profit in respect of item C4.5.2.3</t>
  </si>
  <si>
    <t>C4.5.3</t>
  </si>
  <si>
    <t>C4.5.3.1</t>
  </si>
  <si>
    <t>C4.5.3.2</t>
  </si>
  <si>
    <t>Cost to procure alternative materials identified by the Employer:</t>
  </si>
  <si>
    <t>Handling costs and profit in respect of item C4.5.3.1</t>
  </si>
  <si>
    <t>Roadbed construction and compaction:</t>
  </si>
  <si>
    <t>C5.1.1</t>
  </si>
  <si>
    <t>C5.1.1.1</t>
  </si>
  <si>
    <t>Compaction of in-situ material to 90 % of MDD</t>
  </si>
  <si>
    <t>C5.1.1.2</t>
  </si>
  <si>
    <t>Compaction of in-situ material to 93 % of MDD</t>
  </si>
  <si>
    <t>C5.1.1.3</t>
  </si>
  <si>
    <t>Compaction of imported material to 90 % of MDD</t>
  </si>
  <si>
    <t>C5.1.1.4</t>
  </si>
  <si>
    <t>Compaction of imported material to 93 % of MDD</t>
  </si>
  <si>
    <t>C5.1.1.5</t>
  </si>
  <si>
    <t>Compaction of in-situ sand roadbed to 95 % of MDD</t>
  </si>
  <si>
    <t>C5.1.1.6</t>
  </si>
  <si>
    <t>Compaction of in-situ sand roadbed to 100 % of MDD</t>
  </si>
  <si>
    <t>C5.1.2</t>
  </si>
  <si>
    <t>C5.1.2.1</t>
  </si>
  <si>
    <t>Excavate material to spoil from roadbed construction:</t>
  </si>
  <si>
    <t>Excavate material to spoil from roadbed construction, material obtained from:</t>
  </si>
  <si>
    <t>C5.1.2.2</t>
  </si>
  <si>
    <t>Excavate material to spoil from roadbed construction, using labour enhancement, material obtained from:</t>
  </si>
  <si>
    <t>C5.1.3</t>
  </si>
  <si>
    <t>Removal of unsuitable material to spoil:</t>
  </si>
  <si>
    <t>C5.1.3.1</t>
  </si>
  <si>
    <t>C5.1.3.2</t>
  </si>
  <si>
    <t>In layer thicknesses of 200 mm and less:</t>
  </si>
  <si>
    <t>In layer thicknesses exceeding 200 mm:</t>
  </si>
  <si>
    <t>C5.1.4</t>
  </si>
  <si>
    <t>In-situ treatment of roadbed in hard material:</t>
  </si>
  <si>
    <t>C5.1.4.1</t>
  </si>
  <si>
    <t>C5.1.4.2</t>
  </si>
  <si>
    <t>In-situ treatment by ripping</t>
  </si>
  <si>
    <t>In-situ treatment by drilling and blasting</t>
  </si>
  <si>
    <t>In-situ treatment by drilling and splitting the material using non-explosive, rock-breaking products</t>
  </si>
  <si>
    <t>C5.1.5</t>
  </si>
  <si>
    <t>C5.1.5.1</t>
  </si>
  <si>
    <t>C5.1.5.2</t>
  </si>
  <si>
    <t>C5.1.5.3</t>
  </si>
  <si>
    <t>Roller-pass compaction:</t>
  </si>
  <si>
    <t>Grid rollers</t>
  </si>
  <si>
    <t>Pad foot vibratory rollers</t>
  </si>
  <si>
    <t>Smooth drum vibratory rollers</t>
  </si>
  <si>
    <t>Impact rollers</t>
  </si>
  <si>
    <t>Pneumatic rollers</t>
  </si>
  <si>
    <t>High energy impact compactor/roller (HEIC)</t>
  </si>
  <si>
    <t>C5.1.6</t>
  </si>
  <si>
    <t>Construction of a roadbed trial section:</t>
  </si>
  <si>
    <t>Non wetting-up collapsing soil trial section at in-situ moisture content using conventional rollers and/or HEIC</t>
  </si>
  <si>
    <t>C5.1.6.1</t>
  </si>
  <si>
    <t>C5.1.6.2</t>
  </si>
  <si>
    <t>C5.1.6.3</t>
  </si>
  <si>
    <t>C5.1.6.4</t>
  </si>
  <si>
    <t>C5.1.6.5</t>
  </si>
  <si>
    <t>C5.1.6.6</t>
  </si>
  <si>
    <t>C5.1.6.7</t>
  </si>
  <si>
    <t>Non wetting-up collapsing soil trial section by excavating the soil to stockpile and then importing the soil from the stockpile to controlled compacted layers</t>
  </si>
  <si>
    <t>Wetting-up collapsing soil trial section</t>
  </si>
  <si>
    <t>Active clay</t>
  </si>
  <si>
    <t>Roller-pass compaction</t>
  </si>
  <si>
    <t>C5.1.7</t>
  </si>
  <si>
    <t>C5.1.7.1</t>
  </si>
  <si>
    <t>C5.1.7.2</t>
  </si>
  <si>
    <t>C5.1.7.3</t>
  </si>
  <si>
    <t>C5.1.7.4</t>
  </si>
  <si>
    <t>C5.1.7.5</t>
  </si>
  <si>
    <t>Construction of the roadbed in collapsing soil:</t>
  </si>
  <si>
    <t>Non wetting-up collapsing soil roadbed construction at in-situ moisture content using HEIC</t>
  </si>
  <si>
    <t>Non wetting-up collapsing soil roadbed construction at in-situ moisture content using conventional rollers</t>
  </si>
  <si>
    <t>Non wetting-up collapsing soil roadbed construction by excavating the soil to stockpile and then importing from the stockpile to controlled compacted layers;</t>
  </si>
  <si>
    <t>Wetting-up collapsing soil roadbed construction</t>
  </si>
  <si>
    <t>Water for wetting-up collapsing soil roadbed construction</t>
  </si>
  <si>
    <t>C5.1.8</t>
  </si>
  <si>
    <t>C5.1.8.1</t>
  </si>
  <si>
    <t>C5.1.8.2</t>
  </si>
  <si>
    <t>By material modification</t>
  </si>
  <si>
    <t>By lime modification</t>
  </si>
  <si>
    <t>C5.1.9</t>
  </si>
  <si>
    <t>Construction of roadbed comprising active clay:</t>
  </si>
  <si>
    <t>Roadbed construction using lime</t>
  </si>
  <si>
    <t>Roadbed construction by removal of active clay</t>
  </si>
  <si>
    <t>C5.1.9.1</t>
  </si>
  <si>
    <t>C5.1.9.2</t>
  </si>
  <si>
    <t>C5.1.10</t>
  </si>
  <si>
    <t>Construction of roadbed comprising a pioneer layer</t>
  </si>
  <si>
    <t>C5.1.11</t>
  </si>
  <si>
    <t>Excavation for benches:</t>
  </si>
  <si>
    <t>Excavation for benches using labour enhancement:</t>
  </si>
  <si>
    <t>C5.1.12</t>
  </si>
  <si>
    <t>C5.1.12.1</t>
  </si>
  <si>
    <t>C5.1.12.2</t>
  </si>
  <si>
    <t>Construction of a levelling layer:</t>
  </si>
  <si>
    <t>Over roadbed treatment in hard material compacted to 90 % MDD</t>
  </si>
  <si>
    <t>C5.2.1</t>
  </si>
  <si>
    <t>C5.2.1.1</t>
  </si>
  <si>
    <t>C5.2.1.2</t>
  </si>
  <si>
    <t>C5.2.2</t>
  </si>
  <si>
    <t>C5.2.2.1</t>
  </si>
  <si>
    <t>Fill construction:</t>
  </si>
  <si>
    <t>Normal fill material in compacted layer thicknesses of 200 mm and less:</t>
  </si>
  <si>
    <t>C5.2.2.2</t>
  </si>
  <si>
    <t>C5.2.2.3</t>
  </si>
  <si>
    <t>Sand fill material in compacted layer thicknesses of 400 mm and less, compacted to 100 % of MDD</t>
  </si>
  <si>
    <t>C5.2.2.4</t>
  </si>
  <si>
    <t>Rock fill material all as per Clause A5.2.7.6</t>
  </si>
  <si>
    <t>C5.2.2.5</t>
  </si>
  <si>
    <t>Rock fill embankment toe</t>
  </si>
  <si>
    <t>C5.2.2.6</t>
  </si>
  <si>
    <t>Sand filter layer</t>
  </si>
  <si>
    <t>C5.2.2.7</t>
  </si>
  <si>
    <t>Drainage blanket layer</t>
  </si>
  <si>
    <t>C5.2.3</t>
  </si>
  <si>
    <t>Side-cut to fill compacted to 93 % of MDD in compacted layer thicknesses of 200 mm and less</t>
  </si>
  <si>
    <t>C5.2.4</t>
  </si>
  <si>
    <t>Correcting rock fills that are deficient in fine material, extra over C5.2.2.4</t>
  </si>
  <si>
    <t>C5.2.5</t>
  </si>
  <si>
    <t>Fill in sidewalk:</t>
  </si>
  <si>
    <t>Fill material in sidewalk compacted to 93 % of MDD</t>
  </si>
  <si>
    <t>C5.2.5.1</t>
  </si>
  <si>
    <t>C5.2.5.2</t>
  </si>
  <si>
    <t>Fill material in sidewalk compacted to 93 % of MDD using labour enhanced methods of construction and light hand equipment.</t>
  </si>
  <si>
    <t>C5.2.6</t>
  </si>
  <si>
    <t>C5.2.6.1</t>
  </si>
  <si>
    <t>C5.2.6.2</t>
  </si>
  <si>
    <t>Fill material in shoulder widening:</t>
  </si>
  <si>
    <t>Fill material in shoulder widening compacted to 93 % of MDD</t>
  </si>
  <si>
    <t>Fill material in shoulder widening compacted to 93 % of MDD using labour enhancement and light hand equipment.</t>
  </si>
  <si>
    <t>C5.2.7</t>
  </si>
  <si>
    <t>Construction of a trial section:</t>
  </si>
  <si>
    <t>C5.2.7.1</t>
  </si>
  <si>
    <t>C5.2.7.2</t>
  </si>
  <si>
    <t>Normal fill</t>
  </si>
  <si>
    <t>Sand fill</t>
  </si>
  <si>
    <t>C5.2.7.3</t>
  </si>
  <si>
    <t>Rock fill</t>
  </si>
  <si>
    <t>C5.2.7.4</t>
  </si>
  <si>
    <t>C5.2.7.5</t>
  </si>
  <si>
    <t>C5.2.8</t>
  </si>
  <si>
    <t>Finishing off rock fill slopes:</t>
  </si>
  <si>
    <t>C5.2.8.1</t>
  </si>
  <si>
    <t>C5.2.8.2</t>
  </si>
  <si>
    <t>Finishing off rock fill slopes with soft material</t>
  </si>
  <si>
    <t>Finishing off rock fill slopes with soft material using labour enhancement and light, hand equipment.</t>
  </si>
  <si>
    <t>C5.2.9</t>
  </si>
  <si>
    <t>Finishing-off fill slopes, medians and interchange areas:</t>
  </si>
  <si>
    <t>Fill slopes</t>
  </si>
  <si>
    <t>Medians and interchange areas</t>
  </si>
  <si>
    <t>C5.3.1</t>
  </si>
  <si>
    <t>C5.3.2</t>
  </si>
  <si>
    <t>C5.3.2.1</t>
  </si>
  <si>
    <t>Construction of pavement layers:</t>
  </si>
  <si>
    <t>Construction of layers using conventional construction methods:</t>
  </si>
  <si>
    <t>C5.3.2.2</t>
  </si>
  <si>
    <t>Construction of layers using labour enhancement:</t>
  </si>
  <si>
    <t>C5.3.3</t>
  </si>
  <si>
    <t>Construction of crushed stone base supplied by the Employer</t>
  </si>
  <si>
    <t>C5.3.4</t>
  </si>
  <si>
    <t>Deductions for G1 crushed stone base material supplied by the employer</t>
  </si>
  <si>
    <t>C5.3.5</t>
  </si>
  <si>
    <t>C5.3.5.1</t>
  </si>
  <si>
    <t>Breaking down oversize layer material on the road:</t>
  </si>
  <si>
    <t>By normal grid rolling as per clause A5.3.7.3b)</t>
  </si>
  <si>
    <t>m²-pass</t>
  </si>
  <si>
    <t>C5.3.5.2</t>
  </si>
  <si>
    <t>By tamping roller</t>
  </si>
  <si>
    <t>C5.3.5.3</t>
  </si>
  <si>
    <t>By pad foot vibratory roller</t>
  </si>
  <si>
    <t>C5.3.5.4</t>
  </si>
  <si>
    <t>By vibratory roller</t>
  </si>
  <si>
    <t>C5.3.5.5</t>
  </si>
  <si>
    <t>By any other roller type</t>
  </si>
  <si>
    <t>C5.3.6</t>
  </si>
  <si>
    <t>Removal of oversize material</t>
  </si>
  <si>
    <t>C5.3.7</t>
  </si>
  <si>
    <t>Recombining recovered material</t>
  </si>
  <si>
    <t>C5.3.8</t>
  </si>
  <si>
    <t>Processing of coarse gravel subbase or base layers</t>
  </si>
  <si>
    <t>C5.3.9</t>
  </si>
  <si>
    <t>C5.3.9.1</t>
  </si>
  <si>
    <t>Construction of a trial section using conventional methods of construction:</t>
  </si>
  <si>
    <t>C5.3.9.2</t>
  </si>
  <si>
    <t>Construction of a trial section using labour enhancement methods:</t>
  </si>
  <si>
    <t>C5.3.10</t>
  </si>
  <si>
    <t>C5.3.10.1</t>
  </si>
  <si>
    <t>C5.3.10.2</t>
  </si>
  <si>
    <t>C5.3.10.3</t>
  </si>
  <si>
    <t>Removal of a completed trial section:</t>
  </si>
  <si>
    <t>Stabilised layer</t>
  </si>
  <si>
    <t>PMPL layer</t>
  </si>
  <si>
    <t>Crushed stone layer</t>
  </si>
  <si>
    <t>C5.3.11</t>
  </si>
  <si>
    <t>C5.3.11.1</t>
  </si>
  <si>
    <t>C5.3.11.2</t>
  </si>
  <si>
    <t>C5.3.11.3</t>
  </si>
  <si>
    <t>Riding quality measurements:</t>
  </si>
  <si>
    <t>Using a 3,0 m straight edge</t>
  </si>
  <si>
    <t>Using a rolling straight edge</t>
  </si>
  <si>
    <t>Using an inertial profilometer</t>
  </si>
  <si>
    <t>C5.3.12</t>
  </si>
  <si>
    <t>Surface regularity payment adjustments</t>
  </si>
  <si>
    <t>5.4.1</t>
  </si>
  <si>
    <t>Pre-treatment of gravel layers:</t>
  </si>
  <si>
    <t>C5.4.1.1</t>
  </si>
  <si>
    <t>C5.4.1.2</t>
  </si>
  <si>
    <t>Pre-treatment of (insert layer thickness) gravel layer using labour enhanced methods of construction</t>
  </si>
  <si>
    <t>5.4.2</t>
  </si>
  <si>
    <t>C5.4.2.1</t>
  </si>
  <si>
    <t>C5.4.2.2</t>
  </si>
  <si>
    <t>Chemical stabilisation:</t>
  </si>
  <si>
    <t>5.4.3</t>
  </si>
  <si>
    <t>5.4.4</t>
  </si>
  <si>
    <t>5.4.5</t>
  </si>
  <si>
    <t>Cementitious stabilisation agents for pavement layers:</t>
  </si>
  <si>
    <t>C5.4.5.1</t>
  </si>
  <si>
    <t>C5.4.5.2</t>
  </si>
  <si>
    <t>5.4.6</t>
  </si>
  <si>
    <t>C5.4.6.1</t>
  </si>
  <si>
    <t>C5.4.6.2</t>
  </si>
  <si>
    <t>And so forth for other agents</t>
  </si>
  <si>
    <t>5.4.7</t>
  </si>
  <si>
    <t>5.4.8</t>
  </si>
  <si>
    <t>C5.4.8.1</t>
  </si>
  <si>
    <t>C5.4.8.2</t>
  </si>
  <si>
    <t>60 % anionic emulsion</t>
  </si>
  <si>
    <t>60 % cationic emulsion</t>
  </si>
  <si>
    <t>C5.4.8.3</t>
  </si>
  <si>
    <t>Foamed bitumen</t>
  </si>
  <si>
    <t>C5.4.8.4</t>
  </si>
  <si>
    <t>Any other</t>
  </si>
  <si>
    <t>5.4.9</t>
  </si>
  <si>
    <t>Cementitious agent for bituminous stabilisation:</t>
  </si>
  <si>
    <t>C5.4.9.1</t>
  </si>
  <si>
    <t>C5.4.9.2</t>
  </si>
  <si>
    <t>5.4.10</t>
  </si>
  <si>
    <t>Provision and application of water for curing</t>
  </si>
  <si>
    <t>5.4.11</t>
  </si>
  <si>
    <t>Curing by covering with the subsequent layer</t>
  </si>
  <si>
    <t>5.4.12</t>
  </si>
  <si>
    <t>C5.4.12.1</t>
  </si>
  <si>
    <t>C5.4.12.2</t>
  </si>
  <si>
    <t>C5.4.12.3</t>
  </si>
  <si>
    <t>C5.4.12.4</t>
  </si>
  <si>
    <t>Cut back bitumen</t>
  </si>
  <si>
    <t>Inverted bitumen emulsion</t>
  </si>
  <si>
    <t>Spray grade emulsion</t>
  </si>
  <si>
    <t>Curing compound for PMPL layers</t>
  </si>
  <si>
    <t>5.4.13</t>
  </si>
  <si>
    <t>5.4.14</t>
  </si>
  <si>
    <t>Trial section for a chemically stabilised layer</t>
  </si>
  <si>
    <t>5.4.15</t>
  </si>
  <si>
    <t>5.4.16</t>
  </si>
  <si>
    <t>Mechanical modification</t>
  </si>
  <si>
    <t>5.4.17</t>
  </si>
  <si>
    <t>Addition of a soil binder</t>
  </si>
  <si>
    <t>C5.5.1</t>
  </si>
  <si>
    <t>Compiling and implementing M&amp;U plans for the reconstruction of an existing road pavement</t>
  </si>
  <si>
    <t>C5.5.2</t>
  </si>
  <si>
    <t>C5.5.2.1</t>
  </si>
  <si>
    <t>Reconstruction preparatory work:</t>
  </si>
  <si>
    <t>Undivided carriageway:</t>
  </si>
  <si>
    <t>C5.5.2.2</t>
  </si>
  <si>
    <t>Divided carriageway:</t>
  </si>
  <si>
    <t>C5.5.3</t>
  </si>
  <si>
    <t>Construction equipment for sampling of in-situ material for mix design procedure</t>
  </si>
  <si>
    <t>C5.5.4</t>
  </si>
  <si>
    <t>Sampling of in-situ material for mix design procedure</t>
  </si>
  <si>
    <t>C5.5.5</t>
  </si>
  <si>
    <t>Construction of a trial section using a recycler</t>
  </si>
  <si>
    <t>C5.5.6</t>
  </si>
  <si>
    <t>Construction of a trial section using conventional construction equipment</t>
  </si>
  <si>
    <t>C5.5.7</t>
  </si>
  <si>
    <t>C5.5.7.1</t>
  </si>
  <si>
    <t>Pre-milling existing wearing course material:</t>
  </si>
  <si>
    <t>Pre-milling an asphalt wearing course (depth of pre-milling varies between 10 mm and 40 mm maximum).</t>
  </si>
  <si>
    <t>C5.5.7.2</t>
  </si>
  <si>
    <t>Pre-milling a seal wearing course (depth of pre-milling varies between 10 mm and 25 mm)</t>
  </si>
  <si>
    <t>C5.5.8</t>
  </si>
  <si>
    <t>C5.5.8.1</t>
  </si>
  <si>
    <t>C5.5.8.2</t>
  </si>
  <si>
    <t>Pre-pulverising material in the existing pavement:</t>
  </si>
  <si>
    <t>C5.5.8.3</t>
  </si>
  <si>
    <t>C5.5.8.4</t>
  </si>
  <si>
    <t>C5.5.9</t>
  </si>
  <si>
    <t>Temporarily blading layer material to windrow</t>
  </si>
  <si>
    <t>C5.5.10</t>
  </si>
  <si>
    <t>Roller-pass compaction of an exposed pavement layer:</t>
  </si>
  <si>
    <t>C5.5.10.1</t>
  </si>
  <si>
    <t>C5.5.10.2</t>
  </si>
  <si>
    <t>C5.5.10.3</t>
  </si>
  <si>
    <t>C5.5.10.4</t>
  </si>
  <si>
    <t>Other rollers. (specify _____________)</t>
  </si>
  <si>
    <t>C5.5.11</t>
  </si>
  <si>
    <t>Watering the exposed pavement layer</t>
  </si>
  <si>
    <t>C5.5.12</t>
  </si>
  <si>
    <t>Removal of surplus material from site</t>
  </si>
  <si>
    <t>C5.5.13</t>
  </si>
  <si>
    <t>C5.5.14</t>
  </si>
  <si>
    <t>C5.5.14.1</t>
  </si>
  <si>
    <t>In-situ reconstruction of a pavement layer using a recycler to construct a stabilised selected layer:</t>
  </si>
  <si>
    <t>Chemically stabilised selected layer compacted to 95 % of MDD:</t>
  </si>
  <si>
    <t>C5.5.14.2</t>
  </si>
  <si>
    <t>Emulsion stabilised selected layer compacted to 95 % of MDD:</t>
  </si>
  <si>
    <t>C5.5.14.3</t>
  </si>
  <si>
    <t>C5.5.15</t>
  </si>
  <si>
    <t>C5.5.15.1</t>
  </si>
  <si>
    <t>In-situ reconstruction of a pavement layer using a recycler to construct a stabilised subbase layer:</t>
  </si>
  <si>
    <t>Chemically stabilised subbase layer compacted to 97 % of MDD:</t>
  </si>
  <si>
    <t>C5.5.15.2</t>
  </si>
  <si>
    <t>Emulsion stabilised subbase layer compacted to 97 % of MDD:</t>
  </si>
  <si>
    <t>C5.5.15.3</t>
  </si>
  <si>
    <t>C5.5.16</t>
  </si>
  <si>
    <t>In-situ reconstruction of a pavement layer using a recycler to construct a stabilised base layer:</t>
  </si>
  <si>
    <t>C5.5.16.1</t>
  </si>
  <si>
    <t>Chemically stabilised base layer compacted to 100 % of MDD:</t>
  </si>
  <si>
    <t>C5.5.16.2</t>
  </si>
  <si>
    <t>Emulsion stabilised subbase layer compacted to 102 % of MDD:</t>
  </si>
  <si>
    <t>C5.5.16.3</t>
  </si>
  <si>
    <t>C5.5.17</t>
  </si>
  <si>
    <t>C5.5.17.1</t>
  </si>
  <si>
    <t>C5.5.17.2</t>
  </si>
  <si>
    <t>C5.5.17.3</t>
  </si>
  <si>
    <t>C5.5.18</t>
  </si>
  <si>
    <t>C5.5.18.1</t>
  </si>
  <si>
    <t>In-situ reconstruction of a pavement layer using conventional construction equipment to construct a stabilised subbase layer:</t>
  </si>
  <si>
    <t>In-situ reconstruction of a pavement layer using conventional construction equipment to construct a stabilised selected layer:</t>
  </si>
  <si>
    <t>C5.5.18.2</t>
  </si>
  <si>
    <t>C5.5.18.3</t>
  </si>
  <si>
    <t>C5.5.19</t>
  </si>
  <si>
    <t>In-situ reconstruction of a pavement layer using conventional construction equipment to construct a stabilised base layer:</t>
  </si>
  <si>
    <t>C5.5.19.1</t>
  </si>
  <si>
    <t>Chemically stabilised base layer compacted to 98 % of MDD:</t>
  </si>
  <si>
    <t>C5.5.19.2</t>
  </si>
  <si>
    <t>Emulsion stabilised base layer compacted to 102 % of MDD:</t>
  </si>
  <si>
    <t>C5.5.19.3</t>
  </si>
  <si>
    <t>Foam stabilised base layer compacted to 102 % of MDD:</t>
  </si>
  <si>
    <t>C5.5.20</t>
  </si>
  <si>
    <t>C5.5.20.1</t>
  </si>
  <si>
    <t>C5.5.20.2</t>
  </si>
  <si>
    <t>C5.5.20.3</t>
  </si>
  <si>
    <t>For selected layer</t>
  </si>
  <si>
    <t>For subbase layer</t>
  </si>
  <si>
    <t>For base layer</t>
  </si>
  <si>
    <t>C5.5.21</t>
  </si>
  <si>
    <t>C5.5.21.1</t>
  </si>
  <si>
    <t>Slush trial section with:</t>
  </si>
  <si>
    <t>C5.5.21.2</t>
  </si>
  <si>
    <t>Slush reconstructed section with:</t>
  </si>
  <si>
    <t>C5.5.21.3</t>
  </si>
  <si>
    <t>Application of a diluted emulsion spray</t>
  </si>
  <si>
    <t>C5.5.22</t>
  </si>
  <si>
    <t>Excavate pavement layers for patching in existing pavements:</t>
  </si>
  <si>
    <t>C5.5.22.1</t>
  </si>
  <si>
    <t>Excavate the following layers:</t>
  </si>
  <si>
    <t>C5.5.22.2</t>
  </si>
  <si>
    <t>Excavate the following layers using labour enhanced methods of construction:</t>
  </si>
  <si>
    <t>C5.5.23</t>
  </si>
  <si>
    <t>C5.5.23.1</t>
  </si>
  <si>
    <t>C5.5.23.2</t>
  </si>
  <si>
    <t>Edge break cutting back when narrower than 250 mm</t>
  </si>
  <si>
    <t>Edge break cutting back when narrower than 250 mm:</t>
  </si>
  <si>
    <t>Edge break cutting back when narrower than 250 mm using labour enhanced methods of construction</t>
  </si>
  <si>
    <t>C5.5.24</t>
  </si>
  <si>
    <t>C5.5.24.1</t>
  </si>
  <si>
    <t>C5.5.24.2</t>
  </si>
  <si>
    <t>Edge break patching when narrower than 250 mm:</t>
  </si>
  <si>
    <t>Edge break patching using emulsion treated base (ETB) material to a maximum depth of 150 mm</t>
  </si>
  <si>
    <t>Edge break patching using labour enhanced methods of construction and (ETB) to a maximum depth of 150 mm</t>
  </si>
  <si>
    <t>C5.5.25</t>
  </si>
  <si>
    <t>Compacting the floor of the excavation for patching</t>
  </si>
  <si>
    <t>C5.5.26</t>
  </si>
  <si>
    <t>C5.5.26.1</t>
  </si>
  <si>
    <t>Backfill patching excavations in existing pavements:</t>
  </si>
  <si>
    <t>Backfill with the following pavement layer material:</t>
  </si>
  <si>
    <t>C5.5.26.2</t>
  </si>
  <si>
    <t>C6.1.1</t>
  </si>
  <si>
    <t>C6.1.1.1</t>
  </si>
  <si>
    <t>Construction of trial section (Complete: including texturing and curing):</t>
  </si>
  <si>
    <t>C6.1.1.2</t>
  </si>
  <si>
    <t>C6.1.2</t>
  </si>
  <si>
    <t>C6.1.2.1</t>
  </si>
  <si>
    <t>Construction of jointed concrete pavement (JCP) (Excluding texturing and curing):</t>
  </si>
  <si>
    <t>JCP without dowels:</t>
  </si>
  <si>
    <t>C6.1.2.2</t>
  </si>
  <si>
    <t>JCP with dowels:</t>
  </si>
  <si>
    <t>C6.1.2.3</t>
  </si>
  <si>
    <t>C6.1.3</t>
  </si>
  <si>
    <t>C6.1.3.1</t>
  </si>
  <si>
    <t>C6.1.4</t>
  </si>
  <si>
    <t>C6.1.4.1</t>
  </si>
  <si>
    <t>Continuously reinforced concrete pavement (CRCP):</t>
  </si>
  <si>
    <t>C6.1.4.2</t>
  </si>
  <si>
    <t>C6.1.5</t>
  </si>
  <si>
    <t>Burlap-dragged and grooved texture:</t>
  </si>
  <si>
    <t>(a) Paving train constructed</t>
  </si>
  <si>
    <t>Burlap-dragged and broom finish only</t>
  </si>
  <si>
    <t>Curing:</t>
  </si>
  <si>
    <t>C6.1.6</t>
  </si>
  <si>
    <t>Variation in the rate of application of the curing compound</t>
  </si>
  <si>
    <t>C6.1.7</t>
  </si>
  <si>
    <t>Joints:</t>
  </si>
  <si>
    <t>C6.1.7.1</t>
  </si>
  <si>
    <t>Expansion joints complete (excluding dowels)</t>
  </si>
  <si>
    <t>C6.1.7.2</t>
  </si>
  <si>
    <t>Longitudinal hinge joints:</t>
  </si>
  <si>
    <t>C6.1.7.3</t>
  </si>
  <si>
    <t>Forming and sealing joints between asphalt and concrete pavements</t>
  </si>
  <si>
    <t>C6.1.8</t>
  </si>
  <si>
    <t>Steel reinforcement in concrete pavements:</t>
  </si>
  <si>
    <t>C6.1.8.1</t>
  </si>
  <si>
    <t>C6.1.8.2</t>
  </si>
  <si>
    <t>High tensile steel bars</t>
  </si>
  <si>
    <t>Drilling of testing of cores:</t>
  </si>
  <si>
    <t>100 mm cores drilled from pavement for testing of compressive strength</t>
  </si>
  <si>
    <t>150 mm cores drilled from pavement for testing of compressive strength</t>
  </si>
  <si>
    <t>C6.2.1</t>
  </si>
  <si>
    <t>Segmental block paving:</t>
  </si>
  <si>
    <t>C6.2.1.1</t>
  </si>
  <si>
    <t>C6.2.2</t>
  </si>
  <si>
    <t>Cast in-situ concrete edge and intermediate beams</t>
  </si>
  <si>
    <t>C6.2.3</t>
  </si>
  <si>
    <t>C6.2.3.1</t>
  </si>
  <si>
    <t>Provision and application of approved herbicide and ant poison:</t>
  </si>
  <si>
    <t>C6.2.3.2</t>
  </si>
  <si>
    <t>Provision of materials</t>
  </si>
  <si>
    <t>Contractor’s charges and profit added to the prime cost sum</t>
  </si>
  <si>
    <t>C6.2.4</t>
  </si>
  <si>
    <t>C7.1.1</t>
  </si>
  <si>
    <t>C7.1.1.1</t>
  </si>
  <si>
    <t>Removal of existing seal and backing material</t>
  </si>
  <si>
    <t>C7.1.1.2</t>
  </si>
  <si>
    <t>C7.1.1.3</t>
  </si>
  <si>
    <t>Bevelling of one side of the joint to a dimension of 10 mm X 10 mm</t>
  </si>
  <si>
    <t>C7.1.1.4</t>
  </si>
  <si>
    <t>Bevelling of both sides of the joint to a dimension of 10 mm X 10 mm</t>
  </si>
  <si>
    <t>C7.1.1.5</t>
  </si>
  <si>
    <t>Installation of backing material in saw cut joints (to fit saw cut dimensions)</t>
  </si>
  <si>
    <t>C7.1.1.6</t>
  </si>
  <si>
    <t>Installation of cold pour sealant</t>
  </si>
  <si>
    <t>Filling joint reservoir with cementitious non-shrink grout</t>
  </si>
  <si>
    <t>Application of wet-to-dry epoxy to vertical faces and top of existing concrete</t>
  </si>
  <si>
    <t>C7.2.1</t>
  </si>
  <si>
    <t>C7.2.2</t>
  </si>
  <si>
    <t>Grouting of cracks</t>
  </si>
  <si>
    <t>C7.2.3</t>
  </si>
  <si>
    <t>C7.2.4</t>
  </si>
  <si>
    <t>C7.2.6</t>
  </si>
  <si>
    <t>C7.2.6.1</t>
  </si>
  <si>
    <t>C7.2.6.2</t>
  </si>
  <si>
    <t>C7.2.7</t>
  </si>
  <si>
    <t>Free ends in existing concrete</t>
  </si>
  <si>
    <t>Free ends in new concrete</t>
  </si>
  <si>
    <t>C7.2.8</t>
  </si>
  <si>
    <t>C7.2.8.1</t>
  </si>
  <si>
    <t>C7.2.8.2</t>
  </si>
  <si>
    <t>Burlap-dragged and grooved texture</t>
  </si>
  <si>
    <t>C7.3.1</t>
  </si>
  <si>
    <t>C7.3.1.1</t>
  </si>
  <si>
    <t>Removal of concrete in rehabilitation work:</t>
  </si>
  <si>
    <t>Concrete without reinforcing</t>
  </si>
  <si>
    <t>C7.3.1.2</t>
  </si>
  <si>
    <t>C7.3.1.3</t>
  </si>
  <si>
    <t>Underlying layers</t>
  </si>
  <si>
    <t>C7.3.2</t>
  </si>
  <si>
    <t>Full depth repairs using hand placed concrete with CEM I 52,5</t>
  </si>
  <si>
    <t>C7.3.3</t>
  </si>
  <si>
    <t>Partial Depth Repairs using hand placed fine concrete</t>
  </si>
  <si>
    <t>C7.3.4</t>
  </si>
  <si>
    <t>C7.3.4.1</t>
  </si>
  <si>
    <t>C7.3.4.2</t>
  </si>
  <si>
    <t>Dowel bars (indicate diameter and length)</t>
  </si>
  <si>
    <t>C7.3.5</t>
  </si>
  <si>
    <t>Partial Depth Repairs using hand placed acrylic resin grout</t>
  </si>
  <si>
    <t>C7.3.6</t>
  </si>
  <si>
    <t>Reinstating the subbase with lean mix concrete</t>
  </si>
  <si>
    <t>C7.3.8</t>
  </si>
  <si>
    <t>Removal of exposed stitches in concrete pavement</t>
  </si>
  <si>
    <t>C7.3.9</t>
  </si>
  <si>
    <t>C7.3.9.1</t>
  </si>
  <si>
    <t>C7.3.10</t>
  </si>
  <si>
    <t>C7.3.10.1</t>
  </si>
  <si>
    <t>C7.3.10.2</t>
  </si>
  <si>
    <t>C7.3.10.3</t>
  </si>
  <si>
    <t>Granular material</t>
  </si>
  <si>
    <t>C7.3.11</t>
  </si>
  <si>
    <t>C7.3.11.1</t>
  </si>
  <si>
    <t>C7.3.11.2</t>
  </si>
  <si>
    <t>Re-compaction of remaining underlying layers</t>
  </si>
  <si>
    <t>Levelling the surface with coarse slurry (micro surfacing)</t>
  </si>
  <si>
    <t>C7.3.12</t>
  </si>
  <si>
    <t>C7.3.12.1</t>
  </si>
  <si>
    <t>C7.3.12.2</t>
  </si>
  <si>
    <t>C7.3.13</t>
  </si>
  <si>
    <t>C7.3.13.1</t>
  </si>
  <si>
    <t>C7.3.13.2</t>
  </si>
  <si>
    <t>C7.3.14</t>
  </si>
  <si>
    <t>Curing</t>
  </si>
  <si>
    <t>C7.3.15</t>
  </si>
  <si>
    <t>C7.4.1</t>
  </si>
  <si>
    <t>Sub-sealing of the concrete pavement</t>
  </si>
  <si>
    <t>C7.5.1</t>
  </si>
  <si>
    <t>C7.6.1</t>
  </si>
  <si>
    <t>Retexturing of concrete surfaces (transverse or longitudinal)</t>
  </si>
  <si>
    <t>C8.1.1</t>
  </si>
  <si>
    <t>Prime coat:</t>
  </si>
  <si>
    <t>C8.1.1.1</t>
  </si>
  <si>
    <t>MC -10 cut-back bitumen</t>
  </si>
  <si>
    <t>C8.1.1.2</t>
  </si>
  <si>
    <t>MC -30 cut-back bitumen</t>
  </si>
  <si>
    <t>C8.1.1.3</t>
  </si>
  <si>
    <t>C8.1.1.4</t>
  </si>
  <si>
    <t>C8.1.2</t>
  </si>
  <si>
    <t>C8.1.2.1</t>
  </si>
  <si>
    <t>C8.1.2.2</t>
  </si>
  <si>
    <t>Aggregate for blinding:</t>
  </si>
  <si>
    <t>Natural sand</t>
  </si>
  <si>
    <t>Crusher sand</t>
  </si>
  <si>
    <t>C8.1.3</t>
  </si>
  <si>
    <t>Extra over item C8.1.1 for applying the prime coat accessible only to hand-held or light equipment</t>
  </si>
  <si>
    <t>C8.2.1</t>
  </si>
  <si>
    <t>Cover sprays, fog sprays and rejuvenation sprays:</t>
  </si>
  <si>
    <t>C8.2.1.1</t>
  </si>
  <si>
    <t>C8.2.1.2</t>
  </si>
  <si>
    <t>C8.2.1.3</t>
  </si>
  <si>
    <t>Cutback Inverted bitumen emulsion</t>
  </si>
  <si>
    <t>C8.2.1.4</t>
  </si>
  <si>
    <t>C8.2.2</t>
  </si>
  <si>
    <t>Extra over item C8.2.1 for labour enhanced application:</t>
  </si>
  <si>
    <t>C8.2.2.1</t>
  </si>
  <si>
    <t>C8.2.2.2</t>
  </si>
  <si>
    <t>C8.2.2.3</t>
  </si>
  <si>
    <t>C8.2.2.4</t>
  </si>
  <si>
    <t>C8.3.1</t>
  </si>
  <si>
    <t>Texture treatment:</t>
  </si>
  <si>
    <t>C8.3.1.1</t>
  </si>
  <si>
    <t>C8.3.1.2</t>
  </si>
  <si>
    <t>C8.3.1.3</t>
  </si>
  <si>
    <t>C8.4.1</t>
  </si>
  <si>
    <t>C8.4.1.1</t>
  </si>
  <si>
    <t>Rut and/or Depression correction (screeding):</t>
  </si>
  <si>
    <t>Bond coat using 50 % diluted stable grade bitumen emulsion</t>
  </si>
  <si>
    <t>C8.4.1.2</t>
  </si>
  <si>
    <t>Correction material:</t>
  </si>
  <si>
    <t>C8.5.1</t>
  </si>
  <si>
    <t>C8.5.1.1</t>
  </si>
  <si>
    <t>Standard crack sealing:</t>
  </si>
  <si>
    <t>Cleaning cracks:</t>
  </si>
  <si>
    <t>C8.5.1.2</t>
  </si>
  <si>
    <t>Applying herbicides for sealing cracks</t>
  </si>
  <si>
    <t>C8.5.1.3</t>
  </si>
  <si>
    <t>C8.5.1.4</t>
  </si>
  <si>
    <t>Sealing the cracks:</t>
  </si>
  <si>
    <t>C8.5.1.5</t>
  </si>
  <si>
    <t>Heating of surface before rolling</t>
  </si>
  <si>
    <t>C8.5.1.6</t>
  </si>
  <si>
    <t>Rolling the cracks</t>
  </si>
  <si>
    <t>C8.6.1</t>
  </si>
  <si>
    <t>Geosynthetic crack sealing:</t>
  </si>
  <si>
    <t>C8.6.1.1</t>
  </si>
  <si>
    <t>C8.7.1</t>
  </si>
  <si>
    <t>C8.7.1.1</t>
  </si>
  <si>
    <t>Planing:</t>
  </si>
  <si>
    <t>C8.7.1.2</t>
  </si>
  <si>
    <t>C8.7.1.3</t>
  </si>
  <si>
    <t>Hand spraying</t>
  </si>
  <si>
    <t>C8.7.1.4</t>
  </si>
  <si>
    <t>Spraying with mechanical equipment</t>
  </si>
  <si>
    <t>C8.7.1.5</t>
  </si>
  <si>
    <t>Rolling the planed surface</t>
  </si>
  <si>
    <t>C8.8.1</t>
  </si>
  <si>
    <t>C8.8.1.1</t>
  </si>
  <si>
    <t>Saw cutting pavement layers for patching:</t>
  </si>
  <si>
    <t>Asphalt or bituminous surfacing to an average depth:</t>
  </si>
  <si>
    <t>C8.8.1.2</t>
  </si>
  <si>
    <t>Cemented pavement layers to an average depth:</t>
  </si>
  <si>
    <t>C8.8.1.3</t>
  </si>
  <si>
    <t>Granular layers to an average depth:</t>
  </si>
  <si>
    <t>C8.8.2</t>
  </si>
  <si>
    <t>Excavation in existing pavements for patching (non-milling):</t>
  </si>
  <si>
    <t>C8.8.2.1</t>
  </si>
  <si>
    <t>Asphalt layers:</t>
  </si>
  <si>
    <t>(d) Exceeding 100 m²</t>
  </si>
  <si>
    <t>C8.8.2.2</t>
  </si>
  <si>
    <t>Cemented layers:</t>
  </si>
  <si>
    <t>C8.8.2.3</t>
  </si>
  <si>
    <t>C8.8.3</t>
  </si>
  <si>
    <t>C8.8.4</t>
  </si>
  <si>
    <t>Backfilling of excavations for patching with:</t>
  </si>
  <si>
    <t>C8.8.4.1</t>
  </si>
  <si>
    <t>C8.8.4.2</t>
  </si>
  <si>
    <t>C8.8.4.3</t>
  </si>
  <si>
    <t>C8.8.4.4</t>
  </si>
  <si>
    <t>C8.8.5</t>
  </si>
  <si>
    <t>Geosynthetic patching:</t>
  </si>
  <si>
    <t>C8.8.5.1</t>
  </si>
  <si>
    <t>C8.8.6</t>
  </si>
  <si>
    <t>Repairing edge breaks in surfacing:</t>
  </si>
  <si>
    <t>C8.8.6.1</t>
  </si>
  <si>
    <t>Cutting back the edges of the existing surfacing for the repairing of edge breaks</t>
  </si>
  <si>
    <t>C8.8.6.2</t>
  </si>
  <si>
    <t>C8.8.6.3</t>
  </si>
  <si>
    <t>Reconstructing edges using:</t>
  </si>
  <si>
    <t>C8.9.1</t>
  </si>
  <si>
    <t>C8.9.1.1</t>
  </si>
  <si>
    <t>Heating of the road surface:</t>
  </si>
  <si>
    <t>Establishing of heating apparatus on site for softening of the road surface</t>
  </si>
  <si>
    <t>C8.9.1.2</t>
  </si>
  <si>
    <t>Heating of road surface</t>
  </si>
  <si>
    <t>C8.9.2</t>
  </si>
  <si>
    <t>C8.9.2.1</t>
  </si>
  <si>
    <t>C8.9.2.2</t>
  </si>
  <si>
    <t>Aggregate for treatment of bleeding sections:</t>
  </si>
  <si>
    <t>Precoating of aggregate (state type and application litre/m³)</t>
  </si>
  <si>
    <t>C8.9.3</t>
  </si>
  <si>
    <t>C8.9.4</t>
  </si>
  <si>
    <t>Trial sections for heating, application and rolling in of heated aggregate</t>
  </si>
  <si>
    <t>C8.9.5</t>
  </si>
  <si>
    <t>C8.9.5.1</t>
  </si>
  <si>
    <t>Establishing of water cutting equipment on site</t>
  </si>
  <si>
    <t>C8.9.5.2</t>
  </si>
  <si>
    <t>Water cutting of the road surface</t>
  </si>
  <si>
    <t>C8.9.6</t>
  </si>
  <si>
    <t>Trial sections for water cutting</t>
  </si>
  <si>
    <t>C9.1.1</t>
  </si>
  <si>
    <t>C9.1.1.1</t>
  </si>
  <si>
    <t>Asphalt mix designs:</t>
  </si>
  <si>
    <t>Stone skeletal mixes:</t>
  </si>
  <si>
    <t>C9.1.1.2</t>
  </si>
  <si>
    <t>Sand skeletal mixes:</t>
  </si>
  <si>
    <t>C9.1.2</t>
  </si>
  <si>
    <t>C9.1.2.1</t>
  </si>
  <si>
    <t>C9.1.2.2</t>
  </si>
  <si>
    <t>Removal of trial section where so instructed by the Engineer</t>
  </si>
  <si>
    <t>C9.1.3</t>
  </si>
  <si>
    <t>C9.1.3.1</t>
  </si>
  <si>
    <t>Stable –grade 30 % net bitumen emulsion as specified. Applied with a calibrated distributer</t>
  </si>
  <si>
    <t>C9.1.3.2</t>
  </si>
  <si>
    <t>Applied in restricted areas using a portable pressure sprayer</t>
  </si>
  <si>
    <t>C9.1.3.3</t>
  </si>
  <si>
    <t>Applied by hand using brushes on all exposed transverse and longitudinal construction joints</t>
  </si>
  <si>
    <t>C9.1.3.4</t>
  </si>
  <si>
    <t>C9.1.4</t>
  </si>
  <si>
    <t>C9.1.4.1</t>
  </si>
  <si>
    <t>Asphalt base:</t>
  </si>
  <si>
    <t>New Construction:</t>
  </si>
  <si>
    <t>In all cases state placing technique (hand/paver)</t>
  </si>
  <si>
    <t>C9.1.4.2</t>
  </si>
  <si>
    <t>Rehabilitation:</t>
  </si>
  <si>
    <t>C9.1.5</t>
  </si>
  <si>
    <t>C9.1.5.1</t>
  </si>
  <si>
    <t>Asphalt surfacing:</t>
  </si>
  <si>
    <t>C9.1.5.2</t>
  </si>
  <si>
    <t>C9.1.7.1</t>
  </si>
  <si>
    <t>C9.1.8</t>
  </si>
  <si>
    <t>C9.1.8.2</t>
  </si>
  <si>
    <t>Surfacing of bridge decks:</t>
  </si>
  <si>
    <t>C9.1.9</t>
  </si>
  <si>
    <t>By means of chip spreader</t>
  </si>
  <si>
    <t>C9.1.9.1</t>
  </si>
  <si>
    <t>C9.1.9.2</t>
  </si>
  <si>
    <t>By hand in restricted areas</t>
  </si>
  <si>
    <t>C9.1.10</t>
  </si>
  <si>
    <t>Variation rates:</t>
  </si>
  <si>
    <t>C9.1.10.1</t>
  </si>
  <si>
    <t>C9.1.10.2</t>
  </si>
  <si>
    <t>Aggregate</t>
  </si>
  <si>
    <t>C9.1.10.3</t>
  </si>
  <si>
    <t>C9.1.10.4</t>
  </si>
  <si>
    <t>C9.1.10.5</t>
  </si>
  <si>
    <t>Rolled-in chippings</t>
  </si>
  <si>
    <t>C9.1.10.6</t>
  </si>
  <si>
    <t>C9.1.11</t>
  </si>
  <si>
    <t>C9.1.11.1</t>
  </si>
  <si>
    <t>C9.1.11.2</t>
  </si>
  <si>
    <t>Asphalt warm mix technology – extra over/under rate:</t>
  </si>
  <si>
    <t>New construction</t>
  </si>
  <si>
    <t>Rehabilitation</t>
  </si>
  <si>
    <t>C9.1.12</t>
  </si>
  <si>
    <t>C9.1.13</t>
  </si>
  <si>
    <t>Coring of asphalt layers:</t>
  </si>
  <si>
    <t>C9.1.13.1</t>
  </si>
  <si>
    <t>C9.1.13.2</t>
  </si>
  <si>
    <t>100 mm diameter</t>
  </si>
  <si>
    <t>150 mm diameter</t>
  </si>
  <si>
    <t>C9.1.14</t>
  </si>
  <si>
    <t>C9.1.14.1</t>
  </si>
  <si>
    <t>C9.1.14.2</t>
  </si>
  <si>
    <t>Surface regularity testing as described in Clause A9.1.8.4:</t>
  </si>
  <si>
    <t>Profiler Surveys utilising equipment as specified - Base layers and surfacing layers</t>
  </si>
  <si>
    <t>C9.1.15</t>
  </si>
  <si>
    <t>C9.1.15.1</t>
  </si>
  <si>
    <t>C9.1.15.2</t>
  </si>
  <si>
    <t>Milling of bridge decks and keys adjacent to bridge decks:</t>
  </si>
  <si>
    <t>Provision of an appropriate sized milling machine</t>
  </si>
  <si>
    <t>Milling of bridge decks and keys to bridge deck approaches</t>
  </si>
  <si>
    <t>C9.1.15.3</t>
  </si>
  <si>
    <t>Cleaning of milled surfaces</t>
  </si>
  <si>
    <t>Work undertaken in accordance with a Product Performance Guarantee System:</t>
  </si>
  <si>
    <t>C10.1.1</t>
  </si>
  <si>
    <t>C10.1.1.1</t>
  </si>
  <si>
    <t>Using 5,0 mm aggregate</t>
  </si>
  <si>
    <t>C10.1.1.2</t>
  </si>
  <si>
    <t>Using 7,1 mm aggregate</t>
  </si>
  <si>
    <t>C10.1.1.3</t>
  </si>
  <si>
    <t>Using 10 mm aggregate</t>
  </si>
  <si>
    <t>C10.1.1.4</t>
  </si>
  <si>
    <t>Using 14 mm aggregate</t>
  </si>
  <si>
    <t>C10.1.1.5</t>
  </si>
  <si>
    <t>Using 20 mm aggregate</t>
  </si>
  <si>
    <t>C10.1.2</t>
  </si>
  <si>
    <t>C10.1.3</t>
  </si>
  <si>
    <t>Multiple stone seals including a cover spray, if specified using:</t>
  </si>
  <si>
    <t>C10.1.3.1</t>
  </si>
  <si>
    <t>C10.1.3.2</t>
  </si>
  <si>
    <t>C10.1.3.3</t>
  </si>
  <si>
    <t>C10.1.3.4</t>
  </si>
  <si>
    <t>C10.1.3.5</t>
  </si>
  <si>
    <t>C10.1.4</t>
  </si>
  <si>
    <t>C10.1.4.1</t>
  </si>
  <si>
    <t>C10.1.4.2</t>
  </si>
  <si>
    <t>Embargo period effects:</t>
  </si>
  <si>
    <t>Re-establishment of sealing team after embargo period</t>
  </si>
  <si>
    <t>C10.1.5</t>
  </si>
  <si>
    <t>C10.1.5.1</t>
  </si>
  <si>
    <t>C10.1.5.2</t>
  </si>
  <si>
    <t>Sand or Grit seals using:</t>
  </si>
  <si>
    <t>C10.1.6</t>
  </si>
  <si>
    <t>C10.1.6.1</t>
  </si>
  <si>
    <t>C10.1.6.2</t>
  </si>
  <si>
    <t>C10.1.7</t>
  </si>
  <si>
    <t>C10.1.7.1</t>
  </si>
  <si>
    <t>C10.1.7.2</t>
  </si>
  <si>
    <t>C10.1.7.3</t>
  </si>
  <si>
    <t>C10.1.7.4</t>
  </si>
  <si>
    <t>Graded aggregate (Otta) seals using:</t>
  </si>
  <si>
    <t>C10.1.8</t>
  </si>
  <si>
    <t>Graded aggregate (Otta) seals, with aggregate applied by hand, using:</t>
  </si>
  <si>
    <t>C10.1.9</t>
  </si>
  <si>
    <t>C10.1.9.1</t>
  </si>
  <si>
    <t>C10.1.9.2</t>
  </si>
  <si>
    <t>C10.1.9.3</t>
  </si>
  <si>
    <t>C10.1.9.4</t>
  </si>
  <si>
    <t>Bituminous binder variations:</t>
  </si>
  <si>
    <t>70/100 Penetration grade bitumen</t>
  </si>
  <si>
    <t>60 % Stable-grade emulsion</t>
  </si>
  <si>
    <t>C10.1.8.1</t>
  </si>
  <si>
    <t>C10.1.8.2</t>
  </si>
  <si>
    <t>C10.1.8.3</t>
  </si>
  <si>
    <t>C10.1.8.4</t>
  </si>
  <si>
    <t>C10.1.9.5</t>
  </si>
  <si>
    <t>C10.1.9.6</t>
  </si>
  <si>
    <t>C10.1.9.7</t>
  </si>
  <si>
    <t>C10.1.9.8</t>
  </si>
  <si>
    <t>Homogeneous modified binder S-E1 with 4,5% MC30</t>
  </si>
  <si>
    <t>C10.1.9.9</t>
  </si>
  <si>
    <t>Homogeneous modified binder S-E1 with 9% MC30</t>
  </si>
  <si>
    <t>C11.1.1</t>
  </si>
  <si>
    <t>C11.1.1.1</t>
  </si>
  <si>
    <t>-</t>
  </si>
  <si>
    <t>C11.1.1.2</t>
  </si>
  <si>
    <t>C11.1.2</t>
  </si>
  <si>
    <t>C11.1.2.1</t>
  </si>
  <si>
    <t>C11.1.2.2</t>
  </si>
  <si>
    <t>Grouted stone pitching with mortar</t>
  </si>
  <si>
    <t>C11.1.2.3</t>
  </si>
  <si>
    <t>Grouted stone pitching on a concrete bed</t>
  </si>
  <si>
    <t>C11.1.3</t>
  </si>
  <si>
    <t>C11.1.3.1</t>
  </si>
  <si>
    <t>C11.1.3.2</t>
  </si>
  <si>
    <t>C11.1.3.3</t>
  </si>
  <si>
    <t>C11.1.3.4</t>
  </si>
  <si>
    <t>Filter layer consisting of:</t>
  </si>
  <si>
    <t>C11.1.4</t>
  </si>
  <si>
    <t>Stone masonry walls:</t>
  </si>
  <si>
    <t>C11.1.4.1</t>
  </si>
  <si>
    <t>Plain packed stone walls</t>
  </si>
  <si>
    <t>C11.1.4.2</t>
  </si>
  <si>
    <t>Cement-mortared stone walls</t>
  </si>
  <si>
    <t>C11.1.4.3</t>
  </si>
  <si>
    <t>Extra over items C11.1.4.1 and C11.1.4.2 for procuring stone from commercial sources</t>
  </si>
  <si>
    <t>C11.1.5</t>
  </si>
  <si>
    <t>C11.1.5.1</t>
  </si>
  <si>
    <t>C11.1.5.2</t>
  </si>
  <si>
    <t>C11.1.5.3</t>
  </si>
  <si>
    <t>C11.1.6</t>
  </si>
  <si>
    <t>C11.1.7</t>
  </si>
  <si>
    <t>Provision of approved herbicide and ant poison:</t>
  </si>
  <si>
    <t>C11.1.7.1</t>
  </si>
  <si>
    <t>C11.1.7.2</t>
  </si>
  <si>
    <t>C11.2.1</t>
  </si>
  <si>
    <t>Foundation trench excavation:</t>
  </si>
  <si>
    <t>C11.2.1.1</t>
  </si>
  <si>
    <t>Excavating all material situated within the following depth ranges below the surface level</t>
  </si>
  <si>
    <t>C11.2.1.2</t>
  </si>
  <si>
    <t>Extra over sub-item C11.2.1.1 for excavation in hard material, irrespective of depth</t>
  </si>
  <si>
    <t>C11.2.1.3</t>
  </si>
  <si>
    <t>Excavating soft material within 1,5 m below the surface level using labour enhanced construction methods</t>
  </si>
  <si>
    <t>C11.2.1.4</t>
  </si>
  <si>
    <t>Excavating intermediate material within 1,5 m below the surface level using labour enhanced construction methods</t>
  </si>
  <si>
    <t>C11.2.2</t>
  </si>
  <si>
    <t>Surface preparation for bedding the gabion boxes and mattresses</t>
  </si>
  <si>
    <t>C11.2.3</t>
  </si>
  <si>
    <t>Gabion boxes and mattresses:</t>
  </si>
  <si>
    <t>C11.2.3.1</t>
  </si>
  <si>
    <t>C11.2.3.2</t>
  </si>
  <si>
    <t>C11.2.3.3</t>
  </si>
  <si>
    <t>C11.2.3.4</t>
  </si>
  <si>
    <t>C11.2.4</t>
  </si>
  <si>
    <t>C12.6.1</t>
  </si>
  <si>
    <t>C12.6.1.1</t>
  </si>
  <si>
    <t>For reinforced concrete facing</t>
  </si>
  <si>
    <t>C12.6.1.2</t>
  </si>
  <si>
    <t>For concrete block wall facing</t>
  </si>
  <si>
    <t>C12.6.1.3</t>
  </si>
  <si>
    <t>For metallic facing</t>
  </si>
  <si>
    <t>C12.6.2</t>
  </si>
  <si>
    <t>Excavation for wall base foundation</t>
  </si>
  <si>
    <t>C12.6.3</t>
  </si>
  <si>
    <t>Concrete for wall base foundation</t>
  </si>
  <si>
    <t>C12.6.4</t>
  </si>
  <si>
    <t>C12.6.4.1</t>
  </si>
  <si>
    <t>Mild steel</t>
  </si>
  <si>
    <t>C12.6.4.2</t>
  </si>
  <si>
    <t>High tensile steel</t>
  </si>
  <si>
    <t>C12.6.5</t>
  </si>
  <si>
    <t>Preparation of surface for laying metallic strips or geosynthetic</t>
  </si>
  <si>
    <t>C12.6.6</t>
  </si>
  <si>
    <t>C12.6.7</t>
  </si>
  <si>
    <t>C12.6.8</t>
  </si>
  <si>
    <t>C12.6.9</t>
  </si>
  <si>
    <t>Polymer/ Geosynthetic reinforcing sheet as specified</t>
  </si>
  <si>
    <t>C12.6.10</t>
  </si>
  <si>
    <t>C12.6.10.1</t>
  </si>
  <si>
    <t>Strips</t>
  </si>
  <si>
    <t>C12.6.10.2</t>
  </si>
  <si>
    <t>Sheets</t>
  </si>
  <si>
    <t>C12.6.11</t>
  </si>
  <si>
    <t>C12.6.12</t>
  </si>
  <si>
    <t>C12.6.12.1</t>
  </si>
  <si>
    <t>For reinforced concrete panel facing</t>
  </si>
  <si>
    <t>C12.6.12.2</t>
  </si>
  <si>
    <t>C12.6.12.3</t>
  </si>
  <si>
    <t>C12.6.13</t>
  </si>
  <si>
    <t>C12.6.14</t>
  </si>
  <si>
    <t>C12.6.14.1</t>
  </si>
  <si>
    <t>C12.6.14.2</t>
  </si>
  <si>
    <t>C12.6.14.3</t>
  </si>
  <si>
    <t>Excavating soft material within 1,5 m below the surface level using labour enhancement construction methods</t>
  </si>
  <si>
    <t>C12.6.14.4</t>
  </si>
  <si>
    <t>Excavating intermediate material within 1,5 m below the surface level using labour enhancement construction methods</t>
  </si>
  <si>
    <t>C12.6.15</t>
  </si>
  <si>
    <t>C12.6.16</t>
  </si>
  <si>
    <t>Gabions and mattresses:</t>
  </si>
  <si>
    <t>C12.6.16.1</t>
  </si>
  <si>
    <t>C12.6.16.2</t>
  </si>
  <si>
    <t>C12.6.16.3</t>
  </si>
  <si>
    <t>C12.6.16.4</t>
  </si>
  <si>
    <t>C12.6.17</t>
  </si>
  <si>
    <t>Surface preparation for bedding the gabions</t>
  </si>
  <si>
    <t>C12.7.1</t>
  </si>
  <si>
    <t>C12.7.2</t>
  </si>
  <si>
    <t>C12.7.3</t>
  </si>
  <si>
    <t>C12.7.4</t>
  </si>
  <si>
    <t>C12.7.4.1</t>
  </si>
  <si>
    <t>Steel or iron</t>
  </si>
  <si>
    <t>C12.7.4.2</t>
  </si>
  <si>
    <t>Concrete</t>
  </si>
  <si>
    <t>C12.7.4.3</t>
  </si>
  <si>
    <t>Rock of UCS &gt; 3 Mpa</t>
  </si>
  <si>
    <t>C12.8.1</t>
  </si>
  <si>
    <t>C12.8.1.1</t>
  </si>
  <si>
    <t>Well point construction</t>
  </si>
  <si>
    <t>C12.8.1.2</t>
  </si>
  <si>
    <t>Horizontal drains</t>
  </si>
  <si>
    <t>C12.8.1.3</t>
  </si>
  <si>
    <t>Vertical drains (all types)</t>
  </si>
  <si>
    <t>C12.8.1.4</t>
  </si>
  <si>
    <t>Geosynthetic/Blanket drains</t>
  </si>
  <si>
    <t>C12.8.2</t>
  </si>
  <si>
    <t>C12.8.3</t>
  </si>
  <si>
    <t>C12.8.4</t>
  </si>
  <si>
    <t>C12.8.5</t>
  </si>
  <si>
    <t>C12.8.6</t>
  </si>
  <si>
    <t>C12.8.7</t>
  </si>
  <si>
    <t>C12.8.8</t>
  </si>
  <si>
    <t>C12.8.9</t>
  </si>
  <si>
    <t>C12.8.10</t>
  </si>
  <si>
    <t>C12.8.11</t>
  </si>
  <si>
    <t>C12.8.12</t>
  </si>
  <si>
    <t>C12.8.13</t>
  </si>
  <si>
    <t>C12.8.14</t>
  </si>
  <si>
    <t>Provision and installation of submersible borehole pumps in designated wells</t>
  </si>
  <si>
    <t>C12.8.15</t>
  </si>
  <si>
    <t>Construction of base station for wells</t>
  </si>
  <si>
    <t>C12.9.1</t>
  </si>
  <si>
    <t>C12.9.2</t>
  </si>
  <si>
    <t>C12.9.3</t>
  </si>
  <si>
    <t>Disposal of barred down and accumulated debris</t>
  </si>
  <si>
    <t>m³.km</t>
  </si>
  <si>
    <t>C12.9.4</t>
  </si>
  <si>
    <t>C12.9.5</t>
  </si>
  <si>
    <t>C12.9.6</t>
  </si>
  <si>
    <t>C12.9.7</t>
  </si>
  <si>
    <t>C12.9.8</t>
  </si>
  <si>
    <t>C12.9.9</t>
  </si>
  <si>
    <t>C12.9.10</t>
  </si>
  <si>
    <t>C12.9.11</t>
  </si>
  <si>
    <t>C12.9.12</t>
  </si>
  <si>
    <t>C12.10.1</t>
  </si>
  <si>
    <t>Excavation in hard rock using controlled blasting techniques</t>
  </si>
  <si>
    <t>C12.10.2</t>
  </si>
  <si>
    <t>Pre-splitting - base rate for holes @ 750 mm c/c</t>
  </si>
  <si>
    <t>C12.10.3</t>
  </si>
  <si>
    <t>Pre-splitting - compensation for additional holes</t>
  </si>
  <si>
    <t>C12.10.4</t>
  </si>
  <si>
    <t>Smooth blasting - base rate for holes @ 1500 mm c/c</t>
  </si>
  <si>
    <t>C12.10.5</t>
  </si>
  <si>
    <t>Smooth Blasting - compensation for additional holes</t>
  </si>
  <si>
    <t>C12.10.6</t>
  </si>
  <si>
    <t>Line Drilling - base rate for holes @ 300 mm c/c</t>
  </si>
  <si>
    <t>C12.10.7</t>
  </si>
  <si>
    <t>Line Drilling - compensation for additional holes</t>
  </si>
  <si>
    <t>C12.12.1</t>
  </si>
  <si>
    <t>Establishment on site for construction dewatering</t>
  </si>
  <si>
    <t>C12.12.2</t>
  </si>
  <si>
    <t>C12.12.3</t>
  </si>
  <si>
    <t>C12.12.6</t>
  </si>
  <si>
    <t>Monitoring of lowering of ground water levels</t>
  </si>
  <si>
    <t>C12.12.7</t>
  </si>
  <si>
    <t>Monitoring of potential settlements</t>
  </si>
  <si>
    <t>C12.12.8</t>
  </si>
  <si>
    <t>Monitoring of silt and fine sand</t>
  </si>
  <si>
    <t>Monitoring of groundwater chemistry and quality</t>
  </si>
  <si>
    <t>Access and drainage:</t>
  </si>
  <si>
    <t>Access</t>
  </si>
  <si>
    <t>C13.2.1</t>
  </si>
  <si>
    <t>C13.2.2</t>
  </si>
  <si>
    <t>C13.2.3</t>
  </si>
  <si>
    <t>C13.2.4</t>
  </si>
  <si>
    <t>C13.2.5</t>
  </si>
  <si>
    <t>Permanent formwork</t>
  </si>
  <si>
    <t>C13.2.5.1</t>
  </si>
  <si>
    <t>C13.2.5.2</t>
  </si>
  <si>
    <t>C13.2.6</t>
  </si>
  <si>
    <t>C13.2.7</t>
  </si>
  <si>
    <t>Establishment on the site for sliding formwork operations</t>
  </si>
  <si>
    <t>C13.2.8</t>
  </si>
  <si>
    <t>C13.2.9</t>
  </si>
  <si>
    <t>C13.2.10</t>
  </si>
  <si>
    <t>C13.3.1</t>
  </si>
  <si>
    <t>Reinforcement for:</t>
  </si>
  <si>
    <t>C13.3.1.1</t>
  </si>
  <si>
    <t>C13.3.1.2</t>
  </si>
  <si>
    <t>Etc. for other structures or parts of structures</t>
  </si>
  <si>
    <t>C13.3.2</t>
  </si>
  <si>
    <t>C13.3.3</t>
  </si>
  <si>
    <t>C13.3.4</t>
  </si>
  <si>
    <t>Extra-over item C13.3.1 (a), (b), etc. for galvanising of reinforcement</t>
  </si>
  <si>
    <t>C13.4.1</t>
  </si>
  <si>
    <t>C13.4.1.1</t>
  </si>
  <si>
    <t>Strength concrete (class C):</t>
  </si>
  <si>
    <t>C13.4.1.2</t>
  </si>
  <si>
    <t>Durable concrete (class D):</t>
  </si>
  <si>
    <t>C13.4.1.3</t>
  </si>
  <si>
    <t>Prescribed-composition concrete (class P):</t>
  </si>
  <si>
    <t>C13.4.2</t>
  </si>
  <si>
    <t>C13.4.2.1</t>
  </si>
  <si>
    <t>Commercially- Sourced concrete</t>
  </si>
  <si>
    <t>C13.4.2.2</t>
  </si>
  <si>
    <t>Contractor-mixed concrete on site</t>
  </si>
  <si>
    <t>C13.4.3</t>
  </si>
  <si>
    <t>Extra over item C13.4.1 for the protection of concrete from adverse environmental conditions, if required:</t>
  </si>
  <si>
    <t>C13.4.3.1</t>
  </si>
  <si>
    <t>C13.4.3.2</t>
  </si>
  <si>
    <t>C13.4.3.3</t>
  </si>
  <si>
    <t>C13.4.4</t>
  </si>
  <si>
    <t>Extra over item C13.4.2 for the protection of labour enhanced concrete from adverse environmental conditions</t>
  </si>
  <si>
    <t>C13.4.4.1</t>
  </si>
  <si>
    <t>(Class of concrete and use or position in structure stated)</t>
  </si>
  <si>
    <t>C13.4.5</t>
  </si>
  <si>
    <t>Curing and surface protection of cast in situ concrete, as and where specifically required:</t>
  </si>
  <si>
    <t>C13.4.5.1</t>
  </si>
  <si>
    <t>C13.4.5.2</t>
  </si>
  <si>
    <t>C13.4.6</t>
  </si>
  <si>
    <t>Curing and surface protection of labour enhanced cast in situ concrete</t>
  </si>
  <si>
    <t>C13.4.6.1</t>
  </si>
  <si>
    <t>C13.4.7</t>
  </si>
  <si>
    <t>No-fines concrete (class NF):</t>
  </si>
  <si>
    <t>C13.4.7.1</t>
  </si>
  <si>
    <t>Cast in situ:</t>
  </si>
  <si>
    <t>C13.4.7.2</t>
  </si>
  <si>
    <t>Precast:</t>
  </si>
  <si>
    <t>C13.4.8</t>
  </si>
  <si>
    <t>Labour enhanced no fines concrete (Class NF)</t>
  </si>
  <si>
    <t>C13.4.8.1</t>
  </si>
  <si>
    <t>C13.4.8.2</t>
  </si>
  <si>
    <t>Precast</t>
  </si>
  <si>
    <t>C13.4.9</t>
  </si>
  <si>
    <t>C13.4.10</t>
  </si>
  <si>
    <t>C13.4.11</t>
  </si>
  <si>
    <t>C13.4.12</t>
  </si>
  <si>
    <t>C13.4.13</t>
  </si>
  <si>
    <t>Complete demolition and disposal of existing structural concrete elements or parts of existing structures:</t>
  </si>
  <si>
    <t>C13.4.13.1</t>
  </si>
  <si>
    <t>(Member Indicated)</t>
  </si>
  <si>
    <t>C13.4.13.2</t>
  </si>
  <si>
    <t>Etc. for other members</t>
  </si>
  <si>
    <t>C13.4.14</t>
  </si>
  <si>
    <t>Controlled demolition of concrete from structural elements:</t>
  </si>
  <si>
    <t>C13.4.14.1</t>
  </si>
  <si>
    <t>C13.4.14.2</t>
  </si>
  <si>
    <t>C13.5.1</t>
  </si>
  <si>
    <t>Prestressing tendons:</t>
  </si>
  <si>
    <t>C13.5.1.1</t>
  </si>
  <si>
    <t>Longitudinal tendons</t>
  </si>
  <si>
    <t>MN-m</t>
  </si>
  <si>
    <t>C13.5.1.2</t>
  </si>
  <si>
    <t>Transverse tendons</t>
  </si>
  <si>
    <t>C13.5.1.3</t>
  </si>
  <si>
    <t>Vertical tendons</t>
  </si>
  <si>
    <t>C13.5.2</t>
  </si>
  <si>
    <t>Anchorages and couplers:</t>
  </si>
  <si>
    <t>C13.5.2.1</t>
  </si>
  <si>
    <t>Anchorage at jacking end</t>
  </si>
  <si>
    <t>MN</t>
  </si>
  <si>
    <t>C13.5.2.2</t>
  </si>
  <si>
    <t>Anchorage at dead end</t>
  </si>
  <si>
    <t>C13.5.2.3</t>
  </si>
  <si>
    <t>Coupler at jacking end</t>
  </si>
  <si>
    <t>C13.5.2.4</t>
  </si>
  <si>
    <t>Coupler at dead end</t>
  </si>
  <si>
    <t>C13.5.3</t>
  </si>
  <si>
    <t>Extra over item C13.5.2 for partially tensioning the tendons</t>
  </si>
  <si>
    <t>C13.6.1</t>
  </si>
  <si>
    <t>Bearings:</t>
  </si>
  <si>
    <t>C13.6.1.1</t>
  </si>
  <si>
    <t>C13.6.1.2</t>
  </si>
  <si>
    <t>Provision of Engineering drawings of proprietary bearings and certification after installation, by an ECSA Registered Professional Engineer or Technologist.</t>
  </si>
  <si>
    <t>C13.6.2</t>
  </si>
  <si>
    <t>Concrete Hinges</t>
  </si>
  <si>
    <t>C13.6.2.1</t>
  </si>
  <si>
    <t>C13.6.2.2</t>
  </si>
  <si>
    <t>C13.6.3</t>
  </si>
  <si>
    <t>C13.6.4</t>
  </si>
  <si>
    <t>C13.6.5</t>
  </si>
  <si>
    <t>Specialist proprietary bearings:</t>
  </si>
  <si>
    <t>C13.6.5.1</t>
  </si>
  <si>
    <t>Prime cost sum allowed for purchasing and taking delivery of bearing</t>
  </si>
  <si>
    <t>C13.6.5.2</t>
  </si>
  <si>
    <t>Percentage on prime cost sum for charges and profit</t>
  </si>
  <si>
    <t>C13.6.6</t>
  </si>
  <si>
    <t>C13.7.1</t>
  </si>
  <si>
    <t>Expansion joints:</t>
  </si>
  <si>
    <t>C13.7.1.1</t>
  </si>
  <si>
    <t>(Description of joint measured per metre)</t>
  </si>
  <si>
    <t>C13.7.1.2</t>
  </si>
  <si>
    <t>(Description of joint measured by number)</t>
  </si>
  <si>
    <t>C13.7.2</t>
  </si>
  <si>
    <t>Filled joints:</t>
  </si>
  <si>
    <t>C13.7.2.1</t>
  </si>
  <si>
    <t>(Description of joint and thickness of joint filler for joints measured per square metre)</t>
  </si>
  <si>
    <t>C13.7.2.2</t>
  </si>
  <si>
    <t>(Description of joint and thickness of joint filler for joints measured per metre)</t>
  </si>
  <si>
    <t>C13.7.3</t>
  </si>
  <si>
    <t>Unfilled joints:</t>
  </si>
  <si>
    <t>C13.7.3.1</t>
  </si>
  <si>
    <t>(Description of joint for joints measured per square metre)</t>
  </si>
  <si>
    <t>C13.7.3.2</t>
  </si>
  <si>
    <t>(Description of joint for joints measured per linear metre)</t>
  </si>
  <si>
    <t>C13.7.4</t>
  </si>
  <si>
    <t>Sealing joints with:</t>
  </si>
  <si>
    <t>C13.7.4.1</t>
  </si>
  <si>
    <t>C13.7.4.2</t>
  </si>
  <si>
    <t>C13.7.5</t>
  </si>
  <si>
    <t>Supply and installation of Agrément South Africa certified proprietary expansion joints</t>
  </si>
  <si>
    <t>C13.7.5.1</t>
  </si>
  <si>
    <t>C13.7.5.2</t>
  </si>
  <si>
    <t>C13.7.6</t>
  </si>
  <si>
    <t>Joint terminations in:</t>
  </si>
  <si>
    <t>C13.7.6.1</t>
  </si>
  <si>
    <t>C13.7.6.2</t>
  </si>
  <si>
    <t>C13.7.7</t>
  </si>
  <si>
    <t>Cover plates (non-metallic) in barriers, parapets and sidewalks where specified on the drawings in:</t>
  </si>
  <si>
    <t>C13.7.7.1</t>
  </si>
  <si>
    <t>C13.7.7.2</t>
  </si>
  <si>
    <t>C13.8.1</t>
  </si>
  <si>
    <t>C13.8.1.1</t>
  </si>
  <si>
    <t>Barriers</t>
  </si>
  <si>
    <t>C13.8.1.2</t>
  </si>
  <si>
    <t>Parapets</t>
  </si>
  <si>
    <t>C13.8.2</t>
  </si>
  <si>
    <t>C13.8.3</t>
  </si>
  <si>
    <t>C13.8.4</t>
  </si>
  <si>
    <t>Concrete pedestrian railings</t>
  </si>
  <si>
    <t>C13.8.5</t>
  </si>
  <si>
    <t>C13.8.6</t>
  </si>
  <si>
    <t>C13.8.6.1</t>
  </si>
  <si>
    <t>C13.8.6.2</t>
  </si>
  <si>
    <t>Joint in ducts at bridge deck expansion joints</t>
  </si>
  <si>
    <t>C13.8.7</t>
  </si>
  <si>
    <t>C13.8.7.1</t>
  </si>
  <si>
    <t>Number plates</t>
  </si>
  <si>
    <t>C13.8.7.2</t>
  </si>
  <si>
    <t>Painted numbers</t>
  </si>
  <si>
    <t>C13.8.7.3</t>
  </si>
  <si>
    <t>Numbers formed in concrete</t>
  </si>
  <si>
    <t>C13.8.7.4</t>
  </si>
  <si>
    <t>Numbers on concrete pedestals</t>
  </si>
  <si>
    <t>C13.8.8</t>
  </si>
  <si>
    <t>C13.8.9</t>
  </si>
  <si>
    <t>C13.8.10</t>
  </si>
  <si>
    <t>Drainage pipes and weep holes:</t>
  </si>
  <si>
    <t>C13.8.10.1</t>
  </si>
  <si>
    <t>Drainage pipes:</t>
  </si>
  <si>
    <t>C13.8.10.2</t>
  </si>
  <si>
    <t>Weep holes:</t>
  </si>
  <si>
    <t>C13.8.11</t>
  </si>
  <si>
    <t>C13.8.12</t>
  </si>
  <si>
    <t>C13.8.13</t>
  </si>
  <si>
    <t>C13.8.14</t>
  </si>
  <si>
    <t>C13.8.15</t>
  </si>
  <si>
    <t>C13.8.16</t>
  </si>
  <si>
    <t>Perforated drainage pipes:</t>
  </si>
  <si>
    <t>C13.8.16.1</t>
  </si>
  <si>
    <t>C13.8.17</t>
  </si>
  <si>
    <t>Supplying and installing bolt groups complete with electrification brackets:</t>
  </si>
  <si>
    <t>C13.8.17.1</t>
  </si>
  <si>
    <t>Single-bolt groups</t>
  </si>
  <si>
    <t>C13.8.17.2</t>
  </si>
  <si>
    <t>Double-bolt groups</t>
  </si>
  <si>
    <t>C13.9.1</t>
  </si>
  <si>
    <t>Structural steel:</t>
  </si>
  <si>
    <t>C13.9.1.1</t>
  </si>
  <si>
    <t>(Structure/article described)</t>
  </si>
  <si>
    <t>C13.9.1.2</t>
  </si>
  <si>
    <t>C13.9.1.3</t>
  </si>
  <si>
    <t>C13.9.2</t>
  </si>
  <si>
    <t>Anchor bolts:</t>
  </si>
  <si>
    <t>C13.9.2.1</t>
  </si>
  <si>
    <t>(Description of each assembly, and grade/type of steel, diameter and length indicated)</t>
  </si>
  <si>
    <t>C13.9.2.2</t>
  </si>
  <si>
    <t>C13.9.3</t>
  </si>
  <si>
    <t>Corrosion protection:</t>
  </si>
  <si>
    <t>C13.9.3.1</t>
  </si>
  <si>
    <t>Sprayed-on metal:</t>
  </si>
  <si>
    <t>C13.9.3.2</t>
  </si>
  <si>
    <t>Galvanising:</t>
  </si>
  <si>
    <t>C13.10.1</t>
  </si>
  <si>
    <t>Painting:</t>
  </si>
  <si>
    <t>C13.10.1.1</t>
  </si>
  <si>
    <t>(Describe structure/article)</t>
  </si>
  <si>
    <t>C13.10.1.2</t>
  </si>
  <si>
    <t>C13.10.1.3</t>
  </si>
  <si>
    <t>C13.10.1.4</t>
  </si>
  <si>
    <t>C13.10.2</t>
  </si>
  <si>
    <t>Extra-over item C13.10.2, using non-toxic materials:</t>
  </si>
  <si>
    <t>C13.10.2.1</t>
  </si>
  <si>
    <t>C13.10.2.2</t>
  </si>
  <si>
    <t>C13.10.2.3</t>
  </si>
  <si>
    <t>C13.10.2.4</t>
  </si>
  <si>
    <t>C13.11.1</t>
  </si>
  <si>
    <t>C13.11.2</t>
  </si>
  <si>
    <t>C13.12.1</t>
  </si>
  <si>
    <t>Steelwork protective system:</t>
  </si>
  <si>
    <t>C13.12.1.1</t>
  </si>
  <si>
    <t>(system and location to be specified)</t>
  </si>
  <si>
    <t>C13.12.1.2</t>
  </si>
  <si>
    <t>C13.13.1</t>
  </si>
  <si>
    <t>Temporary bridge segment casting yard:</t>
  </si>
  <si>
    <t>C13.13.1.1</t>
  </si>
  <si>
    <t>C13.13.2</t>
  </si>
  <si>
    <t>Cover to casting area:</t>
  </si>
  <si>
    <t>C13.13.2.1</t>
  </si>
  <si>
    <t>C13.13.2.2</t>
  </si>
  <si>
    <t>C13.13.3</t>
  </si>
  <si>
    <t>Launching girder:</t>
  </si>
  <si>
    <t>C13.13.3.1</t>
  </si>
  <si>
    <t>C13.13.3.2</t>
  </si>
  <si>
    <t>C13.13.4</t>
  </si>
  <si>
    <t>Formwork assembly:</t>
  </si>
  <si>
    <t>C13.13.4.1</t>
  </si>
  <si>
    <t>C13.13.4.2</t>
  </si>
  <si>
    <t>C13.13.5</t>
  </si>
  <si>
    <t>Launching equipment:</t>
  </si>
  <si>
    <t>C13.13.5.1</t>
  </si>
  <si>
    <t>C13.13.5.2</t>
  </si>
  <si>
    <t>C13.13.6</t>
  </si>
  <si>
    <t>Temporary bearings, side guides and launching pads:</t>
  </si>
  <si>
    <t>C13.13.6.1</t>
  </si>
  <si>
    <t>Supply temporary bearings</t>
  </si>
  <si>
    <t>C13.13.6.2</t>
  </si>
  <si>
    <t>Supply side guides</t>
  </si>
  <si>
    <t>C13.13.6.3</t>
  </si>
  <si>
    <t>Re-use of temporary bearings</t>
  </si>
  <si>
    <t>C13.13.6.4</t>
  </si>
  <si>
    <t>Re-use of side guides</t>
  </si>
  <si>
    <t>C13.13.7</t>
  </si>
  <si>
    <t>Platforms:</t>
  </si>
  <si>
    <t>C13.13.7.1</t>
  </si>
  <si>
    <t>C13.13.7.2</t>
  </si>
  <si>
    <t>C13.13.8</t>
  </si>
  <si>
    <t>Stay system for piers:</t>
  </si>
  <si>
    <t>C13.13.8.1</t>
  </si>
  <si>
    <t>C13.13.9</t>
  </si>
  <si>
    <t>Launching of deck segments:</t>
  </si>
  <si>
    <t>C13.13.9.1</t>
  </si>
  <si>
    <t>C13.13.10</t>
  </si>
  <si>
    <t>Temporary piers including piles and pilecap:</t>
  </si>
  <si>
    <t>C13.13.10.1</t>
  </si>
  <si>
    <t>C14.1.1</t>
  </si>
  <si>
    <t>C14.1.1.1</t>
  </si>
  <si>
    <t>C14.1.2</t>
  </si>
  <si>
    <t>C14.1.2.1</t>
  </si>
  <si>
    <t>C14.1.2.2</t>
  </si>
  <si>
    <t>Setting up of mobile access unit at each structure location and removal after completion</t>
  </si>
  <si>
    <t>C14.1.2.3</t>
  </si>
  <si>
    <t>Operation of mobile access unit during repair work at each location (structure)</t>
  </si>
  <si>
    <t>days</t>
  </si>
  <si>
    <t>C14.1.2.4</t>
  </si>
  <si>
    <t>Operation of mobile access unit during inspections by the Engineer</t>
  </si>
  <si>
    <t>hours</t>
  </si>
  <si>
    <t>C14.1.2.5</t>
  </si>
  <si>
    <t>De-establishing and removal of mobile access unit from site after completion of work</t>
  </si>
  <si>
    <t>C14.1.3</t>
  </si>
  <si>
    <t>C14.1.4</t>
  </si>
  <si>
    <t>C14.1.4.1</t>
  </si>
  <si>
    <t>C14.1.4.2</t>
  </si>
  <si>
    <t>Percentage on prime cost sum for charges and profits</t>
  </si>
  <si>
    <t>C14.1.5</t>
  </si>
  <si>
    <t>C14.1.6</t>
  </si>
  <si>
    <t>C14.1.7</t>
  </si>
  <si>
    <t>Accommodation of Vehicular and Pedestrian Traffic at Access Structures</t>
  </si>
  <si>
    <t>C14.2.1</t>
  </si>
  <si>
    <t>C14.2.1.1</t>
  </si>
  <si>
    <t>C14.2.1.2</t>
  </si>
  <si>
    <t>C14.2.1.3</t>
  </si>
  <si>
    <t>C14.2.1.4</t>
  </si>
  <si>
    <t>using extracted core samples (description of location, core size and length)</t>
  </si>
  <si>
    <t>C14.2.2</t>
  </si>
  <si>
    <t>C14.2.2.1</t>
  </si>
  <si>
    <t>(description of location on structure)</t>
  </si>
  <si>
    <t>C14.2.3</t>
  </si>
  <si>
    <t>C14.2.3.1</t>
  </si>
  <si>
    <t>C14.2.3.2</t>
  </si>
  <si>
    <t>C14.2.4</t>
  </si>
  <si>
    <t>C14.2.4.1</t>
  </si>
  <si>
    <t>C14.2.5</t>
  </si>
  <si>
    <t>C14.2.5.1</t>
  </si>
  <si>
    <t>C14.2.6</t>
  </si>
  <si>
    <t>C14.2.6.1</t>
  </si>
  <si>
    <t>C14.2.7</t>
  </si>
  <si>
    <t>C14.2.7.1</t>
  </si>
  <si>
    <t>C14.2.8</t>
  </si>
  <si>
    <t>C14.2.8.1</t>
  </si>
  <si>
    <t>C14.3.1</t>
  </si>
  <si>
    <t>C14.3.1.1</t>
  </si>
  <si>
    <t>C14.3.1.2</t>
  </si>
  <si>
    <t>C14.3.2</t>
  </si>
  <si>
    <t>C14.3.2.1</t>
  </si>
  <si>
    <t>C14.3.2.2</t>
  </si>
  <si>
    <t>C14.3.3</t>
  </si>
  <si>
    <t>C14.3.3.1</t>
  </si>
  <si>
    <t>ton</t>
  </si>
  <si>
    <t>C14.3.3.2</t>
  </si>
  <si>
    <t>C14.3.4</t>
  </si>
  <si>
    <t>C14.3.4.1</t>
  </si>
  <si>
    <t>C14.3.4.2</t>
  </si>
  <si>
    <t>C14.3.5</t>
  </si>
  <si>
    <t>C14.3.6</t>
  </si>
  <si>
    <t>Establishment on site for hydro-demolition equipment</t>
  </si>
  <si>
    <t>C14.4.1</t>
  </si>
  <si>
    <t>C14.4.2</t>
  </si>
  <si>
    <t>Epoxy mortar</t>
  </si>
  <si>
    <t>C14.4.3</t>
  </si>
  <si>
    <t>C14.4.3.1</t>
  </si>
  <si>
    <t>C14.4.3.2</t>
  </si>
  <si>
    <t>C14.4.3.3</t>
  </si>
  <si>
    <t>C14.4.3.4</t>
  </si>
  <si>
    <t>C14.4.4</t>
  </si>
  <si>
    <t>C14.4.4.1</t>
  </si>
  <si>
    <t>C14.4.4.2</t>
  </si>
  <si>
    <t>C14.4.5</t>
  </si>
  <si>
    <t>Sounding survey (Prior to repair of the surface)</t>
  </si>
  <si>
    <t>C14.5.1</t>
  </si>
  <si>
    <t>Anchoring of reinforcing steel:</t>
  </si>
  <si>
    <t>C14.5.1.1</t>
  </si>
  <si>
    <t>C14.5.1.2</t>
  </si>
  <si>
    <t>C14.5.2</t>
  </si>
  <si>
    <t>C14.5.3</t>
  </si>
  <si>
    <t>Grouting for:</t>
  </si>
  <si>
    <t>C14.5.3.1</t>
  </si>
  <si>
    <t>C14.5.3.2</t>
  </si>
  <si>
    <t>C14.5.4</t>
  </si>
  <si>
    <t>Establishment on site for crack injection</t>
  </si>
  <si>
    <t>C14.5.5</t>
  </si>
  <si>
    <t>C14.5.6</t>
  </si>
  <si>
    <t>C14.5.7</t>
  </si>
  <si>
    <t>C14.5.7.1</t>
  </si>
  <si>
    <t>Site testing and testing of cores</t>
  </si>
  <si>
    <t>Percentage on provisional sum for charges and profit</t>
  </si>
  <si>
    <t>C14.6.1</t>
  </si>
  <si>
    <t>Establishment on site for sprayed concrete work</t>
  </si>
  <si>
    <t>C14.6.2</t>
  </si>
  <si>
    <t>Preparation of concrete surface</t>
  </si>
  <si>
    <t>C14.6.3</t>
  </si>
  <si>
    <t>C14.6.3.1</t>
  </si>
  <si>
    <t>Indicate strength, thickness, finish of sprayed concrete to portion of structure or use</t>
  </si>
  <si>
    <t>C14.6.3.2</t>
  </si>
  <si>
    <t>Etc. for other strength, thickness, finish of sprayed concrete to other portions of structure or uses</t>
  </si>
  <si>
    <t>C14.6.4</t>
  </si>
  <si>
    <t>Curing of sprayed concrete surface</t>
  </si>
  <si>
    <t>C14.6.5</t>
  </si>
  <si>
    <t>Special tests ordered by the Engineer</t>
  </si>
  <si>
    <t>C14.7.1</t>
  </si>
  <si>
    <t>C14.7.2</t>
  </si>
  <si>
    <t>C14.7.3</t>
  </si>
  <si>
    <t>On site monitoring and supply of written product performance guarantee</t>
  </si>
  <si>
    <t>C14.7.4</t>
  </si>
  <si>
    <t>Trial sample panels</t>
  </si>
  <si>
    <t>C14.8.1</t>
  </si>
  <si>
    <t>C14.8.2</t>
  </si>
  <si>
    <t>C14.8.2.1</t>
  </si>
  <si>
    <t>C14.8.2.2</t>
  </si>
  <si>
    <t>C14.8.3</t>
  </si>
  <si>
    <t>C14.8.3.1</t>
  </si>
  <si>
    <t>C14.8.3.2</t>
  </si>
  <si>
    <t>Saturant (description or type to location)</t>
  </si>
  <si>
    <t>C14.8.4</t>
  </si>
  <si>
    <t>C14.8.4.1</t>
  </si>
  <si>
    <t>C14.8.4.2</t>
  </si>
  <si>
    <t>C14.8.4.3</t>
  </si>
  <si>
    <t>C14.8.4.4</t>
  </si>
  <si>
    <t>C14.8.4.5</t>
  </si>
  <si>
    <t>C14.8.5</t>
  </si>
  <si>
    <t>C14.8.6</t>
  </si>
  <si>
    <t>C14.9.1</t>
  </si>
  <si>
    <t>C14.9.2</t>
  </si>
  <si>
    <t>C14.9.3</t>
  </si>
  <si>
    <t>Service and repair of existing joint system</t>
  </si>
  <si>
    <t>C14.9.3.1</t>
  </si>
  <si>
    <t>C14.9.4</t>
  </si>
  <si>
    <t>Joint terminations as specified on the drawings in:</t>
  </si>
  <si>
    <t>C14.9.4.1</t>
  </si>
  <si>
    <t>C14.9.4.2</t>
  </si>
  <si>
    <t>C14.9.5</t>
  </si>
  <si>
    <t>Cover plates (nonmetallic) in barriers, parapets and sidewalks as specified on the drawings in:</t>
  </si>
  <si>
    <t>C14.9.5.1</t>
  </si>
  <si>
    <t>C14.9.5.2</t>
  </si>
  <si>
    <t>C14.9.6</t>
  </si>
  <si>
    <t>C14.9.7</t>
  </si>
  <si>
    <t>C14.9.8</t>
  </si>
  <si>
    <t>C14.9.9</t>
  </si>
  <si>
    <t>C14.9.9.1</t>
  </si>
  <si>
    <t>Removal and inspection</t>
  </si>
  <si>
    <t>C14.9.9.2</t>
  </si>
  <si>
    <t>Refurbish and reinstall</t>
  </si>
  <si>
    <t>C14.9.10</t>
  </si>
  <si>
    <t>C14.9.11</t>
  </si>
  <si>
    <t>C14.9.12</t>
  </si>
  <si>
    <t>C14.9.12.1</t>
  </si>
  <si>
    <t>C14.9.12.2</t>
  </si>
  <si>
    <t>C14.9.13</t>
  </si>
  <si>
    <t>C14.9.14</t>
  </si>
  <si>
    <t>C14.9.14.1</t>
  </si>
  <si>
    <t>Refurbishment of existing plates</t>
  </si>
  <si>
    <t>C14.9.14.2</t>
  </si>
  <si>
    <t>New number plate</t>
  </si>
  <si>
    <t>C14.9.15</t>
  </si>
  <si>
    <t>C14.9.15.1</t>
  </si>
  <si>
    <t>C14.9.15.2</t>
  </si>
  <si>
    <t>C14.9.15.3</t>
  </si>
  <si>
    <t>C14.9.16</t>
  </si>
  <si>
    <t>C14.9.16.1</t>
  </si>
  <si>
    <t>C14.9.16.2</t>
  </si>
  <si>
    <t>C14.9.17</t>
  </si>
  <si>
    <t>C14.10.1</t>
  </si>
  <si>
    <t>C14.10.1.1</t>
  </si>
  <si>
    <t>C14.10.1.2</t>
  </si>
  <si>
    <t>Dismantle and remove from site</t>
  </si>
  <si>
    <t>C14.10.2</t>
  </si>
  <si>
    <t>C14.10.2.1</t>
  </si>
  <si>
    <t>C14.10.2.2</t>
  </si>
  <si>
    <t>Dismantle and remove all jacking equipment from site</t>
  </si>
  <si>
    <t>C14.10.3</t>
  </si>
  <si>
    <t>C14.11.1</t>
  </si>
  <si>
    <t>C14.11.2</t>
  </si>
  <si>
    <t>Special tests on elastomeric bearings (150 % vertical load and 150 % shear distortion)</t>
  </si>
  <si>
    <t>C10.1.9.10</t>
  </si>
  <si>
    <t>MC-3000 cut-back bitumen</t>
  </si>
  <si>
    <t>C10.1.9.11</t>
  </si>
  <si>
    <t>C10.1.10</t>
  </si>
  <si>
    <t>C10.1.10.1</t>
  </si>
  <si>
    <t>C10.1.10.2</t>
  </si>
  <si>
    <t>C10.1.10.3</t>
  </si>
  <si>
    <t>C10.1.10.4</t>
  </si>
  <si>
    <t>C10.1.10.5</t>
  </si>
  <si>
    <t>C10.1.10.6</t>
  </si>
  <si>
    <t>C10.1.10.7</t>
  </si>
  <si>
    <t>5 mm aggregate</t>
  </si>
  <si>
    <t>7,1 mm aggregate</t>
  </si>
  <si>
    <t>10 mm aggregate</t>
  </si>
  <si>
    <t>14 mm aggregate</t>
  </si>
  <si>
    <t>20 mm aggregate</t>
  </si>
  <si>
    <t>Sand</t>
  </si>
  <si>
    <t>Grit</t>
  </si>
  <si>
    <t>C10.1.11</t>
  </si>
  <si>
    <t>C10.1.11.1</t>
  </si>
  <si>
    <t>C10.1.11.2</t>
  </si>
  <si>
    <t>C10.1.11.3</t>
  </si>
  <si>
    <t>C10.1.11.4</t>
  </si>
  <si>
    <t>60 % Anionic Stable-grade emulsion</t>
  </si>
  <si>
    <t>C10.1.12</t>
  </si>
  <si>
    <t>C10.1.12.1</t>
  </si>
  <si>
    <t>C10.1.12.2</t>
  </si>
  <si>
    <t>C10.1.12.3</t>
  </si>
  <si>
    <t>C10.1.12.4</t>
  </si>
  <si>
    <t>Application of cover spray by hand:</t>
  </si>
  <si>
    <t>C10.1.13</t>
  </si>
  <si>
    <t>Precoating of aggregate using a dedicated plant:</t>
  </si>
  <si>
    <t>C10.1.13.1</t>
  </si>
  <si>
    <t>C10.1.13.2</t>
  </si>
  <si>
    <t>C10.1.14</t>
  </si>
  <si>
    <t>C10.1.14.1</t>
  </si>
  <si>
    <t>C10.1.14.2</t>
  </si>
  <si>
    <t>Precoating of aggregate using a frontend loader:</t>
  </si>
  <si>
    <t>C10.1.15</t>
  </si>
  <si>
    <t>C10.1.15.1</t>
  </si>
  <si>
    <t>C10.1.15.2</t>
  </si>
  <si>
    <t>Addition of wetting agent:</t>
  </si>
  <si>
    <t>Providing and supplying</t>
  </si>
  <si>
    <t>Handling, applying, profit and all other costs</t>
  </si>
  <si>
    <t>C10.1.16</t>
  </si>
  <si>
    <t>C10.1.16.1</t>
  </si>
  <si>
    <t>C10.1.16.2</t>
  </si>
  <si>
    <t>C10.1.17</t>
  </si>
  <si>
    <t>Aggregate for blinding by hand:</t>
  </si>
  <si>
    <t>C10.1.18</t>
  </si>
  <si>
    <t>C10.1.18.1</t>
  </si>
  <si>
    <t>C10.1.18.2</t>
  </si>
  <si>
    <t>Single seals</t>
  </si>
  <si>
    <t>Multiple stone seals</t>
  </si>
  <si>
    <t>Cape seals with one layer of slurry</t>
  </si>
  <si>
    <t>Cape seals with two layers of slurry</t>
  </si>
  <si>
    <t>Graded aggregate seals</t>
  </si>
  <si>
    <t>Sand and Grit seals</t>
  </si>
  <si>
    <t>Conventional slurry</t>
  </si>
  <si>
    <t>Microsurfacing</t>
  </si>
  <si>
    <t>Adding Grit or slurry to single seals on areas subjected to traffic turning and breaking actions or localised cold areas:</t>
  </si>
  <si>
    <t>C10.1.19</t>
  </si>
  <si>
    <t>C10.1.19.1</t>
  </si>
  <si>
    <t>C10.1.17.1</t>
  </si>
  <si>
    <t>C10.1.17.2</t>
  </si>
  <si>
    <t>Supply and application of geosynthetic membrane:</t>
  </si>
  <si>
    <t>C10.1.20</t>
  </si>
  <si>
    <t>C10.1.20.1</t>
  </si>
  <si>
    <t>Slurry and microsurfacing:</t>
  </si>
  <si>
    <t>C10.1.21</t>
  </si>
  <si>
    <t>C10.1.21.1</t>
  </si>
  <si>
    <t>C10.1.21.2</t>
  </si>
  <si>
    <t>Bituminous single seal and slurry, including a cover spray if specified:</t>
  </si>
  <si>
    <t>C10.1.22</t>
  </si>
  <si>
    <t>Slurry-bound macadam seal:</t>
  </si>
  <si>
    <t>C10.1.22.1</t>
  </si>
  <si>
    <t>C10.1.22.2</t>
  </si>
  <si>
    <t>C10.1.22.3</t>
  </si>
  <si>
    <t>C10.1.23</t>
  </si>
  <si>
    <t>C10.1.23.1</t>
  </si>
  <si>
    <t>C10.1.23.2</t>
  </si>
  <si>
    <t>Variation in the rate of application of the fine slurry:</t>
  </si>
  <si>
    <t>Fine grade</t>
  </si>
  <si>
    <t>Medium grade</t>
  </si>
  <si>
    <t>C10.1.24</t>
  </si>
  <si>
    <t>C10.1.25</t>
  </si>
  <si>
    <t>C10.1.26</t>
  </si>
  <si>
    <t>Provision of Performance Guarantee in respect of the Surfacing</t>
  </si>
  <si>
    <t>C10.1.27</t>
  </si>
  <si>
    <t>C11.3.1</t>
  </si>
  <si>
    <t>Guide blocks</t>
  </si>
  <si>
    <t>C11.3.2</t>
  </si>
  <si>
    <t>Kilometre markers</t>
  </si>
  <si>
    <t>C11.3.3</t>
  </si>
  <si>
    <t>C11.4.1</t>
  </si>
  <si>
    <t>Erecting of guardrails at 3,81 m spacing:</t>
  </si>
  <si>
    <t>C11.4.1.1</t>
  </si>
  <si>
    <t>Complete galvanized system compliant to SANS 1350:</t>
  </si>
  <si>
    <t>C11.4.1.2</t>
  </si>
  <si>
    <t>C12.1.1</t>
  </si>
  <si>
    <t>Additional foundation investigations</t>
  </si>
  <si>
    <t>C12.1.2</t>
  </si>
  <si>
    <t>C12.1.2.1</t>
  </si>
  <si>
    <t>C12.1.2.2</t>
  </si>
  <si>
    <t>Drainage by pumping or other means</t>
  </si>
  <si>
    <t>C12.1.3</t>
  </si>
  <si>
    <t>C12.1.4</t>
  </si>
  <si>
    <t>C12.1.5</t>
  </si>
  <si>
    <t>C12.1.5.1</t>
  </si>
  <si>
    <t>C12.1.5.2</t>
  </si>
  <si>
    <t>C12.1.6</t>
  </si>
  <si>
    <t>Extra over item C12.1.5 irrespective of the depth, to form augered and bored pile holes through identified materials consisting of:</t>
  </si>
  <si>
    <t>C12.1.6.1</t>
  </si>
  <si>
    <t>C12.1.6.2</t>
  </si>
  <si>
    <t>C12.1.6.3</t>
  </si>
  <si>
    <t>C12.1.7</t>
  </si>
  <si>
    <t>C12.1.7.1</t>
  </si>
  <si>
    <t>0 m up to 10 m</t>
  </si>
  <si>
    <t>C12.1.7.2</t>
  </si>
  <si>
    <t>Exceeding 10 m and up to 15 m</t>
  </si>
  <si>
    <t>C12.1.7.3</t>
  </si>
  <si>
    <t>Etc in increments of 5,0 m depths</t>
  </si>
  <si>
    <t>C12.1.8</t>
  </si>
  <si>
    <t>Forming augered or bored pile holes through unidentified materials</t>
  </si>
  <si>
    <t>C12.1.9</t>
  </si>
  <si>
    <t>Forming augered or bored pile holes through obstructions</t>
  </si>
  <si>
    <t>C12.1.10</t>
  </si>
  <si>
    <t>Provision for and maintenance of bentonite head for underslurry piles</t>
  </si>
  <si>
    <t>C12.1.11</t>
  </si>
  <si>
    <t>C12.1.12</t>
  </si>
  <si>
    <t>C12.1.13</t>
  </si>
  <si>
    <t>C12.1.13.1</t>
  </si>
  <si>
    <t>C12.1.13.2</t>
  </si>
  <si>
    <t>C12.1.14</t>
  </si>
  <si>
    <t>C12.1.15</t>
  </si>
  <si>
    <t>Steel reinforcement in cast in situ piles:</t>
  </si>
  <si>
    <t>C12.1.15.1</t>
  </si>
  <si>
    <t>C12.1.15.2</t>
  </si>
  <si>
    <t>C12.1.16</t>
  </si>
  <si>
    <t>C12.1.17</t>
  </si>
  <si>
    <t>Extra over item C12.1.16 for concrete cast underwater</t>
  </si>
  <si>
    <t>C12.1.18</t>
  </si>
  <si>
    <t>C12.1.19</t>
  </si>
  <si>
    <t>C12.1.19.1</t>
  </si>
  <si>
    <t>C12.1.19.2</t>
  </si>
  <si>
    <t>C12.1.19.3</t>
  </si>
  <si>
    <t>C12.1.20</t>
  </si>
  <si>
    <t>C12.1.20.1</t>
  </si>
  <si>
    <t>0 m up to 9,0 m</t>
  </si>
  <si>
    <t>C12.1.20.2</t>
  </si>
  <si>
    <t>Exceeding 9,0 m and up to 15 m</t>
  </si>
  <si>
    <t>C12.1.20.3</t>
  </si>
  <si>
    <t>Etc in increments of 3,0 m depths</t>
  </si>
  <si>
    <t>C12.1.21</t>
  </si>
  <si>
    <t>Driving temporary casings for driven displacement in piling systems or install prefabricated piles through identified or unidentified materials</t>
  </si>
  <si>
    <t>C12.1.22</t>
  </si>
  <si>
    <t>C12.1.23</t>
  </si>
  <si>
    <t>C12.1.24</t>
  </si>
  <si>
    <t>C12.1.25</t>
  </si>
  <si>
    <t>Establishment on site for the load testing of piles</t>
  </si>
  <si>
    <t>C12.1.26</t>
  </si>
  <si>
    <t>C12.1.27</t>
  </si>
  <si>
    <t>Establishment on site for core drilling</t>
  </si>
  <si>
    <t>C12.1.28</t>
  </si>
  <si>
    <t>Moving equipment to and assembling at each location where cores are to be drilled</t>
  </si>
  <si>
    <t>C12.1.29</t>
  </si>
  <si>
    <t>C12.1.29.1</t>
  </si>
  <si>
    <t>C12.1.29.2</t>
  </si>
  <si>
    <t>Founding formation:</t>
  </si>
  <si>
    <t>C12.1.30</t>
  </si>
  <si>
    <t>Standing time for pile-installation frame</t>
  </si>
  <si>
    <t>C12.1.31</t>
  </si>
  <si>
    <t>C12.1.31.1</t>
  </si>
  <si>
    <t>C12.1.31.2</t>
  </si>
  <si>
    <t>Carrying out of Impact Frequency Response (IFR) measurements or Sonic Tapping tests and interpretation of results (per pile diameter)</t>
  </si>
  <si>
    <t>C12.1.31.3</t>
  </si>
  <si>
    <t>Cross-Hole Sonic Logging tests and interpreted results (per pile diameter)</t>
  </si>
  <si>
    <t>C12.1.31.4</t>
  </si>
  <si>
    <t>Base integrity tests (per designated pile)</t>
  </si>
  <si>
    <t>C12.1.32</t>
  </si>
  <si>
    <t>C12.1.32.1</t>
  </si>
  <si>
    <t>C12.1.32.2</t>
  </si>
  <si>
    <t>C12.2.1</t>
  </si>
  <si>
    <t>Establishment on site for anchoring</t>
  </si>
  <si>
    <t>C12.2.2</t>
  </si>
  <si>
    <t>C12.2.3</t>
  </si>
  <si>
    <t>Provision of access to anchor positions</t>
  </si>
  <si>
    <t>C12.2.4</t>
  </si>
  <si>
    <t>Moving to, and setting up the equipment for drilling the holes at each position</t>
  </si>
  <si>
    <t>C12.2.5</t>
  </si>
  <si>
    <t>C12.2.6</t>
  </si>
  <si>
    <t>C12.2.7</t>
  </si>
  <si>
    <t>Water tests</t>
  </si>
  <si>
    <t>C12.2.8</t>
  </si>
  <si>
    <t>Grouting and re-drilling the holes</t>
  </si>
  <si>
    <t>C12.2.9</t>
  </si>
  <si>
    <t>Cable anchor tendons:</t>
  </si>
  <si>
    <t>C12.2.9.1</t>
  </si>
  <si>
    <t>Free anchor length</t>
  </si>
  <si>
    <t>C12.2.9.2</t>
  </si>
  <si>
    <t>Fixed anchor length</t>
  </si>
  <si>
    <t>C12.2.10</t>
  </si>
  <si>
    <t>C12.2.10.1</t>
  </si>
  <si>
    <t>C12.2.10.2</t>
  </si>
  <si>
    <t>C12.2.11</t>
  </si>
  <si>
    <t>Encasing the anchorages at the jacking end in concrete</t>
  </si>
  <si>
    <t>C12.2.12</t>
  </si>
  <si>
    <t>C12.2.12.1</t>
  </si>
  <si>
    <t>Establishment of lift-off testing team and equipment</t>
  </si>
  <si>
    <t>C12.2.12.2</t>
  </si>
  <si>
    <t>Lift-off tests</t>
  </si>
  <si>
    <t>C12.2.13</t>
  </si>
  <si>
    <t>C12.2.14</t>
  </si>
  <si>
    <t>Move to and set up at each rockbolt, dowel, soil nail or mechanical anchor position</t>
  </si>
  <si>
    <t>C12.2.15</t>
  </si>
  <si>
    <t>C12.2.16</t>
  </si>
  <si>
    <t>Extra over for tensioning soil nails or rockbolts</t>
  </si>
  <si>
    <t>C12.2.17</t>
  </si>
  <si>
    <t>Apply rock bolt protection and camouflage</t>
  </si>
  <si>
    <t>C12.2.18</t>
  </si>
  <si>
    <t>C12.2.19</t>
  </si>
  <si>
    <t>C12.3.1</t>
  </si>
  <si>
    <t>C12.3.1.1</t>
  </si>
  <si>
    <t>Geotechnical Grouting</t>
  </si>
  <si>
    <t>C12.3.1.2</t>
  </si>
  <si>
    <t>Jet Grouting</t>
  </si>
  <si>
    <t>C12.3.1.3</t>
  </si>
  <si>
    <t>Compaction Grouting</t>
  </si>
  <si>
    <t>C12.3.1.4</t>
  </si>
  <si>
    <t>Dynamic compaction</t>
  </si>
  <si>
    <t>C12.3.1.5</t>
  </si>
  <si>
    <t>Rapid impact compaction</t>
  </si>
  <si>
    <t>C12.3.1.6</t>
  </si>
  <si>
    <t>Vibration compaction</t>
  </si>
  <si>
    <t>C12.3.1.7</t>
  </si>
  <si>
    <t>Underpinning</t>
  </si>
  <si>
    <t>C12.3.1.8</t>
  </si>
  <si>
    <t>Preloading</t>
  </si>
  <si>
    <t>C12.3.1.9</t>
  </si>
  <si>
    <t>Basal reinforcement</t>
  </si>
  <si>
    <t>C12.3.2</t>
  </si>
  <si>
    <t>Moving to and setting up equipment at each position for:</t>
  </si>
  <si>
    <t>Basal treatment</t>
  </si>
  <si>
    <t>C12.3.3</t>
  </si>
  <si>
    <t>Setting out of works at treatment positions</t>
  </si>
  <si>
    <t>C12.3.4</t>
  </si>
  <si>
    <t>C12.3.4.1</t>
  </si>
  <si>
    <t>C12.3.4.2</t>
  </si>
  <si>
    <t>C12.3.4.3</t>
  </si>
  <si>
    <t>C12.3.5</t>
  </si>
  <si>
    <t>C12.3.5.1</t>
  </si>
  <si>
    <t>C12.3.5.2</t>
  </si>
  <si>
    <t>Bentonite</t>
  </si>
  <si>
    <t>C12.3.5.3</t>
  </si>
  <si>
    <t>C12.3.6</t>
  </si>
  <si>
    <t>C12.3.7</t>
  </si>
  <si>
    <t>Extra over for drilling through reinforced concrete</t>
  </si>
  <si>
    <t>C12.3.8</t>
  </si>
  <si>
    <t>C12.3.9</t>
  </si>
  <si>
    <t>C12.3.10</t>
  </si>
  <si>
    <t>Installation of standpipes for geotechnical grouting</t>
  </si>
  <si>
    <t>C12.3.11</t>
  </si>
  <si>
    <t>C12.3.12</t>
  </si>
  <si>
    <t>C12.3.13</t>
  </si>
  <si>
    <t>C12.3.14</t>
  </si>
  <si>
    <t>Exposing test jet grouted columns</t>
  </si>
  <si>
    <t>C12.3.15</t>
  </si>
  <si>
    <t>Coring of jet grouted columns</t>
  </si>
  <si>
    <t>C12.3.15.1</t>
  </si>
  <si>
    <t>Setting up over completed jet grouted columns</t>
  </si>
  <si>
    <t>C12.3.15.2</t>
  </si>
  <si>
    <t>C12.3.15.3</t>
  </si>
  <si>
    <t>Provision of core boxes</t>
  </si>
  <si>
    <t>C12.3.16</t>
  </si>
  <si>
    <t>Removal of jetting and drilling spoil</t>
  </si>
  <si>
    <t>C12.3.17</t>
  </si>
  <si>
    <t>C12.3.17.1</t>
  </si>
  <si>
    <t>Primary prints</t>
  </si>
  <si>
    <t>blows</t>
  </si>
  <si>
    <t>C12.3.17.2</t>
  </si>
  <si>
    <t>Secondary prints</t>
  </si>
  <si>
    <t>C12.3.17.3</t>
  </si>
  <si>
    <t>Ironing prints</t>
  </si>
  <si>
    <t>C12.3.18</t>
  </si>
  <si>
    <t>C12.3.18.1</t>
  </si>
  <si>
    <t>C12.3.18.2</t>
  </si>
  <si>
    <t>C12.3.18.3</t>
  </si>
  <si>
    <t>C12.3.19</t>
  </si>
  <si>
    <t>Importing G7 quality material from approved sources</t>
  </si>
  <si>
    <t>C12.3.20</t>
  </si>
  <si>
    <t>Importing dump rock for forming stone columns by dynamic compaction from approved sources</t>
  </si>
  <si>
    <t>C12.3.21</t>
  </si>
  <si>
    <t>Importing crushed rock for vibratory replacement from approved sources</t>
  </si>
  <si>
    <t>C12.3.22</t>
  </si>
  <si>
    <t>Water acceptance testing (permeability tests as specified)</t>
  </si>
  <si>
    <t>C12.3.23</t>
  </si>
  <si>
    <t>Plate load tests</t>
  </si>
  <si>
    <t>C12.3.24</t>
  </si>
  <si>
    <t>C12.3.24.1</t>
  </si>
  <si>
    <t>C12.3.24.2</t>
  </si>
  <si>
    <t>C12.3.24.3</t>
  </si>
  <si>
    <t>C12.3.25</t>
  </si>
  <si>
    <t>C12.3.25.1</t>
  </si>
  <si>
    <t>C12.3.25.2</t>
  </si>
  <si>
    <t>C12.3.25.3</t>
  </si>
  <si>
    <t>C12.3.26</t>
  </si>
  <si>
    <t>Continuous surface wave testing (CSW)</t>
  </si>
  <si>
    <t>C12.3.27</t>
  </si>
  <si>
    <t>Monitoring of instruments and earthworks by survey</t>
  </si>
  <si>
    <t>C12.3.28</t>
  </si>
  <si>
    <t>Supply and install rod settlement gauges</t>
  </si>
  <si>
    <t>C12.3.29</t>
  </si>
  <si>
    <t>Supply and install standpipe piezometers</t>
  </si>
  <si>
    <t>C12.3.30</t>
  </si>
  <si>
    <t>C12.3.31</t>
  </si>
  <si>
    <t>C12.3.32</t>
  </si>
  <si>
    <t>C12.3.33</t>
  </si>
  <si>
    <t>Supply and install geosynthetic for basal reinforcements</t>
  </si>
  <si>
    <t>C12.3.34</t>
  </si>
  <si>
    <t>Supply and placement of 125 mm protection layer</t>
  </si>
  <si>
    <t>Sheet Piling</t>
  </si>
  <si>
    <t>C12.4.1.2</t>
  </si>
  <si>
    <t>Diaphragm Walls</t>
  </si>
  <si>
    <t>C12.4.2</t>
  </si>
  <si>
    <t>C12.4.2.1</t>
  </si>
  <si>
    <t>C12.4.2.2</t>
  </si>
  <si>
    <t>C12.4.3</t>
  </si>
  <si>
    <t>Setting out of works at sheet piling or diaphragm panel positions</t>
  </si>
  <si>
    <t>C12.4.4</t>
  </si>
  <si>
    <t>C12.4.5</t>
  </si>
  <si>
    <t>Sheet pile extraction</t>
  </si>
  <si>
    <t>C12.4.6</t>
  </si>
  <si>
    <t>C12.4.6.1</t>
  </si>
  <si>
    <t>Props</t>
  </si>
  <si>
    <t>C12.4.6.2</t>
  </si>
  <si>
    <t>Anchors</t>
  </si>
  <si>
    <t>C12.4.6.3</t>
  </si>
  <si>
    <t>Tie-bars</t>
  </si>
  <si>
    <t>C12.4.7</t>
  </si>
  <si>
    <t>C12.4.7.1</t>
  </si>
  <si>
    <t>Chemical grouting</t>
  </si>
  <si>
    <t>C12.4.7.2</t>
  </si>
  <si>
    <t>Jet grouting</t>
  </si>
  <si>
    <t>C12.4.7.3</t>
  </si>
  <si>
    <t>Compaction grouting</t>
  </si>
  <si>
    <t>C12.4.8</t>
  </si>
  <si>
    <t>C12.4.9</t>
  </si>
  <si>
    <t>Partial Excavation of Panels</t>
  </si>
  <si>
    <t>C12.4.10</t>
  </si>
  <si>
    <t>C12.4.10.1</t>
  </si>
  <si>
    <t>C12.4.10.2</t>
  </si>
  <si>
    <t>C12.4.10.3</t>
  </si>
  <si>
    <t>C12.4.10.4</t>
  </si>
  <si>
    <t>C12.4.11</t>
  </si>
  <si>
    <t>Bentonite slurry re-use</t>
  </si>
  <si>
    <t>C12.4.12</t>
  </si>
  <si>
    <t>Steel reinforcement</t>
  </si>
  <si>
    <t>C12.4.13</t>
  </si>
  <si>
    <t>Exposing tops of selected concrete panels</t>
  </si>
  <si>
    <t>C12.4.14</t>
  </si>
  <si>
    <t>C12.4.14.1</t>
  </si>
  <si>
    <t>Setting up at completed panels</t>
  </si>
  <si>
    <t>C12.4.14.2</t>
  </si>
  <si>
    <t>C12.4.14.3</t>
  </si>
  <si>
    <t>C12.4.14.4</t>
  </si>
  <si>
    <t>Extra-over for inclined drilling</t>
  </si>
  <si>
    <t>C12.5.1</t>
  </si>
  <si>
    <t>Establishment on site</t>
  </si>
  <si>
    <t>C12.5.2</t>
  </si>
  <si>
    <t>Surface preparation for shotcreting</t>
  </si>
  <si>
    <t>C12.5.3</t>
  </si>
  <si>
    <t>Supply and installation of reinforcement:</t>
  </si>
  <si>
    <t>C12.5.3.1</t>
  </si>
  <si>
    <t>Welded steel mesh fabric (Ref. 395)</t>
  </si>
  <si>
    <t>C12.5.3.2</t>
  </si>
  <si>
    <t>C12.5.3.3</t>
  </si>
  <si>
    <t>Other special reinforcement systems as specified</t>
  </si>
  <si>
    <t>C12.5.4</t>
  </si>
  <si>
    <t>Shotcrete (of specified thickness or volume):</t>
  </si>
  <si>
    <t>C12.5.4.1</t>
  </si>
  <si>
    <t>C12.5.4.2</t>
  </si>
  <si>
    <t>C12.5.4.3</t>
  </si>
  <si>
    <t>C12.5.4.4</t>
  </si>
  <si>
    <t>Dental shotcrete</t>
  </si>
  <si>
    <t>C12.5.5</t>
  </si>
  <si>
    <t>Removal to spoil of material trimmed from slope</t>
  </si>
  <si>
    <t>C12.5.6</t>
  </si>
  <si>
    <t>Edge finishing of shotcrete</t>
  </si>
  <si>
    <t>C12.5.7</t>
  </si>
  <si>
    <t>Geopipe collectors and weepholes:</t>
  </si>
  <si>
    <t>C12.5.7.1</t>
  </si>
  <si>
    <t>C12.5.7.2</t>
  </si>
  <si>
    <t>C12.5.7.3</t>
  </si>
  <si>
    <t>C12.5.8</t>
  </si>
  <si>
    <t>Geocomposite/geosynthetic drain as specified</t>
  </si>
  <si>
    <t>Terminal sections for 3,81 m guardrails comprising of:</t>
  </si>
  <si>
    <t>Performance based vehicle restraint systems:</t>
  </si>
  <si>
    <t>C11.4.2</t>
  </si>
  <si>
    <t>C11.4.2.1</t>
  </si>
  <si>
    <t>Complete longitudinal barrier system to EN 1317 or AASHTO MASH or NCHRP350 as alternative where no MASH product is available:</t>
  </si>
  <si>
    <t>C11.4.2.2</t>
  </si>
  <si>
    <t>Terminal sections for the following to EN 1317 or AASHTO MASH or NCHRP350 as alternative where no MASH product is available:</t>
  </si>
  <si>
    <t>C11.4.2.3</t>
  </si>
  <si>
    <t>C11.4.3</t>
  </si>
  <si>
    <t>C11.4.3.1</t>
  </si>
  <si>
    <t>Project specific concrete barrier systems:</t>
  </si>
  <si>
    <t>C11.4.3.2</t>
  </si>
  <si>
    <t>C11.4.3.3</t>
  </si>
  <si>
    <t>C11.4.3.4</t>
  </si>
  <si>
    <t>Relocating or stacking precast barrier moved in excess of 1,0 km</t>
  </si>
  <si>
    <t>C11.4.4</t>
  </si>
  <si>
    <t>C11.4.4.1</t>
  </si>
  <si>
    <t>C11.4.4.2</t>
  </si>
  <si>
    <t>Extra over for horizontally curved guard rails</t>
  </si>
  <si>
    <t>Extra over C11.4.2.1(a) for horizontally curved guard rails factory bent to a radius of less than 45 m</t>
  </si>
  <si>
    <t>C11.4.5</t>
  </si>
  <si>
    <t>C11.4.5.1</t>
  </si>
  <si>
    <t>C11.4.5.2</t>
  </si>
  <si>
    <t>C11.4.5.3</t>
  </si>
  <si>
    <t>Additional guardrail posts for 3,81 m systems:</t>
  </si>
  <si>
    <t>Timber</t>
  </si>
  <si>
    <t>Extra over C11.4.5.1 and C11.4.5.2 for excavating holes of posts using labour enhanced methods</t>
  </si>
  <si>
    <t>C11.4.6</t>
  </si>
  <si>
    <t>C11.4.6.1</t>
  </si>
  <si>
    <t>C11.4.6.2</t>
  </si>
  <si>
    <t>Reflective plates:</t>
  </si>
  <si>
    <t>Steel plates</t>
  </si>
  <si>
    <t>Plastic plates</t>
  </si>
  <si>
    <t>C11.4.7</t>
  </si>
  <si>
    <t>C11.4.8</t>
  </si>
  <si>
    <t>C11.4.8.1</t>
  </si>
  <si>
    <t>Renovating guardrail material:</t>
  </si>
  <si>
    <t>Painting guardrails, end wings and bullnoses</t>
  </si>
  <si>
    <t>C11.4.9</t>
  </si>
  <si>
    <t>C11.4.9.1</t>
  </si>
  <si>
    <t>C11.4.9.2</t>
  </si>
  <si>
    <t>C11.4.9.3</t>
  </si>
  <si>
    <t>Re-erection of guardrails with recovered or provided material:</t>
  </si>
  <si>
    <t>Single guardrail</t>
  </si>
  <si>
    <t>Double guardrail</t>
  </si>
  <si>
    <t>Extra over C11.4.9.1 and C11.4.9.2 for excavating holes of posts using labour enhanced methods</t>
  </si>
  <si>
    <t>C11.4.10</t>
  </si>
  <si>
    <t>C11.4.10.1</t>
  </si>
  <si>
    <t>C11.4.10.2</t>
  </si>
  <si>
    <t>End treatments to existing guardrails with recovered or provided material:</t>
  </si>
  <si>
    <t>End wings</t>
  </si>
  <si>
    <t>Bullnoses</t>
  </si>
  <si>
    <t>C11.4.10.3</t>
  </si>
  <si>
    <t>Bridge adaptors</t>
  </si>
  <si>
    <t>C11.4.10.4</t>
  </si>
  <si>
    <t>End treatments with single guardrails</t>
  </si>
  <si>
    <t>C11.4.10.5</t>
  </si>
  <si>
    <t>End treatments with double guardrails</t>
  </si>
  <si>
    <t>C11.4.10.6</t>
  </si>
  <si>
    <t>Extra over C11.4.10.4 and C11.4.10.5 for excavating holes of posts using labour enhanced methods (soft and intermediate)</t>
  </si>
  <si>
    <t>C11.4.11</t>
  </si>
  <si>
    <t>C11.4.11.1</t>
  </si>
  <si>
    <t>C11.4.11.2</t>
  </si>
  <si>
    <t>C11.4.11.3</t>
  </si>
  <si>
    <t>C11.4.11.4</t>
  </si>
  <si>
    <t>C11.4.11.5</t>
  </si>
  <si>
    <t>C11.4.11.6</t>
  </si>
  <si>
    <t>New material required for the re-erection guardrails with recovered materials:</t>
  </si>
  <si>
    <t>Guardrails, 3,81 m compliant to SANS 1350</t>
  </si>
  <si>
    <t>Timber posts compliant to SANS 457</t>
  </si>
  <si>
    <t>Steel posts</t>
  </si>
  <si>
    <t>Reflective plates</t>
  </si>
  <si>
    <t>Spacer blocks compliant to SANS 457</t>
  </si>
  <si>
    <t>Splice bolt complete with nut and washer compliant to SANS 1350</t>
  </si>
  <si>
    <t>C11.4.11.7</t>
  </si>
  <si>
    <t>Post bolt complete with nut and washer compliant to SANS 1350</t>
  </si>
  <si>
    <t>C11.4.11.8</t>
  </si>
  <si>
    <t>C11.4.12</t>
  </si>
  <si>
    <t>Extra over items C11.4.1 and C11.4.2 for drilling and blasting holes for guardrail posts</t>
  </si>
  <si>
    <t>C11.4.13</t>
  </si>
  <si>
    <t>Steel base plates for guardrail posts on structures</t>
  </si>
  <si>
    <t>C11.4.14</t>
  </si>
  <si>
    <t>Nailing of gang nail plates on top of timber guardrail posts</t>
  </si>
  <si>
    <t>C11.4.15</t>
  </si>
  <si>
    <t>C11.4.15.1</t>
  </si>
  <si>
    <t>C11.4.15.2</t>
  </si>
  <si>
    <t>C11.4.15.3</t>
  </si>
  <si>
    <t>Disposal of existing guardrails:</t>
  </si>
  <si>
    <t>Straight or curved longitudinal guardrails</t>
  </si>
  <si>
    <t>C11.5.1</t>
  </si>
  <si>
    <t>Supply and erect new fencing material for new fences and for supplementing material in existing fences which are being repaired or removed:</t>
  </si>
  <si>
    <t>C11.5.1.1</t>
  </si>
  <si>
    <t>C11.5.1.2</t>
  </si>
  <si>
    <t>C11.5.1.3</t>
  </si>
  <si>
    <t>Diamond mesh</t>
  </si>
  <si>
    <t>C11.5.1.4</t>
  </si>
  <si>
    <t>Wire netting</t>
  </si>
  <si>
    <t>C11.5.1.5</t>
  </si>
  <si>
    <t>Barbed-tape security barrier</t>
  </si>
  <si>
    <t>C11.5.1.6</t>
  </si>
  <si>
    <t>Hinge joint mesh square</t>
  </si>
  <si>
    <t>C11.5.1.7</t>
  </si>
  <si>
    <t>C11.5.1.8</t>
  </si>
  <si>
    <t>C11.5.1.9</t>
  </si>
  <si>
    <t>Straining posts, stays and anchors:</t>
  </si>
  <si>
    <t>C11.5.1.10</t>
  </si>
  <si>
    <t>Extra over items C11.5.1.3; C11.5.1.4 and C11.5.1.6 for stone packing</t>
  </si>
  <si>
    <t>C11.5.1.11</t>
  </si>
  <si>
    <t>Extra over items C11.5.1.3; C11.5.1.4 and C11.5.1.6 for trenching</t>
  </si>
  <si>
    <t>C11.5.2</t>
  </si>
  <si>
    <t>C11.5.3</t>
  </si>
  <si>
    <t>Moving existing fences and gates:</t>
  </si>
  <si>
    <t>C11.5.3.1</t>
  </si>
  <si>
    <t>Fences:</t>
  </si>
  <si>
    <t>Gates</t>
  </si>
  <si>
    <t>C11.5.3.2</t>
  </si>
  <si>
    <t>C11.5.4</t>
  </si>
  <si>
    <t>C11.5.4.1</t>
  </si>
  <si>
    <t>C11.5.4.2</t>
  </si>
  <si>
    <t>Dismantling existing fences and gates:</t>
  </si>
  <si>
    <t>C11.5.5</t>
  </si>
  <si>
    <t>C11.5.5.1</t>
  </si>
  <si>
    <t>C11.5.5.2</t>
  </si>
  <si>
    <t>C11.5.5.3</t>
  </si>
  <si>
    <t>C11.5.5.4</t>
  </si>
  <si>
    <t>C11.5.5.5</t>
  </si>
  <si>
    <t>Providing temporary fences and gates:</t>
  </si>
  <si>
    <t>Stock-proof fences</t>
  </si>
  <si>
    <t>Vermin-proof fences</t>
  </si>
  <si>
    <t>Pedestrian fences</t>
  </si>
  <si>
    <t>Game fences</t>
  </si>
  <si>
    <t>C11.5.6</t>
  </si>
  <si>
    <t>Ringbolts for anchoring fencing to structures</t>
  </si>
  <si>
    <t>C11.5.7</t>
  </si>
  <si>
    <t>Drilling and blasting holes for posts and anchors</t>
  </si>
  <si>
    <t>C11.5.8</t>
  </si>
  <si>
    <t>C11.5.8.1</t>
  </si>
  <si>
    <t>C11.5.8.2</t>
  </si>
  <si>
    <t>Posts fixed horizontally to the bottom of wire mesh for the closing of openings under fences:</t>
  </si>
  <si>
    <t>C11.5.9</t>
  </si>
  <si>
    <t>C11.5.10</t>
  </si>
  <si>
    <t>C11.5.10.1</t>
  </si>
  <si>
    <t>C11.5.10.2</t>
  </si>
  <si>
    <t>C11.5.10.3</t>
  </si>
  <si>
    <t>C11.5.10.4</t>
  </si>
  <si>
    <t>C11.5.10.5</t>
  </si>
  <si>
    <t>Disposal of existing fencing materials:</t>
  </si>
  <si>
    <t>C11.5.10.6</t>
  </si>
  <si>
    <t>C11.6.1</t>
  </si>
  <si>
    <t>C11.6.1.1</t>
  </si>
  <si>
    <t>Aluminium sheet (2,0 mm thick):</t>
  </si>
  <si>
    <t>C11.6.1.2</t>
  </si>
  <si>
    <t>Aluminium composite sheet</t>
  </si>
  <si>
    <t>C11.6.1.3</t>
  </si>
  <si>
    <t>Prepainted galvanized steel plate:</t>
  </si>
  <si>
    <t>C11.6.1.4</t>
  </si>
  <si>
    <t>Prepainted galvanized steel profiles (200 mm high panels):</t>
  </si>
  <si>
    <t>C11.6.1.5</t>
  </si>
  <si>
    <t>C11.6.1.6</t>
  </si>
  <si>
    <t>Extra over items C11.6.1.1 to C11.6.1.4 for attaching signboards to overhead gantry structures and overhead to bridges</t>
  </si>
  <si>
    <t>C11.6.1.7</t>
  </si>
  <si>
    <t>C11.6.1.8</t>
  </si>
  <si>
    <t>Regulatory signs, permanent:</t>
  </si>
  <si>
    <t>Regulatory signs, temporary:</t>
  </si>
  <si>
    <t>C11.6.1.9</t>
  </si>
  <si>
    <t>Warning signs, permanent:</t>
  </si>
  <si>
    <t>C11.6.1.10</t>
  </si>
  <si>
    <t>Warning signs, temporary:</t>
  </si>
  <si>
    <t>C11.6.1.11</t>
  </si>
  <si>
    <t>C11.6.1.12</t>
  </si>
  <si>
    <t>C11.6.2</t>
  </si>
  <si>
    <t>Extra over on item C11.6.1 for using:</t>
  </si>
  <si>
    <t>Road signboards with painted or coloured semi-matt background. Symbols, lettering and borders in semi- matt black or in Class I retro-reflective material, where the sign board is constructed from:</t>
  </si>
  <si>
    <t>C11.6.2.1</t>
  </si>
  <si>
    <t>Background of retro-reflective material:</t>
  </si>
  <si>
    <t>C11.6.2.2</t>
  </si>
  <si>
    <t>Lettering, symbols, numbers, arrows, emblems and borders of retro-reflective material:</t>
  </si>
  <si>
    <t>C11.6.3</t>
  </si>
  <si>
    <t>C11.6.3.1</t>
  </si>
  <si>
    <t>Road sign supports (overhead road sign structures excluded):</t>
  </si>
  <si>
    <t>C11.6.3.2</t>
  </si>
  <si>
    <t>C11.6.4</t>
  </si>
  <si>
    <t>C11.6.4.1</t>
  </si>
  <si>
    <t>C11.6.4.2</t>
  </si>
  <si>
    <t>Replace marker boards on existing kilometre posts</t>
  </si>
  <si>
    <t>C11.9.1</t>
  </si>
  <si>
    <t>Finishing the road and road reserve:</t>
  </si>
  <si>
    <t>C11.9.1.1</t>
  </si>
  <si>
    <t>Dual carriageway road</t>
  </si>
  <si>
    <t>Single carriageway road</t>
  </si>
  <si>
    <t>C11.9.2</t>
  </si>
  <si>
    <t>C11.9.2.2</t>
  </si>
  <si>
    <t>Treatment of old roads and temporary deviations:</t>
  </si>
  <si>
    <t>Conventional construction methods</t>
  </si>
  <si>
    <t>By hand only</t>
  </si>
  <si>
    <t>C11.6.5</t>
  </si>
  <si>
    <t>C11.6.5.1</t>
  </si>
  <si>
    <t>C11.6.5.2</t>
  </si>
  <si>
    <t>C11.6.5.3</t>
  </si>
  <si>
    <t>C11.6.5.4</t>
  </si>
  <si>
    <t>Excavating soft material and backfilling</t>
  </si>
  <si>
    <t>Excavating soft or intermediate material and backfilling using labour enhanced construction methods</t>
  </si>
  <si>
    <t>Extra over item C11.6.5.1 and C11.6.5.2 for cement-treated soil backfill</t>
  </si>
  <si>
    <t>Extra over item C11.6.5.1 for hard material excavation</t>
  </si>
  <si>
    <t>C11.6.5.5</t>
  </si>
  <si>
    <t>Imported backfill material from commercial sources</t>
  </si>
  <si>
    <t>C11.6.6</t>
  </si>
  <si>
    <t>C11.6.6.1</t>
  </si>
  <si>
    <t>C11.6.6.2</t>
  </si>
  <si>
    <t>C11.6.6.3</t>
  </si>
  <si>
    <t>C11.6.6.4</t>
  </si>
  <si>
    <t>Dismantling, storing and re-erecting road signs with a surface area of:</t>
  </si>
  <si>
    <t>Area 0 to 0,5 m²</t>
  </si>
  <si>
    <t>Area exceeding 0,5 m² but not 2,0 m²</t>
  </si>
  <si>
    <t>C11.6.7</t>
  </si>
  <si>
    <t>C11.6.7.1</t>
  </si>
  <si>
    <t>Dismantling and storing of road signs and overhead signs:</t>
  </si>
  <si>
    <t>Dismantling and storing of road signs with a surface area of:</t>
  </si>
  <si>
    <t>C11.6.7.2</t>
  </si>
  <si>
    <t>Dismantling and storing of overhead signs with a surface area of:</t>
  </si>
  <si>
    <t>C11.6.8</t>
  </si>
  <si>
    <t>C11.6.8.1</t>
  </si>
  <si>
    <t>C11.6.8.2</t>
  </si>
  <si>
    <t>C11.6.8.3</t>
  </si>
  <si>
    <t>C11.6.9</t>
  </si>
  <si>
    <t>C11.6.9.1</t>
  </si>
  <si>
    <t>C11.6.9.2</t>
  </si>
  <si>
    <t>Specialist installation of traffic signals</t>
  </si>
  <si>
    <t>Handling cost, profit and all other charges of sub item C11.6.9.1</t>
  </si>
  <si>
    <t>C11.6.10</t>
  </si>
  <si>
    <t>C11.6.10.1</t>
  </si>
  <si>
    <t>C11.6.10.2</t>
  </si>
  <si>
    <t>C11.6.10.3</t>
  </si>
  <si>
    <t>C11.6.10.4</t>
  </si>
  <si>
    <t>Disposing of road signs with a surface area of:</t>
  </si>
  <si>
    <t>C11.6.11</t>
  </si>
  <si>
    <t>C11.6.11.1</t>
  </si>
  <si>
    <t>C11.6.11.2</t>
  </si>
  <si>
    <t>Disposing of overhead road signs:</t>
  </si>
  <si>
    <t>Up to 10 m²</t>
  </si>
  <si>
    <t>Exceeding 10 m²</t>
  </si>
  <si>
    <t>C11.7.1</t>
  </si>
  <si>
    <t>C11.7.1.1</t>
  </si>
  <si>
    <t>Road marking:</t>
  </si>
  <si>
    <t>C11.7.1.2</t>
  </si>
  <si>
    <t>C11.7.1.3</t>
  </si>
  <si>
    <t>C11.7.1.4</t>
  </si>
  <si>
    <t>C11.7.1.5</t>
  </si>
  <si>
    <t>C11.7.1.6</t>
  </si>
  <si>
    <t>C11.7.1.7</t>
  </si>
  <si>
    <t>C11.7.1.8</t>
  </si>
  <si>
    <t>C11.7.1.9</t>
  </si>
  <si>
    <t>C11.7.1.10</t>
  </si>
  <si>
    <t>C11.7.1.11</t>
  </si>
  <si>
    <t>C11.7.1.12</t>
  </si>
  <si>
    <t>C11.7.1.13</t>
  </si>
  <si>
    <t>C11.7.1.14</t>
  </si>
  <si>
    <t>C11.7.1.15</t>
  </si>
  <si>
    <t>C11.7.1.16</t>
  </si>
  <si>
    <t>C11.7.1.17</t>
  </si>
  <si>
    <t>C11.7.1.18</t>
  </si>
  <si>
    <t>C11.7.1.19</t>
  </si>
  <si>
    <t>C11.7.1.20</t>
  </si>
  <si>
    <t>C11.7.2</t>
  </si>
  <si>
    <t>Retro-reflective road marking:</t>
  </si>
  <si>
    <t>C11.7.2.1</t>
  </si>
  <si>
    <t>C11.7.2.2</t>
  </si>
  <si>
    <t>C11.7.2.3</t>
  </si>
  <si>
    <t>C11.7.2.4</t>
  </si>
  <si>
    <t>C11.7.2.5</t>
  </si>
  <si>
    <t>C11.7.2.6</t>
  </si>
  <si>
    <t>C11.7.2.7</t>
  </si>
  <si>
    <t>C11.7.2.8</t>
  </si>
  <si>
    <t>C11.7.2.9</t>
  </si>
  <si>
    <t>C11.7.2.10</t>
  </si>
  <si>
    <t>C11.7.2.11</t>
  </si>
  <si>
    <t>C11.7.2.12</t>
  </si>
  <si>
    <t>C11.7.2.13</t>
  </si>
  <si>
    <t>C11.7.2.14</t>
  </si>
  <si>
    <t>C11.7.2.15</t>
  </si>
  <si>
    <t>C11.7.2.16</t>
  </si>
  <si>
    <t>C11.7.2.17</t>
  </si>
  <si>
    <t>C11.7.2.18</t>
  </si>
  <si>
    <t>C11.7.2.19</t>
  </si>
  <si>
    <t>C11.7.3.1</t>
  </si>
  <si>
    <t>C11.7.3.2</t>
  </si>
  <si>
    <t>C11.7.3.3</t>
  </si>
  <si>
    <t>C11.7.3.4</t>
  </si>
  <si>
    <t>Thermoplastic road marking:</t>
  </si>
  <si>
    <t>C11.7.4</t>
  </si>
  <si>
    <t>C11.7.4.1</t>
  </si>
  <si>
    <t>C11.7.4.2</t>
  </si>
  <si>
    <t>C11.7.4.3</t>
  </si>
  <si>
    <t>C11.7.4.4</t>
  </si>
  <si>
    <t>Cold plastic road marking material:</t>
  </si>
  <si>
    <t>White lettering and symbols</t>
  </si>
  <si>
    <t>Yellow lettering and symbols</t>
  </si>
  <si>
    <t>Red lettering and symbols</t>
  </si>
  <si>
    <t>Transverse lines, painted island and arrestor bed markings (any colour)</t>
  </si>
  <si>
    <t>C11.7.5</t>
  </si>
  <si>
    <t>C11.7.5.1</t>
  </si>
  <si>
    <t>C11.7.5.2</t>
  </si>
  <si>
    <t>C11.7.5.3</t>
  </si>
  <si>
    <t>C11.7.5.4</t>
  </si>
  <si>
    <t>C11.7.5.5</t>
  </si>
  <si>
    <t>C11.7.5.6</t>
  </si>
  <si>
    <t>White paint</t>
  </si>
  <si>
    <t>Variations in rate of application:</t>
  </si>
  <si>
    <t>Yellow paint</t>
  </si>
  <si>
    <t>Red paint</t>
  </si>
  <si>
    <t>Retro-reflective beads</t>
  </si>
  <si>
    <t>Thermoplastic material, all colours</t>
  </si>
  <si>
    <t>Cold plastic marking material, all colours</t>
  </si>
  <si>
    <t>C11.7.6</t>
  </si>
  <si>
    <t>C11.7.6.1</t>
  </si>
  <si>
    <t>C11.7.6.2</t>
  </si>
  <si>
    <t>C11.7.6.3</t>
  </si>
  <si>
    <t>Pre formed road marking tape:</t>
  </si>
  <si>
    <t>C11.7.7</t>
  </si>
  <si>
    <t>C11.7.7.1</t>
  </si>
  <si>
    <t>C11.7.7.2</t>
  </si>
  <si>
    <t>C11.7.7.3</t>
  </si>
  <si>
    <t>C11.7.7.4</t>
  </si>
  <si>
    <t>C11.7.7.5</t>
  </si>
  <si>
    <t>C11.7.7.6</t>
  </si>
  <si>
    <t>C11.7.7.7</t>
  </si>
  <si>
    <t>C11.7.7.8</t>
  </si>
  <si>
    <t>C11.7.7.9</t>
  </si>
  <si>
    <t>C11.7.7.10</t>
  </si>
  <si>
    <t>Road studs:</t>
  </si>
  <si>
    <t>Provision of temporary and permanent road studs</t>
  </si>
  <si>
    <t>Handling cost, profit and all other charges of sub item C11.7.7.5</t>
  </si>
  <si>
    <t>Installation only of surface bonded road studs with anchor shanks</t>
  </si>
  <si>
    <t>Installation only of surface bonded road studs without anchor shanks</t>
  </si>
  <si>
    <t>Installation only of embedded glass road studs</t>
  </si>
  <si>
    <t>Installation only of temporary stick on road studs (including removal)</t>
  </si>
  <si>
    <t>C11.7.8</t>
  </si>
  <si>
    <t>Setting out and premarking the lines (excluding traffic island markings, lettering and symbols)</t>
  </si>
  <si>
    <t>C11.7.9</t>
  </si>
  <si>
    <t>Re-establishing the painting unit during the defects notification period and at other instances on instruction of the Engineer</t>
  </si>
  <si>
    <t>C11.7.10</t>
  </si>
  <si>
    <t>C11.7.10.1</t>
  </si>
  <si>
    <t>C11.7.10.2</t>
  </si>
  <si>
    <t>C11.7.10.3</t>
  </si>
  <si>
    <t>Removal of existing, temporary or final road markings by:</t>
  </si>
  <si>
    <t>Sandblasting</t>
  </si>
  <si>
    <t>Water-jetting</t>
  </si>
  <si>
    <t>Overpainting as temporary measure</t>
  </si>
  <si>
    <t>C11.7.11</t>
  </si>
  <si>
    <t>Removal of existing road studs</t>
  </si>
  <si>
    <t>C11.8.1</t>
  </si>
  <si>
    <t>C11.8.1.1</t>
  </si>
  <si>
    <t>Trimming:</t>
  </si>
  <si>
    <t>Machine trimming</t>
  </si>
  <si>
    <t>C11.8.1.2</t>
  </si>
  <si>
    <t>Hand trimming</t>
  </si>
  <si>
    <t>C11.8.2</t>
  </si>
  <si>
    <t>C11.8.2.1</t>
  </si>
  <si>
    <t>C11.8.2.2</t>
  </si>
  <si>
    <t>Trimming using machines for trimming or shaping (alternative to subitem C11.8.1.1):</t>
  </si>
  <si>
    <t>Bulldozer</t>
  </si>
  <si>
    <t>Motor grader</t>
  </si>
  <si>
    <t>C11.8.3</t>
  </si>
  <si>
    <t>C11.8.3.1</t>
  </si>
  <si>
    <t>C11.8.3.2</t>
  </si>
  <si>
    <t>Preparing the areas for grassing:</t>
  </si>
  <si>
    <t>Ripping</t>
  </si>
  <si>
    <t>Scarifying for loosening topsoil</t>
  </si>
  <si>
    <t>C11.8.3.3</t>
  </si>
  <si>
    <t>Topsoiling within the road reserve where the following materials are used:</t>
  </si>
  <si>
    <t>C11.8.3.4</t>
  </si>
  <si>
    <t>C11.8.3.5</t>
  </si>
  <si>
    <t>Topsoiling of borrowpits by using topsoil obtained from borrow areas or from the road reserve</t>
  </si>
  <si>
    <t>Providing and applying chemical fertilisers and/or soil-improvement material:</t>
  </si>
  <si>
    <t>C11.8.4</t>
  </si>
  <si>
    <t>C11.8.4.1</t>
  </si>
  <si>
    <t>C11.8.4.2</t>
  </si>
  <si>
    <t>C11.8.4.3</t>
  </si>
  <si>
    <t>Grassing:</t>
  </si>
  <si>
    <t>Sodding by using the following types of sods:</t>
  </si>
  <si>
    <t>Hydroseeding:</t>
  </si>
  <si>
    <t>C11.8.4.4</t>
  </si>
  <si>
    <t>C11.8.4.5</t>
  </si>
  <si>
    <t>Planting grass seed with an approved grass-planting machine</t>
  </si>
  <si>
    <t>Hand sowing</t>
  </si>
  <si>
    <t>C11.8.4.6</t>
  </si>
  <si>
    <t>C11.8.5</t>
  </si>
  <si>
    <t>Watering the grass when established by topsoiling only</t>
  </si>
  <si>
    <t>kilolitre</t>
  </si>
  <si>
    <t>C11.8.6</t>
  </si>
  <si>
    <t>Watering the already planted grass, trees and shrubs during the growing season</t>
  </si>
  <si>
    <t>C11.8.7</t>
  </si>
  <si>
    <t>Mowing the grass</t>
  </si>
  <si>
    <t>C11.8.8</t>
  </si>
  <si>
    <t>C11.8.9</t>
  </si>
  <si>
    <t>Trees and shrubs:</t>
  </si>
  <si>
    <t>C11.8.9.1</t>
  </si>
  <si>
    <t>Providing trees and shrubs:</t>
  </si>
  <si>
    <t>C11.8.9.2</t>
  </si>
  <si>
    <t>Planting and establishing:</t>
  </si>
  <si>
    <t>C11.8.10</t>
  </si>
  <si>
    <t>Unspecified work for landscaping</t>
  </si>
  <si>
    <t>C11.8.11</t>
  </si>
  <si>
    <t>Weeding all grass-seeded areas and the grass when established by topsoiling only</t>
  </si>
  <si>
    <t>C11.8.12</t>
  </si>
  <si>
    <t>Removal of undesirable vegetation</t>
  </si>
  <si>
    <t>Programming and Reporting:</t>
  </si>
  <si>
    <t>Routine road maintenance of existing public roads within the Site of the Works or other public roads outside the Site of the Works which are used as detours:</t>
  </si>
  <si>
    <t>Safety:</t>
  </si>
  <si>
    <t>Road safety audits:</t>
  </si>
  <si>
    <t>Dayworks:</t>
  </si>
  <si>
    <t>Materials:</t>
  </si>
  <si>
    <t>Disposal of non-useable assets:</t>
  </si>
  <si>
    <t>The Contractor's general obligations:</t>
  </si>
  <si>
    <t>Site accommodation:</t>
  </si>
  <si>
    <t>Items measured by area:</t>
  </si>
  <si>
    <t>Items measured by number:</t>
  </si>
  <si>
    <t>Prime cost items:</t>
  </si>
  <si>
    <t>Services at site offices, laboratories and site accommodation:</t>
  </si>
  <si>
    <t>Site inspection transport:</t>
  </si>
  <si>
    <t>Supply and installation of all required security measures at the Engineer’s site offices and laboratories</t>
  </si>
  <si>
    <t>Site security measures for the Engineer’s facilities:</t>
  </si>
  <si>
    <t>Provision of safety equipment for visitors:</t>
  </si>
  <si>
    <t>Tow trucks:</t>
  </si>
  <si>
    <t>Temporary traffic control facilities:</t>
  </si>
  <si>
    <t>Clearing:</t>
  </si>
  <si>
    <t>Grubbing with hand labour when labour enhancement work is specified or it is not practical to use a machine</t>
  </si>
  <si>
    <t>Removal of buildings and structures:</t>
  </si>
  <si>
    <t>Grubbing:</t>
  </si>
  <si>
    <t>Loading:</t>
  </si>
  <si>
    <t>Hauling:</t>
  </si>
  <si>
    <t>Location, identification, protection and relocation of existing services:</t>
  </si>
  <si>
    <t>Existing services location, detection and verification:</t>
  </si>
  <si>
    <t>Provision of guarantees or deposits for services:</t>
  </si>
  <si>
    <t>Trench excavation (in soft material):</t>
  </si>
  <si>
    <t>Trench excavation using labour enhanced construction methods:</t>
  </si>
  <si>
    <t>Backfilling of trenches:</t>
  </si>
  <si>
    <t>Extra over item C2.1.11 for backfilling with soil cement or stabilised material:</t>
  </si>
  <si>
    <t>Extra over items C2.1.11, C2.1.12 and C2.1.13 for additional compaction of backfill:</t>
  </si>
  <si>
    <t>Stone packing:</t>
  </si>
  <si>
    <t>Timbering, strutting and shoring:</t>
  </si>
  <si>
    <t>Dealing with water during services work:</t>
  </si>
  <si>
    <t>Supply and installation of sandbags in trenches:</t>
  </si>
  <si>
    <t>Existing services that intersect or adjoin a trench:</t>
  </si>
  <si>
    <t>Saw-cutting before excavation:</t>
  </si>
  <si>
    <t>Demolition of existing manholes, access chambers and other service structures consisting of:</t>
  </si>
  <si>
    <t>Backfill compacted to 93 % (100 % for sand) of MDD (areas subject to traffic loads) using material:</t>
  </si>
  <si>
    <t>Backfill compacted to 90 % (100 % for sand) of MDD or complying with the DCP requirements of Clause A2.1.8.2c) (areas not subject to traffic loads) using material:</t>
  </si>
  <si>
    <t>Supply, lay and prove ducts:</t>
  </si>
  <si>
    <t>Extra over item C2.2.1 for the provision of split ducts:</t>
  </si>
  <si>
    <t>Lay and prove ducts provided by others:</t>
  </si>
  <si>
    <t>Concrete for bedding and encasement of ducts:</t>
  </si>
  <si>
    <t>Duct accessories (markers, marking, draw wires and end caps etc.):</t>
  </si>
  <si>
    <t>Handholes, manholes and access chambers for ducts:</t>
  </si>
  <si>
    <t>Covers and frames for duct handholes, manholes and access chambers:</t>
  </si>
  <si>
    <t>Install duct handhole, manhole and access chamber covers and frames provided by others:</t>
  </si>
  <si>
    <t>Supply, lay, joint and test sewers:</t>
  </si>
  <si>
    <t>Extra over item C2.3.1 for sewer specials:</t>
  </si>
  <si>
    <t>Bedding for sewers (Class B and C) and fill blanket compacted to 90 % of MDD (100 % for sand):</t>
  </si>
  <si>
    <t>Bedding using selected granular material:</t>
  </si>
  <si>
    <t>Selected fill blanket material:</t>
  </si>
  <si>
    <t>Concrete for bedding (Class A) and encasement for sewers:</t>
  </si>
  <si>
    <t>Manholes, inspection chambers and cleaning eyes for sewers:</t>
  </si>
  <si>
    <t>Covers and frames for sewer manholes, inspection chambers and other structures:</t>
  </si>
  <si>
    <t>Sewer accessories (anchor blocks, marker posts, plug stoppers etc.):</t>
  </si>
  <si>
    <t>Sewer connections (erf and existing line connections):</t>
  </si>
  <si>
    <t>Erf connections to sewer manholes:</t>
  </si>
  <si>
    <t>Connecting sewers to existing manholes:</t>
  </si>
  <si>
    <t>Breaking into an existing sewer and building a new manhole:</t>
  </si>
  <si>
    <t>Raising and lowering existing sewer manholes:</t>
  </si>
  <si>
    <t>Raising manholes:</t>
  </si>
  <si>
    <t>Lowering manholes:</t>
  </si>
  <si>
    <t>CCTV camera inspections:</t>
  </si>
  <si>
    <t>Supply and lay water mains complete with couplings:</t>
  </si>
  <si>
    <t>State for each water main the pipe material type, class, coupling type and the class of bedding etc.:</t>
  </si>
  <si>
    <t>Extra over item C2.3.21 for supplying and fixing water main fittings or specials complete with couplings:</t>
  </si>
  <si>
    <t>State for each water main fitting or special the type, class etc.:</t>
  </si>
  <si>
    <t>Extra over item C2.3.21 for supplying and fixing water main valves:</t>
  </si>
  <si>
    <t>State for each water main valve the type, class etc.:</t>
  </si>
  <si>
    <t>Extra over item C2.3.21 for cutting of pipes and the supplying and fixing of extra couplings:</t>
  </si>
  <si>
    <t>State for each water main the pipe material type and coupling type:</t>
  </si>
  <si>
    <t>Extra over items C2.3.21, C2.3.22 and C2.3.23 for supplying and installing joints with machined collars and special couplings:</t>
  </si>
  <si>
    <t>State for each water main the pipe collar and special coupling type:</t>
  </si>
  <si>
    <t>Supplying and installing pipes, specials and valves on short pipe runs:</t>
  </si>
  <si>
    <t>State for each short run water main the pipe material type, class and class of bedding etc.:</t>
  </si>
  <si>
    <t>Extra over item C2.3.21 for encasing (wrapping) joints:</t>
  </si>
  <si>
    <t>State for each water main the number of joints to be encased (wrapped):</t>
  </si>
  <si>
    <t>Installation of hydrants and water meters:</t>
  </si>
  <si>
    <t>Bedding for water mains (Class B and C) and fill blanket compacted to 90 % of MDD (100 % for sand):</t>
  </si>
  <si>
    <t>Concrete for bedding (Class A) and encasement for water mains:</t>
  </si>
  <si>
    <t>Covers and frames for water main manholes, valve and hydrant chambers and other structures:</t>
  </si>
  <si>
    <t>Water main accessories (anchor or thrust blocks, pedestals or marker posts etc.):</t>
  </si>
  <si>
    <t>Other accessories:</t>
  </si>
  <si>
    <t>Connections to existing water mains:</t>
  </si>
  <si>
    <t>Raising and lowering existing manholes or valve or hydrant chambers:</t>
  </si>
  <si>
    <t>Lowering manholes or valve or hydrant chambers:</t>
  </si>
  <si>
    <t>Disinfection of potable water pipelines:</t>
  </si>
  <si>
    <t>Extra over items C2.3.3.1(a) to C2.3.3.1(c) and C2.3.3.2(a) to C2.3.3.2(c) for screening material</t>
  </si>
  <si>
    <t>Extra over items C2.3.29.1(a) to C2.3.29.1(c) and C2.3.29.2(a) to C2.3.29.2(c) for screening material</t>
  </si>
  <si>
    <t>Pay items C2.3.12 to C2.3.20 have been deliberately left for use for additional contract specific sewer related pay items inserted via the Contract Documentation.</t>
  </si>
  <si>
    <t>WHERE CRUSHED STONE MATERIAL IS EXCAVATED, PRODUCED AND STOCKPILED FOR USE ON OTHER PROJECTS, THE ITEMS HEREUNDER SHALL APPLY.</t>
  </si>
  <si>
    <t>Milling and removal of existing asphalt layers with an average milling depth (Contractor takes ownership):</t>
  </si>
  <si>
    <t>Milling and removal of existing asphalt layers with an average milling depth (Employer takes ownership):</t>
  </si>
  <si>
    <t>Commercial materials identified by the Contractor from commercial, private or other non-commercial suppliers:</t>
  </si>
  <si>
    <t>Cost to procure commercial materials identified by the Employer from private or non-commercial sources:</t>
  </si>
  <si>
    <t>Cementitious stabilising agents:</t>
  </si>
  <si>
    <t>Foam stabilised selected layer compacted to 95 % of MDD:</t>
  </si>
  <si>
    <t>Foam stabilised subbase layer compacted to 97 % of MDD:</t>
  </si>
  <si>
    <t>Foam stabilised subbase layer compacted to 102 % of MDD:</t>
  </si>
  <si>
    <t>Material shortfall or make-up material:</t>
  </si>
  <si>
    <t>Finishing the stabilised layer:</t>
  </si>
  <si>
    <t>Backfill with the following pavement layer material using labour enhanced methods of construction:</t>
  </si>
  <si>
    <t>Additional concrete placed to thicken up the slab at joints as specified in the Contract Documentation</t>
  </si>
  <si>
    <t>C6.2.4.1</t>
  </si>
  <si>
    <t>Texturing and curing the concrete pavement:</t>
  </si>
  <si>
    <t>Tie-bars and dowels for full depth repairs:</t>
  </si>
  <si>
    <t>Sawing of concrete in rehabilitation works to different depths:</t>
  </si>
  <si>
    <t>Removal of existing supporting layers in rehabilitation work:</t>
  </si>
  <si>
    <t>Preparing the underlying layers after the concrete has been removed:</t>
  </si>
  <si>
    <t>Reinstatement of concrete layers (Excluding texturing and curing):</t>
  </si>
  <si>
    <t>Pre-treating existing dowels:</t>
  </si>
  <si>
    <t>C8.1.1.5</t>
  </si>
  <si>
    <t>65 % Cationic spray grade emulsion:</t>
  </si>
  <si>
    <t>60 % Anionic stable grade emulsion:</t>
  </si>
  <si>
    <t>Water cutting:</t>
  </si>
  <si>
    <t>Application and rolling in of heated aggregate</t>
  </si>
  <si>
    <t>Construction of trial sections:</t>
  </si>
  <si>
    <t>Application of bond coat:</t>
  </si>
  <si>
    <t>C10.1.2.1</t>
  </si>
  <si>
    <t>C10.1.2.2</t>
  </si>
  <si>
    <t>C10.1.2.3</t>
  </si>
  <si>
    <t>C10.1.2.4</t>
  </si>
  <si>
    <t>C10.1.2.5</t>
  </si>
  <si>
    <t>Foundation trenches for stone masonry walls:</t>
  </si>
  <si>
    <t>Excavating foundation trenches in soft material using labour enhanced construction methods 0 m to 1,0 m depth</t>
  </si>
  <si>
    <t>Excavating foundation trenches in intermediate material using labour enhanced construction methods 0 m to 1,0 m depth</t>
  </si>
  <si>
    <t>Stone pitching:</t>
  </si>
  <si>
    <t>Plain stone pitching:</t>
  </si>
  <si>
    <t>Riprap:</t>
  </si>
  <si>
    <t>Concrete pitching or paving:</t>
  </si>
  <si>
    <t>Excavating all material situated within the following depth ranges below the surface level:</t>
  </si>
  <si>
    <t>Removing existing guardrails</t>
  </si>
  <si>
    <t>Installation of traffic signals:</t>
  </si>
  <si>
    <t>Danger plates at culverts/structures:</t>
  </si>
  <si>
    <t>Excavation and backfilling for road sign supports (not applicable to kilometre posts):</t>
  </si>
  <si>
    <t>Kilometre markers:</t>
  </si>
  <si>
    <t>Pile Integrity Testing on augered/bored piles:</t>
  </si>
  <si>
    <t>Lateral support to excavations:</t>
  </si>
  <si>
    <t>Note: The numbering of the items below differs from the spec. Spec numbering is incorrect</t>
  </si>
  <si>
    <t>Performance monitoring of anchors:</t>
  </si>
  <si>
    <t>Grouting (Cement):</t>
  </si>
  <si>
    <t>Grouting (Fillers and Additives):</t>
  </si>
  <si>
    <t>DCP, CPT and DPSH testing:</t>
  </si>
  <si>
    <t>Establishment on site for:</t>
  </si>
  <si>
    <t>Variation in number of blows:</t>
  </si>
  <si>
    <t>Moving to and setting up equipment at sections or sites to be defined:</t>
  </si>
  <si>
    <t>Cement, additives, bentonite, aggregate and fillers:</t>
  </si>
  <si>
    <t>Coring of concrete panels:</t>
  </si>
  <si>
    <t>Sheet pile grouting:</t>
  </si>
  <si>
    <t>Establishment on site for MSE:</t>
  </si>
  <si>
    <t>Reinforcing steel in wall base foundation:</t>
  </si>
  <si>
    <t>Fixing mechanism to facings:</t>
  </si>
  <si>
    <t>Monitoring quality of groundwater:</t>
  </si>
  <si>
    <t>Service ducts in structures:</t>
  </si>
  <si>
    <t>Temporary access structures and work platforms (by element):</t>
  </si>
  <si>
    <t>Access and platforms to locations as described as well as dismantling and removal at completion (heights assessed by Contractor):</t>
  </si>
  <si>
    <t>Mobile access units:</t>
  </si>
  <si>
    <t>Delamination Survey:</t>
  </si>
  <si>
    <t>Concrete cover survey:</t>
  </si>
  <si>
    <t>Concrete compressive strength:</t>
  </si>
  <si>
    <t>Carbonation depth testing:</t>
  </si>
  <si>
    <t>Chloride profile testing:</t>
  </si>
  <si>
    <t>Half-cell potential measurements:</t>
  </si>
  <si>
    <t>Surface resistivity measurements:</t>
  </si>
  <si>
    <t>Corrosion rate measurements:</t>
  </si>
  <si>
    <t>Demolition of concrete members or elements by labour enhanced construction:</t>
  </si>
  <si>
    <t>Curing of repair surfaces:</t>
  </si>
  <si>
    <t>Crack filling:</t>
  </si>
  <si>
    <t>Site and core tests:</t>
  </si>
  <si>
    <t>Sprayed concrete of specified strength class, thickness and finish applied in one or multiple layers as necessary:</t>
  </si>
  <si>
    <t>Preparation of concrete surfaces:</t>
  </si>
  <si>
    <t>Adhesive and saturant:</t>
  </si>
  <si>
    <t>Bonded plates, bars or sections:</t>
  </si>
  <si>
    <t>Supply new ancillary elements:</t>
  </si>
  <si>
    <t>Fix or re-fix ancillary elements:</t>
  </si>
  <si>
    <t>Temporary support and foundations:</t>
  </si>
  <si>
    <t>Jacking equipment:</t>
  </si>
  <si>
    <t>Special tests using Automated Road condition assessment instruments operated by service providers as requested by the Engineer for acceptance control in terms of Clause A20.1.3.6b)(iii):</t>
  </si>
  <si>
    <t>Financial contribution for an independent laboratory</t>
  </si>
  <si>
    <t>Trenches up to 1,0 m wide:</t>
  </si>
  <si>
    <t>Trenches over 1,0 m and up to 2,0 m wide:</t>
  </si>
  <si>
    <t>Trenches over 2,0 m wide and up to 3,0 m etc., increased by additional 1,0 m widths as required:</t>
  </si>
  <si>
    <t>Trenches up to 1,0 m wide (in soft material):</t>
  </si>
  <si>
    <t>Trenches over 1,0 m and up to 2,0 m wide (in soft material):</t>
  </si>
  <si>
    <t>Trenches up to 1,0 m wide (in intermediate material):</t>
  </si>
  <si>
    <t>Trenches over 1,0 m and up to 2,0 m wide (in intermediate material):</t>
  </si>
  <si>
    <t>From commercial sources:</t>
  </si>
  <si>
    <t>Other structures:</t>
  </si>
  <si>
    <t>State for each sewer the pipe material type, class, joint type and the class of bedding etc.:</t>
  </si>
  <si>
    <t>State for each sewer special the type, class, etc.:</t>
  </si>
  <si>
    <t>Polymer film sheeting or similar approved material, for lining subsoil drainage systems:</t>
  </si>
  <si>
    <t>Impermeable backfilling to subsoil drainage systems:</t>
  </si>
  <si>
    <t>Excavation, clearing and disposal of accumulated sediment in existing lined drains and drainage systems:</t>
  </si>
  <si>
    <t>Clearing of existing subsoil drains:</t>
  </si>
  <si>
    <t>C3.2.3.2</t>
  </si>
  <si>
    <t>C3.2.3.3</t>
  </si>
  <si>
    <t>C3.2.3.4</t>
  </si>
  <si>
    <t>C3.2.3.5</t>
  </si>
  <si>
    <t>Stone pitched lining (200 mm thickness):</t>
  </si>
  <si>
    <t>Augered holes:</t>
  </si>
  <si>
    <t>Bored piles:</t>
  </si>
  <si>
    <t>C14.5.8</t>
  </si>
  <si>
    <t>C14.5.8.1</t>
  </si>
  <si>
    <t>C14.5.8.2</t>
  </si>
  <si>
    <t>C14.5.8.3</t>
  </si>
  <si>
    <t>Dedicated environmental officer (if specified in the Contract Documentation)</t>
  </si>
  <si>
    <t>Stage 4 work zone traffic management audit</t>
  </si>
  <si>
    <t>FACILITIES FOR THE ENGINEER</t>
  </si>
  <si>
    <t>Disposal of hazardous waste material at an approved hazardous waste material facility</t>
  </si>
  <si>
    <t>Composite drainage systems:</t>
  </si>
  <si>
    <t>Excavate material to spoil in sites designated by the Employer, material obtained from:</t>
  </si>
  <si>
    <t>Soft excavation, overburden and unsuitable material</t>
  </si>
  <si>
    <t>Bituminous stabilising agents:</t>
  </si>
  <si>
    <t>Sampling and material testing by a commercial laboratory for the stabilisation designs:</t>
  </si>
  <si>
    <t>Coarse fill material in compacted layer thicknesses exceeding 200 mm but less than 500 mm:</t>
  </si>
  <si>
    <t>Compiling and implementing M&amp;U plans for the construction of all the pavement layers</t>
  </si>
  <si>
    <t>Application of cover spray:</t>
  </si>
  <si>
    <t>Precoating of aggregate by hand:</t>
  </si>
  <si>
    <t>Extra over item for work in areas inaccessible to mechanical equipment:</t>
  </si>
  <si>
    <t>Exceeding 2,0 m² but not 10 m²</t>
  </si>
  <si>
    <t xml:space="preserve">Exceeding 10 m² </t>
  </si>
  <si>
    <t>CONCRETE KERBING AND CHANNELLING, ASPHALT BERMS, CHUTES, DOWNPIPES, AS WELL AS CONCRETE, STONE PITCHED AND GABION LININGS FOR OPEN DRAINS</t>
  </si>
  <si>
    <t>Concrete kerbing-channelling combination:</t>
  </si>
  <si>
    <t>Extra over items C3.3.1 and C3.3.2 for concrete kerbing or concrete kerbing and channelling on curves:</t>
  </si>
  <si>
    <t>Cutting bituminous surfacing and pavement layers for concrete kerbing, channelling or concrete-lined drains</t>
  </si>
  <si>
    <t>Handling costs and profit in respect of item C4.1.3.2</t>
  </si>
  <si>
    <t>No. of 50 kg cement pockets</t>
  </si>
  <si>
    <t>Fog spraying on planed surfaces</t>
  </si>
  <si>
    <t>Extra over items C12.1.5 and C12.1.7 for raking of piles:</t>
  </si>
  <si>
    <t>MECHANICALLY STABILISED EARTHWALLS AND GABIONS</t>
  </si>
  <si>
    <t>Extra over sub-item C12.6.14.1 for excavation in hard material, irrespective of depth</t>
  </si>
  <si>
    <t>TRENCHLESS METHODS</t>
  </si>
  <si>
    <t>Raising manholes or valve of hydrant chambers:</t>
  </si>
  <si>
    <t>Preparation and submission of all information and reports specified in the Contract Documentation</t>
  </si>
  <si>
    <t>Transverse and longitudinal crack and joint repairs incorporating the following
treatments</t>
  </si>
  <si>
    <t>C7.2.1.1</t>
  </si>
  <si>
    <t>C7.2.1.2</t>
  </si>
  <si>
    <t>C7.2.1.3</t>
  </si>
  <si>
    <t>C7.2.1.4</t>
  </si>
  <si>
    <t>C7.2.1.5</t>
  </si>
  <si>
    <t>C7.2.1.6</t>
  </si>
  <si>
    <t>C7.2.1.7</t>
  </si>
  <si>
    <t>C7.2.1.8</t>
  </si>
  <si>
    <t>Cross-stitching of longitudinal and transverse joints and cracks</t>
  </si>
  <si>
    <t>C7.2.3.1</t>
  </si>
  <si>
    <t>C7.2.3.2</t>
  </si>
  <si>
    <t>C7.2.3.3</t>
  </si>
  <si>
    <t>C7.2.3.4</t>
  </si>
  <si>
    <t>Filling of slot with high strength concrete Class 50/7,1 mm</t>
  </si>
  <si>
    <t>Restoration of load transfer at transverse contraction joints</t>
  </si>
  <si>
    <t>C7.2.4.1</t>
  </si>
  <si>
    <t>C7.2.4.2</t>
  </si>
  <si>
    <t>C7.2.4.3</t>
  </si>
  <si>
    <t>C7.2.5</t>
  </si>
  <si>
    <t>Pre-treating existing dowels</t>
  </si>
  <si>
    <t>C7.2.5.1</t>
  </si>
  <si>
    <t>C7.2.5.2</t>
  </si>
  <si>
    <t>C7.2.8.3</t>
  </si>
  <si>
    <t>C7.3.7</t>
  </si>
  <si>
    <t>C7.3.8.1</t>
  </si>
  <si>
    <t>C7.3.9.2</t>
  </si>
  <si>
    <t>C7.3.10.4</t>
  </si>
  <si>
    <t>C7.3.10.5</t>
  </si>
  <si>
    <t>C7.3.10.6</t>
  </si>
  <si>
    <t>C7.3.15.1</t>
  </si>
  <si>
    <t>C7.3.15.2</t>
  </si>
  <si>
    <t>C7.3.15.3</t>
  </si>
  <si>
    <t>Grinding of existing concrete pavement surfaces</t>
  </si>
  <si>
    <t>C10.1.19.2</t>
  </si>
  <si>
    <t>C10.1.19.3</t>
  </si>
  <si>
    <t>C10.1.19.4</t>
  </si>
  <si>
    <t>C10.1.19.5</t>
  </si>
  <si>
    <t>C10.1.19.6</t>
  </si>
  <si>
    <t>C10.1.19.7</t>
  </si>
  <si>
    <t>C10.1.19.8</t>
  </si>
  <si>
    <t>C10.1.19.9</t>
  </si>
  <si>
    <t>C10.1.22.4</t>
  </si>
  <si>
    <t>C10.1.23.3</t>
  </si>
  <si>
    <t>C10.1.24.1</t>
  </si>
  <si>
    <t>C10.1.24.2</t>
  </si>
  <si>
    <t>C10.1.28</t>
  </si>
  <si>
    <t>C12.12.4</t>
  </si>
  <si>
    <t>C12.12.5</t>
  </si>
  <si>
    <t>C12.12.8.1</t>
  </si>
  <si>
    <t>C12.12.8.2</t>
  </si>
  <si>
    <t>Excavate material to spoil sites designated by the Contractor:</t>
  </si>
  <si>
    <t>C5.1.6.8</t>
  </si>
  <si>
    <t>C5.1.7.6</t>
  </si>
  <si>
    <t>Inactive and normal clay</t>
  </si>
  <si>
    <t>C5.1.8.3</t>
  </si>
  <si>
    <t>C5.1.8.4</t>
  </si>
  <si>
    <t>C5.1.8.5</t>
  </si>
  <si>
    <t>Construction of roadbed comprising normal and inactive clay:</t>
  </si>
  <si>
    <t>C5.1.9.3</t>
  </si>
  <si>
    <t>By removal of material</t>
  </si>
  <si>
    <t>C5.1.10.1</t>
  </si>
  <si>
    <t>C5.1.10.2</t>
  </si>
  <si>
    <t>C5.1.13</t>
  </si>
  <si>
    <t>C5.1.13.1</t>
  </si>
  <si>
    <t>Construction of continuously reinforced concrete pavement (Excluding texturing and
curing):</t>
  </si>
  <si>
    <t>C6.1.4.3</t>
  </si>
  <si>
    <t>C6.1.6.1</t>
  </si>
  <si>
    <t>C6.1.6.2</t>
  </si>
  <si>
    <t>C6.1.6.3</t>
  </si>
  <si>
    <t>C6.1.6.4</t>
  </si>
  <si>
    <t>C6.1.6.5</t>
  </si>
  <si>
    <t>C6.1.6.6</t>
  </si>
  <si>
    <t>Replacing of joint sealant in existing concrete pavement as follows:</t>
  </si>
  <si>
    <t>QTY</t>
  </si>
  <si>
    <t>AMT</t>
  </si>
  <si>
    <t>(a)</t>
  </si>
  <si>
    <t>(b)</t>
  </si>
  <si>
    <t>(c)</t>
  </si>
  <si>
    <t>(d)</t>
  </si>
  <si>
    <t>(e)</t>
  </si>
  <si>
    <t>(f)</t>
  </si>
  <si>
    <t>(g)</t>
  </si>
  <si>
    <t>TOTAL CARRIED FORWARD TO SUMMARY</t>
  </si>
  <si>
    <t>C1.2</t>
  </si>
  <si>
    <t>Unskilled labourer</t>
  </si>
  <si>
    <t>Semi-skilled labourer</t>
  </si>
  <si>
    <t>Skilled labourer</t>
  </si>
  <si>
    <t>Gang leader</t>
  </si>
  <si>
    <t>Foreman</t>
  </si>
  <si>
    <t>Skilled Artisan</t>
  </si>
  <si>
    <t>(h)</t>
  </si>
  <si>
    <t>Flatbed truck</t>
  </si>
  <si>
    <t>Procurement of materials</t>
  </si>
  <si>
    <t>Handling cost, profit and all other charges in respect of item C1.2.8.4(a)</t>
  </si>
  <si>
    <t>Construction equipment:</t>
  </si>
  <si>
    <t>Motor grader (128 kW)</t>
  </si>
  <si>
    <t>Vibratory roller (self-propelled, 80 kW)</t>
  </si>
  <si>
    <t>Pneumatic roller (60 kW, 20 ton)</t>
  </si>
  <si>
    <t>Front end loader ( 1.9 m³, 97 kW)</t>
  </si>
  <si>
    <t>Tractor loader backhoe (CAT 416 or similar)</t>
  </si>
  <si>
    <t>Excavator (96 kW)</t>
  </si>
  <si>
    <t>Other equipment:</t>
  </si>
  <si>
    <t>(i)</t>
  </si>
  <si>
    <t>(ii)</t>
  </si>
  <si>
    <t>(iii)</t>
  </si>
  <si>
    <t>Dozer (123 kW)</t>
  </si>
  <si>
    <t>Water spray truck (9 000 litre)</t>
  </si>
  <si>
    <t>Vehicles:</t>
  </si>
  <si>
    <t>Light delivery vehicle (2 000 cc)</t>
  </si>
  <si>
    <t>Disposal of non-useable assets identified in the Contract Documentation at time of tender</t>
  </si>
  <si>
    <t>PC1.2.10</t>
  </si>
  <si>
    <t>Dispute Adjudication Board (DAB)</t>
  </si>
  <si>
    <t>Employer’s contribution to DAB (50%)</t>
  </si>
  <si>
    <t>C1.3</t>
  </si>
  <si>
    <t>CONTRACTOR’S SITE ESTABLISHMENT AND GENERAL OBLIGATIONS</t>
  </si>
  <si>
    <r>
      <t xml:space="preserve">Refurbishment of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describe item</t>
    </r>
    <r>
      <rPr>
        <b/>
        <i/>
        <sz val="9"/>
        <rFont val="Arial"/>
        <family val="2"/>
      </rPr>
      <t>)</t>
    </r>
  </si>
  <si>
    <r>
      <t xml:space="preserve">Replacement of rivets or bolts with HSFG bolts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diameter and class indicated</t>
    </r>
    <r>
      <rPr>
        <b/>
        <i/>
        <sz val="9"/>
        <rFont val="Arial"/>
        <family val="2"/>
      </rPr>
      <t>)</t>
    </r>
  </si>
  <si>
    <r>
      <t xml:space="preserve">Design, construct and erect temporary supports for the jacking of </t>
    </r>
    <r>
      <rPr>
        <i/>
        <sz val="9"/>
        <rFont val="Arial"/>
        <family val="2"/>
      </rPr>
      <t>(bridge deck)</t>
    </r>
  </si>
  <si>
    <r>
      <t>Design, supply and install equipment for the jacking of (</t>
    </r>
    <r>
      <rPr>
        <i/>
        <sz val="9"/>
        <rFont val="Arial"/>
        <family val="2"/>
      </rPr>
      <t>bridge deck</t>
    </r>
    <r>
      <rPr>
        <sz val="9"/>
        <rFont val="Arial"/>
        <family val="2"/>
      </rPr>
      <t>)</t>
    </r>
  </si>
  <si>
    <r>
      <t xml:space="preserve">Vertical jacking of the bridge deck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site details</t>
    </r>
    <r>
      <rPr>
        <b/>
        <i/>
        <sz val="9"/>
        <rFont val="Arial"/>
        <family val="2"/>
      </rPr>
      <t>)</t>
    </r>
  </si>
  <si>
    <r>
      <t xml:space="preserve">Removal of debris from expansion gaps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</t>
    </r>
    <r>
      <rPr>
        <b/>
        <i/>
        <sz val="9"/>
        <rFont val="Arial"/>
        <family val="2"/>
      </rPr>
      <t>)</t>
    </r>
  </si>
  <si>
    <r>
      <t xml:space="preserve">Clear bridge drainage system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elements</t>
    </r>
    <r>
      <rPr>
        <b/>
        <i/>
        <sz val="9"/>
        <rFont val="Arial"/>
        <family val="2"/>
      </rPr>
      <t>)</t>
    </r>
  </si>
  <si>
    <r>
      <t xml:space="preserve">Service and repair of bridge joints </t>
    </r>
    <r>
      <rPr>
        <i/>
        <sz val="9"/>
        <rFont val="Arial"/>
        <family val="2"/>
      </rPr>
      <t>(description)</t>
    </r>
  </si>
  <si>
    <r>
      <t xml:space="preserve">Barriers and Parapets </t>
    </r>
    <r>
      <rPr>
        <i/>
        <sz val="9"/>
        <rFont val="Arial"/>
        <family val="2"/>
      </rPr>
      <t>(type of joint indicated)</t>
    </r>
  </si>
  <si>
    <r>
      <t xml:space="preserve">Sidewalks </t>
    </r>
    <r>
      <rPr>
        <i/>
        <sz val="9"/>
        <rFont val="Arial"/>
        <family val="2"/>
      </rPr>
      <t>(type of joint indicated)</t>
    </r>
  </si>
  <si>
    <r>
      <t xml:space="preserve">Repair of handrails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work</t>
    </r>
    <r>
      <rPr>
        <b/>
        <i/>
        <sz val="9"/>
        <rFont val="Arial"/>
        <family val="2"/>
      </rPr>
      <t>)</t>
    </r>
  </si>
  <si>
    <r>
      <t xml:space="preserve">Removal and reinstatement of brickwork on bridges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and wall thickness</t>
    </r>
    <r>
      <rPr>
        <b/>
        <i/>
        <sz val="9"/>
        <rFont val="Arial"/>
        <family val="2"/>
      </rPr>
      <t>)</t>
    </r>
  </si>
  <si>
    <r>
      <t>m</t>
    </r>
    <r>
      <rPr>
        <sz val="9"/>
        <rFont val="Calibri"/>
        <family val="2"/>
      </rPr>
      <t>²</t>
    </r>
  </si>
  <si>
    <r>
      <t xml:space="preserve">Drilling of drainage holes into void formers from deck soffit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size of hole indicated</t>
    </r>
    <r>
      <rPr>
        <b/>
        <i/>
        <sz val="9"/>
        <rFont val="Arial"/>
        <family val="2"/>
      </rPr>
      <t>)</t>
    </r>
  </si>
  <si>
    <r>
      <t xml:space="preserve">Refurbishment of bearings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and size described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>:</t>
    </r>
  </si>
  <si>
    <r>
      <t xml:space="preserve">Replace PVC junctions in deck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and size described</t>
    </r>
    <r>
      <rPr>
        <b/>
        <i/>
        <sz val="9"/>
        <rFont val="Arial"/>
        <family val="2"/>
      </rPr>
      <t>)</t>
    </r>
  </si>
  <si>
    <r>
      <t xml:space="preserve">Reseal PVC junctions in deck drainage network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and size described</t>
    </r>
    <r>
      <rPr>
        <b/>
        <i/>
        <sz val="9"/>
        <rFont val="Arial"/>
        <family val="2"/>
      </rPr>
      <t>)</t>
    </r>
  </si>
  <si>
    <r>
      <t xml:space="preserve">Inlet grating in kerb </t>
    </r>
    <r>
      <rPr>
        <i/>
        <sz val="9"/>
        <rFont val="Arial"/>
        <family val="2"/>
      </rPr>
      <t>(size)</t>
    </r>
  </si>
  <si>
    <r>
      <t>Other types of gratings</t>
    </r>
    <r>
      <rPr>
        <i/>
        <sz val="9"/>
        <rFont val="Arial"/>
        <family val="2"/>
      </rPr>
      <t xml:space="preserve"> (indicate details)</t>
    </r>
  </si>
  <si>
    <r>
      <t xml:space="preserve">Seal deck drainage outlets at deck level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size</t>
    </r>
    <r>
      <rPr>
        <b/>
        <i/>
        <sz val="9"/>
        <rFont val="Arial"/>
        <family val="2"/>
      </rPr>
      <t>)</t>
    </r>
  </si>
  <si>
    <r>
      <t>(</t>
    </r>
    <r>
      <rPr>
        <i/>
        <sz val="9"/>
        <rFont val="Arial"/>
        <family val="2"/>
      </rPr>
      <t>Description of element</t>
    </r>
    <r>
      <rPr>
        <sz val="9"/>
        <rFont val="Arial"/>
        <family val="2"/>
      </rPr>
      <t>)</t>
    </r>
  </si>
  <si>
    <r>
      <t xml:space="preserve">Light fittings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element</t>
    </r>
    <r>
      <rPr>
        <b/>
        <i/>
        <sz val="9"/>
        <rFont val="Arial"/>
        <family val="2"/>
      </rPr>
      <t>)</t>
    </r>
  </si>
  <si>
    <r>
      <t xml:space="preserve">Moving to and setting up the equipment at each work site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location</t>
    </r>
    <r>
      <rPr>
        <b/>
        <i/>
        <sz val="9"/>
        <rFont val="Arial"/>
        <family val="2"/>
      </rPr>
      <t>)</t>
    </r>
  </si>
  <si>
    <r>
      <t xml:space="preserve">Concrete surfaces for plate bonding </t>
    </r>
    <r>
      <rPr>
        <i/>
        <sz val="9"/>
        <rFont val="Arial"/>
        <family val="2"/>
      </rPr>
      <t>(position, size and material indicated)</t>
    </r>
  </si>
  <si>
    <r>
      <t xml:space="preserve">Slots in concrete for steel or carbon fibre bonding </t>
    </r>
    <r>
      <rPr>
        <i/>
        <sz val="9"/>
        <rFont val="Arial"/>
        <family val="2"/>
      </rPr>
      <t>(position, size and material indicated)</t>
    </r>
  </si>
  <si>
    <r>
      <t xml:space="preserve">Adhesive </t>
    </r>
    <r>
      <rPr>
        <i/>
        <sz val="9"/>
        <rFont val="Arial"/>
        <family val="2"/>
      </rPr>
      <t>(description or type to location)</t>
    </r>
  </si>
  <si>
    <r>
      <t xml:space="preserve">Plates </t>
    </r>
    <r>
      <rPr>
        <i/>
        <sz val="9"/>
        <rFont val="Arial"/>
        <family val="2"/>
      </rPr>
      <t>(description of material, unit, size and mass)</t>
    </r>
  </si>
  <si>
    <r>
      <t xml:space="preserve">Bars </t>
    </r>
    <r>
      <rPr>
        <i/>
        <sz val="9"/>
        <rFont val="Arial"/>
        <family val="2"/>
      </rPr>
      <t>(material, type and size indicated)</t>
    </r>
  </si>
  <si>
    <r>
      <t xml:space="preserve">Sections </t>
    </r>
    <r>
      <rPr>
        <i/>
        <sz val="9"/>
        <rFont val="Arial"/>
        <family val="2"/>
      </rPr>
      <t>(material, type and size indicated)</t>
    </r>
  </si>
  <si>
    <r>
      <t xml:space="preserve">Elements </t>
    </r>
    <r>
      <rPr>
        <i/>
        <sz val="9"/>
        <rFont val="Arial"/>
        <family val="2"/>
      </rPr>
      <t>(material, description)</t>
    </r>
  </si>
  <si>
    <r>
      <t xml:space="preserve">Fibre fabric material </t>
    </r>
    <r>
      <rPr>
        <i/>
        <sz val="9"/>
        <rFont val="Arial"/>
        <family val="2"/>
      </rPr>
      <t>(material and type indicated)</t>
    </r>
  </si>
  <si>
    <r>
      <t xml:space="preserve">Fixing studs and bolts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and size indicated</t>
    </r>
    <r>
      <rPr>
        <b/>
        <i/>
        <sz val="9"/>
        <rFont val="Arial"/>
        <family val="2"/>
      </rPr>
      <t>)</t>
    </r>
  </si>
  <si>
    <r>
      <t xml:space="preserve">Protective paint coatings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and film thickness indicated</t>
    </r>
    <r>
      <rPr>
        <b/>
        <i/>
        <sz val="9"/>
        <rFont val="Arial"/>
        <family val="2"/>
      </rPr>
      <t>)</t>
    </r>
  </si>
  <si>
    <r>
      <t xml:space="preserve">Cleaning and preparation of concrete surface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method and surface finish indicated</t>
    </r>
    <r>
      <rPr>
        <b/>
        <i/>
        <sz val="9"/>
        <rFont val="Arial"/>
        <family val="2"/>
      </rPr>
      <t>)</t>
    </r>
  </si>
  <si>
    <r>
      <t xml:space="preserve">Application of protective coatings and treatments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and application rate indicated</t>
    </r>
    <r>
      <rPr>
        <b/>
        <i/>
        <sz val="9"/>
        <rFont val="Arial"/>
        <family val="2"/>
      </rPr>
      <t>)</t>
    </r>
  </si>
  <si>
    <r>
      <t xml:space="preserve">Reinforcing </t>
    </r>
    <r>
      <rPr>
        <i/>
        <sz val="9"/>
        <rFont val="Arial"/>
        <family val="2"/>
      </rPr>
      <t>(type, bar diameter)</t>
    </r>
    <r>
      <rPr>
        <sz val="9"/>
        <rFont val="Arial"/>
        <family val="2"/>
      </rPr>
      <t xml:space="preserve"> into formed holes </t>
    </r>
    <r>
      <rPr>
        <i/>
        <sz val="9"/>
        <rFont val="Arial"/>
        <family val="2"/>
      </rPr>
      <t>(hole diameter and depth stated)</t>
    </r>
    <r>
      <rPr>
        <sz val="9"/>
        <rFont val="Arial"/>
        <family val="2"/>
      </rPr>
      <t xml:space="preserve"> in </t>
    </r>
    <r>
      <rPr>
        <i/>
        <sz val="9"/>
        <rFont val="Arial"/>
        <family val="2"/>
      </rPr>
      <t>(description of member)</t>
    </r>
  </si>
  <si>
    <r>
      <t xml:space="preserve">Reinforcing </t>
    </r>
    <r>
      <rPr>
        <i/>
        <sz val="9"/>
        <rFont val="Arial"/>
        <family val="2"/>
      </rPr>
      <t>(type, bar diameter)</t>
    </r>
    <r>
      <rPr>
        <sz val="9"/>
        <rFont val="Arial"/>
        <family val="2"/>
      </rPr>
      <t xml:space="preserve"> into pockets </t>
    </r>
    <r>
      <rPr>
        <i/>
        <sz val="9"/>
        <rFont val="Arial"/>
        <family val="2"/>
      </rPr>
      <t>(pocket size and depth stated)</t>
    </r>
    <r>
      <rPr>
        <sz val="9"/>
        <rFont val="Arial"/>
        <family val="2"/>
      </rPr>
      <t xml:space="preserve"> in </t>
    </r>
    <r>
      <rPr>
        <i/>
        <sz val="9"/>
        <rFont val="Arial"/>
        <family val="2"/>
      </rPr>
      <t>(description of member)</t>
    </r>
  </si>
  <si>
    <r>
      <t xml:space="preserve">Preparation of contact surfaces for grouting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type, position and size indicated</t>
    </r>
    <r>
      <rPr>
        <b/>
        <i/>
        <sz val="9"/>
        <rFont val="Arial"/>
        <family val="2"/>
      </rPr>
      <t>)</t>
    </r>
  </si>
  <si>
    <r>
      <t xml:space="preserve">Bedding </t>
    </r>
    <r>
      <rPr>
        <i/>
        <sz val="9"/>
        <rFont val="Arial"/>
        <family val="2"/>
      </rPr>
      <t>(type, thickness and size indicated)</t>
    </r>
    <r>
      <rPr>
        <sz val="9"/>
        <rFont val="Arial"/>
        <family val="2"/>
      </rPr>
      <t xml:space="preserve"> to </t>
    </r>
    <r>
      <rPr>
        <i/>
        <sz val="9"/>
        <rFont val="Arial"/>
        <family val="2"/>
      </rPr>
      <t>(description)</t>
    </r>
  </si>
  <si>
    <r>
      <t xml:space="preserve">Gap filling </t>
    </r>
    <r>
      <rPr>
        <i/>
        <sz val="9"/>
        <rFont val="Arial"/>
        <family val="2"/>
      </rPr>
      <t>(type, thickness and size indicated)</t>
    </r>
    <r>
      <rPr>
        <sz val="9"/>
        <rFont val="Arial"/>
        <family val="2"/>
      </rPr>
      <t xml:space="preserve"> to </t>
    </r>
    <r>
      <rPr>
        <i/>
        <sz val="9"/>
        <rFont val="Arial"/>
        <family val="2"/>
      </rPr>
      <t>(description)</t>
    </r>
  </si>
  <si>
    <r>
      <t xml:space="preserve">Surface preparation and surface sealing for crack injection to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location on structure</t>
    </r>
    <r>
      <rPr>
        <b/>
        <i/>
        <sz val="9"/>
        <rFont val="Arial"/>
        <family val="2"/>
      </rPr>
      <t>)</t>
    </r>
  </si>
  <si>
    <r>
      <t xml:space="preserve">Crack injection adhesive to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location on structure</t>
    </r>
    <r>
      <rPr>
        <b/>
        <i/>
        <sz val="9"/>
        <rFont val="Arial"/>
        <family val="2"/>
      </rPr>
      <t>)</t>
    </r>
  </si>
  <si>
    <r>
      <t xml:space="preserve">Repair system to </t>
    </r>
    <r>
      <rPr>
        <i/>
        <sz val="9"/>
        <rFont val="Arial"/>
        <family val="2"/>
      </rPr>
      <t>(location on structure)</t>
    </r>
  </si>
  <si>
    <r>
      <t xml:space="preserve">Drilling of cores </t>
    </r>
    <r>
      <rPr>
        <i/>
        <sz val="9"/>
        <rFont val="Arial"/>
        <family val="2"/>
      </rPr>
      <t>(specify diameter of cores)</t>
    </r>
  </si>
  <si>
    <r>
      <t xml:space="preserve">Cementitious mortar or concrete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Class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to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</t>
    </r>
    <r>
      <rPr>
        <b/>
        <i/>
        <sz val="9"/>
        <rFont val="Arial"/>
        <family val="2"/>
      </rPr>
      <t>)</t>
    </r>
  </si>
  <si>
    <r>
      <t xml:space="preserve">Proprietary cementitious repair system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Class and generic description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in positions as indicated in accordance with Table A14.4.5-1:</t>
    </r>
  </si>
  <si>
    <r>
      <t xml:space="preserve">Class R4 – </t>
    </r>
    <r>
      <rPr>
        <i/>
        <sz val="9"/>
        <rFont val="Arial"/>
        <family val="2"/>
      </rPr>
      <t>(Generic description)</t>
    </r>
    <r>
      <rPr>
        <sz val="9"/>
        <rFont val="Arial"/>
        <family val="2"/>
      </rPr>
      <t>:</t>
    </r>
  </si>
  <si>
    <r>
      <t xml:space="preserve">Class R3 – </t>
    </r>
    <r>
      <rPr>
        <i/>
        <sz val="9"/>
        <rFont val="Arial"/>
        <family val="2"/>
      </rPr>
      <t>(Generic description)</t>
    </r>
    <r>
      <rPr>
        <sz val="9"/>
        <rFont val="Arial"/>
        <family val="2"/>
      </rPr>
      <t>:</t>
    </r>
  </si>
  <si>
    <r>
      <t xml:space="preserve">Class R2 – </t>
    </r>
    <r>
      <rPr>
        <i/>
        <sz val="9"/>
        <rFont val="Arial"/>
        <family val="2"/>
      </rPr>
      <t>(Generic description)</t>
    </r>
    <r>
      <rPr>
        <sz val="9"/>
        <rFont val="Arial"/>
        <family val="2"/>
      </rPr>
      <t>:</t>
    </r>
  </si>
  <si>
    <r>
      <t xml:space="preserve">Class R1 – </t>
    </r>
    <r>
      <rPr>
        <i/>
        <sz val="9"/>
        <rFont val="Arial"/>
        <family val="2"/>
      </rPr>
      <t>(Generic description)</t>
    </r>
    <r>
      <rPr>
        <sz val="9"/>
        <rFont val="Arial"/>
        <family val="2"/>
      </rPr>
      <t>:</t>
    </r>
  </si>
  <si>
    <r>
      <t xml:space="preserve">By coating the surface with </t>
    </r>
    <r>
      <rPr>
        <i/>
        <sz val="9"/>
        <rFont val="Arial"/>
        <family val="2"/>
      </rPr>
      <t>(type indicated)</t>
    </r>
    <r>
      <rPr>
        <sz val="9"/>
        <rFont val="Arial"/>
        <family val="2"/>
      </rPr>
      <t xml:space="preserve"> to </t>
    </r>
    <r>
      <rPr>
        <i/>
        <sz val="9"/>
        <rFont val="Arial"/>
        <family val="2"/>
      </rPr>
      <t>(description)</t>
    </r>
  </si>
  <si>
    <r>
      <t xml:space="preserve">Curing by </t>
    </r>
    <r>
      <rPr>
        <i/>
        <sz val="9"/>
        <rFont val="Arial"/>
        <family val="2"/>
      </rPr>
      <t>(method indicated)</t>
    </r>
    <r>
      <rPr>
        <sz val="9"/>
        <rFont val="Arial"/>
        <family val="2"/>
      </rPr>
      <t xml:space="preserve"> to </t>
    </r>
    <r>
      <rPr>
        <i/>
        <sz val="9"/>
        <rFont val="Arial"/>
        <family val="2"/>
      </rPr>
      <t>(description)</t>
    </r>
  </si>
  <si>
    <r>
      <t xml:space="preserve">Full member or element </t>
    </r>
    <r>
      <rPr>
        <i/>
        <sz val="9"/>
        <rFont val="Arial"/>
        <family val="2"/>
      </rPr>
      <t>(location and description)</t>
    </r>
  </si>
  <si>
    <r>
      <t>m</t>
    </r>
    <r>
      <rPr>
        <sz val="9"/>
        <rFont val="Calibri"/>
        <family val="2"/>
      </rPr>
      <t>³</t>
    </r>
  </si>
  <si>
    <r>
      <t xml:space="preserve">Partial member or element </t>
    </r>
    <r>
      <rPr>
        <i/>
        <sz val="9"/>
        <rFont val="Arial"/>
        <family val="2"/>
      </rPr>
      <t>(location and description)</t>
    </r>
  </si>
  <si>
    <r>
      <t xml:space="preserve">Demolition of structural steel structures, members or elements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location and description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>:</t>
    </r>
  </si>
  <si>
    <r>
      <t xml:space="preserve">Demolition of structural steel structures, members or elements by labour optimised construction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location and description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>:</t>
    </r>
  </si>
  <si>
    <r>
      <t xml:space="preserve">Removal of metal sections embedded in concrete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</t>
    </r>
    <r>
      <rPr>
        <b/>
        <i/>
        <sz val="9"/>
        <rFont val="Arial"/>
        <family val="2"/>
      </rPr>
      <t>)</t>
    </r>
  </si>
  <si>
    <r>
      <t xml:space="preserve">using hammer tapping technique to </t>
    </r>
    <r>
      <rPr>
        <i/>
        <sz val="9"/>
        <rFont val="Arial"/>
        <family val="2"/>
      </rPr>
      <t>(description)</t>
    </r>
  </si>
  <si>
    <r>
      <t xml:space="preserve">using chain drag technique to </t>
    </r>
    <r>
      <rPr>
        <i/>
        <sz val="9"/>
        <rFont val="Arial"/>
        <family val="2"/>
      </rPr>
      <t>(description)</t>
    </r>
  </si>
  <si>
    <r>
      <t xml:space="preserve">using extracted core samples </t>
    </r>
    <r>
      <rPr>
        <i/>
        <sz val="9"/>
        <rFont val="Arial"/>
        <family val="2"/>
      </rPr>
      <t>(description of location, core size and length)</t>
    </r>
  </si>
  <si>
    <r>
      <t>using extracted core samples (</t>
    </r>
    <r>
      <rPr>
        <i/>
        <sz val="9"/>
        <rFont val="Arial"/>
        <family val="2"/>
      </rPr>
      <t>description of location, core size and length</t>
    </r>
    <r>
      <rPr>
        <sz val="9"/>
        <rFont val="Arial"/>
        <family val="2"/>
      </rPr>
      <t>)</t>
    </r>
  </si>
  <si>
    <r>
      <t xml:space="preserve">using extracted core samples or fragment removed for </t>
    </r>
    <r>
      <rPr>
        <i/>
        <sz val="9"/>
        <rFont val="Arial"/>
        <family val="2"/>
      </rPr>
      <t>(description of location on structure)</t>
    </r>
  </si>
  <si>
    <r>
      <t xml:space="preserve">(b) </t>
    </r>
    <r>
      <rPr>
        <i/>
        <sz val="9"/>
        <rFont val="Arial"/>
        <family val="2"/>
      </rPr>
      <t>(Etc. for other bridges or structures)</t>
    </r>
    <r>
      <rPr>
        <sz val="9"/>
        <rFont val="Arial"/>
        <family val="2"/>
      </rPr>
      <t>:</t>
    </r>
  </si>
  <si>
    <r>
      <t xml:space="preserve">Establishment of mobile access unit on site </t>
    </r>
    <r>
      <rPr>
        <i/>
        <sz val="9"/>
        <rFont val="Arial"/>
        <family val="2"/>
      </rPr>
      <t>(description of type of unit)</t>
    </r>
  </si>
  <si>
    <r>
      <t xml:space="preserve">Access at end of defects liability period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location</t>
    </r>
    <r>
      <rPr>
        <b/>
        <i/>
        <sz val="9"/>
        <rFont val="Arial"/>
        <family val="2"/>
      </rPr>
      <t>)</t>
    </r>
  </si>
  <si>
    <r>
      <t xml:space="preserve">Attendance by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relevant authority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>:</t>
    </r>
  </si>
  <si>
    <r>
      <t xml:space="preserve">Prime cost sum to allow for attendance by relevant authority to obtain access near electrified railway lines or other relevant authorities as required </t>
    </r>
    <r>
      <rPr>
        <i/>
        <sz val="9"/>
        <rFont val="Arial"/>
        <family val="2"/>
      </rPr>
      <t>(give description of bridge)</t>
    </r>
  </si>
  <si>
    <r>
      <t xml:space="preserve">Provision of designs and drawings of access structures and platforms by an ECSA Registered Professional Engineer or Technologist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member to which applicable</t>
    </r>
    <r>
      <rPr>
        <b/>
        <i/>
        <sz val="9"/>
        <rFont val="Arial"/>
        <family val="2"/>
      </rPr>
      <t>)</t>
    </r>
  </si>
  <si>
    <r>
      <t xml:space="preserve">Provision of a safety gantry with warning system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type of gantry, size and location</t>
    </r>
    <r>
      <rPr>
        <b/>
        <i/>
        <sz val="9"/>
        <rFont val="Arial"/>
        <family val="2"/>
      </rPr>
      <t>)</t>
    </r>
  </si>
  <si>
    <r>
      <t xml:space="preserve">Installation </t>
    </r>
    <r>
      <rPr>
        <i/>
        <sz val="9"/>
        <rFont val="Arial"/>
        <family val="2"/>
      </rPr>
      <t>(Description of Structure)</t>
    </r>
  </si>
  <si>
    <r>
      <t xml:space="preserve">Provide cover </t>
    </r>
    <r>
      <rPr>
        <i/>
        <sz val="9"/>
        <rFont val="Arial"/>
        <family val="2"/>
      </rPr>
      <t>(Description of Structure)</t>
    </r>
  </si>
  <si>
    <r>
      <t xml:space="preserve">Re-use </t>
    </r>
    <r>
      <rPr>
        <i/>
        <sz val="9"/>
        <rFont val="Arial"/>
        <family val="2"/>
      </rPr>
      <t>(Description of Structure)</t>
    </r>
  </si>
  <si>
    <r>
      <t xml:space="preserve">Provide launching girder </t>
    </r>
    <r>
      <rPr>
        <i/>
        <sz val="9"/>
        <rFont val="Arial"/>
        <family val="2"/>
      </rPr>
      <t>(Description of Structure)</t>
    </r>
  </si>
  <si>
    <r>
      <t xml:space="preserve">Supply formwork assembly </t>
    </r>
    <r>
      <rPr>
        <i/>
        <sz val="9"/>
        <rFont val="Arial"/>
        <family val="2"/>
      </rPr>
      <t>(Description of Structure)</t>
    </r>
  </si>
  <si>
    <r>
      <t>Supply launching equipment</t>
    </r>
    <r>
      <rPr>
        <i/>
        <sz val="9"/>
        <rFont val="Arial"/>
        <family val="2"/>
      </rPr>
      <t xml:space="preserve"> (Description of Structure)</t>
    </r>
  </si>
  <si>
    <r>
      <t xml:space="preserve">Supply platforms </t>
    </r>
    <r>
      <rPr>
        <i/>
        <sz val="9"/>
        <rFont val="Arial"/>
        <family val="2"/>
      </rPr>
      <t>(Description of Structure)</t>
    </r>
  </si>
  <si>
    <r>
      <t xml:space="preserve">Pier </t>
    </r>
    <r>
      <rPr>
        <i/>
        <sz val="9"/>
        <rFont val="Arial"/>
        <family val="2"/>
      </rPr>
      <t>(description)</t>
    </r>
  </si>
  <si>
    <r>
      <t xml:space="preserve">Structure </t>
    </r>
    <r>
      <rPr>
        <i/>
        <sz val="9"/>
        <rFont val="Arial"/>
        <family val="2"/>
      </rPr>
      <t>(description)</t>
    </r>
    <r>
      <rPr>
        <sz val="9"/>
        <rFont val="Arial"/>
        <family val="2"/>
      </rPr>
      <t xml:space="preserve"> deck segments</t>
    </r>
  </si>
  <si>
    <r>
      <t xml:space="preserve">Temporary piers </t>
    </r>
    <r>
      <rPr>
        <i/>
        <sz val="9"/>
        <rFont val="Arial"/>
        <family val="2"/>
      </rPr>
      <t>(description)</t>
    </r>
  </si>
  <si>
    <r>
      <t xml:space="preserve">Supply, fabrication and erection of steelwork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location, member, grade and type identified</t>
    </r>
    <r>
      <rPr>
        <b/>
        <i/>
        <sz val="9"/>
        <rFont val="Arial"/>
        <family val="2"/>
      </rPr>
      <t>)</t>
    </r>
  </si>
  <si>
    <r>
      <t xml:space="preserve">Miscellaneous metalwork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location and member to be specified</t>
    </r>
    <r>
      <rPr>
        <b/>
        <i/>
        <sz val="9"/>
        <rFont val="Arial"/>
        <family val="2"/>
      </rPr>
      <t>)</t>
    </r>
  </si>
  <si>
    <r>
      <t xml:space="preserve">Concrete barriers and parapets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refer to drawings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>:</t>
    </r>
  </si>
  <si>
    <r>
      <t xml:space="preserve">End blocks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length indicated</t>
    </r>
    <r>
      <rPr>
        <b/>
        <i/>
        <sz val="9"/>
        <rFont val="Arial"/>
        <family val="2"/>
      </rPr>
      <t>)</t>
    </r>
  </si>
  <si>
    <r>
      <t xml:space="preserve">Concrete transition blocks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length indicated</t>
    </r>
    <r>
      <rPr>
        <b/>
        <i/>
        <sz val="9"/>
        <rFont val="Arial"/>
        <family val="2"/>
      </rPr>
      <t>)</t>
    </r>
  </si>
  <si>
    <r>
      <t xml:space="preserve">Steel railings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described</t>
    </r>
    <r>
      <rPr>
        <b/>
        <i/>
        <sz val="9"/>
        <rFont val="Arial"/>
        <family val="2"/>
      </rPr>
      <t>)</t>
    </r>
  </si>
  <si>
    <r>
      <t xml:space="preserve">Type and size </t>
    </r>
    <r>
      <rPr>
        <i/>
        <sz val="9"/>
        <rFont val="Arial"/>
        <family val="2"/>
      </rPr>
      <t>(diameter)</t>
    </r>
  </si>
  <si>
    <r>
      <t xml:space="preserve">Numbers for structures: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refer to drawings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>:</t>
    </r>
  </si>
  <si>
    <r>
      <t xml:space="preserve">Cast in situ no-fines concrete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class of concrete indicated</t>
    </r>
    <r>
      <rPr>
        <b/>
        <i/>
        <sz val="9"/>
        <rFont val="Arial"/>
        <family val="2"/>
      </rPr>
      <t>)</t>
    </r>
  </si>
  <si>
    <r>
      <t xml:space="preserve">Precast no-fines concrete units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class of concrete and description of unit</t>
    </r>
    <r>
      <rPr>
        <b/>
        <i/>
        <sz val="9"/>
        <rFont val="Arial"/>
        <family val="2"/>
      </rPr>
      <t>)</t>
    </r>
  </si>
  <si>
    <r>
      <t xml:space="preserve">Drainage gulleys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each type given</t>
    </r>
    <r>
      <rPr>
        <b/>
        <i/>
        <sz val="9"/>
        <rFont val="Arial"/>
        <family val="2"/>
      </rPr>
      <t>)</t>
    </r>
  </si>
  <si>
    <r>
      <t xml:space="preserve">Synthetic-fibre filter fabric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indicated and description</t>
    </r>
    <r>
      <rPr>
        <b/>
        <i/>
        <sz val="9"/>
        <rFont val="Arial"/>
        <family val="2"/>
      </rPr>
      <t>)</t>
    </r>
  </si>
  <si>
    <r>
      <t xml:space="preserve">Concrete channels adjoining structural works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size indicated</t>
    </r>
    <r>
      <rPr>
        <b/>
        <i/>
        <sz val="9"/>
        <rFont val="Arial"/>
        <family val="2"/>
      </rPr>
      <t>)</t>
    </r>
  </si>
  <si>
    <r>
      <t xml:space="preserve">Crushed stone in drainage strips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stone size indicated</t>
    </r>
    <r>
      <rPr>
        <b/>
        <i/>
        <sz val="9"/>
        <rFont val="Arial"/>
        <family val="2"/>
      </rPr>
      <t>)</t>
    </r>
  </si>
  <si>
    <r>
      <t xml:space="preserve">Drainage strips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type, size and grade indicated</t>
    </r>
    <r>
      <rPr>
        <b/>
        <i/>
        <sz val="9"/>
        <rFont val="Arial"/>
        <family val="2"/>
      </rPr>
      <t>)</t>
    </r>
  </si>
  <si>
    <r>
      <t xml:space="preserve">Size </t>
    </r>
    <r>
      <rPr>
        <i/>
        <sz val="9"/>
        <rFont val="Arial"/>
        <family val="2"/>
      </rPr>
      <t>(diameter)</t>
    </r>
    <r>
      <rPr>
        <sz val="9"/>
        <rFont val="Arial"/>
        <family val="2"/>
      </rPr>
      <t xml:space="preserve"> and type of pipe wrapped in synthetic – filter fabric as specified </t>
    </r>
    <r>
      <rPr>
        <i/>
        <sz val="9"/>
        <rFont val="Arial"/>
        <family val="2"/>
      </rPr>
      <t>(describe type, grade etc.)</t>
    </r>
  </si>
  <si>
    <r>
      <t xml:space="preserve">Sealant </t>
    </r>
    <r>
      <rPr>
        <i/>
        <sz val="9"/>
        <rFont val="Arial"/>
        <family val="2"/>
      </rPr>
      <t>(description of joint, sealant and size)</t>
    </r>
  </si>
  <si>
    <r>
      <t xml:space="preserve">Waterstop </t>
    </r>
    <r>
      <rPr>
        <i/>
        <sz val="9"/>
        <rFont val="Arial"/>
        <family val="2"/>
      </rPr>
      <t>(description of joint, waterstop and size)</t>
    </r>
  </si>
  <si>
    <r>
      <t>Bearings (</t>
    </r>
    <r>
      <rPr>
        <i/>
        <sz val="9"/>
        <rFont val="Arial"/>
        <family val="2"/>
      </rPr>
      <t>description of each type and class</t>
    </r>
    <r>
      <rPr>
        <sz val="9"/>
        <rFont val="Arial"/>
        <family val="2"/>
      </rPr>
      <t>)</t>
    </r>
  </si>
  <si>
    <r>
      <t>(</t>
    </r>
    <r>
      <rPr>
        <i/>
        <sz val="9"/>
        <rFont val="Arial"/>
        <family val="2"/>
      </rPr>
      <t>Description of hinge measured per metre</t>
    </r>
    <r>
      <rPr>
        <sz val="9"/>
        <rFont val="Arial"/>
        <family val="2"/>
      </rPr>
      <t>)</t>
    </r>
  </si>
  <si>
    <r>
      <t>(</t>
    </r>
    <r>
      <rPr>
        <i/>
        <sz val="9"/>
        <rFont val="Arial"/>
        <family val="2"/>
      </rPr>
      <t>Description of hinge measured by number</t>
    </r>
    <r>
      <rPr>
        <sz val="9"/>
        <rFont val="Arial"/>
        <family val="2"/>
      </rPr>
      <t>)</t>
    </r>
  </si>
  <si>
    <r>
      <t xml:space="preserve">Bearing strips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the material and number of Layers</t>
    </r>
    <r>
      <rPr>
        <b/>
        <i/>
        <sz val="9"/>
        <rFont val="Arial"/>
        <family val="2"/>
      </rPr>
      <t>)</t>
    </r>
  </si>
  <si>
    <r>
      <t xml:space="preserve">Dowels or guides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each type</t>
    </r>
    <r>
      <rPr>
        <b/>
        <i/>
        <sz val="9"/>
        <rFont val="Arial"/>
        <family val="2"/>
      </rPr>
      <t>)</t>
    </r>
  </si>
  <si>
    <r>
      <t xml:space="preserve">Installing the proprietary bearings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each type, and state class</t>
    </r>
    <r>
      <rPr>
        <b/>
        <i/>
        <sz val="9"/>
        <rFont val="Arial"/>
        <family val="2"/>
      </rPr>
      <t>)</t>
    </r>
  </si>
  <si>
    <r>
      <t xml:space="preserve">Cast in situ concrete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Class of concrete and use or position in structure stated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>:</t>
    </r>
  </si>
  <si>
    <r>
      <t xml:space="preserve">Labour enhanced cast in situ concrete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class of concrete and use or position in structure stated</t>
    </r>
    <r>
      <rPr>
        <b/>
        <i/>
        <sz val="9"/>
        <rFont val="Arial"/>
        <family val="2"/>
      </rPr>
      <t>)</t>
    </r>
  </si>
  <si>
    <r>
      <t xml:space="preserve">Indicate structural element and surface to be cured </t>
    </r>
    <r>
      <rPr>
        <i/>
        <sz val="9"/>
        <rFont val="Arial"/>
        <family val="2"/>
      </rPr>
      <t>(Tenderer to specify method of curing)</t>
    </r>
  </si>
  <si>
    <r>
      <t xml:space="preserve">Etc for other parts of structure </t>
    </r>
    <r>
      <rPr>
        <i/>
        <sz val="9"/>
        <rFont val="Arial"/>
        <family val="2"/>
      </rPr>
      <t>(Tenderer to specify method of curing)</t>
    </r>
  </si>
  <si>
    <r>
      <t xml:space="preserve">Structural element and surface to be stated </t>
    </r>
    <r>
      <rPr>
        <i/>
        <sz val="9"/>
        <rFont val="Arial"/>
        <family val="2"/>
      </rPr>
      <t>(Tenderer to specify method of curing)</t>
    </r>
  </si>
  <si>
    <r>
      <t xml:space="preserve">Cast in situ </t>
    </r>
    <r>
      <rPr>
        <i/>
        <sz val="9"/>
        <rFont val="Arial"/>
        <family val="2"/>
      </rPr>
      <t>(class and portion of structure or use stated)</t>
    </r>
  </si>
  <si>
    <r>
      <t xml:space="preserve">Manufacturing precast concrete members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member with reference to drawing</t>
    </r>
    <r>
      <rPr>
        <b/>
        <i/>
        <sz val="9"/>
        <rFont val="Arial"/>
        <family val="2"/>
      </rPr>
      <t>)</t>
    </r>
  </si>
  <si>
    <r>
      <t xml:space="preserve">Labour enhanced manufacture of precast concrete members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member with reference to drawing</t>
    </r>
    <r>
      <rPr>
        <b/>
        <i/>
        <sz val="9"/>
        <rFont val="Arial"/>
        <family val="2"/>
      </rPr>
      <t>)</t>
    </r>
  </si>
  <si>
    <r>
      <t xml:space="preserve">Transporting and erecting precast concrete members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member and approximate mass to be given</t>
    </r>
    <r>
      <rPr>
        <b/>
        <i/>
        <sz val="9"/>
        <rFont val="Arial"/>
        <family val="2"/>
      </rPr>
      <t>)</t>
    </r>
  </si>
  <si>
    <r>
      <t xml:space="preserve">Labour enhanced transporting and erecting precast concrete members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member and approximate mass to be given</t>
    </r>
    <r>
      <rPr>
        <b/>
        <i/>
        <sz val="9"/>
        <rFont val="Arial"/>
        <family val="2"/>
      </rPr>
      <t>)</t>
    </r>
  </si>
  <si>
    <r>
      <rPr>
        <i/>
        <sz val="9"/>
        <rFont val="Arial"/>
        <family val="2"/>
      </rPr>
      <t>(Description of portion of structure to which applicable)</t>
    </r>
    <r>
      <rPr>
        <sz val="9"/>
        <rFont val="Arial"/>
        <family val="2"/>
      </rPr>
      <t>:</t>
    </r>
  </si>
  <si>
    <r>
      <t xml:space="preserve">Mechanical couplers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of coupler and diameter of bar indicated</t>
    </r>
    <r>
      <rPr>
        <b/>
        <i/>
        <sz val="9"/>
        <rFont val="Arial"/>
        <family val="2"/>
      </rPr>
      <t>)</t>
    </r>
  </si>
  <si>
    <r>
      <t xml:space="preserve">Spacer ladders for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part of structure to which applicable</t>
    </r>
    <r>
      <rPr>
        <b/>
        <i/>
        <sz val="9"/>
        <rFont val="Arial"/>
        <family val="2"/>
      </rPr>
      <t>)</t>
    </r>
  </si>
  <si>
    <r>
      <t xml:space="preserve">Formwork to provide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class of finish indicated as F1, F2, F3 or board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surface finish to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member to which applicable</t>
    </r>
    <r>
      <rPr>
        <b/>
        <i/>
        <sz val="9"/>
        <rFont val="Arial"/>
        <family val="2"/>
      </rPr>
      <t>)</t>
    </r>
  </si>
  <si>
    <r>
      <t xml:space="preserve">Vertical formwork to provide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class of finish indicated as F1, F2, F3 or board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surface finish to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member to which applicable</t>
    </r>
    <r>
      <rPr>
        <b/>
        <i/>
        <sz val="9"/>
        <rFont val="Arial"/>
        <family val="2"/>
      </rPr>
      <t>)</t>
    </r>
  </si>
  <si>
    <r>
      <t xml:space="preserve">Horizontal formwork to provide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class of finish Indicated as F1, F2, F3 or board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surface finish to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member to which applicable</t>
    </r>
    <r>
      <rPr>
        <b/>
        <i/>
        <sz val="9"/>
        <rFont val="Arial"/>
        <family val="2"/>
      </rPr>
      <t>)</t>
    </r>
  </si>
  <si>
    <r>
      <t xml:space="preserve">Inclined formwork to provide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class of finish indicated as F1, F2, F3 or board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surface finish to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member to which applicable</t>
    </r>
    <r>
      <rPr>
        <b/>
        <i/>
        <sz val="9"/>
        <rFont val="Arial"/>
        <family val="2"/>
      </rPr>
      <t>)</t>
    </r>
  </si>
  <si>
    <r>
      <t xml:space="preserve">To form voids of </t>
    </r>
    <r>
      <rPr>
        <i/>
        <sz val="9"/>
        <rFont val="Arial"/>
        <family val="2"/>
      </rPr>
      <t>(diameter/ size of void indicated)</t>
    </r>
    <r>
      <rPr>
        <sz val="9"/>
        <rFont val="Arial"/>
        <family val="2"/>
      </rPr>
      <t xml:space="preserve"> in </t>
    </r>
    <r>
      <rPr>
        <i/>
        <sz val="9"/>
        <rFont val="Arial"/>
        <family val="2"/>
      </rPr>
      <t>(description of member to which applicable)</t>
    </r>
  </si>
  <si>
    <r>
      <t xml:space="preserve">Of </t>
    </r>
    <r>
      <rPr>
        <i/>
        <sz val="9"/>
        <rFont val="Arial"/>
        <family val="2"/>
      </rPr>
      <t>(description of material and member to which applicable)</t>
    </r>
  </si>
  <si>
    <r>
      <t xml:space="preserve">Formwork to form open joints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member to which applicable, and location</t>
    </r>
    <r>
      <rPr>
        <b/>
        <i/>
        <sz val="9"/>
        <rFont val="Arial"/>
        <family val="2"/>
      </rPr>
      <t>)</t>
    </r>
  </si>
  <si>
    <r>
      <t xml:space="preserve">Transporting to and setting up the sliding formwork assembly at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each structure</t>
    </r>
    <r>
      <rPr>
        <b/>
        <i/>
        <sz val="9"/>
        <rFont val="Arial"/>
        <family val="2"/>
      </rPr>
      <t>)</t>
    </r>
  </si>
  <si>
    <r>
      <t xml:space="preserve">Forming the concrete by sliding formwork for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each structure and class of surface finish to exposed surfaces indicated</t>
    </r>
    <r>
      <rPr>
        <b/>
        <i/>
        <sz val="9"/>
        <rFont val="Arial"/>
        <family val="2"/>
      </rPr>
      <t>)</t>
    </r>
  </si>
  <si>
    <r>
      <t xml:space="preserve">Provision of designs and drawings of falsework and formwork by an ECSA registered Professional Engineer or Technologist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description of member to which applicable</t>
    </r>
    <r>
      <rPr>
        <b/>
        <i/>
        <sz val="9"/>
        <rFont val="Arial"/>
        <family val="2"/>
      </rPr>
      <t>)</t>
    </r>
  </si>
  <si>
    <r>
      <t xml:space="preserve">Installing and commissioning all requisite plant and equipment to undertake dewatering by well system offered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of well system to be nominated by tenderer</t>
    </r>
    <r>
      <rPr>
        <b/>
        <i/>
        <sz val="9"/>
        <rFont val="Arial"/>
        <family val="2"/>
      </rPr>
      <t>)</t>
    </r>
  </si>
  <si>
    <r>
      <t xml:space="preserve">Operate and maintain well system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of well system to be nominated by tenderer</t>
    </r>
    <r>
      <rPr>
        <b/>
        <i/>
        <sz val="9"/>
        <rFont val="Arial"/>
        <family val="2"/>
      </rPr>
      <t>)</t>
    </r>
  </si>
  <si>
    <r>
      <t xml:space="preserve">Supply Install and remove discharge pipeline to the required depth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diameter and class indicated</t>
    </r>
    <r>
      <rPr>
        <b/>
        <i/>
        <sz val="9"/>
        <rFont val="Arial"/>
        <family val="2"/>
      </rPr>
      <t>)</t>
    </r>
  </si>
  <si>
    <r>
      <t xml:space="preserve">Install ground observation wells to the required depth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diameter and class indicated</t>
    </r>
    <r>
      <rPr>
        <b/>
        <i/>
        <sz val="9"/>
        <rFont val="Arial"/>
        <family val="2"/>
      </rPr>
      <t>)</t>
    </r>
  </si>
  <si>
    <r>
      <t>Prefabricated kerbing (</t>
    </r>
    <r>
      <rPr>
        <i/>
        <sz val="9"/>
        <rFont val="Arial"/>
        <family val="2"/>
      </rPr>
      <t>description of type of kerb and bedding with reference to drawing</t>
    </r>
    <r>
      <rPr>
        <sz val="9"/>
        <rFont val="Arial"/>
        <family val="2"/>
      </rPr>
      <t>)</t>
    </r>
  </si>
  <si>
    <r>
      <t xml:space="preserve">Barring down of rock surfaces within vertical height intervals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intervals stated</t>
    </r>
    <r>
      <rPr>
        <b/>
        <i/>
        <sz val="9"/>
        <rFont val="Arial"/>
        <family val="2"/>
      </rPr>
      <t>)</t>
    </r>
  </si>
  <si>
    <r>
      <t xml:space="preserve">Cleaning of rock surfaces by high pressure air and water jetting equipment within the vertical height intervals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categories stated</t>
    </r>
    <r>
      <rPr>
        <b/>
        <i/>
        <sz val="9"/>
        <rFont val="Arial"/>
        <family val="2"/>
      </rPr>
      <t>)</t>
    </r>
  </si>
  <si>
    <r>
      <t xml:space="preserve">Supply and install wire mesh rockfall netting within vertical height intervals </t>
    </r>
    <r>
      <rPr>
        <i/>
        <sz val="9"/>
        <rFont val="Arial"/>
        <family val="2"/>
      </rPr>
      <t>(intervals stated, galvanic requirements, roll width, wire thickness, tensile strength, weave, aperture, PVC coating and/or colouring indicated)</t>
    </r>
  </si>
  <si>
    <r>
      <t xml:space="preserve">Supply and Installation/erection of catch fencing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galvanic requirements, type, height, length and energy rating in kJ and location of fences indicated</t>
    </r>
    <r>
      <rPr>
        <b/>
        <i/>
        <sz val="9"/>
        <rFont val="Arial"/>
        <family val="2"/>
      </rPr>
      <t>)</t>
    </r>
  </si>
  <si>
    <r>
      <t xml:space="preserve">Supply and installation/erection of additional anchor lengths for catch fences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differentiate between threadbar and wire rope anchor for different diameters</t>
    </r>
    <r>
      <rPr>
        <b/>
        <i/>
        <sz val="9"/>
        <rFont val="Arial"/>
        <family val="2"/>
      </rPr>
      <t>)</t>
    </r>
  </si>
  <si>
    <r>
      <t xml:space="preserve">Gap filling under the catch fences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energy class stated</t>
    </r>
    <r>
      <rPr>
        <b/>
        <i/>
        <sz val="9"/>
        <rFont val="Arial"/>
        <family val="2"/>
      </rPr>
      <t>)</t>
    </r>
  </si>
  <si>
    <r>
      <t xml:space="preserve">Supply and installation/erection of shallow landslide fencing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galvanic requirements, type, height, length and rating and fence length class interval</t>
    </r>
    <r>
      <rPr>
        <b/>
        <i/>
        <sz val="9"/>
        <rFont val="Arial"/>
        <family val="2"/>
      </rPr>
      <t>)</t>
    </r>
  </si>
  <si>
    <r>
      <t xml:space="preserve">Supply and install additional anchor lengths for shallow landslide fences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differentiate between threadbar and wire rope anchor for different diameters</t>
    </r>
    <r>
      <rPr>
        <b/>
        <i/>
        <sz val="9"/>
        <rFont val="Arial"/>
        <family val="2"/>
      </rPr>
      <t>)</t>
    </r>
  </si>
  <si>
    <r>
      <t xml:space="preserve">Gap filling under the shallow landslide fences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fence rating indicated</t>
    </r>
    <r>
      <rPr>
        <b/>
        <i/>
        <sz val="9"/>
        <rFont val="Arial"/>
        <family val="2"/>
      </rPr>
      <t>)</t>
    </r>
  </si>
  <si>
    <r>
      <t xml:space="preserve">Supply and installation/erection of debris flow fencing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galvanic requirements, type, rating and location for each numbered fence indicated</t>
    </r>
    <r>
      <rPr>
        <b/>
        <i/>
        <sz val="9"/>
        <rFont val="Arial"/>
        <family val="2"/>
      </rPr>
      <t>)</t>
    </r>
  </si>
  <si>
    <r>
      <t xml:space="preserve">Supply and install additional anchor lengths for debris flow fences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differentiate between threadbar and wire rope anchor for different diameters</t>
    </r>
    <r>
      <rPr>
        <b/>
        <i/>
        <sz val="9"/>
        <rFont val="Arial"/>
        <family val="2"/>
      </rPr>
      <t>)</t>
    </r>
  </si>
  <si>
    <r>
      <t xml:space="preserve">Provision of access to drain positions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indicated</t>
    </r>
    <r>
      <rPr>
        <b/>
        <i/>
        <sz val="9"/>
        <rFont val="Arial"/>
        <family val="2"/>
      </rPr>
      <t>)</t>
    </r>
  </si>
  <si>
    <r>
      <t xml:space="preserve">Moving to, and setting up the equipment for drilling the holes at each well /horizontal/ sand drain position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indicated</t>
    </r>
    <r>
      <rPr>
        <b/>
        <i/>
        <sz val="9"/>
        <rFont val="Arial"/>
        <family val="2"/>
      </rPr>
      <t>)</t>
    </r>
  </si>
  <si>
    <r>
      <t xml:space="preserve">Moving to, and setting up the equipment for installing vertical drains at each drain position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size and type of drain indicated</t>
    </r>
    <r>
      <rPr>
        <b/>
        <i/>
        <sz val="9"/>
        <rFont val="Arial"/>
        <family val="2"/>
      </rPr>
      <t>)</t>
    </r>
  </si>
  <si>
    <r>
      <t xml:space="preserve">Drill holes for wells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diameter indicated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to the required depth</t>
    </r>
  </si>
  <si>
    <r>
      <t xml:space="preserve">Drill holes for horizontal drains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inclination and diameter indicated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to the required depth</t>
    </r>
  </si>
  <si>
    <r>
      <t xml:space="preserve">Drill holes for vertical sand drains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diameter indicated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to the required depth</t>
    </r>
  </si>
  <si>
    <r>
      <t xml:space="preserve">Pre- drilling of holes for vertical drains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diameter indicated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to the required depth</t>
    </r>
  </si>
  <si>
    <r>
      <t xml:space="preserve">Installation of slotted drainage pipes for wells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size indicated</t>
    </r>
    <r>
      <rPr>
        <b/>
        <i/>
        <sz val="9"/>
        <rFont val="Arial"/>
        <family val="2"/>
      </rPr>
      <t>)</t>
    </r>
  </si>
  <si>
    <r>
      <t xml:space="preserve">Installation of slotted drainage pipes for horizontal drains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size indicated</t>
    </r>
    <r>
      <rPr>
        <b/>
        <i/>
        <sz val="9"/>
        <rFont val="Arial"/>
        <family val="2"/>
      </rPr>
      <t>)</t>
    </r>
  </si>
  <si>
    <r>
      <t xml:space="preserve">Installation of vertical drains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type/ size indicated</t>
    </r>
    <r>
      <rPr>
        <b/>
        <i/>
        <sz val="9"/>
        <rFont val="Arial"/>
        <family val="2"/>
      </rPr>
      <t>)</t>
    </r>
  </si>
  <si>
    <r>
      <t xml:space="preserve">Filter sand for wells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type/ size indicated</t>
    </r>
    <r>
      <rPr>
        <b/>
        <i/>
        <sz val="9"/>
        <rFont val="Arial"/>
        <family val="2"/>
      </rPr>
      <t>)</t>
    </r>
  </si>
  <si>
    <r>
      <t xml:space="preserve">River sand for vertical drains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source indicated</t>
    </r>
    <r>
      <rPr>
        <b/>
        <i/>
        <sz val="9"/>
        <rFont val="Arial"/>
        <family val="2"/>
      </rPr>
      <t>)</t>
    </r>
  </si>
  <si>
    <r>
      <t xml:space="preserve">Establishment on site for: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indicate type of operation: Pipe Jacking, Horizontal directional drilling, Pipe Ramming, or Micro-tunnelling</t>
    </r>
    <r>
      <rPr>
        <b/>
        <i/>
        <sz val="9"/>
        <rFont val="Arial"/>
        <family val="2"/>
      </rPr>
      <t>)</t>
    </r>
  </si>
  <si>
    <r>
      <t xml:space="preserve">Moving to and setting up equipment at each position for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indicate type of operation</t>
    </r>
    <r>
      <rPr>
        <b/>
        <i/>
        <sz val="9"/>
        <rFont val="Arial"/>
        <family val="2"/>
      </rPr>
      <t>)</t>
    </r>
  </si>
  <si>
    <r>
      <t>Installing holes</t>
    </r>
    <r>
      <rPr>
        <b/>
        <i/>
        <sz val="9"/>
        <rFont val="Arial"/>
        <family val="2"/>
      </rPr>
      <t xml:space="preserve"> (</t>
    </r>
    <r>
      <rPr>
        <i/>
        <sz val="9"/>
        <rFont val="Arial"/>
        <family val="2"/>
      </rPr>
      <t>diameter, lining type indicated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to required length for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indicate type of operation</t>
    </r>
    <r>
      <rPr>
        <b/>
        <i/>
        <sz val="9"/>
        <rFont val="Arial"/>
        <family val="2"/>
      </rPr>
      <t>)</t>
    </r>
  </si>
  <si>
    <r>
      <t xml:space="preserve">Penetrating unidentified obstructions/services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indicate type of operation, i.e. Pipe Jacking, Horizontal directional drilling, Pipe Ramming or Micro-tunnelling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for penetration of:</t>
    </r>
  </si>
  <si>
    <r>
      <t xml:space="preserve">Metallic reinforcing strips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section dimension indicated</t>
    </r>
    <r>
      <rPr>
        <b/>
        <i/>
        <sz val="9"/>
        <rFont val="Arial"/>
        <family val="2"/>
      </rPr>
      <t>)</t>
    </r>
  </si>
  <si>
    <r>
      <t xml:space="preserve">Metallic reinforcing mesh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section dimension indicated</t>
    </r>
    <r>
      <rPr>
        <b/>
        <i/>
        <sz val="9"/>
        <rFont val="Arial"/>
        <family val="2"/>
      </rPr>
      <t>)</t>
    </r>
  </si>
  <si>
    <r>
      <t xml:space="preserve">Polymer/ Geosynthetic reinforcing strips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section dimension indicated</t>
    </r>
    <r>
      <rPr>
        <b/>
        <i/>
        <sz val="9"/>
        <rFont val="Arial"/>
        <family val="2"/>
      </rPr>
      <t>)</t>
    </r>
  </si>
  <si>
    <r>
      <t xml:space="preserve">Backfill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material type and compaction requirements indicated</t>
    </r>
    <r>
      <rPr>
        <b/>
        <i/>
        <sz val="9"/>
        <rFont val="Arial"/>
        <family val="2"/>
      </rPr>
      <t>)</t>
    </r>
  </si>
  <si>
    <r>
      <t xml:space="preserve">Facings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type, size and thickness indicated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>:</t>
    </r>
  </si>
  <si>
    <r>
      <t xml:space="preserve">Drainage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and size indicated</t>
    </r>
    <r>
      <rPr>
        <b/>
        <i/>
        <sz val="9"/>
        <rFont val="Arial"/>
        <family val="2"/>
      </rPr>
      <t>)</t>
    </r>
  </si>
  <si>
    <r>
      <t xml:space="preserve">Galvanized gabion boxes </t>
    </r>
    <r>
      <rPr>
        <i/>
        <sz val="9"/>
        <rFont val="Arial"/>
        <family val="2"/>
      </rPr>
      <t>(dimensions of box)</t>
    </r>
  </si>
  <si>
    <r>
      <t xml:space="preserve">Polymer coated gabion boxes </t>
    </r>
    <r>
      <rPr>
        <i/>
        <sz val="9"/>
        <rFont val="Arial"/>
        <family val="2"/>
      </rPr>
      <t>(dimensions of box)</t>
    </r>
  </si>
  <si>
    <r>
      <t xml:space="preserve">Galvanized gabion mattresses </t>
    </r>
    <r>
      <rPr>
        <i/>
        <sz val="9"/>
        <rFont val="Arial"/>
        <family val="2"/>
      </rPr>
      <t>(dimensions of mattress)</t>
    </r>
  </si>
  <si>
    <r>
      <t xml:space="preserve">Polymer coated gabion mattresses </t>
    </r>
    <r>
      <rPr>
        <i/>
        <sz val="9"/>
        <rFont val="Arial"/>
        <family val="2"/>
      </rPr>
      <t>(dimensions of mattress)</t>
    </r>
  </si>
  <si>
    <r>
      <t xml:space="preserve">Geotextile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indicated</t>
    </r>
    <r>
      <rPr>
        <b/>
        <i/>
        <sz val="9"/>
        <rFont val="Arial"/>
        <family val="2"/>
      </rPr>
      <t>)</t>
    </r>
  </si>
  <si>
    <r>
      <t xml:space="preserve">Fibre </t>
    </r>
    <r>
      <rPr>
        <i/>
        <sz val="9"/>
        <rFont val="Arial"/>
        <family val="2"/>
      </rPr>
      <t>(type indicated)</t>
    </r>
  </si>
  <si>
    <r>
      <t xml:space="preserve">Flash/base coat (unreinforced) </t>
    </r>
    <r>
      <rPr>
        <i/>
        <sz val="9"/>
        <rFont val="Arial"/>
        <family val="2"/>
      </rPr>
      <t>(specify thickness)</t>
    </r>
  </si>
  <si>
    <r>
      <t xml:space="preserve">Intermediate coat/s </t>
    </r>
    <r>
      <rPr>
        <i/>
        <sz val="9"/>
        <rFont val="Arial"/>
        <family val="2"/>
      </rPr>
      <t>(specify thickness and number of layers)</t>
    </r>
  </si>
  <si>
    <r>
      <t xml:space="preserve">Final coat </t>
    </r>
    <r>
      <rPr>
        <i/>
        <sz val="9"/>
        <rFont val="Arial"/>
        <family val="2"/>
      </rPr>
      <t>(specify thickness, pigmentation and finish)</t>
    </r>
  </si>
  <si>
    <r>
      <t xml:space="preserve">50 mm diameter U-PVC weephole piping </t>
    </r>
    <r>
      <rPr>
        <i/>
        <sz val="9"/>
        <rFont val="Arial"/>
        <family val="2"/>
      </rPr>
      <t>(specify length and class)</t>
    </r>
  </si>
  <si>
    <r>
      <t xml:space="preserve">Geopipe collectors </t>
    </r>
    <r>
      <rPr>
        <i/>
        <sz val="9"/>
        <rFont val="Arial"/>
        <family val="2"/>
      </rPr>
      <t>(specify type, diameter and class)</t>
    </r>
  </si>
  <si>
    <r>
      <t xml:space="preserve">Other piping </t>
    </r>
    <r>
      <rPr>
        <i/>
        <sz val="9"/>
        <rFont val="Arial"/>
        <family val="2"/>
      </rPr>
      <t>(specify type, diameter and class)</t>
    </r>
  </si>
  <si>
    <r>
      <t xml:space="preserve">Sheet pile driving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individual sheet pile type or sheet panel extent specified</t>
    </r>
    <r>
      <rPr>
        <b/>
        <i/>
        <sz val="9"/>
        <rFont val="Arial"/>
        <family val="2"/>
      </rPr>
      <t>)</t>
    </r>
  </si>
  <si>
    <r>
      <t xml:space="preserve">Sheet pile and diaphragm wall supports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as specified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>:</t>
    </r>
  </si>
  <si>
    <r>
      <t xml:space="preserve">Concrete placed by tremie under slurry in diaphragm walls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class of concrete indicated</t>
    </r>
    <r>
      <rPr>
        <b/>
        <i/>
        <sz val="9"/>
        <rFont val="Arial"/>
        <family val="2"/>
      </rPr>
      <t>)</t>
    </r>
  </si>
  <si>
    <r>
      <t xml:space="preserve">Fine/ coarse aggregate </t>
    </r>
    <r>
      <rPr>
        <i/>
        <sz val="9"/>
        <rFont val="Arial"/>
        <family val="2"/>
      </rPr>
      <t>(specify)</t>
    </r>
  </si>
  <si>
    <r>
      <t xml:space="preserve">Other fillers </t>
    </r>
    <r>
      <rPr>
        <i/>
        <sz val="9"/>
        <rFont val="Arial"/>
        <family val="2"/>
      </rPr>
      <t>(specify)</t>
    </r>
  </si>
  <si>
    <r>
      <t>Drilling and core recovery</t>
    </r>
    <r>
      <rPr>
        <i/>
        <sz val="9"/>
        <rFont val="Arial"/>
        <family val="2"/>
      </rPr>
      <t xml:space="preserve"> (size indicated)</t>
    </r>
  </si>
  <si>
    <r>
      <t xml:space="preserve">Drilling of holes for geotechnical /compaction grouting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diameter and inclination indicated</t>
    </r>
    <r>
      <rPr>
        <b/>
        <i/>
        <sz val="9"/>
        <rFont val="Arial"/>
        <family val="2"/>
      </rPr>
      <t>)</t>
    </r>
  </si>
  <si>
    <r>
      <t xml:space="preserve">Drilling holes for jet grouting to specified depths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depth ranges and inclinations to be specified</t>
    </r>
    <r>
      <rPr>
        <b/>
        <i/>
        <sz val="9"/>
        <rFont val="Arial"/>
        <family val="2"/>
      </rPr>
      <t>)</t>
    </r>
  </si>
  <si>
    <r>
      <t xml:space="preserve">Installation of casing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diameter and inclination indicated</t>
    </r>
    <r>
      <rPr>
        <b/>
        <i/>
        <sz val="9"/>
        <rFont val="Arial"/>
        <family val="2"/>
      </rPr>
      <t>)</t>
    </r>
  </si>
  <si>
    <r>
      <t xml:space="preserve">Injection Grouting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indicated</t>
    </r>
    <r>
      <rPr>
        <b/>
        <i/>
        <sz val="9"/>
        <rFont val="Arial"/>
        <family val="2"/>
      </rPr>
      <t>)</t>
    </r>
  </si>
  <si>
    <r>
      <t xml:space="preserve">Extra-over items 12.3.4 and 12.3.5 for stage grouting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specify up-or downstage</t>
    </r>
    <r>
      <rPr>
        <b/>
        <i/>
        <sz val="9"/>
        <rFont val="Arial"/>
        <family val="2"/>
      </rPr>
      <t>)</t>
    </r>
  </si>
  <si>
    <r>
      <t xml:space="preserve">Extra-over items 12.3.4 and 12.3.5 for jet grouting of widened sections or mushroom heads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position and width to be specified</t>
    </r>
    <r>
      <rPr>
        <b/>
        <i/>
        <sz val="9"/>
        <rFont val="Arial"/>
        <family val="2"/>
      </rPr>
      <t>)</t>
    </r>
  </si>
  <si>
    <r>
      <t xml:space="preserve">Drilling and core recovery </t>
    </r>
    <r>
      <rPr>
        <i/>
        <sz val="9"/>
        <rFont val="Arial"/>
        <family val="2"/>
      </rPr>
      <t>(size indicated)</t>
    </r>
  </si>
  <si>
    <r>
      <t xml:space="preserve">Performing dynamic compaction over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specify distance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utilising a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indicate mass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ton pounder:</t>
    </r>
  </si>
  <si>
    <r>
      <t xml:space="preserve">DCP testing </t>
    </r>
    <r>
      <rPr>
        <i/>
        <sz val="9"/>
        <rFont val="Arial"/>
        <family val="2"/>
      </rPr>
      <t>(depth indicated)</t>
    </r>
  </si>
  <si>
    <r>
      <t xml:space="preserve">CPT testing </t>
    </r>
    <r>
      <rPr>
        <i/>
        <sz val="9"/>
        <rFont val="Arial"/>
        <family val="2"/>
      </rPr>
      <t>(depth indicated)</t>
    </r>
  </si>
  <si>
    <r>
      <t xml:space="preserve">DPSH testing </t>
    </r>
    <r>
      <rPr>
        <i/>
        <sz val="9"/>
        <rFont val="Arial"/>
        <family val="2"/>
      </rPr>
      <t>(depth indicated)</t>
    </r>
  </si>
  <si>
    <r>
      <t xml:space="preserve">Supply and install pneumatic piezometers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lengths indicated</t>
    </r>
    <r>
      <rPr>
        <b/>
        <i/>
        <sz val="9"/>
        <rFont val="Arial"/>
        <family val="2"/>
      </rPr>
      <t>)</t>
    </r>
  </si>
  <si>
    <r>
      <t xml:space="preserve">Supply and install inclinometer monitoring systems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lengths indicated</t>
    </r>
    <r>
      <rPr>
        <b/>
        <i/>
        <sz val="9"/>
        <rFont val="Arial"/>
        <family val="2"/>
      </rPr>
      <t>)</t>
    </r>
  </si>
  <si>
    <r>
      <t xml:space="preserve">Supply and install pressure measuring loadcells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and make specified</t>
    </r>
    <r>
      <rPr>
        <b/>
        <i/>
        <sz val="9"/>
        <rFont val="Arial"/>
        <family val="2"/>
      </rPr>
      <t>)</t>
    </r>
  </si>
  <si>
    <r>
      <t xml:space="preserve">Re-establishment on site for additional work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indicated</t>
    </r>
    <r>
      <rPr>
        <b/>
        <i/>
        <sz val="9"/>
        <rFont val="Arial"/>
        <family val="2"/>
      </rPr>
      <t>)</t>
    </r>
  </si>
  <si>
    <r>
      <t xml:space="preserve">Drill holes with a diameter of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diameter indicated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to the specified depths and inclinations</t>
    </r>
  </si>
  <si>
    <r>
      <t xml:space="preserve">Installation of permanent casing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size and length indicated</t>
    </r>
    <r>
      <rPr>
        <b/>
        <i/>
        <sz val="9"/>
        <rFont val="Arial"/>
        <family val="2"/>
      </rPr>
      <t>)</t>
    </r>
  </si>
  <si>
    <r>
      <t xml:space="preserve">Establishment on the site for drilling of rockbolts, dowels, soil nails or mechanical anchors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indicated</t>
    </r>
    <r>
      <rPr>
        <b/>
        <i/>
        <sz val="9"/>
        <rFont val="Arial"/>
        <family val="2"/>
      </rPr>
      <t>)</t>
    </r>
  </si>
  <si>
    <r>
      <t xml:space="preserve">Install, grout and protect soil nails or rock bolts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lengths indicated</t>
    </r>
    <r>
      <rPr>
        <b/>
        <i/>
        <sz val="9"/>
        <rFont val="Arial"/>
        <family val="2"/>
      </rPr>
      <t>)</t>
    </r>
  </si>
  <si>
    <r>
      <t xml:space="preserve">Move to and set up at each mechanical driven tipping anchor/ mechanical screw anchor position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indicated</t>
    </r>
    <r>
      <rPr>
        <b/>
        <i/>
        <sz val="9"/>
        <rFont val="Arial"/>
        <family val="2"/>
      </rPr>
      <t>)</t>
    </r>
  </si>
  <si>
    <r>
      <t xml:space="preserve">Install mechanically driven tipping anchors / mechanical screw anchors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and lengths indicated</t>
    </r>
    <r>
      <rPr>
        <b/>
        <i/>
        <sz val="9"/>
        <rFont val="Arial"/>
        <family val="2"/>
      </rPr>
      <t>)</t>
    </r>
  </si>
  <si>
    <r>
      <t xml:space="preserve">Establishment on site for piling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piling location and type indicated</t>
    </r>
    <r>
      <rPr>
        <b/>
        <i/>
        <sz val="9"/>
        <rFont val="Arial"/>
        <family val="2"/>
      </rPr>
      <t>)</t>
    </r>
  </si>
  <si>
    <r>
      <t xml:space="preserve">Moving to, and setting up equipment at each position for installing piles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pile type indicated</t>
    </r>
    <r>
      <rPr>
        <b/>
        <i/>
        <sz val="9"/>
        <rFont val="Arial"/>
        <family val="2"/>
      </rPr>
      <t>)</t>
    </r>
  </si>
  <si>
    <r>
      <t xml:space="preserve">Augered or bored holes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specified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for piles with a diameter of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diameter indicated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through material situated within the following successive depth ranges:</t>
    </r>
  </si>
  <si>
    <r>
      <t xml:space="preserve">Coarse gravel with a matrix content of less than </t>
    </r>
    <r>
      <rPr>
        <i/>
        <sz val="9"/>
        <rFont val="Arial"/>
        <family val="2"/>
      </rPr>
      <t>(max. percentage indicated)</t>
    </r>
  </si>
  <si>
    <r>
      <t xml:space="preserve">Boulders </t>
    </r>
    <r>
      <rPr>
        <i/>
        <sz val="9"/>
        <rFont val="Arial"/>
        <family val="2"/>
      </rPr>
      <t>(description of and maximum size indicated)</t>
    </r>
  </si>
  <si>
    <r>
      <t xml:space="preserve">Rock formation </t>
    </r>
    <r>
      <rPr>
        <i/>
        <sz val="9"/>
        <rFont val="Arial"/>
        <family val="2"/>
      </rPr>
      <t>(description and class of rock indicated)</t>
    </r>
  </si>
  <si>
    <r>
      <t xml:space="preserve">Driving temporary casing for driven displacement piling systems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system indicated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for forming holes for piles with a diameter of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diameter indicated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through material situated within the following successive depth ranges:</t>
    </r>
  </si>
  <si>
    <r>
      <t xml:space="preserve">Installing and removing temporary casings in augered holes for piles of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diameter indicated</t>
    </r>
    <r>
      <rPr>
        <b/>
        <i/>
        <sz val="9"/>
        <rFont val="Arial"/>
        <family val="2"/>
      </rPr>
      <t>)</t>
    </r>
  </si>
  <si>
    <r>
      <t xml:space="preserve">Installing permanent pile casing for piles of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diameter and pile type indicated</t>
    </r>
    <r>
      <rPr>
        <b/>
        <i/>
        <sz val="9"/>
        <rFont val="Arial"/>
        <family val="2"/>
      </rPr>
      <t>)</t>
    </r>
  </si>
  <si>
    <r>
      <t xml:space="preserve">Holes for piles of </t>
    </r>
    <r>
      <rPr>
        <i/>
        <sz val="9"/>
        <rFont val="Arial"/>
        <family val="2"/>
      </rPr>
      <t>(diameter and rake indicated)</t>
    </r>
  </si>
  <si>
    <r>
      <t xml:space="preserve">Temporary casing for driven displacement pile systems </t>
    </r>
    <r>
      <rPr>
        <i/>
        <sz val="9"/>
        <rFont val="Arial"/>
        <family val="2"/>
      </rPr>
      <t>(diameter and rake indicated)</t>
    </r>
  </si>
  <si>
    <r>
      <t xml:space="preserve">Forming bulbous bases for piles of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diameter indicated</t>
    </r>
    <r>
      <rPr>
        <b/>
        <i/>
        <sz val="9"/>
        <rFont val="Arial"/>
        <family val="2"/>
      </rPr>
      <t>)</t>
    </r>
  </si>
  <si>
    <r>
      <t xml:space="preserve">Mild-steel bars </t>
    </r>
    <r>
      <rPr>
        <i/>
        <sz val="9"/>
        <rFont val="Arial"/>
        <family val="2"/>
      </rPr>
      <t>(type indicated)</t>
    </r>
  </si>
  <si>
    <r>
      <t>High-yield-stress-steel bars</t>
    </r>
    <r>
      <rPr>
        <i/>
        <sz val="9"/>
        <rFont val="Arial"/>
        <family val="2"/>
      </rPr>
      <t xml:space="preserve"> (type indicated)</t>
    </r>
  </si>
  <si>
    <r>
      <t xml:space="preserve">Cast in situ concrete in piles, underreams, bulbous bases and sockets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class of concrete indicated</t>
    </r>
    <r>
      <rPr>
        <b/>
        <i/>
        <sz val="9"/>
        <rFont val="Arial"/>
        <family val="2"/>
      </rPr>
      <t>)</t>
    </r>
  </si>
  <si>
    <r>
      <t xml:space="preserve">Manufacturing, supplying and delivering prefabricated piles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and size indicated</t>
    </r>
    <r>
      <rPr>
        <b/>
        <i/>
        <sz val="9"/>
        <rFont val="Arial"/>
        <family val="2"/>
      </rPr>
      <t>)</t>
    </r>
  </si>
  <si>
    <r>
      <t xml:space="preserve">Installation of prefabricated piles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and size indicated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through material situated within the following successive depth ranges:</t>
    </r>
  </si>
  <si>
    <r>
      <t xml:space="preserve">Installation of self-drilling micropiles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size indicated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through material situated within the following successive depth ranges:</t>
    </r>
  </si>
  <si>
    <r>
      <t xml:space="preserve">Extra over item C12.1.19 for raking of prefabricated piles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type, size and rake indicated</t>
    </r>
    <r>
      <rPr>
        <b/>
        <i/>
        <sz val="9"/>
        <rFont val="Arial"/>
        <family val="2"/>
      </rPr>
      <t>)</t>
    </r>
  </si>
  <si>
    <r>
      <t>Splicing/coupling prefabricated piles for lengthening</t>
    </r>
    <r>
      <rPr>
        <b/>
        <i/>
        <sz val="9"/>
        <rFont val="Arial"/>
        <family val="2"/>
      </rPr>
      <t xml:space="preserve"> (</t>
    </r>
    <r>
      <rPr>
        <i/>
        <sz val="9"/>
        <rFont val="Arial"/>
        <family val="2"/>
      </rPr>
      <t>size of pile indicated</t>
    </r>
    <r>
      <rPr>
        <b/>
        <i/>
        <sz val="9"/>
        <rFont val="Arial"/>
        <family val="2"/>
      </rPr>
      <t>)</t>
    </r>
  </si>
  <si>
    <r>
      <t xml:space="preserve">Stripping/cutting the pile heads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type and diameter/size of pile indicated</t>
    </r>
    <r>
      <rPr>
        <b/>
        <i/>
        <sz val="9"/>
        <rFont val="Arial"/>
        <family val="2"/>
      </rPr>
      <t>)</t>
    </r>
  </si>
  <si>
    <r>
      <t xml:space="preserve">Load tests on piles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compression/tension test, diameter/ size, specified, working load and pile type indicated</t>
    </r>
    <r>
      <rPr>
        <b/>
        <i/>
        <sz val="9"/>
        <rFont val="Arial"/>
        <family val="2"/>
      </rPr>
      <t>)</t>
    </r>
  </si>
  <si>
    <r>
      <t xml:space="preserve">Drilling the cores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diameter indicated</t>
    </r>
    <r>
      <rPr>
        <b/>
        <i/>
        <sz val="9"/>
        <rFont val="Arial"/>
        <family val="2"/>
      </rPr>
      <t>)</t>
    </r>
    <r>
      <rPr>
        <b/>
        <sz val="9"/>
        <rFont val="Arial"/>
        <family val="2"/>
      </rPr>
      <t xml:space="preserve"> in:</t>
    </r>
  </si>
  <si>
    <r>
      <t xml:space="preserve">Providing and installing </t>
    </r>
    <r>
      <rPr>
        <i/>
        <sz val="9"/>
        <rFont val="Arial"/>
        <family val="2"/>
      </rPr>
      <t>(diameter indicated)</t>
    </r>
    <r>
      <rPr>
        <sz val="9"/>
        <rFont val="Arial"/>
        <family val="2"/>
      </rPr>
      <t xml:space="preserve"> mild steel tubes for “Cross Hole Sonic Logging” in all designated piles</t>
    </r>
  </si>
  <si>
    <r>
      <t xml:space="preserve">At location </t>
    </r>
    <r>
      <rPr>
        <i/>
        <sz val="9"/>
        <rFont val="Arial"/>
        <family val="2"/>
      </rPr>
      <t>(to be indicated)</t>
    </r>
    <r>
      <rPr>
        <sz val="9"/>
        <rFont val="Arial"/>
        <family val="2"/>
      </rPr>
      <t>:</t>
    </r>
  </si>
  <si>
    <r>
      <t xml:space="preserve">At other locations </t>
    </r>
    <r>
      <rPr>
        <i/>
        <sz val="9"/>
        <rFont val="Arial"/>
        <family val="2"/>
      </rPr>
      <t>(As indicated)</t>
    </r>
  </si>
  <si>
    <r>
      <t>The planting of grass cuttings (</t>
    </r>
    <r>
      <rPr>
        <i/>
        <sz val="9"/>
        <rFont val="Arial"/>
        <family val="2"/>
      </rPr>
      <t>type of grass indicated</t>
    </r>
    <r>
      <rPr>
        <sz val="9"/>
        <rFont val="Arial"/>
        <family val="2"/>
      </rPr>
      <t>)</t>
    </r>
  </si>
  <si>
    <r>
      <t xml:space="preserve">Other methods </t>
    </r>
    <r>
      <rPr>
        <i/>
        <sz val="9"/>
        <rFont val="Arial"/>
        <family val="2"/>
      </rPr>
      <t>(specify)</t>
    </r>
  </si>
  <si>
    <r>
      <t>White lines broken or unbroken (</t>
    </r>
    <r>
      <rPr>
        <i/>
        <sz val="9"/>
        <rFont val="Arial"/>
        <family val="2"/>
      </rPr>
      <t>paint type and width of line indicated</t>
    </r>
    <r>
      <rPr>
        <sz val="9"/>
        <rFont val="Arial"/>
        <family val="2"/>
      </rPr>
      <t>)</t>
    </r>
  </si>
  <si>
    <r>
      <t>Yellow lines broken or unbroken (</t>
    </r>
    <r>
      <rPr>
        <i/>
        <sz val="9"/>
        <rFont val="Arial"/>
        <family val="2"/>
      </rPr>
      <t>paint type and width of line indicated</t>
    </r>
    <r>
      <rPr>
        <sz val="9"/>
        <rFont val="Arial"/>
        <family val="2"/>
      </rPr>
      <t>)</t>
    </r>
  </si>
  <si>
    <r>
      <t>Red lines broken or unbroken (</t>
    </r>
    <r>
      <rPr>
        <i/>
        <sz val="9"/>
        <rFont val="Arial"/>
        <family val="2"/>
      </rPr>
      <t>paint type and width of line indicated</t>
    </r>
    <r>
      <rPr>
        <sz val="9"/>
        <rFont val="Arial"/>
        <family val="2"/>
      </rPr>
      <t>)</t>
    </r>
  </si>
  <si>
    <r>
      <t>White lettering and symbols (</t>
    </r>
    <r>
      <rPr>
        <i/>
        <sz val="9"/>
        <rFont val="Arial"/>
        <family val="2"/>
      </rPr>
      <t>paint type indicated</t>
    </r>
    <r>
      <rPr>
        <sz val="9"/>
        <rFont val="Arial"/>
        <family val="2"/>
      </rPr>
      <t>)</t>
    </r>
  </si>
  <si>
    <r>
      <t>Yellow lettering and symbols (</t>
    </r>
    <r>
      <rPr>
        <i/>
        <sz val="9"/>
        <rFont val="Arial"/>
        <family val="2"/>
      </rPr>
      <t>paint type indicated</t>
    </r>
    <r>
      <rPr>
        <sz val="9"/>
        <rFont val="Arial"/>
        <family val="2"/>
      </rPr>
      <t>)</t>
    </r>
  </si>
  <si>
    <r>
      <t>Red lettering and symbols (</t>
    </r>
    <r>
      <rPr>
        <i/>
        <sz val="9"/>
        <rFont val="Arial"/>
        <family val="2"/>
      </rPr>
      <t>paint type indicated</t>
    </r>
    <r>
      <rPr>
        <sz val="9"/>
        <rFont val="Arial"/>
        <family val="2"/>
      </rPr>
      <t>)</t>
    </r>
  </si>
  <si>
    <r>
      <t>Transverse lines, painted island and arrestor bed markings (any colour) (</t>
    </r>
    <r>
      <rPr>
        <i/>
        <sz val="9"/>
        <rFont val="Arial"/>
        <family val="2"/>
      </rPr>
      <t>paint type indicated</t>
    </r>
    <r>
      <rPr>
        <sz val="9"/>
        <rFont val="Arial"/>
        <family val="2"/>
      </rPr>
      <t>)</t>
    </r>
  </si>
  <si>
    <r>
      <t>Labour enhanced hand painted white lines broken or unbroken (</t>
    </r>
    <r>
      <rPr>
        <i/>
        <sz val="9"/>
        <rFont val="Arial"/>
        <family val="2"/>
      </rPr>
      <t>paint type and width of line indicated</t>
    </r>
    <r>
      <rPr>
        <sz val="9"/>
        <rFont val="Arial"/>
        <family val="2"/>
      </rPr>
      <t>)</t>
    </r>
  </si>
  <si>
    <r>
      <t>Labour enhanced hand painted yellow lines broken or unbroken (</t>
    </r>
    <r>
      <rPr>
        <i/>
        <sz val="9"/>
        <rFont val="Arial"/>
        <family val="2"/>
      </rPr>
      <t>paint type and width of line indicated</t>
    </r>
    <r>
      <rPr>
        <sz val="9"/>
        <rFont val="Arial"/>
        <family val="2"/>
      </rPr>
      <t>)</t>
    </r>
  </si>
  <si>
    <r>
      <t>Labour enhanced hand painted red lines broken or unbroken (</t>
    </r>
    <r>
      <rPr>
        <i/>
        <sz val="9"/>
        <rFont val="Arial"/>
        <family val="2"/>
      </rPr>
      <t>paint type and width of line indicated</t>
    </r>
    <r>
      <rPr>
        <sz val="9"/>
        <rFont val="Arial"/>
        <family val="2"/>
      </rPr>
      <t>)</t>
    </r>
  </si>
  <si>
    <r>
      <t>Labour enhanced hand painted white lettering and symbols (</t>
    </r>
    <r>
      <rPr>
        <i/>
        <sz val="9"/>
        <rFont val="Arial"/>
        <family val="2"/>
      </rPr>
      <t>paint type indicated</t>
    </r>
    <r>
      <rPr>
        <sz val="9"/>
        <rFont val="Arial"/>
        <family val="2"/>
      </rPr>
      <t>)</t>
    </r>
  </si>
  <si>
    <r>
      <t>Labour enhanced hand painted yellow lettering and symbols (</t>
    </r>
    <r>
      <rPr>
        <i/>
        <sz val="9"/>
        <rFont val="Arial"/>
        <family val="2"/>
      </rPr>
      <t>paint type indicated</t>
    </r>
    <r>
      <rPr>
        <sz val="9"/>
        <rFont val="Arial"/>
        <family val="2"/>
      </rPr>
      <t>)</t>
    </r>
  </si>
  <si>
    <r>
      <t>Labour enhanced hand painted transverse lines, painted island and arrestor bed markings (any colour) (</t>
    </r>
    <r>
      <rPr>
        <i/>
        <sz val="9"/>
        <rFont val="Arial"/>
        <family val="2"/>
      </rPr>
      <t>paint type indicated</t>
    </r>
    <r>
      <rPr>
        <sz val="9"/>
        <rFont val="Arial"/>
        <family val="2"/>
      </rPr>
      <t>)</t>
    </r>
  </si>
  <si>
    <r>
      <t>Labour enhanced hand painted kerb markings (any colour) (</t>
    </r>
    <r>
      <rPr>
        <i/>
        <sz val="9"/>
        <rFont val="Arial"/>
        <family val="2"/>
      </rPr>
      <t>paint type indicated</t>
    </r>
    <r>
      <rPr>
        <sz val="9"/>
        <rFont val="Arial"/>
        <family val="2"/>
      </rPr>
      <t>)</t>
    </r>
  </si>
  <si>
    <r>
      <t>Labour enhanced hand operated pressure applied machine white lines broken or unbroken (</t>
    </r>
    <r>
      <rPr>
        <i/>
        <sz val="9"/>
        <rFont val="Arial"/>
        <family val="2"/>
      </rPr>
      <t>paint type and width of line indicated</t>
    </r>
    <r>
      <rPr>
        <sz val="9"/>
        <rFont val="Arial"/>
        <family val="2"/>
      </rPr>
      <t>)</t>
    </r>
  </si>
  <si>
    <r>
      <t>Labour enhanced hand operated pressure applied machine yellow lines broken or unbroken (</t>
    </r>
    <r>
      <rPr>
        <i/>
        <sz val="9"/>
        <rFont val="Arial"/>
        <family val="2"/>
      </rPr>
      <t>paint type and width of line indicated</t>
    </r>
    <r>
      <rPr>
        <sz val="9"/>
        <rFont val="Arial"/>
        <family val="2"/>
      </rPr>
      <t>)</t>
    </r>
  </si>
  <si>
    <r>
      <t>Labour enhanced hand operated pressure applied machine red lines broken or unbroken (</t>
    </r>
    <r>
      <rPr>
        <i/>
        <sz val="9"/>
        <rFont val="Arial"/>
        <family val="2"/>
      </rPr>
      <t>paint type and width of line indicated</t>
    </r>
    <r>
      <rPr>
        <sz val="9"/>
        <rFont val="Arial"/>
        <family val="2"/>
      </rPr>
      <t>)</t>
    </r>
  </si>
  <si>
    <r>
      <t>Labour enhanced hand operated pressure applied machine white lettering and symbols (</t>
    </r>
    <r>
      <rPr>
        <i/>
        <sz val="9"/>
        <rFont val="Arial"/>
        <family val="2"/>
      </rPr>
      <t>paint type indicated</t>
    </r>
    <r>
      <rPr>
        <sz val="9"/>
        <rFont val="Arial"/>
        <family val="2"/>
      </rPr>
      <t>)</t>
    </r>
  </si>
  <si>
    <r>
      <t>Labour enhanced hand operated pressure applied machine yellow lettering and symbols (</t>
    </r>
    <r>
      <rPr>
        <i/>
        <sz val="9"/>
        <rFont val="Arial"/>
        <family val="2"/>
      </rPr>
      <t>paint type indicated</t>
    </r>
    <r>
      <rPr>
        <sz val="9"/>
        <rFont val="Arial"/>
        <family val="2"/>
      </rPr>
      <t>)</t>
    </r>
  </si>
  <si>
    <r>
      <t>Labour enhanced hand operated pressure applied machine transverse lines, painted island and arrestor bed markings (any colour) (</t>
    </r>
    <r>
      <rPr>
        <i/>
        <sz val="9"/>
        <rFont val="Arial"/>
        <family val="2"/>
      </rPr>
      <t>paint type indicated</t>
    </r>
    <r>
      <rPr>
        <sz val="9"/>
        <rFont val="Arial"/>
        <family val="2"/>
      </rPr>
      <t>)</t>
    </r>
  </si>
  <si>
    <r>
      <t>Hand painted white lines broken or unbroken (</t>
    </r>
    <r>
      <rPr>
        <i/>
        <sz val="9"/>
        <rFont val="Arial"/>
        <family val="2"/>
      </rPr>
      <t>paint type and width of line indicated</t>
    </r>
    <r>
      <rPr>
        <sz val="9"/>
        <rFont val="Arial"/>
        <family val="2"/>
      </rPr>
      <t>)</t>
    </r>
  </si>
  <si>
    <r>
      <t>Hand painted yellow lines broken or unbroken (</t>
    </r>
    <r>
      <rPr>
        <i/>
        <sz val="9"/>
        <rFont val="Arial"/>
        <family val="2"/>
      </rPr>
      <t>paint type and width of line indicated</t>
    </r>
    <r>
      <rPr>
        <sz val="9"/>
        <rFont val="Arial"/>
        <family val="2"/>
      </rPr>
      <t>)</t>
    </r>
  </si>
  <si>
    <r>
      <t>Hand painted red lines broken or unbroken (</t>
    </r>
    <r>
      <rPr>
        <i/>
        <sz val="9"/>
        <rFont val="Arial"/>
        <family val="2"/>
      </rPr>
      <t>paint type and width of line indicated</t>
    </r>
    <r>
      <rPr>
        <sz val="9"/>
        <rFont val="Arial"/>
        <family val="2"/>
      </rPr>
      <t>)</t>
    </r>
  </si>
  <si>
    <r>
      <t>Hand painted white lettering and symbols (</t>
    </r>
    <r>
      <rPr>
        <i/>
        <sz val="9"/>
        <rFont val="Arial"/>
        <family val="2"/>
      </rPr>
      <t>paint type indicated</t>
    </r>
    <r>
      <rPr>
        <sz val="9"/>
        <rFont val="Arial"/>
        <family val="2"/>
      </rPr>
      <t>)</t>
    </r>
  </si>
  <si>
    <r>
      <t>Hand painted yellow lettering and symbols (</t>
    </r>
    <r>
      <rPr>
        <i/>
        <sz val="9"/>
        <rFont val="Arial"/>
        <family val="2"/>
      </rPr>
      <t>paint type indicated</t>
    </r>
    <r>
      <rPr>
        <sz val="9"/>
        <rFont val="Arial"/>
        <family val="2"/>
      </rPr>
      <t>)</t>
    </r>
  </si>
  <si>
    <r>
      <t>Hand painted transverse lines, painted island and arrestor bed markings (any colour) (</t>
    </r>
    <r>
      <rPr>
        <i/>
        <sz val="9"/>
        <rFont val="Arial"/>
        <family val="2"/>
      </rPr>
      <t>paint type indicated</t>
    </r>
    <r>
      <rPr>
        <sz val="9"/>
        <rFont val="Arial"/>
        <family val="2"/>
      </rPr>
      <t>)</t>
    </r>
  </si>
  <si>
    <r>
      <t>Hand operated pressure applied machine white lines broken or unbroken (</t>
    </r>
    <r>
      <rPr>
        <i/>
        <sz val="9"/>
        <rFont val="Arial"/>
        <family val="2"/>
      </rPr>
      <t>paint type and width of line indicated</t>
    </r>
    <r>
      <rPr>
        <sz val="9"/>
        <rFont val="Arial"/>
        <family val="2"/>
      </rPr>
      <t>)</t>
    </r>
  </si>
  <si>
    <r>
      <t>Hand operated pressure applied machine yellow lines broken or unbroken (</t>
    </r>
    <r>
      <rPr>
        <i/>
        <sz val="9"/>
        <rFont val="Arial"/>
        <family val="2"/>
      </rPr>
      <t>paint type and width of line indicated</t>
    </r>
    <r>
      <rPr>
        <sz val="9"/>
        <rFont val="Arial"/>
        <family val="2"/>
      </rPr>
      <t>)</t>
    </r>
  </si>
  <si>
    <r>
      <t>Hand operated pressure applied machine red lines broken or unbroken (</t>
    </r>
    <r>
      <rPr>
        <i/>
        <sz val="9"/>
        <rFont val="Arial"/>
        <family val="2"/>
      </rPr>
      <t>paint type and width of line indicated</t>
    </r>
    <r>
      <rPr>
        <sz val="9"/>
        <rFont val="Arial"/>
        <family val="2"/>
      </rPr>
      <t>)</t>
    </r>
  </si>
  <si>
    <r>
      <t>Hand operated pressure applied machine white lettering and symbols (</t>
    </r>
    <r>
      <rPr>
        <i/>
        <sz val="9"/>
        <rFont val="Arial"/>
        <family val="2"/>
      </rPr>
      <t>paint type indicated</t>
    </r>
    <r>
      <rPr>
        <sz val="9"/>
        <rFont val="Arial"/>
        <family val="2"/>
      </rPr>
      <t>)</t>
    </r>
  </si>
  <si>
    <r>
      <t>Hand operated pressure applied machine yellow lettering and symbols (</t>
    </r>
    <r>
      <rPr>
        <i/>
        <sz val="9"/>
        <rFont val="Arial"/>
        <family val="2"/>
      </rPr>
      <t>paint type indicated</t>
    </r>
    <r>
      <rPr>
        <sz val="9"/>
        <rFont val="Arial"/>
        <family val="2"/>
      </rPr>
      <t>)</t>
    </r>
  </si>
  <si>
    <r>
      <t>Hand operated pressure applied machine transverse lines, painted island and arrestor bed markings (any colour) (</t>
    </r>
    <r>
      <rPr>
        <i/>
        <sz val="9"/>
        <rFont val="Arial"/>
        <family val="2"/>
      </rPr>
      <t>paint type indicated</t>
    </r>
    <r>
      <rPr>
        <sz val="9"/>
        <rFont val="Arial"/>
        <family val="2"/>
      </rPr>
      <t>)</t>
    </r>
  </si>
  <si>
    <r>
      <t>Performance based thermoplastic road marking, broken or unbroken (</t>
    </r>
    <r>
      <rPr>
        <i/>
        <sz val="9"/>
        <rFont val="Arial"/>
        <family val="2"/>
      </rPr>
      <t>colour and width of line indicated</t>
    </r>
    <r>
      <rPr>
        <sz val="9"/>
        <rFont val="Arial"/>
        <family val="2"/>
      </rPr>
      <t>)</t>
    </r>
  </si>
  <si>
    <r>
      <t>Reduced payment for thermoplastic road marking, white lines, broken or unbroken (</t>
    </r>
    <r>
      <rPr>
        <i/>
        <sz val="9"/>
        <rFont val="Arial"/>
        <family val="2"/>
      </rPr>
      <t>width of line indicated</t>
    </r>
    <r>
      <rPr>
        <sz val="9"/>
        <rFont val="Arial"/>
        <family val="2"/>
      </rPr>
      <t>):</t>
    </r>
  </si>
  <si>
    <r>
      <t>Reduced payment for thermoplastic road marking, yellow lines, broken or unbroken (</t>
    </r>
    <r>
      <rPr>
        <i/>
        <sz val="9"/>
        <rFont val="Arial"/>
        <family val="2"/>
      </rPr>
      <t>width of line indicated</t>
    </r>
    <r>
      <rPr>
        <sz val="9"/>
        <rFont val="Arial"/>
        <family val="2"/>
      </rPr>
      <t>):</t>
    </r>
  </si>
  <si>
    <r>
      <t>White (</t>
    </r>
    <r>
      <rPr>
        <i/>
        <sz val="9"/>
        <rFont val="Arial"/>
        <family val="2"/>
      </rPr>
      <t>specify width</t>
    </r>
    <r>
      <rPr>
        <sz val="9"/>
        <rFont val="Arial"/>
        <family val="2"/>
      </rPr>
      <t>)</t>
    </r>
  </si>
  <si>
    <r>
      <t>Yellow (</t>
    </r>
    <r>
      <rPr>
        <i/>
        <sz val="9"/>
        <rFont val="Arial"/>
        <family val="2"/>
      </rPr>
      <t>specify width</t>
    </r>
    <r>
      <rPr>
        <sz val="9"/>
        <rFont val="Arial"/>
        <family val="2"/>
      </rPr>
      <t>)</t>
    </r>
  </si>
  <si>
    <r>
      <t>Red (</t>
    </r>
    <r>
      <rPr>
        <i/>
        <sz val="9"/>
        <rFont val="Arial"/>
        <family val="2"/>
      </rPr>
      <t>specify width</t>
    </r>
    <r>
      <rPr>
        <sz val="9"/>
        <rFont val="Arial"/>
        <family val="2"/>
      </rPr>
      <t>)</t>
    </r>
  </si>
  <si>
    <r>
      <t>Permanent road studs compliant to SANS 1442 (</t>
    </r>
    <r>
      <rPr>
        <i/>
        <sz val="9"/>
        <rFont val="Arial"/>
        <family val="2"/>
      </rPr>
      <t>type &amp; colours stated</t>
    </r>
    <r>
      <rPr>
        <sz val="9"/>
        <rFont val="Arial"/>
        <family val="2"/>
      </rPr>
      <t>)</t>
    </r>
  </si>
  <si>
    <r>
      <t>Solar powered road studs (</t>
    </r>
    <r>
      <rPr>
        <i/>
        <sz val="9"/>
        <rFont val="Arial"/>
        <family val="2"/>
      </rPr>
      <t>No of LED’s &amp; colours stated</t>
    </r>
    <r>
      <rPr>
        <sz val="9"/>
        <rFont val="Arial"/>
        <family val="2"/>
      </rPr>
      <t>)</t>
    </r>
  </si>
  <si>
    <r>
      <t>Other material (</t>
    </r>
    <r>
      <rPr>
        <i/>
        <sz val="9"/>
        <rFont val="Arial"/>
        <family val="2"/>
      </rPr>
      <t>details indicated</t>
    </r>
    <r>
      <rPr>
        <sz val="9"/>
        <rFont val="Arial"/>
        <family val="2"/>
      </rPr>
      <t>):</t>
    </r>
  </si>
  <si>
    <r>
      <t>Steel tubing (</t>
    </r>
    <r>
      <rPr>
        <i/>
        <sz val="9"/>
        <rFont val="Arial"/>
        <family val="2"/>
      </rPr>
      <t>diameter and wall thickness indicated</t>
    </r>
    <r>
      <rPr>
        <sz val="9"/>
        <rFont val="Arial"/>
        <family val="2"/>
      </rPr>
      <t>)</t>
    </r>
  </si>
  <si>
    <r>
      <t>Size 150 x 600 mm (</t>
    </r>
    <r>
      <rPr>
        <i/>
        <sz val="9"/>
        <rFont val="Arial"/>
        <family val="2"/>
      </rPr>
      <t>state post type and reflective material</t>
    </r>
    <r>
      <rPr>
        <sz val="9"/>
        <rFont val="Arial"/>
        <family val="2"/>
      </rPr>
      <t>)</t>
    </r>
  </si>
  <si>
    <r>
      <t>Timber posts (</t>
    </r>
    <r>
      <rPr>
        <i/>
        <sz val="9"/>
        <rFont val="Arial"/>
        <family val="2"/>
      </rPr>
      <t>diameter indicated</t>
    </r>
    <r>
      <rPr>
        <sz val="9"/>
        <rFont val="Arial"/>
        <family val="2"/>
      </rPr>
      <t>)</t>
    </r>
  </si>
  <si>
    <r>
      <t>Mild steel pipes (</t>
    </r>
    <r>
      <rPr>
        <i/>
        <sz val="9"/>
        <rFont val="Arial"/>
        <family val="2"/>
      </rPr>
      <t>diameter and wall thickness indicated</t>
    </r>
    <r>
      <rPr>
        <sz val="9"/>
        <rFont val="Arial"/>
        <family val="2"/>
      </rPr>
      <t>)</t>
    </r>
  </si>
  <si>
    <r>
      <t>Repairing existing fences (</t>
    </r>
    <r>
      <rPr>
        <i/>
        <sz val="9"/>
        <rFont val="Arial"/>
        <family val="2"/>
      </rPr>
      <t>Type indicated</t>
    </r>
    <r>
      <rPr>
        <b/>
        <sz val="9"/>
        <rFont val="Arial"/>
        <family val="2"/>
      </rPr>
      <t>)</t>
    </r>
  </si>
  <si>
    <r>
      <t>Relocation of temporary systems (</t>
    </r>
    <r>
      <rPr>
        <i/>
        <sz val="9"/>
        <rFont val="Arial"/>
        <family val="2"/>
      </rPr>
      <t>Type, EN or MASH, or NCHRP350 as alternative where no MASH product is available, containment level and working width indicated</t>
    </r>
    <r>
      <rPr>
        <sz val="9"/>
        <rFont val="Arial"/>
        <family val="2"/>
      </rPr>
      <t>)</t>
    </r>
  </si>
  <si>
    <r>
      <t>Steel (</t>
    </r>
    <r>
      <rPr>
        <i/>
        <sz val="9"/>
        <rFont val="Arial"/>
        <family val="2"/>
      </rPr>
      <t>drawing reference</t>
    </r>
    <r>
      <rPr>
        <sz val="9"/>
        <rFont val="Arial"/>
        <family val="2"/>
      </rPr>
      <t>)</t>
    </r>
  </si>
  <si>
    <r>
      <t>Reinforcing plates (</t>
    </r>
    <r>
      <rPr>
        <i/>
        <sz val="9"/>
        <rFont val="Arial"/>
        <family val="2"/>
      </rPr>
      <t>reference to drawing</t>
    </r>
    <r>
      <rPr>
        <sz val="9"/>
        <rFont val="Arial"/>
        <family val="2"/>
      </rPr>
      <t>)</t>
    </r>
  </si>
  <si>
    <r>
      <t>Kilometre markers mounted on concrete reinforced pipes (</t>
    </r>
    <r>
      <rPr>
        <i/>
        <sz val="9"/>
        <rFont val="Arial"/>
        <family val="2"/>
      </rPr>
      <t>diameter to be specified</t>
    </r>
    <r>
      <rPr>
        <b/>
        <sz val="9"/>
        <rFont val="Arial"/>
        <family val="2"/>
      </rPr>
      <t>)</t>
    </r>
  </si>
  <si>
    <r>
      <t xml:space="preserve">PVC coated gabion boxes </t>
    </r>
    <r>
      <rPr>
        <i/>
        <sz val="9"/>
        <rFont val="Arial"/>
        <family val="2"/>
      </rPr>
      <t>(dimensions of box)</t>
    </r>
  </si>
  <si>
    <r>
      <t>PVC-coated gabion mattresses</t>
    </r>
    <r>
      <rPr>
        <i/>
        <sz val="9"/>
        <rFont val="Arial"/>
        <family val="2"/>
      </rPr>
      <t xml:space="preserve"> (dimensions of mattress)</t>
    </r>
  </si>
  <si>
    <r>
      <t xml:space="preserve">Packed riprap </t>
    </r>
    <r>
      <rPr>
        <i/>
        <sz val="9"/>
        <rFont val="Arial"/>
        <family val="2"/>
      </rPr>
      <t>(“critical mass of stone” and thickness indicated)</t>
    </r>
  </si>
  <si>
    <r>
      <t xml:space="preserve">Extra over item C11.1.3.1 for constructing packed riprap using labour enhanced construction methods </t>
    </r>
    <r>
      <rPr>
        <i/>
        <sz val="9"/>
        <rFont val="Arial"/>
        <family val="2"/>
      </rPr>
      <t>(Maximum size of stone shall be 0,03 m</t>
    </r>
    <r>
      <rPr>
        <sz val="9"/>
        <rFont val="Calibri"/>
        <family val="2"/>
      </rPr>
      <t>³</t>
    </r>
    <r>
      <rPr>
        <i/>
        <sz val="9"/>
        <rFont val="Arial"/>
        <family val="2"/>
      </rPr>
      <t xml:space="preserve"> or a maximum mass of 30 kg)</t>
    </r>
  </si>
  <si>
    <r>
      <t xml:space="preserve">Cast in situ concrete pitching or paving </t>
    </r>
    <r>
      <rPr>
        <i/>
        <sz val="9"/>
        <rFont val="Arial"/>
        <family val="2"/>
      </rPr>
      <t>(class of concrete and thickness of pitching or paving indicated)</t>
    </r>
  </si>
  <si>
    <r>
      <t>Welded steel fabric used for cast in situ pitching or paving</t>
    </r>
    <r>
      <rPr>
        <i/>
        <sz val="9"/>
        <rFont val="Arial"/>
        <family val="2"/>
      </rPr>
      <t xml:space="preserve"> (type indicated)</t>
    </r>
  </si>
  <si>
    <r>
      <t>Single seals including a cover spray, if specified (</t>
    </r>
    <r>
      <rPr>
        <i/>
        <sz val="9"/>
        <rFont val="Arial"/>
        <family val="2"/>
      </rPr>
      <t>indicate grade of aggregate and type of binder</t>
    </r>
    <r>
      <rPr>
        <b/>
        <sz val="9"/>
        <rFont val="Arial"/>
        <family val="2"/>
      </rPr>
      <t>):</t>
    </r>
  </si>
  <si>
    <r>
      <t>Single seals including a cover spray, if specified (</t>
    </r>
    <r>
      <rPr>
        <i/>
        <sz val="9"/>
        <rFont val="Arial"/>
        <family val="2"/>
      </rPr>
      <t>indicate grade of aggregate and type of binder</t>
    </r>
    <r>
      <rPr>
        <b/>
        <sz val="9"/>
        <rFont val="Arial"/>
        <family val="2"/>
      </rPr>
      <t>) spreading the aggregate by (</t>
    </r>
    <r>
      <rPr>
        <i/>
        <sz val="9"/>
        <rFont val="Arial"/>
        <family val="2"/>
      </rPr>
      <t>state: walk behind spreader or by hand</t>
    </r>
    <r>
      <rPr>
        <b/>
        <sz val="9"/>
        <rFont val="Arial"/>
        <family val="2"/>
      </rPr>
      <t>):</t>
    </r>
  </si>
  <si>
    <r>
      <t>20 mm and 10 mm aggregate (</t>
    </r>
    <r>
      <rPr>
        <i/>
        <sz val="9"/>
        <rFont val="Arial"/>
        <family val="2"/>
      </rPr>
      <t>state grade of aggregate and type of binder to be used for each layer</t>
    </r>
    <r>
      <rPr>
        <sz val="9"/>
        <rFont val="Arial"/>
        <family val="2"/>
      </rPr>
      <t>)</t>
    </r>
  </si>
  <si>
    <r>
      <t>20 mm and 7,1 mm aggregate (</t>
    </r>
    <r>
      <rPr>
        <i/>
        <sz val="9"/>
        <rFont val="Arial"/>
        <family val="2"/>
      </rPr>
      <t>state grade of aggregate and type of binder to be used for each layer</t>
    </r>
    <r>
      <rPr>
        <sz val="9"/>
        <rFont val="Arial"/>
        <family val="2"/>
      </rPr>
      <t>)</t>
    </r>
  </si>
  <si>
    <r>
      <t>14 mm and 7,1 mm aggregate (</t>
    </r>
    <r>
      <rPr>
        <i/>
        <sz val="9"/>
        <rFont val="Arial"/>
        <family val="2"/>
      </rPr>
      <t>state grade of aggregate and type of binder to be used for each layer</t>
    </r>
    <r>
      <rPr>
        <sz val="9"/>
        <rFont val="Arial"/>
        <family val="2"/>
      </rPr>
      <t>)</t>
    </r>
  </si>
  <si>
    <r>
      <t>14 mm and 5,0 mm aggregate (</t>
    </r>
    <r>
      <rPr>
        <i/>
        <sz val="9"/>
        <rFont val="Arial"/>
        <family val="2"/>
      </rPr>
      <t>state grade of aggregate and type of binder to be used for each layer</t>
    </r>
    <r>
      <rPr>
        <sz val="9"/>
        <rFont val="Arial"/>
        <family val="2"/>
      </rPr>
      <t>)</t>
    </r>
  </si>
  <si>
    <r>
      <t>Extra-over for sealing during the specified embargo period (</t>
    </r>
    <r>
      <rPr>
        <i/>
        <sz val="9"/>
        <rFont val="Arial"/>
        <family val="2"/>
      </rPr>
      <t>State seal type, binder for each layer</t>
    </r>
    <r>
      <rPr>
        <sz val="9"/>
        <rFont val="Arial"/>
        <family val="2"/>
      </rPr>
      <t>)</t>
    </r>
  </si>
  <si>
    <r>
      <t>Sand seal (</t>
    </r>
    <r>
      <rPr>
        <i/>
        <sz val="9"/>
        <rFont val="Arial"/>
        <family val="2"/>
      </rPr>
      <t>state grades of aggregate and types of binders to be used</t>
    </r>
    <r>
      <rPr>
        <sz val="9"/>
        <rFont val="Arial"/>
        <family val="2"/>
      </rPr>
      <t>)</t>
    </r>
  </si>
  <si>
    <r>
      <t>Grit seal (</t>
    </r>
    <r>
      <rPr>
        <i/>
        <sz val="9"/>
        <rFont val="Arial"/>
        <family val="2"/>
      </rPr>
      <t>state grades of aggregate and types of binders to be used</t>
    </r>
    <r>
      <rPr>
        <sz val="9"/>
        <rFont val="Arial"/>
        <family val="2"/>
      </rPr>
      <t>)</t>
    </r>
  </si>
  <si>
    <r>
      <t>Sand or Grit seals using (</t>
    </r>
    <r>
      <rPr>
        <i/>
        <sz val="9"/>
        <rFont val="Arial"/>
        <family val="2"/>
      </rPr>
      <t>state: walk behind spreader or by hand</t>
    </r>
    <r>
      <rPr>
        <b/>
        <sz val="9"/>
        <rFont val="Arial"/>
        <family val="2"/>
      </rPr>
      <t>):</t>
    </r>
  </si>
  <si>
    <r>
      <t>Single minus 20 mm aggregate (</t>
    </r>
    <r>
      <rPr>
        <i/>
        <sz val="9"/>
        <rFont val="Arial"/>
        <family val="2"/>
      </rPr>
      <t>state grades of aggregate and types of binders to be used</t>
    </r>
    <r>
      <rPr>
        <sz val="9"/>
        <rFont val="Arial"/>
        <family val="2"/>
      </rPr>
      <t>)</t>
    </r>
  </si>
  <si>
    <r>
      <t>Single minus 14 mm aggregate (</t>
    </r>
    <r>
      <rPr>
        <i/>
        <sz val="9"/>
        <rFont val="Arial"/>
        <family val="2"/>
      </rPr>
      <t>state grades of aggregate and types of binders to be used</t>
    </r>
    <r>
      <rPr>
        <sz val="9"/>
        <rFont val="Arial"/>
        <family val="2"/>
      </rPr>
      <t>)</t>
    </r>
  </si>
  <si>
    <r>
      <t>Single minus 10 mm aggregate (</t>
    </r>
    <r>
      <rPr>
        <i/>
        <sz val="9"/>
        <rFont val="Arial"/>
        <family val="2"/>
      </rPr>
      <t>state grades of aggregate and types of binders to be used</t>
    </r>
    <r>
      <rPr>
        <sz val="9"/>
        <rFont val="Arial"/>
        <family val="2"/>
      </rPr>
      <t>)</t>
    </r>
  </si>
  <si>
    <r>
      <t>Extra over for sand seal (</t>
    </r>
    <r>
      <rPr>
        <i/>
        <sz val="9"/>
        <rFont val="Arial"/>
        <family val="2"/>
      </rPr>
      <t>state grades of aggregate and types of binders to be used</t>
    </r>
    <r>
      <rPr>
        <sz val="9"/>
        <rFont val="Arial"/>
        <family val="2"/>
      </rPr>
      <t>)</t>
    </r>
  </si>
  <si>
    <r>
      <t>Cationic Stable grade emulsion ((</t>
    </r>
    <r>
      <rPr>
        <i/>
        <sz val="9"/>
        <rFont val="Arial"/>
        <family val="2"/>
      </rPr>
      <t>indicate bitumen content</t>
    </r>
    <r>
      <rPr>
        <sz val="9"/>
        <rFont val="Arial"/>
        <family val="2"/>
      </rPr>
      <t>)</t>
    </r>
  </si>
  <si>
    <r>
      <t>Homogeneous modified binder (</t>
    </r>
    <r>
      <rPr>
        <i/>
        <sz val="9"/>
        <rFont val="Arial"/>
        <family val="2"/>
      </rPr>
      <t>indicate type and bitumen content</t>
    </r>
    <r>
      <rPr>
        <sz val="9"/>
        <rFont val="Arial"/>
        <family val="2"/>
      </rPr>
      <t>) cold applied</t>
    </r>
  </si>
  <si>
    <r>
      <t>60 % Diluted Anionic stable-grade emulsion (</t>
    </r>
    <r>
      <rPr>
        <i/>
        <sz val="9"/>
        <rFont val="Arial"/>
        <family val="2"/>
      </rPr>
      <t>indicate dilution in % emulsion/%water</t>
    </r>
    <r>
      <rPr>
        <sz val="9"/>
        <rFont val="Arial"/>
        <family val="2"/>
      </rPr>
      <t>)</t>
    </r>
  </si>
  <si>
    <r>
      <t>Diluted Cationic spray-grade emulsion (</t>
    </r>
    <r>
      <rPr>
        <i/>
        <sz val="9"/>
        <rFont val="Arial"/>
        <family val="2"/>
      </rPr>
      <t>indicate % bitumen and dilution in % emulsion/%water</t>
    </r>
    <r>
      <rPr>
        <sz val="9"/>
        <rFont val="Arial"/>
        <family val="2"/>
      </rPr>
      <t>)</t>
    </r>
  </si>
  <si>
    <r>
      <t>Diluted SC-E1 (</t>
    </r>
    <r>
      <rPr>
        <i/>
        <sz val="9"/>
        <rFont val="Arial"/>
        <family val="2"/>
      </rPr>
      <t>indicate % bitumen and dilution in % emulsion/%water</t>
    </r>
    <r>
      <rPr>
        <sz val="9"/>
        <rFont val="Arial"/>
        <family val="2"/>
      </rPr>
      <t>)</t>
    </r>
  </si>
  <si>
    <r>
      <t>Product containing low flashpoint solvent (</t>
    </r>
    <r>
      <rPr>
        <i/>
        <sz val="9"/>
        <rFont val="Arial"/>
        <family val="2"/>
      </rPr>
      <t>indicate precoating fluid</t>
    </r>
    <r>
      <rPr>
        <sz val="9"/>
        <rFont val="Arial"/>
        <family val="2"/>
      </rPr>
      <t>)</t>
    </r>
  </si>
  <si>
    <r>
      <t>Product containing no low flashpoint solvent (</t>
    </r>
    <r>
      <rPr>
        <i/>
        <sz val="9"/>
        <rFont val="Arial"/>
        <family val="2"/>
      </rPr>
      <t>indicate precoating fluid</t>
    </r>
    <r>
      <rPr>
        <sz val="9"/>
        <rFont val="Arial"/>
        <family val="2"/>
      </rPr>
      <t>)</t>
    </r>
  </si>
  <si>
    <r>
      <t>Supply and application of geosynthetic membrane (</t>
    </r>
    <r>
      <rPr>
        <i/>
        <sz val="9"/>
        <rFont val="Arial"/>
        <family val="2"/>
      </rPr>
      <t>state type</t>
    </r>
    <r>
      <rPr>
        <sz val="9"/>
        <rFont val="Arial"/>
        <family val="2"/>
      </rPr>
      <t>)</t>
    </r>
  </si>
  <si>
    <r>
      <t>Conventional slurry (</t>
    </r>
    <r>
      <rPr>
        <i/>
        <sz val="9"/>
        <rFont val="Arial"/>
        <family val="2"/>
      </rPr>
      <t>indicate type and grade of binder and grade of aggregate</t>
    </r>
    <r>
      <rPr>
        <sz val="9"/>
        <rFont val="Arial"/>
        <family val="2"/>
      </rPr>
      <t>)</t>
    </r>
  </si>
  <si>
    <r>
      <t>Microsurfacing (</t>
    </r>
    <r>
      <rPr>
        <i/>
        <sz val="9"/>
        <rFont val="Arial"/>
        <family val="2"/>
      </rPr>
      <t>indicate type and grade of binder and grade of aggregate</t>
    </r>
    <r>
      <rPr>
        <sz val="9"/>
        <rFont val="Arial"/>
        <family val="2"/>
      </rPr>
      <t>)</t>
    </r>
  </si>
  <si>
    <r>
      <t>Bituminous single seal with 14 mm aggregate and slurry (</t>
    </r>
    <r>
      <rPr>
        <i/>
        <sz val="9"/>
        <rFont val="Arial"/>
        <family val="2"/>
      </rPr>
      <t>indicate type of tack coat and cover spray binder, grade of aggregate and grade of slurry</t>
    </r>
    <r>
      <rPr>
        <sz val="9"/>
        <rFont val="Arial"/>
        <family val="2"/>
      </rPr>
      <t>)</t>
    </r>
  </si>
  <si>
    <r>
      <t xml:space="preserve">Bituminous single seal with 10 mm aggregate and slurry </t>
    </r>
    <r>
      <rPr>
        <i/>
        <sz val="9"/>
        <rFont val="Arial"/>
        <family val="2"/>
      </rPr>
      <t>(indicate type of tack coat and cover spray binder, grade of aggregate and grade of slurry</t>
    </r>
    <r>
      <rPr>
        <sz val="9"/>
        <rFont val="Arial"/>
        <family val="2"/>
      </rPr>
      <t>)</t>
    </r>
  </si>
  <si>
    <r>
      <t>Slurry-bound macadam seal with 14 mm aggregate and slurry (</t>
    </r>
    <r>
      <rPr>
        <i/>
        <sz val="9"/>
        <rFont val="Arial"/>
        <family val="2"/>
      </rPr>
      <t>indicate thickness and grade of aggregate</t>
    </r>
    <r>
      <rPr>
        <sz val="9"/>
        <rFont val="Arial"/>
        <family val="2"/>
      </rPr>
      <t>)</t>
    </r>
  </si>
  <si>
    <r>
      <t>Slurry-bound macadam seal with 20 mm aggregate and slurry (</t>
    </r>
    <r>
      <rPr>
        <i/>
        <sz val="9"/>
        <rFont val="Arial"/>
        <family val="2"/>
      </rPr>
      <t>indicate thickness and grade of aggregate</t>
    </r>
    <r>
      <rPr>
        <sz val="9"/>
        <rFont val="Arial"/>
        <family val="2"/>
      </rPr>
      <t>)</t>
    </r>
  </si>
  <si>
    <r>
      <t>Slurry-bound macadam seal with 28 mm aggregate and slurry (</t>
    </r>
    <r>
      <rPr>
        <i/>
        <sz val="9"/>
        <rFont val="Arial"/>
        <family val="2"/>
      </rPr>
      <t>indicate thickness and grade of aggregate</t>
    </r>
    <r>
      <rPr>
        <sz val="9"/>
        <rFont val="Arial"/>
        <family val="2"/>
      </rPr>
      <t>)</t>
    </r>
  </si>
  <si>
    <r>
      <t>Variation in active filler content (</t>
    </r>
    <r>
      <rPr>
        <i/>
        <sz val="9"/>
        <rFont val="Arial"/>
        <family val="2"/>
      </rPr>
      <t>specify active filler</t>
    </r>
    <r>
      <rPr>
        <b/>
        <sz val="9"/>
        <rFont val="Arial"/>
        <family val="2"/>
      </rPr>
      <t>)</t>
    </r>
  </si>
  <si>
    <r>
      <t>Surfacing (</t>
    </r>
    <r>
      <rPr>
        <i/>
        <sz val="9"/>
        <rFont val="Arial"/>
        <family val="2"/>
      </rPr>
      <t>state type and binders</t>
    </r>
    <r>
      <rPr>
        <b/>
        <sz val="9"/>
        <rFont val="Arial"/>
        <family val="2"/>
      </rPr>
      <t>)</t>
    </r>
  </si>
  <si>
    <r>
      <t xml:space="preserve">Other: </t>
    </r>
    <r>
      <rPr>
        <i/>
        <sz val="9"/>
        <rFont val="Arial"/>
        <family val="2"/>
      </rPr>
      <t>(state type, such as standard, modified emulsion, “trackless”, Agrément certified, or heated if applied for night work)</t>
    </r>
  </si>
  <si>
    <r>
      <t>Extra over payment items C9.1.4.1 and C9.1.5.1 (</t>
    </r>
    <r>
      <rPr>
        <i/>
        <sz val="9"/>
        <rFont val="Arial"/>
        <family val="2"/>
      </rPr>
      <t>State layer thickness, mix class, binder type, nominal maximum particle size and placing technique (hand/paver</t>
    </r>
    <r>
      <rPr>
        <sz val="9"/>
        <rFont val="Arial"/>
        <family val="2"/>
      </rPr>
      <t>))</t>
    </r>
  </si>
  <si>
    <r>
      <t>Application of rolled in chippings (</t>
    </r>
    <r>
      <rPr>
        <i/>
        <sz val="9"/>
        <rFont val="Arial"/>
        <family val="2"/>
      </rPr>
      <t>State nominal size</t>
    </r>
    <r>
      <rPr>
        <b/>
        <sz val="9"/>
        <rFont val="Arial"/>
        <family val="2"/>
      </rPr>
      <t>):</t>
    </r>
  </si>
  <si>
    <r>
      <t>Cellulose fibre (</t>
    </r>
    <r>
      <rPr>
        <i/>
        <sz val="9"/>
        <rFont val="Arial"/>
        <family val="2"/>
      </rPr>
      <t>state type</t>
    </r>
    <r>
      <rPr>
        <sz val="9"/>
        <rFont val="Arial"/>
        <family val="2"/>
      </rPr>
      <t>)</t>
    </r>
  </si>
  <si>
    <r>
      <t>Asphalt reinforcing - complete (</t>
    </r>
    <r>
      <rPr>
        <i/>
        <sz val="9"/>
        <rFont val="Arial"/>
        <family val="2"/>
      </rPr>
      <t>State type</t>
    </r>
    <r>
      <rPr>
        <b/>
        <sz val="9"/>
        <rFont val="Arial"/>
        <family val="2"/>
      </rPr>
      <t>)</t>
    </r>
  </si>
  <si>
    <r>
      <t>Heated aggregate (</t>
    </r>
    <r>
      <rPr>
        <i/>
        <sz val="9"/>
        <rFont val="Arial"/>
        <family val="2"/>
      </rPr>
      <t>state size</t>
    </r>
    <r>
      <rPr>
        <sz val="9"/>
        <rFont val="Arial"/>
        <family val="2"/>
      </rPr>
      <t>)</t>
    </r>
  </si>
  <si>
    <r>
      <t>Chemically stabilised pavement material (</t>
    </r>
    <r>
      <rPr>
        <i/>
        <sz val="9"/>
        <rFont val="Arial"/>
        <family val="2"/>
      </rPr>
      <t>state the pavement material and the stabilising agent</t>
    </r>
    <r>
      <rPr>
        <sz val="9"/>
        <rFont val="Arial"/>
        <family val="2"/>
      </rPr>
      <t>) for a patch with a surface area:</t>
    </r>
  </si>
  <si>
    <r>
      <t>Bitumen Stabilised Material (</t>
    </r>
    <r>
      <rPr>
        <i/>
        <sz val="9"/>
        <rFont val="Arial"/>
        <family val="2"/>
      </rPr>
      <t>specify type and level of compaction</t>
    </r>
    <r>
      <rPr>
        <sz val="9"/>
        <rFont val="Arial"/>
        <family val="2"/>
      </rPr>
      <t>) for a patch with a surface area:</t>
    </r>
  </si>
  <si>
    <r>
      <t>Granular base material (</t>
    </r>
    <r>
      <rPr>
        <i/>
        <sz val="9"/>
        <rFont val="Arial"/>
        <family val="2"/>
      </rPr>
      <t>state type and density</t>
    </r>
    <r>
      <rPr>
        <sz val="9"/>
        <rFont val="Arial"/>
        <family val="2"/>
      </rPr>
      <t>) for a patch with a surface area:</t>
    </r>
  </si>
  <si>
    <r>
      <t>Sealing joints with geosynthetic strips (</t>
    </r>
    <r>
      <rPr>
        <i/>
        <sz val="9"/>
        <rFont val="Arial"/>
        <family val="2"/>
      </rPr>
      <t>specify width and type of emulsion</t>
    </r>
    <r>
      <rPr>
        <sz val="9"/>
        <rFont val="Arial"/>
        <family val="2"/>
      </rPr>
      <t>)</t>
    </r>
  </si>
  <si>
    <r>
      <t>Prime coat (</t>
    </r>
    <r>
      <rPr>
        <i/>
        <sz val="9"/>
        <rFont val="Arial"/>
        <family val="2"/>
      </rPr>
      <t>state type and rate of application</t>
    </r>
    <r>
      <rPr>
        <sz val="9"/>
        <rFont val="Arial"/>
        <family val="2"/>
      </rPr>
      <t>)</t>
    </r>
  </si>
  <si>
    <r>
      <t>Planing of road surface (</t>
    </r>
    <r>
      <rPr>
        <i/>
        <sz val="9"/>
        <rFont val="Arial"/>
        <family val="2"/>
      </rPr>
      <t>Indicate thickness in mm</t>
    </r>
    <r>
      <rPr>
        <sz val="9"/>
        <rFont val="Arial"/>
        <family val="2"/>
      </rPr>
      <t>)</t>
    </r>
  </si>
  <si>
    <r>
      <t>Sealing cracks with 200 mm wide geosynthetic (</t>
    </r>
    <r>
      <rPr>
        <i/>
        <sz val="9"/>
        <rFont val="Arial"/>
        <family val="2"/>
      </rPr>
      <t>specify type of emulsion</t>
    </r>
    <r>
      <rPr>
        <sz val="9"/>
        <rFont val="Arial"/>
        <family val="2"/>
      </rPr>
      <t>)</t>
    </r>
  </si>
  <si>
    <r>
      <t>Priming (</t>
    </r>
    <r>
      <rPr>
        <i/>
        <sz val="9"/>
        <rFont val="Arial"/>
        <family val="2"/>
      </rPr>
      <t>indicate primer</t>
    </r>
    <r>
      <rPr>
        <sz val="9"/>
        <rFont val="Arial"/>
        <family val="2"/>
      </rPr>
      <t>)</t>
    </r>
  </si>
  <si>
    <r>
      <t>Application of slurry for texture improvement, applied by hand (</t>
    </r>
    <r>
      <rPr>
        <i/>
        <sz val="9"/>
        <rFont val="Arial"/>
        <family val="2"/>
      </rPr>
      <t>Indicate aggregate grade, type of emulsion, filler type</t>
    </r>
    <r>
      <rPr>
        <sz val="9"/>
        <rFont val="Arial"/>
        <family val="2"/>
      </rPr>
      <t>)</t>
    </r>
  </si>
  <si>
    <r>
      <t>Application of slurry for texture improvement, applied by spreader box (</t>
    </r>
    <r>
      <rPr>
        <i/>
        <sz val="9"/>
        <rFont val="Arial"/>
        <family val="2"/>
      </rPr>
      <t>Indicate aggregate grade, type of emulsion, filler type</t>
    </r>
    <r>
      <rPr>
        <sz val="9"/>
        <rFont val="Arial"/>
        <family val="2"/>
      </rPr>
      <t>)</t>
    </r>
  </si>
  <si>
    <r>
      <t>Application of microsurfacing for texture improvement, applied by spreader box (</t>
    </r>
    <r>
      <rPr>
        <i/>
        <sz val="9"/>
        <rFont val="Arial"/>
        <family val="2"/>
      </rPr>
      <t>Indicate aggregate grade, type of emulsion, filler type</t>
    </r>
    <r>
      <rPr>
        <sz val="9"/>
        <rFont val="Arial"/>
        <family val="2"/>
      </rPr>
      <t>)</t>
    </r>
  </si>
  <si>
    <r>
      <t>Certified rejuvenator (</t>
    </r>
    <r>
      <rPr>
        <i/>
        <sz val="9"/>
        <rFont val="Arial"/>
        <family val="2"/>
      </rPr>
      <t>State type and certification</t>
    </r>
    <r>
      <rPr>
        <sz val="9"/>
        <rFont val="Arial"/>
        <family val="2"/>
      </rPr>
      <t>)</t>
    </r>
  </si>
  <si>
    <r>
      <t>Certified product containing solvents (</t>
    </r>
    <r>
      <rPr>
        <i/>
        <sz val="9"/>
        <rFont val="Arial"/>
        <family val="2"/>
      </rPr>
      <t>State name</t>
    </r>
    <r>
      <rPr>
        <sz val="9"/>
        <rFont val="Arial"/>
        <family val="2"/>
      </rPr>
      <t>)</t>
    </r>
  </si>
  <si>
    <r>
      <t>Certified product containing no solvents (</t>
    </r>
    <r>
      <rPr>
        <i/>
        <sz val="9"/>
        <rFont val="Arial"/>
        <family val="2"/>
      </rPr>
      <t>State name</t>
    </r>
    <r>
      <rPr>
        <sz val="9"/>
        <rFont val="Arial"/>
        <family val="2"/>
      </rPr>
      <t>)</t>
    </r>
  </si>
  <si>
    <r>
      <t>Tie bars (</t>
    </r>
    <r>
      <rPr>
        <i/>
        <sz val="9"/>
        <rFont val="Arial"/>
        <family val="2"/>
      </rPr>
      <t>indicate diameter and length</t>
    </r>
    <r>
      <rPr>
        <sz val="9"/>
        <rFont val="Arial"/>
        <family val="2"/>
      </rPr>
      <t>)</t>
    </r>
  </si>
  <si>
    <r>
      <t>Replacement of granular layers (</t>
    </r>
    <r>
      <rPr>
        <i/>
        <sz val="9"/>
        <rFont val="Arial"/>
        <family val="2"/>
      </rPr>
      <t>material class and thickness indicated</t>
    </r>
    <r>
      <rPr>
        <sz val="9"/>
        <rFont val="Arial"/>
        <family val="2"/>
      </rPr>
      <t>)</t>
    </r>
  </si>
  <si>
    <r>
      <t>Replacement of stabilised layers (</t>
    </r>
    <r>
      <rPr>
        <i/>
        <sz val="9"/>
        <rFont val="Arial"/>
        <family val="2"/>
      </rPr>
      <t>material class and thickness indicated</t>
    </r>
    <r>
      <rPr>
        <sz val="9"/>
        <rFont val="Arial"/>
        <family val="2"/>
      </rPr>
      <t>)</t>
    </r>
  </si>
  <si>
    <r>
      <t>Replacement of supporting layers with 10 MPa lean mix concrete (</t>
    </r>
    <r>
      <rPr>
        <i/>
        <sz val="9"/>
        <rFont val="Arial"/>
        <family val="2"/>
      </rPr>
      <t>material class and thickness indicated</t>
    </r>
    <r>
      <rPr>
        <sz val="9"/>
        <rFont val="Arial"/>
        <family val="2"/>
      </rPr>
      <t>)</t>
    </r>
  </si>
  <si>
    <r>
      <t>Replacement of subbase with hot mix asphalt (</t>
    </r>
    <r>
      <rPr>
        <i/>
        <sz val="9"/>
        <rFont val="Arial"/>
        <family val="2"/>
      </rPr>
      <t>thickness indicated</t>
    </r>
    <r>
      <rPr>
        <sz val="9"/>
        <rFont val="Arial"/>
        <family val="2"/>
      </rPr>
      <t>)</t>
    </r>
  </si>
  <si>
    <r>
      <t>Replacement concrete in CRCP pavements (</t>
    </r>
    <r>
      <rPr>
        <i/>
        <sz val="9"/>
        <rFont val="Arial"/>
        <family val="2"/>
      </rPr>
      <t>thickness indicated</t>
    </r>
    <r>
      <rPr>
        <sz val="9"/>
        <rFont val="Arial"/>
        <family val="2"/>
      </rPr>
      <t>)</t>
    </r>
  </si>
  <si>
    <r>
      <t xml:space="preserve">Routing of active cracks </t>
    </r>
    <r>
      <rPr>
        <i/>
        <sz val="9"/>
        <rFont val="Arial"/>
        <family val="2"/>
      </rPr>
      <t>(indicate width and depth</t>
    </r>
    <r>
      <rPr>
        <sz val="9"/>
        <rFont val="Arial"/>
        <family val="2"/>
      </rPr>
      <t>)</t>
    </r>
  </si>
  <si>
    <r>
      <t>Bevelling of one side of the crack (</t>
    </r>
    <r>
      <rPr>
        <i/>
        <sz val="9"/>
        <rFont val="Arial"/>
        <family val="2"/>
      </rPr>
      <t>indicate dimension</t>
    </r>
    <r>
      <rPr>
        <sz val="9"/>
        <rFont val="Arial"/>
        <family val="2"/>
      </rPr>
      <t>)</t>
    </r>
  </si>
  <si>
    <r>
      <t>Saw cutting of cracks and joints in one operation (</t>
    </r>
    <r>
      <rPr>
        <i/>
        <sz val="9"/>
        <rFont val="Arial"/>
        <family val="2"/>
      </rPr>
      <t>indicate depth and width</t>
    </r>
    <r>
      <rPr>
        <sz val="9"/>
        <rFont val="Arial"/>
        <family val="2"/>
      </rPr>
      <t>)</t>
    </r>
  </si>
  <si>
    <r>
      <t>Installation of backing material in saw cut joints (</t>
    </r>
    <r>
      <rPr>
        <i/>
        <sz val="9"/>
        <rFont val="Arial"/>
        <family val="2"/>
      </rPr>
      <t>to fit saw cut dimensions</t>
    </r>
    <r>
      <rPr>
        <sz val="9"/>
        <rFont val="Arial"/>
        <family val="2"/>
      </rPr>
      <t>)</t>
    </r>
  </si>
  <si>
    <r>
      <t xml:space="preserve">Saw cutting of slots in concrete pavement </t>
    </r>
    <r>
      <rPr>
        <i/>
        <sz val="9"/>
        <rFont val="Arial"/>
        <family val="2"/>
      </rPr>
      <t>(indicate dimensions</t>
    </r>
    <r>
      <rPr>
        <sz val="9"/>
        <rFont val="Arial"/>
        <family val="2"/>
      </rPr>
      <t>)</t>
    </r>
  </si>
  <si>
    <r>
      <t>Installation of 16 mm diameter deformed tie-bar (</t>
    </r>
    <r>
      <rPr>
        <i/>
        <sz val="9"/>
        <rFont val="Arial"/>
        <family val="2"/>
      </rPr>
      <t>indicate length</t>
    </r>
    <r>
      <rPr>
        <sz val="9"/>
        <rFont val="Arial"/>
        <family val="2"/>
      </rPr>
      <t>) including application of selflevelling pourable epoxy grout and 7,1 mm aggregate.</t>
    </r>
  </si>
  <si>
    <r>
      <t xml:space="preserve">Saw cutting and preparation of slots in concrete pavement </t>
    </r>
    <r>
      <rPr>
        <i/>
        <sz val="9"/>
        <rFont val="Arial"/>
        <family val="2"/>
      </rPr>
      <t>(indicate dimensions</t>
    </r>
    <r>
      <rPr>
        <sz val="9"/>
        <rFont val="Arial"/>
        <family val="2"/>
      </rPr>
      <t>)</t>
    </r>
  </si>
  <si>
    <r>
      <t>Installation of new dowel bars as specified (</t>
    </r>
    <r>
      <rPr>
        <i/>
        <sz val="9"/>
        <rFont val="Arial"/>
        <family val="2"/>
      </rPr>
      <t>indicate length and diameter</t>
    </r>
    <r>
      <rPr>
        <sz val="9"/>
        <rFont val="Arial"/>
        <family val="2"/>
      </rPr>
      <t>) including application of bond breaker on free end, end caps.</t>
    </r>
  </si>
  <si>
    <r>
      <t>Reaming of existing joints (</t>
    </r>
    <r>
      <rPr>
        <i/>
        <sz val="9"/>
        <rFont val="Arial"/>
        <family val="2"/>
      </rPr>
      <t>indicate width and depth</t>
    </r>
    <r>
      <rPr>
        <sz val="9"/>
        <rFont val="Arial"/>
        <family val="2"/>
      </rPr>
      <t>)</t>
    </r>
  </si>
  <si>
    <r>
      <t>Re</t>
    </r>
    <r>
      <rPr>
        <b/>
        <sz val="9"/>
        <color rgb="FFFF0000"/>
        <rFont val="Arial"/>
        <family val="2"/>
      </rPr>
      <t>-</t>
    </r>
    <r>
      <rPr>
        <b/>
        <sz val="9"/>
        <rFont val="Arial"/>
        <family val="2"/>
      </rPr>
      <t>sanding of joints in segmental block paving:</t>
    </r>
  </si>
  <si>
    <r>
      <t>Mechanical construction (</t>
    </r>
    <r>
      <rPr>
        <i/>
        <sz val="9"/>
        <rFont val="Arial"/>
        <family val="2"/>
      </rPr>
      <t>state pavement type and nominal thickness</t>
    </r>
    <r>
      <rPr>
        <sz val="9"/>
        <rFont val="Arial"/>
        <family val="2"/>
      </rPr>
      <t>)</t>
    </r>
  </si>
  <si>
    <r>
      <t>Labour enhanced construction (</t>
    </r>
    <r>
      <rPr>
        <i/>
        <sz val="9"/>
        <rFont val="Arial"/>
        <family val="2"/>
      </rPr>
      <t>state pavement type and nominal thickness</t>
    </r>
    <r>
      <rPr>
        <sz val="9"/>
        <rFont val="Arial"/>
        <family val="2"/>
      </rPr>
      <t>)</t>
    </r>
  </si>
  <si>
    <r>
      <t>Sealed transverse contraction joints sawn in two separate operations (</t>
    </r>
    <r>
      <rPr>
        <i/>
        <sz val="9"/>
        <rFont val="Arial"/>
        <family val="2"/>
      </rPr>
      <t>widths as shown on the drawings</t>
    </r>
    <r>
      <rPr>
        <sz val="9"/>
        <rFont val="Arial"/>
        <family val="2"/>
      </rPr>
      <t>)</t>
    </r>
  </si>
  <si>
    <r>
      <t xml:space="preserve">Dowel bars: mild steel inserted in new concrete </t>
    </r>
    <r>
      <rPr>
        <i/>
        <sz val="9"/>
        <rFont val="Arial"/>
        <family val="2"/>
      </rPr>
      <t>(indicate diameter, length and position on drawings)</t>
    </r>
    <r>
      <rPr>
        <sz val="9"/>
        <rFont val="Arial"/>
        <family val="2"/>
      </rPr>
      <t>:</t>
    </r>
  </si>
  <si>
    <r>
      <t>Tie-bars: installed in new concrete (</t>
    </r>
    <r>
      <rPr>
        <i/>
        <sz val="9"/>
        <rFont val="Arial"/>
        <family val="2"/>
      </rPr>
      <t>indicate, diameter and length</t>
    </r>
    <r>
      <rPr>
        <sz val="9"/>
        <rFont val="Arial"/>
        <family val="2"/>
      </rPr>
      <t>):</t>
    </r>
  </si>
  <si>
    <r>
      <t>Asphalt wearing course (</t>
    </r>
    <r>
      <rPr>
        <i/>
        <sz val="9"/>
        <rFont val="Arial"/>
        <family val="2"/>
      </rPr>
      <t>specify nominal depth</t>
    </r>
    <r>
      <rPr>
        <sz val="9"/>
        <rFont val="Arial"/>
        <family val="2"/>
      </rPr>
      <t>)</t>
    </r>
  </si>
  <si>
    <r>
      <t>Crushed stone base (</t>
    </r>
    <r>
      <rPr>
        <i/>
        <sz val="9"/>
        <rFont val="Arial"/>
        <family val="2"/>
      </rPr>
      <t>specify nominal depth</t>
    </r>
    <r>
      <rPr>
        <sz val="9"/>
        <rFont val="Arial"/>
        <family val="2"/>
      </rPr>
      <t>)</t>
    </r>
  </si>
  <si>
    <r>
      <t>Stabilised crushed stone (</t>
    </r>
    <r>
      <rPr>
        <i/>
        <sz val="9"/>
        <rFont val="Arial"/>
        <family val="2"/>
      </rPr>
      <t>specify nominal depth</t>
    </r>
    <r>
      <rPr>
        <sz val="9"/>
        <rFont val="Arial"/>
        <family val="2"/>
      </rPr>
      <t>)</t>
    </r>
  </si>
  <si>
    <r>
      <t>Stabilised gravel layer (</t>
    </r>
    <r>
      <rPr>
        <i/>
        <sz val="9"/>
        <rFont val="Arial"/>
        <family val="2"/>
      </rPr>
      <t>specify nominal depth</t>
    </r>
    <r>
      <rPr>
        <sz val="9"/>
        <rFont val="Arial"/>
        <family val="2"/>
      </rPr>
      <t>)</t>
    </r>
  </si>
  <si>
    <r>
      <t>Other vibratory rollers. (</t>
    </r>
    <r>
      <rPr>
        <i/>
        <sz val="9"/>
        <rFont val="Arial"/>
        <family val="2"/>
      </rPr>
      <t>specify</t>
    </r>
    <r>
      <rPr>
        <sz val="9"/>
        <rFont val="Arial"/>
        <family val="2"/>
      </rPr>
      <t xml:space="preserve"> ____________)</t>
    </r>
  </si>
  <si>
    <r>
      <t>Cross mixing of material (</t>
    </r>
    <r>
      <rPr>
        <i/>
        <sz val="9"/>
        <rFont val="Arial"/>
        <family val="2"/>
      </rPr>
      <t>specify nominal depth</t>
    </r>
    <r>
      <rPr>
        <b/>
        <sz val="9"/>
        <rFont val="Arial"/>
        <family val="2"/>
      </rPr>
      <t>)</t>
    </r>
  </si>
  <si>
    <r>
      <t>Pre-treatment of (</t>
    </r>
    <r>
      <rPr>
        <i/>
        <sz val="9"/>
        <rFont val="Arial"/>
        <family val="2"/>
      </rPr>
      <t>insert layer thickness</t>
    </r>
    <r>
      <rPr>
        <sz val="9"/>
        <rFont val="Arial"/>
        <family val="2"/>
      </rPr>
      <t>) gravel layer</t>
    </r>
  </si>
  <si>
    <r>
      <t>Chemical stabilisation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of pavement layers (</t>
    </r>
    <r>
      <rPr>
        <i/>
        <sz val="9"/>
        <rFont val="Arial"/>
        <family val="2"/>
      </rPr>
      <t>layer to be stabilised indicated</t>
    </r>
    <r>
      <rPr>
        <sz val="9"/>
        <rFont val="Arial"/>
        <family val="2"/>
      </rPr>
      <t>) using labour enhanced methods of construction</t>
    </r>
  </si>
  <si>
    <r>
      <t>Stabilised crushed stone PMPL layer: (</t>
    </r>
    <r>
      <rPr>
        <b/>
        <i/>
        <sz val="9"/>
        <rFont val="Arial"/>
        <family val="2"/>
      </rPr>
      <t>pavement layer, type of material and source indicated</t>
    </r>
    <r>
      <rPr>
        <b/>
        <sz val="9"/>
        <rFont val="Arial"/>
        <family val="2"/>
      </rPr>
      <t>)</t>
    </r>
  </si>
  <si>
    <r>
      <t>Wet lean-mix concrete pavement PMPL layer (</t>
    </r>
    <r>
      <rPr>
        <i/>
        <sz val="9"/>
        <rFont val="Arial"/>
        <family val="2"/>
      </rPr>
      <t>indicate specific pavement layer</t>
    </r>
    <r>
      <rPr>
        <b/>
        <sz val="9"/>
        <rFont val="Arial"/>
        <family val="2"/>
      </rPr>
      <t>):</t>
    </r>
  </si>
  <si>
    <r>
      <t>Addition of cementitious stabilisation agents (</t>
    </r>
    <r>
      <rPr>
        <i/>
        <sz val="9"/>
        <rFont val="Arial"/>
        <family val="2"/>
      </rPr>
      <t>specify agent separately</t>
    </r>
    <r>
      <rPr>
        <b/>
        <sz val="9"/>
        <rFont val="Arial"/>
        <family val="2"/>
      </rPr>
      <t>) for a PMPL layer:</t>
    </r>
  </si>
  <si>
    <r>
      <t>Bituminous stabilisation (</t>
    </r>
    <r>
      <rPr>
        <i/>
        <sz val="9"/>
        <rFont val="Arial"/>
        <family val="2"/>
      </rPr>
      <t>layer thickness indicated</t>
    </r>
    <r>
      <rPr>
        <b/>
        <sz val="9"/>
        <rFont val="Arial"/>
        <family val="2"/>
      </rPr>
      <t>) of pavement layers (</t>
    </r>
    <r>
      <rPr>
        <i/>
        <sz val="9"/>
        <rFont val="Arial"/>
        <family val="2"/>
      </rPr>
      <t>stabilised layer to be indicated</t>
    </r>
    <r>
      <rPr>
        <b/>
        <sz val="9"/>
        <rFont val="Arial"/>
        <family val="2"/>
      </rPr>
      <t>)</t>
    </r>
  </si>
  <si>
    <r>
      <t>Bituminous stabilisation agent (</t>
    </r>
    <r>
      <rPr>
        <i/>
        <sz val="9"/>
        <rFont val="Arial"/>
        <family val="2"/>
      </rPr>
      <t>specify agents separately</t>
    </r>
    <r>
      <rPr>
        <b/>
        <sz val="9"/>
        <rFont val="Arial"/>
        <family val="2"/>
      </rPr>
      <t>):</t>
    </r>
  </si>
  <si>
    <r>
      <t>Cementitious agent for bituminous stabilisation (</t>
    </r>
    <r>
      <rPr>
        <i/>
        <sz val="9"/>
        <rFont val="Arial"/>
        <family val="2"/>
      </rPr>
      <t>specify agents separately</t>
    </r>
    <r>
      <rPr>
        <sz val="9"/>
        <rFont val="Arial"/>
        <family val="2"/>
      </rPr>
      <t>)</t>
    </r>
  </si>
  <si>
    <r>
      <t>Cementitious agent for bituminous stabilisation spreading the agent or filler using labour enhanced methods of construction (</t>
    </r>
    <r>
      <rPr>
        <i/>
        <sz val="9"/>
        <rFont val="Arial"/>
        <family val="2"/>
      </rPr>
      <t>specify agents separately</t>
    </r>
    <r>
      <rPr>
        <sz val="9"/>
        <rFont val="Arial"/>
        <family val="2"/>
      </rPr>
      <t>)</t>
    </r>
  </si>
  <si>
    <r>
      <t>Curing with a membrane (</t>
    </r>
    <r>
      <rPr>
        <i/>
        <sz val="9"/>
        <rFont val="Arial"/>
        <family val="2"/>
      </rPr>
      <t>type of material to be specified</t>
    </r>
    <r>
      <rPr>
        <b/>
        <sz val="9"/>
        <rFont val="Arial"/>
        <family val="2"/>
      </rPr>
      <t>):</t>
    </r>
  </si>
  <si>
    <r>
      <t>Trial section for a PMPL layer (</t>
    </r>
    <r>
      <rPr>
        <i/>
        <sz val="9"/>
        <rFont val="Arial"/>
        <family val="2"/>
      </rPr>
      <t>specify width</t>
    </r>
    <r>
      <rPr>
        <b/>
        <sz val="9"/>
        <rFont val="Arial"/>
        <family val="2"/>
      </rPr>
      <t>)</t>
    </r>
  </si>
  <si>
    <r>
      <t>Trial section for a bituminously stabilised layer (</t>
    </r>
    <r>
      <rPr>
        <i/>
        <sz val="9"/>
        <rFont val="Arial"/>
        <family val="2"/>
      </rPr>
      <t>specify width</t>
    </r>
    <r>
      <rPr>
        <b/>
        <sz val="9"/>
        <rFont val="Arial"/>
        <family val="2"/>
      </rPr>
      <t>)</t>
    </r>
  </si>
  <si>
    <r>
      <t xml:space="preserve">Other vibratory rollers. </t>
    </r>
    <r>
      <rPr>
        <i/>
        <sz val="9"/>
        <rFont val="Arial"/>
        <family val="2"/>
      </rPr>
      <t>Specify……</t>
    </r>
  </si>
  <si>
    <r>
      <t xml:space="preserve">Other rollers. </t>
    </r>
    <r>
      <rPr>
        <i/>
        <sz val="9"/>
        <rFont val="Arial"/>
        <family val="2"/>
      </rPr>
      <t>Specify…..</t>
    </r>
  </si>
  <si>
    <r>
      <t>Commercial materials identified by the Employer from commercial, private or other non-commercial suppliers (</t>
    </r>
    <r>
      <rPr>
        <i/>
        <sz val="9"/>
        <rFont val="Arial"/>
        <family val="2"/>
      </rPr>
      <t>specify the source/s</t>
    </r>
    <r>
      <rPr>
        <b/>
        <sz val="9"/>
        <rFont val="Arial"/>
        <family val="2"/>
      </rPr>
      <t>):</t>
    </r>
  </si>
  <si>
    <r>
      <t>Penetration grade bitumen (</t>
    </r>
    <r>
      <rPr>
        <i/>
        <sz val="9"/>
        <rFont val="Arial"/>
        <family val="2"/>
      </rPr>
      <t>specify grade</t>
    </r>
    <r>
      <rPr>
        <sz val="9"/>
        <rFont val="Arial"/>
        <family val="2"/>
      </rPr>
      <t>)</t>
    </r>
  </si>
  <si>
    <r>
      <t>Emulsion stable grade (</t>
    </r>
    <r>
      <rPr>
        <i/>
        <sz val="9"/>
        <rFont val="Arial"/>
        <family val="2"/>
      </rPr>
      <t>specify type</t>
    </r>
    <r>
      <rPr>
        <sz val="9"/>
        <rFont val="Arial"/>
        <family val="2"/>
      </rPr>
      <t>)</t>
    </r>
  </si>
  <si>
    <r>
      <t>Fillers for bituminous stabilisation (</t>
    </r>
    <r>
      <rPr>
        <i/>
        <sz val="9"/>
        <rFont val="Arial"/>
        <family val="2"/>
      </rPr>
      <t>specify filler types separately</t>
    </r>
    <r>
      <rPr>
        <b/>
        <sz val="9"/>
        <rFont val="Arial"/>
        <family val="2"/>
      </rPr>
      <t>)</t>
    </r>
  </si>
  <si>
    <r>
      <t>Lifting of existing paving blocks (</t>
    </r>
    <r>
      <rPr>
        <i/>
        <sz val="9"/>
        <rFont val="Arial"/>
        <family val="2"/>
      </rPr>
      <t>specify the type or size and thickness</t>
    </r>
    <r>
      <rPr>
        <b/>
        <sz val="9"/>
        <rFont val="Arial"/>
        <family val="2"/>
      </rPr>
      <t>):</t>
    </r>
  </si>
  <si>
    <r>
      <t>Precast concrete kerbing</t>
    </r>
    <r>
      <rPr>
        <i/>
        <sz val="9"/>
        <rFont val="Arial"/>
        <family val="2"/>
      </rPr>
      <t xml:space="preserve"> (specify type or figure and length)</t>
    </r>
  </si>
  <si>
    <r>
      <t>For quarries (</t>
    </r>
    <r>
      <rPr>
        <i/>
        <sz val="9"/>
        <rFont val="Arial"/>
        <family val="2"/>
      </rPr>
      <t>list all quarries separately</t>
    </r>
    <r>
      <rPr>
        <sz val="9"/>
        <rFont val="Arial"/>
        <family val="2"/>
      </rPr>
      <t>)</t>
    </r>
  </si>
  <si>
    <r>
      <t xml:space="preserve">m³ </t>
    </r>
    <r>
      <rPr>
        <i/>
        <sz val="9"/>
        <rFont val="Arial"/>
        <family val="2"/>
      </rPr>
      <t>or</t>
    </r>
    <r>
      <rPr>
        <sz val="9"/>
        <rFont val="Arial"/>
        <family val="2"/>
      </rPr>
      <t xml:space="preserve"> t</t>
    </r>
  </si>
  <si>
    <r>
      <t>Prefabricated kerbing-channelling (</t>
    </r>
    <r>
      <rPr>
        <i/>
        <sz val="9"/>
        <rFont val="Arial"/>
        <family val="2"/>
      </rPr>
      <t>description of type of channel and bedding with reference to drawing</t>
    </r>
    <r>
      <rPr>
        <sz val="9"/>
        <rFont val="Arial"/>
        <family val="2"/>
      </rPr>
      <t>):</t>
    </r>
  </si>
  <si>
    <r>
      <t>Cast in situ kerbing-channelling (</t>
    </r>
    <r>
      <rPr>
        <i/>
        <sz val="9"/>
        <rFont val="Arial"/>
        <family val="2"/>
      </rPr>
      <t>description with reference to drawing and class of concrete and finish indicated</t>
    </r>
    <r>
      <rPr>
        <sz val="9"/>
        <rFont val="Arial"/>
        <family val="2"/>
      </rPr>
      <t>):</t>
    </r>
  </si>
  <si>
    <r>
      <t>Asphalt berms placed where there are no vehicle restraint systems (</t>
    </r>
    <r>
      <rPr>
        <i/>
        <sz val="9"/>
        <rFont val="Arial"/>
        <family val="2"/>
      </rPr>
      <t>drawing reference indicated</t>
    </r>
    <r>
      <rPr>
        <sz val="9"/>
        <rFont val="Arial"/>
        <family val="2"/>
      </rPr>
      <t>)</t>
    </r>
  </si>
  <si>
    <r>
      <t>Prime coat (</t>
    </r>
    <r>
      <rPr>
        <i/>
        <sz val="9"/>
        <rFont val="Arial"/>
        <family val="2"/>
      </rPr>
      <t>type indicated</t>
    </r>
    <r>
      <rPr>
        <sz val="9"/>
        <rFont val="Arial"/>
        <family val="2"/>
      </rPr>
      <t>)</t>
    </r>
  </si>
  <si>
    <r>
      <t>Prefabricated concrete chutes (</t>
    </r>
    <r>
      <rPr>
        <i/>
        <sz val="9"/>
        <rFont val="Arial"/>
        <family val="2"/>
      </rPr>
      <t>description of type with reference to drawing</t>
    </r>
    <r>
      <rPr>
        <sz val="9"/>
        <rFont val="Arial"/>
        <family val="2"/>
      </rPr>
      <t>)</t>
    </r>
  </si>
  <si>
    <r>
      <t>Cast in situ concrete chutes (</t>
    </r>
    <r>
      <rPr>
        <i/>
        <sz val="9"/>
        <rFont val="Arial"/>
        <family val="2"/>
      </rPr>
      <t>description, with reference to drawing and class of concrete and finish indicated</t>
    </r>
    <r>
      <rPr>
        <sz val="9"/>
        <rFont val="Arial"/>
        <family val="2"/>
      </rPr>
      <t>)</t>
    </r>
  </si>
  <si>
    <r>
      <t>Stone pitched chutes (</t>
    </r>
    <r>
      <rPr>
        <i/>
        <sz val="9"/>
        <rFont val="Arial"/>
        <family val="2"/>
      </rPr>
      <t>description with reference to drawing and class of concrete indicated</t>
    </r>
    <r>
      <rPr>
        <sz val="9"/>
        <rFont val="Arial"/>
        <family val="2"/>
      </rPr>
      <t>)</t>
    </r>
  </si>
  <si>
    <r>
      <t>Concrete (</t>
    </r>
    <r>
      <rPr>
        <i/>
        <sz val="9"/>
        <rFont val="Arial"/>
        <family val="2"/>
      </rPr>
      <t>class indicated</t>
    </r>
    <r>
      <rPr>
        <sz val="9"/>
        <rFont val="Arial"/>
        <family val="2"/>
      </rPr>
      <t>)</t>
    </r>
  </si>
  <si>
    <r>
      <t>Formwork (</t>
    </r>
    <r>
      <rPr>
        <i/>
        <sz val="9"/>
        <rFont val="Arial"/>
        <family val="2"/>
      </rPr>
      <t>surface finish indicated</t>
    </r>
    <r>
      <rPr>
        <sz val="9"/>
        <rFont val="Arial"/>
        <family val="2"/>
      </rPr>
      <t>)</t>
    </r>
  </si>
  <si>
    <r>
      <t>Concrete screed or backfill below chutes (</t>
    </r>
    <r>
      <rPr>
        <i/>
        <sz val="9"/>
        <rFont val="Arial"/>
        <family val="2"/>
      </rPr>
      <t>thickness and class of concrete indicated</t>
    </r>
    <r>
      <rPr>
        <b/>
        <sz val="9"/>
        <rFont val="Arial"/>
        <family val="2"/>
      </rPr>
      <t>)</t>
    </r>
  </si>
  <si>
    <r>
      <t>On Class A bedding (</t>
    </r>
    <r>
      <rPr>
        <i/>
        <sz val="9"/>
        <rFont val="Arial"/>
        <family val="2"/>
      </rPr>
      <t>type and diameter indicated</t>
    </r>
    <r>
      <rPr>
        <sz val="9"/>
        <rFont val="Arial"/>
        <family val="2"/>
      </rPr>
      <t>)</t>
    </r>
  </si>
  <si>
    <r>
      <t>On Class C bedding (</t>
    </r>
    <r>
      <rPr>
        <i/>
        <sz val="9"/>
        <rFont val="Arial"/>
        <family val="2"/>
      </rPr>
      <t>type and diameter indicated</t>
    </r>
    <r>
      <rPr>
        <sz val="9"/>
        <rFont val="Arial"/>
        <family val="2"/>
      </rPr>
      <t>)</t>
    </r>
  </si>
  <si>
    <r>
      <t>On Class D bedding (</t>
    </r>
    <r>
      <rPr>
        <i/>
        <sz val="9"/>
        <rFont val="Arial"/>
        <family val="2"/>
      </rPr>
      <t>type and diameter indicated</t>
    </r>
    <r>
      <rPr>
        <sz val="9"/>
        <rFont val="Arial"/>
        <family val="2"/>
      </rPr>
      <t>)</t>
    </r>
  </si>
  <si>
    <r>
      <t>Provision of skew ends of pipe culvert (</t>
    </r>
    <r>
      <rPr>
        <i/>
        <sz val="9"/>
        <rFont val="Arial"/>
        <family val="2"/>
      </rPr>
      <t>type and diameter indicated</t>
    </r>
    <r>
      <rPr>
        <sz val="9"/>
        <rFont val="Arial"/>
        <family val="2"/>
      </rPr>
      <t>)</t>
    </r>
  </si>
  <si>
    <r>
      <t>Anchor bolts (</t>
    </r>
    <r>
      <rPr>
        <i/>
        <sz val="9"/>
        <rFont val="Arial"/>
        <family val="2"/>
      </rPr>
      <t>size and type indicated</t>
    </r>
    <r>
      <rPr>
        <sz val="9"/>
        <rFont val="Arial"/>
        <family val="2"/>
      </rPr>
      <t>)</t>
    </r>
  </si>
  <si>
    <r>
      <t>Protective coating to metal culverts (</t>
    </r>
    <r>
      <rPr>
        <i/>
        <sz val="9"/>
        <rFont val="Arial"/>
        <family val="2"/>
      </rPr>
      <t>culvert size; inside/outside/ both sides; coating type &amp; thickness indicated</t>
    </r>
    <r>
      <rPr>
        <sz val="9"/>
        <rFont val="Arial"/>
        <family val="2"/>
      </rPr>
      <t>)</t>
    </r>
  </si>
  <si>
    <r>
      <t>Prefabricated floor slabs (</t>
    </r>
    <r>
      <rPr>
        <i/>
        <sz val="9"/>
        <rFont val="Arial"/>
        <family val="2"/>
      </rPr>
      <t>size and type indicated</t>
    </r>
    <r>
      <rPr>
        <sz val="9"/>
        <rFont val="Arial"/>
        <family val="2"/>
      </rPr>
      <t>)</t>
    </r>
  </si>
  <si>
    <r>
      <t>Prefabricated roof slabs (</t>
    </r>
    <r>
      <rPr>
        <i/>
        <sz val="9"/>
        <rFont val="Arial"/>
        <family val="2"/>
      </rPr>
      <t>size and type indicated</t>
    </r>
    <r>
      <rPr>
        <sz val="9"/>
        <rFont val="Arial"/>
        <family val="2"/>
      </rPr>
      <t>)</t>
    </r>
  </si>
  <si>
    <r>
      <t>In walls, excluding formwork but including Class U2 surface finish (</t>
    </r>
    <r>
      <rPr>
        <i/>
        <sz val="9"/>
        <rFont val="Arial"/>
        <family val="2"/>
      </rPr>
      <t>class of concrete indicated</t>
    </r>
    <r>
      <rPr>
        <sz val="9"/>
        <rFont val="Arial"/>
        <family val="2"/>
      </rPr>
      <t>)</t>
    </r>
  </si>
  <si>
    <r>
      <t>In roof slabs for rectangular culverts, excluding formwork but including Class U2 surfacing finish and joints (</t>
    </r>
    <r>
      <rPr>
        <i/>
        <sz val="9"/>
        <rFont val="Arial"/>
        <family val="2"/>
      </rPr>
      <t>class of concrete indicated</t>
    </r>
    <r>
      <rPr>
        <sz val="9"/>
        <rFont val="Arial"/>
        <family val="2"/>
      </rPr>
      <t>)</t>
    </r>
  </si>
  <si>
    <r>
      <t xml:space="preserve">Prefabricated concrete inlets and outlets to culverts </t>
    </r>
    <r>
      <rPr>
        <i/>
        <sz val="9"/>
        <rFont val="Arial"/>
        <family val="2"/>
      </rPr>
      <t>(size and type indicated)</t>
    </r>
  </si>
  <si>
    <r>
      <t xml:space="preserve">Anchoring of reinforcing steel: </t>
    </r>
    <r>
      <rPr>
        <i/>
        <sz val="9"/>
        <rFont val="Arial"/>
        <family val="2"/>
      </rPr>
      <t>Reinforcing (type, bar diameter) into formed holes (hole diameter and depth stated) in (description of member)</t>
    </r>
  </si>
  <si>
    <r>
      <t>Full member or element (</t>
    </r>
    <r>
      <rPr>
        <i/>
        <sz val="9"/>
        <rFont val="Arial"/>
        <family val="2"/>
      </rPr>
      <t>location and description</t>
    </r>
    <r>
      <rPr>
        <sz val="9"/>
        <rFont val="Arial"/>
        <family val="2"/>
      </rPr>
      <t>)</t>
    </r>
  </si>
  <si>
    <r>
      <t xml:space="preserve">Protective mastic asphalt coating for corrugated metal culvert units </t>
    </r>
    <r>
      <rPr>
        <i/>
        <sz val="9"/>
        <rFont val="Arial"/>
        <family val="2"/>
      </rPr>
      <t>(state whether to be applied by brush or by spray gun)</t>
    </r>
  </si>
  <si>
    <r>
      <t>Manhole frames (</t>
    </r>
    <r>
      <rPr>
        <i/>
        <sz val="9"/>
        <rFont val="Arial"/>
        <family val="2"/>
      </rPr>
      <t>type, load bearing and SANS specification indicated</t>
    </r>
    <r>
      <rPr>
        <sz val="9"/>
        <rFont val="Arial"/>
        <family val="2"/>
      </rPr>
      <t>)</t>
    </r>
  </si>
  <si>
    <r>
      <t>Manhole covers or gratings (</t>
    </r>
    <r>
      <rPr>
        <i/>
        <sz val="9"/>
        <rFont val="Arial"/>
        <family val="2"/>
      </rPr>
      <t>type, load bearing and SANS specification indicated</t>
    </r>
    <r>
      <rPr>
        <sz val="9"/>
        <rFont val="Arial"/>
        <family val="2"/>
      </rPr>
      <t>)</t>
    </r>
  </si>
  <si>
    <r>
      <t>Inlet channel frames (</t>
    </r>
    <r>
      <rPr>
        <i/>
        <sz val="9"/>
        <rFont val="Arial"/>
        <family val="2"/>
      </rPr>
      <t>type, load bearing and SANS specification indicated</t>
    </r>
    <r>
      <rPr>
        <sz val="9"/>
        <rFont val="Arial"/>
        <family val="2"/>
      </rPr>
      <t>)</t>
    </r>
  </si>
  <si>
    <r>
      <t>Inlet channel gratings (</t>
    </r>
    <r>
      <rPr>
        <i/>
        <sz val="9"/>
        <rFont val="Arial"/>
        <family val="2"/>
      </rPr>
      <t>type, load bearing and SANS specification indicated</t>
    </r>
    <r>
      <rPr>
        <sz val="9"/>
        <rFont val="Arial"/>
        <family val="2"/>
      </rPr>
      <t>)</t>
    </r>
  </si>
  <si>
    <r>
      <t>(</t>
    </r>
    <r>
      <rPr>
        <i/>
        <sz val="9"/>
        <rFont val="Arial"/>
        <family val="2"/>
      </rPr>
      <t>Etc for other accessories</t>
    </r>
    <r>
      <rPr>
        <sz val="9"/>
        <rFont val="Arial"/>
        <family val="2"/>
      </rPr>
      <t>)</t>
    </r>
  </si>
  <si>
    <r>
      <t>Anchors for pipes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(description)</t>
    </r>
  </si>
  <si>
    <r>
      <t xml:space="preserve">Breaking into existing drainage structures and building in pipes or culverts of the following size </t>
    </r>
    <r>
      <rPr>
        <i/>
        <sz val="9"/>
        <rFont val="Arial"/>
        <family val="2"/>
      </rPr>
      <t>(pipe diameter and/or culvert size to be stated)</t>
    </r>
  </si>
  <si>
    <r>
      <t xml:space="preserve">Painting of exposed steel bars with two coats of zinc rich primer </t>
    </r>
    <r>
      <rPr>
        <i/>
        <sz val="9"/>
        <rFont val="Arial"/>
        <family val="2"/>
      </rPr>
      <t>(Type specified)</t>
    </r>
  </si>
  <si>
    <r>
      <t xml:space="preserve">Repair with cementitious mortar or concrete (Class) to </t>
    </r>
    <r>
      <rPr>
        <i/>
        <sz val="9"/>
        <rFont val="Arial"/>
        <family val="2"/>
      </rPr>
      <t>(description)</t>
    </r>
  </si>
  <si>
    <r>
      <t>In-plane drainage systems (</t>
    </r>
    <r>
      <rPr>
        <i/>
        <sz val="9"/>
        <rFont val="Arial"/>
        <family val="2"/>
      </rPr>
      <t>state size, type of core and type grade, etc. of geotextile</t>
    </r>
    <r>
      <rPr>
        <sz val="9"/>
        <rFont val="Arial"/>
        <family val="2"/>
      </rPr>
      <t>)</t>
    </r>
  </si>
  <si>
    <r>
      <t>Vertical subsoil strip drainage systems (</t>
    </r>
    <r>
      <rPr>
        <i/>
        <sz val="9"/>
        <rFont val="Arial"/>
        <family val="2"/>
      </rPr>
      <t>state size, type of core and type grade, etc. of geotextile</t>
    </r>
    <r>
      <rPr>
        <sz val="9"/>
        <rFont val="Arial"/>
        <family val="2"/>
      </rPr>
      <t>)</t>
    </r>
  </si>
  <si>
    <r>
      <t>Panel drainage systems (</t>
    </r>
    <r>
      <rPr>
        <i/>
        <sz val="9"/>
        <rFont val="Arial"/>
        <family val="2"/>
      </rPr>
      <t>state size, type of core and type grade, etc. of geotextile</t>
    </r>
    <r>
      <rPr>
        <sz val="9"/>
        <rFont val="Arial"/>
        <family val="2"/>
      </rPr>
      <t>)</t>
    </r>
  </si>
  <si>
    <r>
      <t>Alternative drainage systems as detailed in Contract Documentation (</t>
    </r>
    <r>
      <rPr>
        <i/>
        <sz val="9"/>
        <rFont val="Arial"/>
        <family val="2"/>
      </rPr>
      <t>state size, type and other details</t>
    </r>
    <r>
      <rPr>
        <sz val="9"/>
        <rFont val="Arial"/>
        <family val="2"/>
      </rPr>
      <t>)</t>
    </r>
  </si>
  <si>
    <r>
      <t>Inspection boxes (</t>
    </r>
    <r>
      <rPr>
        <i/>
        <sz val="9"/>
        <rFont val="Arial"/>
        <family val="2"/>
      </rPr>
      <t>specify each type and drawing reference</t>
    </r>
    <r>
      <rPr>
        <sz val="9"/>
        <rFont val="Arial"/>
        <family val="2"/>
      </rPr>
      <t>)</t>
    </r>
  </si>
  <si>
    <r>
      <t xml:space="preserve">Other (Glass fibre reinforced, PVC etc.) </t>
    </r>
    <r>
      <rPr>
        <i/>
        <sz val="9"/>
        <rFont val="Arial"/>
        <family val="2"/>
      </rPr>
      <t>(specify)</t>
    </r>
  </si>
  <si>
    <r>
      <t>Electrical warning tape</t>
    </r>
    <r>
      <rPr>
        <i/>
        <sz val="9"/>
        <rFont val="Arial"/>
        <family val="2"/>
      </rPr>
      <t xml:space="preserve"> (state type)</t>
    </r>
  </si>
  <si>
    <r>
      <t xml:space="preserve">Concrete slab protection </t>
    </r>
    <r>
      <rPr>
        <i/>
        <sz val="9"/>
        <rFont val="Arial"/>
        <family val="2"/>
      </rPr>
      <t>(state type and dimensions etc)</t>
    </r>
  </si>
  <si>
    <r>
      <t xml:space="preserve">Cable markers </t>
    </r>
    <r>
      <rPr>
        <i/>
        <sz val="9"/>
        <rFont val="Arial"/>
        <family val="2"/>
      </rPr>
      <t>(state type)</t>
    </r>
  </si>
  <si>
    <r>
      <t>Concrete (Class A) bedding (</t>
    </r>
    <r>
      <rPr>
        <i/>
        <sz val="9"/>
        <rFont val="Arial"/>
        <family val="2"/>
      </rPr>
      <t>state class of concrete</t>
    </r>
    <r>
      <rPr>
        <sz val="9"/>
        <rFont val="Arial"/>
        <family val="2"/>
      </rPr>
      <t>)</t>
    </r>
  </si>
  <si>
    <r>
      <t>Concrete encasement (</t>
    </r>
    <r>
      <rPr>
        <i/>
        <sz val="9"/>
        <rFont val="Arial"/>
        <family val="2"/>
      </rPr>
      <t>state class of concrete</t>
    </r>
    <r>
      <rPr>
        <sz val="9"/>
        <rFont val="Arial"/>
        <family val="2"/>
      </rPr>
      <t>)</t>
    </r>
  </si>
  <si>
    <r>
      <t>Manholes (</t>
    </r>
    <r>
      <rPr>
        <i/>
        <sz val="9"/>
        <rFont val="Arial"/>
        <family val="2"/>
      </rPr>
      <t>state type and drawing reference etc</t>
    </r>
    <r>
      <rPr>
        <sz val="9"/>
        <rFont val="Arial"/>
        <family val="2"/>
      </rPr>
      <t>.):</t>
    </r>
  </si>
  <si>
    <r>
      <t xml:space="preserve">(a) </t>
    </r>
    <r>
      <rPr>
        <i/>
        <sz val="9"/>
        <rFont val="Arial"/>
        <family val="2"/>
      </rPr>
      <t>State pipe size and depth range</t>
    </r>
  </si>
  <si>
    <r>
      <t xml:space="preserve">(b) </t>
    </r>
    <r>
      <rPr>
        <i/>
        <sz val="9"/>
        <rFont val="Arial"/>
        <family val="2"/>
      </rPr>
      <t>State pipe size and depth range</t>
    </r>
  </si>
  <si>
    <r>
      <t>Extra over item C2.3.5.1 for backdrops for manholes (</t>
    </r>
    <r>
      <rPr>
        <i/>
        <sz val="9"/>
        <rFont val="Arial"/>
        <family val="2"/>
      </rPr>
      <t>state type and drawing reference etc.</t>
    </r>
    <r>
      <rPr>
        <sz val="9"/>
        <rFont val="Arial"/>
        <family val="2"/>
      </rPr>
      <t>):</t>
    </r>
  </si>
  <si>
    <r>
      <t>Inspection chambers (</t>
    </r>
    <r>
      <rPr>
        <i/>
        <sz val="9"/>
        <rFont val="Arial"/>
        <family val="2"/>
      </rPr>
      <t>state type and drawing reference etc.</t>
    </r>
    <r>
      <rPr>
        <sz val="9"/>
        <rFont val="Arial"/>
        <family val="2"/>
      </rPr>
      <t>):</t>
    </r>
  </si>
  <si>
    <r>
      <t>Cleaning eyes (</t>
    </r>
    <r>
      <rPr>
        <i/>
        <sz val="9"/>
        <rFont val="Arial"/>
        <family val="2"/>
      </rPr>
      <t>state type and drawing reference etc</t>
    </r>
    <r>
      <rPr>
        <sz val="9"/>
        <rFont val="Arial"/>
        <family val="2"/>
      </rPr>
      <t>.):</t>
    </r>
  </si>
  <si>
    <r>
      <t>Other structures (</t>
    </r>
    <r>
      <rPr>
        <i/>
        <sz val="9"/>
        <rFont val="Arial"/>
        <family val="2"/>
      </rPr>
      <t>state type and drawing reference etc.</t>
    </r>
    <r>
      <rPr>
        <sz val="9"/>
        <rFont val="Arial"/>
        <family val="2"/>
      </rPr>
      <t>):</t>
    </r>
  </si>
  <si>
    <r>
      <t>Anchor blocks</t>
    </r>
    <r>
      <rPr>
        <i/>
        <sz val="9"/>
        <rFont val="Arial"/>
        <family val="2"/>
      </rPr>
      <t xml:space="preserve"> (state type and drawing reference)</t>
    </r>
  </si>
  <si>
    <r>
      <t xml:space="preserve">Marker posts </t>
    </r>
    <r>
      <rPr>
        <i/>
        <sz val="9"/>
        <rFont val="Arial"/>
        <family val="2"/>
      </rPr>
      <t>(state type and drawing reference)</t>
    </r>
  </si>
  <si>
    <r>
      <t>Plug stoppers</t>
    </r>
    <r>
      <rPr>
        <i/>
        <sz val="9"/>
        <rFont val="Arial"/>
        <family val="2"/>
      </rPr>
      <t xml:space="preserve"> (state type)</t>
    </r>
  </si>
  <si>
    <r>
      <t>Erf connections (</t>
    </r>
    <r>
      <rPr>
        <i/>
        <sz val="9"/>
        <rFont val="Arial"/>
        <family val="2"/>
      </rPr>
      <t>state type, depth range and drawing reference</t>
    </r>
    <r>
      <rPr>
        <sz val="9"/>
        <rFont val="Arial"/>
        <family val="2"/>
      </rPr>
      <t>):</t>
    </r>
  </si>
  <si>
    <r>
      <t>Concrete (Class A) bedding</t>
    </r>
    <r>
      <rPr>
        <i/>
        <sz val="9"/>
        <rFont val="Arial"/>
        <family val="2"/>
      </rPr>
      <t xml:space="preserve"> (state class of concrete)</t>
    </r>
  </si>
  <si>
    <r>
      <t>Concrete encasement</t>
    </r>
    <r>
      <rPr>
        <i/>
        <sz val="9"/>
        <rFont val="Arial"/>
        <family val="2"/>
      </rPr>
      <t xml:space="preserve"> (state class of concrete)</t>
    </r>
  </si>
  <si>
    <r>
      <t>Manholes (</t>
    </r>
    <r>
      <rPr>
        <i/>
        <sz val="9"/>
        <rFont val="Arial"/>
        <family val="2"/>
      </rPr>
      <t>state type and drawing references etc</t>
    </r>
    <r>
      <rPr>
        <sz val="9"/>
        <rFont val="Arial"/>
        <family val="2"/>
      </rPr>
      <t>.):</t>
    </r>
  </si>
  <si>
    <r>
      <t>Valve chambers (</t>
    </r>
    <r>
      <rPr>
        <i/>
        <sz val="9"/>
        <rFont val="Arial"/>
        <family val="2"/>
      </rPr>
      <t>state valve type (gate valve, single or double air valve etc.) and drawing references etc</t>
    </r>
    <r>
      <rPr>
        <sz val="9"/>
        <rFont val="Arial"/>
        <family val="2"/>
      </rPr>
      <t>.):</t>
    </r>
  </si>
  <si>
    <r>
      <t>Hydrant chambers (</t>
    </r>
    <r>
      <rPr>
        <i/>
        <sz val="9"/>
        <rFont val="Arial"/>
        <family val="2"/>
      </rPr>
      <t>state type etc. and drawing references etc</t>
    </r>
    <r>
      <rPr>
        <sz val="9"/>
        <rFont val="Arial"/>
        <family val="2"/>
      </rPr>
      <t>.):</t>
    </r>
  </si>
  <si>
    <r>
      <t>Other structures (</t>
    </r>
    <r>
      <rPr>
        <i/>
        <sz val="9"/>
        <rFont val="Arial"/>
        <family val="2"/>
      </rPr>
      <t>state type etc. and drawing reference etc</t>
    </r>
    <r>
      <rPr>
        <sz val="9"/>
        <rFont val="Arial"/>
        <family val="2"/>
      </rPr>
      <t>.):</t>
    </r>
  </si>
  <si>
    <r>
      <t>Anchor or thrust blocks</t>
    </r>
    <r>
      <rPr>
        <i/>
        <sz val="9"/>
        <rFont val="Arial"/>
        <family val="2"/>
      </rPr>
      <t xml:space="preserve"> (state type and drawing reference)</t>
    </r>
  </si>
  <si>
    <r>
      <t>Pedestals</t>
    </r>
    <r>
      <rPr>
        <i/>
        <sz val="9"/>
        <rFont val="Arial"/>
        <family val="2"/>
      </rPr>
      <t xml:space="preserve"> (state type and drawing reference)</t>
    </r>
  </si>
  <si>
    <r>
      <t xml:space="preserve">Pedestals </t>
    </r>
    <r>
      <rPr>
        <i/>
        <sz val="9"/>
        <rFont val="Arial"/>
        <family val="2"/>
      </rPr>
      <t>(state type and drawing reference)</t>
    </r>
  </si>
  <si>
    <r>
      <t>Marker posts or blocks (</t>
    </r>
    <r>
      <rPr>
        <i/>
        <sz val="9"/>
        <rFont val="Arial"/>
        <family val="2"/>
      </rPr>
      <t>state type and drawing reference</t>
    </r>
    <r>
      <rPr>
        <sz val="9"/>
        <rFont val="Arial"/>
        <family val="2"/>
      </rPr>
      <t>)</t>
    </r>
  </si>
  <si>
    <r>
      <t>Cement (</t>
    </r>
    <r>
      <rPr>
        <i/>
        <sz val="9"/>
        <rFont val="Arial"/>
        <family val="2"/>
      </rPr>
      <t>state class/type of cement</t>
    </r>
    <r>
      <rPr>
        <sz val="9"/>
        <rFont val="Arial"/>
        <family val="2"/>
      </rPr>
      <t>) for stabilising bedding</t>
    </r>
  </si>
  <si>
    <r>
      <t>Concrete bedding (</t>
    </r>
    <r>
      <rPr>
        <i/>
        <sz val="9"/>
        <rFont val="Arial"/>
        <family val="2"/>
      </rPr>
      <t>state class of concrete</t>
    </r>
    <r>
      <rPr>
        <sz val="9"/>
        <rFont val="Arial"/>
        <family val="2"/>
      </rPr>
      <t>)</t>
    </r>
  </si>
  <si>
    <r>
      <t>Duct marking (</t>
    </r>
    <r>
      <rPr>
        <i/>
        <sz val="9"/>
        <rFont val="Arial"/>
        <family val="2"/>
      </rPr>
      <t>state type</t>
    </r>
    <r>
      <rPr>
        <sz val="9"/>
        <rFont val="Arial"/>
        <family val="2"/>
      </rPr>
      <t>)</t>
    </r>
  </si>
  <si>
    <r>
      <t xml:space="preserve">Handholes </t>
    </r>
    <r>
      <rPr>
        <i/>
        <sz val="9"/>
        <rFont val="Arial"/>
        <family val="2"/>
      </rPr>
      <t>(state type and drawing reference etc.)</t>
    </r>
    <r>
      <rPr>
        <sz val="9"/>
        <rFont val="Arial"/>
        <family val="2"/>
      </rPr>
      <t>:</t>
    </r>
  </si>
  <si>
    <r>
      <t xml:space="preserve">Manholes </t>
    </r>
    <r>
      <rPr>
        <i/>
        <sz val="9"/>
        <rFont val="Arial"/>
        <family val="2"/>
      </rPr>
      <t>(state type and drawing reference etc.)</t>
    </r>
    <r>
      <rPr>
        <sz val="9"/>
        <rFont val="Arial"/>
        <family val="2"/>
      </rPr>
      <t>:</t>
    </r>
  </si>
  <si>
    <r>
      <t>Access chambers (</t>
    </r>
    <r>
      <rPr>
        <i/>
        <sz val="9"/>
        <rFont val="Arial"/>
        <family val="2"/>
      </rPr>
      <t>state type and drawing reference etc</t>
    </r>
    <r>
      <rPr>
        <sz val="9"/>
        <rFont val="Arial"/>
        <family val="2"/>
      </rPr>
      <t>.):</t>
    </r>
  </si>
  <si>
    <r>
      <t>Geotextile (</t>
    </r>
    <r>
      <rPr>
        <i/>
        <sz val="9"/>
        <rFont val="Arial"/>
        <family val="2"/>
      </rPr>
      <t>state grade or class</t>
    </r>
    <r>
      <rPr>
        <sz val="9"/>
        <rFont val="Arial"/>
        <family val="2"/>
      </rPr>
      <t>)</t>
    </r>
  </si>
  <si>
    <r>
      <t>Concrete (</t>
    </r>
    <r>
      <rPr>
        <i/>
        <sz val="9"/>
        <rFont val="Arial"/>
        <family val="2"/>
      </rPr>
      <t>state class</t>
    </r>
    <r>
      <rPr>
        <sz val="9"/>
        <rFont val="Arial"/>
        <family val="2"/>
      </rPr>
      <t>)</t>
    </r>
  </si>
  <si>
    <r>
      <t xml:space="preserve">Backfilling trenches using soil cement using </t>
    </r>
    <r>
      <rPr>
        <i/>
        <sz val="9"/>
        <rFont val="Arial"/>
        <family val="2"/>
      </rPr>
      <t>(state type of material i.e. G5, G7 or G8)</t>
    </r>
    <r>
      <rPr>
        <sz val="9"/>
        <rFont val="Arial"/>
        <family val="2"/>
      </rPr>
      <t xml:space="preserve"> material</t>
    </r>
  </si>
  <si>
    <r>
      <t xml:space="preserve">Backfilling trenches using stabilised </t>
    </r>
    <r>
      <rPr>
        <i/>
        <sz val="9"/>
        <rFont val="Arial"/>
        <family val="2"/>
      </rPr>
      <t>(state type of material i.e. G5, G7 or G8)</t>
    </r>
    <r>
      <rPr>
        <sz val="9"/>
        <rFont val="Arial"/>
        <family val="2"/>
      </rPr>
      <t xml:space="preserve"> material compacted to 93 % of MDD</t>
    </r>
  </si>
  <si>
    <r>
      <t xml:space="preserve">Backfilling around poles using stabilised </t>
    </r>
    <r>
      <rPr>
        <i/>
        <sz val="9"/>
        <rFont val="Arial"/>
        <family val="2"/>
      </rPr>
      <t>(state type of material i.e. G5, G7 or G8)</t>
    </r>
    <r>
      <rPr>
        <sz val="9"/>
        <rFont val="Arial"/>
        <family val="2"/>
      </rPr>
      <t xml:space="preserve"> material compacted to 95 % of MDD</t>
    </r>
  </si>
  <si>
    <r>
      <t>Cement (</t>
    </r>
    <r>
      <rPr>
        <i/>
        <sz val="9"/>
        <rFont val="Arial"/>
        <family val="2"/>
      </rPr>
      <t>state class of cement</t>
    </r>
    <r>
      <rPr>
        <sz val="9"/>
        <rFont val="Arial"/>
        <family val="2"/>
      </rPr>
      <t>)</t>
    </r>
  </si>
  <si>
    <r>
      <t xml:space="preserve">Subsurface drains in trench bottoms </t>
    </r>
    <r>
      <rPr>
        <sz val="9"/>
        <rFont val="Arial"/>
        <family val="2"/>
      </rPr>
      <t>(</t>
    </r>
    <r>
      <rPr>
        <i/>
        <sz val="9"/>
        <rFont val="Arial"/>
        <family val="2"/>
      </rPr>
      <t>Contract Documentation reference or drawing number indicated</t>
    </r>
    <r>
      <rPr>
        <sz val="9"/>
        <rFont val="Arial"/>
        <family val="2"/>
      </rPr>
      <t>)</t>
    </r>
  </si>
  <si>
    <r>
      <t>Timbering, strutting and shoring opposite a structure or service (</t>
    </r>
    <r>
      <rPr>
        <i/>
        <sz val="9"/>
        <rFont val="Arial"/>
        <family val="2"/>
      </rPr>
      <t>state reference in Contract Documentation or indicate drawing number etc.</t>
    </r>
    <r>
      <rPr>
        <sz val="9"/>
        <rFont val="Arial"/>
        <family val="2"/>
      </rPr>
      <t>)</t>
    </r>
  </si>
  <si>
    <r>
      <t xml:space="preserve">Specified temporary works to control water inflow </t>
    </r>
    <r>
      <rPr>
        <sz val="9"/>
        <rFont val="Arial"/>
        <family val="2"/>
      </rPr>
      <t>(</t>
    </r>
    <r>
      <rPr>
        <i/>
        <sz val="9"/>
        <rFont val="Arial"/>
        <family val="2"/>
      </rPr>
      <t>state reference in Contract Documentation or indicate drawing number etc</t>
    </r>
    <r>
      <rPr>
        <sz val="9"/>
        <rFont val="Arial"/>
        <family val="2"/>
      </rPr>
      <t>.)</t>
    </r>
    <r>
      <rPr>
        <b/>
        <sz val="9"/>
        <rFont val="Arial"/>
        <family val="2"/>
      </rPr>
      <t>:</t>
    </r>
  </si>
  <si>
    <r>
      <t>Biodegradable bags (</t>
    </r>
    <r>
      <rPr>
        <i/>
        <sz val="9"/>
        <rFont val="Arial"/>
        <family val="2"/>
      </rPr>
      <t>state bag size, material type and description</t>
    </r>
    <r>
      <rPr>
        <sz val="9"/>
        <rFont val="Arial"/>
        <family val="2"/>
      </rPr>
      <t>)</t>
    </r>
  </si>
  <si>
    <r>
      <t>Geofabric bags (</t>
    </r>
    <r>
      <rPr>
        <i/>
        <sz val="9"/>
        <rFont val="Arial"/>
        <family val="2"/>
      </rPr>
      <t>state bag size, material type and description</t>
    </r>
    <r>
      <rPr>
        <sz val="9"/>
        <rFont val="Arial"/>
        <family val="2"/>
      </rPr>
      <t>)</t>
    </r>
  </si>
  <si>
    <r>
      <t>Services that intersect a trench (angles between centre-lines in plan 45</t>
    </r>
    <r>
      <rPr>
        <sz val="9"/>
        <rFont val="Calibri"/>
        <family val="2"/>
      </rPr>
      <t>°</t>
    </r>
    <r>
      <rPr>
        <sz val="9"/>
        <rFont val="Arial"/>
        <family val="2"/>
      </rPr>
      <t xml:space="preserve"> to 90</t>
    </r>
    <r>
      <rPr>
        <sz val="9"/>
        <rFont val="Calibri"/>
        <family val="2"/>
      </rPr>
      <t>°</t>
    </r>
    <r>
      <rPr>
        <sz val="9"/>
        <rFont val="Arial"/>
        <family val="2"/>
      </rPr>
      <t>):</t>
    </r>
  </si>
  <si>
    <r>
      <t>Services that adjoin a trench (parallel to or at an angle between centre-lines in plan of less than 45</t>
    </r>
    <r>
      <rPr>
        <sz val="9"/>
        <rFont val="Calibri"/>
        <family val="2"/>
      </rPr>
      <t>°</t>
    </r>
    <r>
      <rPr>
        <sz val="9"/>
        <rFont val="Arial"/>
        <family val="2"/>
      </rPr>
      <t>):</t>
    </r>
  </si>
  <si>
    <r>
      <t>Selected material (</t>
    </r>
    <r>
      <rPr>
        <i/>
        <sz val="9"/>
        <rFont val="Arial"/>
        <family val="2"/>
      </rPr>
      <t>state material type and source e.g. G7 or G8, commercial/borrow pits/etc. and layer thickness</t>
    </r>
    <r>
      <rPr>
        <sz val="9"/>
        <rFont val="Arial"/>
        <family val="2"/>
      </rPr>
      <t>) compacted to (</t>
    </r>
    <r>
      <rPr>
        <i/>
        <sz val="9"/>
        <rFont val="Arial"/>
        <family val="2"/>
      </rPr>
      <t>state minimum compaction</t>
    </r>
    <r>
      <rPr>
        <sz val="9"/>
        <rFont val="Arial"/>
        <family val="2"/>
      </rPr>
      <t>) % of MDD</t>
    </r>
  </si>
  <si>
    <r>
      <t>Subbase material (</t>
    </r>
    <r>
      <rPr>
        <i/>
        <sz val="9"/>
        <rFont val="Arial"/>
        <family val="2"/>
      </rPr>
      <t>state material type and source e.g. G5 or G6, commercial/borrow pit etc. and layer thickness</t>
    </r>
    <r>
      <rPr>
        <sz val="9"/>
        <rFont val="Arial"/>
        <family val="2"/>
      </rPr>
      <t>) compacted to (state minimum compaction) % of MDD</t>
    </r>
  </si>
  <si>
    <r>
      <t>Stabilised subbase material (</t>
    </r>
    <r>
      <rPr>
        <i/>
        <sz val="9"/>
        <rFont val="Arial"/>
        <family val="2"/>
      </rPr>
      <t>state material type and source e.g. C3 or C4, commercial/borrow pit etc. and layer thickness</t>
    </r>
    <r>
      <rPr>
        <sz val="9"/>
        <rFont val="Arial"/>
        <family val="2"/>
      </rPr>
      <t>) using (</t>
    </r>
    <r>
      <rPr>
        <i/>
        <sz val="9"/>
        <rFont val="Arial"/>
        <family val="2"/>
      </rPr>
      <t>state percentage and type of stabilising agent</t>
    </r>
    <r>
      <rPr>
        <sz val="9"/>
        <rFont val="Arial"/>
        <family val="2"/>
      </rPr>
      <t>) compacted to (</t>
    </r>
    <r>
      <rPr>
        <i/>
        <sz val="9"/>
        <rFont val="Arial"/>
        <family val="2"/>
      </rPr>
      <t>state minimum compaction</t>
    </r>
    <r>
      <rPr>
        <sz val="9"/>
        <rFont val="Arial"/>
        <family val="2"/>
      </rPr>
      <t>) % of MDD</t>
    </r>
  </si>
  <si>
    <r>
      <t>Base material (</t>
    </r>
    <r>
      <rPr>
        <i/>
        <sz val="9"/>
        <rFont val="Arial"/>
        <family val="2"/>
      </rPr>
      <t>state material type and source e.g. G1 or G2, commercial/quarry etc. and layer thickness</t>
    </r>
    <r>
      <rPr>
        <sz val="9"/>
        <rFont val="Arial"/>
        <family val="2"/>
      </rPr>
      <t>) compacted to (</t>
    </r>
    <r>
      <rPr>
        <i/>
        <sz val="9"/>
        <rFont val="Arial"/>
        <family val="2"/>
      </rPr>
      <t>state minimum compaction either 102 % for G2 or 104 % for G1</t>
    </r>
    <r>
      <rPr>
        <sz val="9"/>
        <rFont val="Arial"/>
        <family val="2"/>
      </rPr>
      <t>) % of MDD</t>
    </r>
  </si>
  <si>
    <r>
      <t>Prime coat (</t>
    </r>
    <r>
      <rPr>
        <i/>
        <sz val="9"/>
        <rFont val="Arial"/>
        <family val="2"/>
      </rPr>
      <t>state type of material and application rate</t>
    </r>
    <r>
      <rPr>
        <sz val="9"/>
        <rFont val="Arial"/>
        <family val="2"/>
      </rPr>
      <t>)</t>
    </r>
  </si>
  <si>
    <r>
      <t>Tack coat (</t>
    </r>
    <r>
      <rPr>
        <i/>
        <sz val="9"/>
        <rFont val="Arial"/>
        <family val="2"/>
      </rPr>
      <t>state type of material and application rate</t>
    </r>
    <r>
      <rPr>
        <sz val="9"/>
        <rFont val="Arial"/>
        <family val="2"/>
      </rPr>
      <t>)</t>
    </r>
  </si>
  <si>
    <r>
      <t>Asphalt material (</t>
    </r>
    <r>
      <rPr>
        <i/>
        <sz val="9"/>
        <rFont val="Arial"/>
        <family val="2"/>
      </rPr>
      <t>state asphalt type e.g. continuously graded, binder type, layer thickness and minimum density</t>
    </r>
    <r>
      <rPr>
        <sz val="9"/>
        <rFont val="Arial"/>
        <family val="2"/>
      </rPr>
      <t>)</t>
    </r>
  </si>
  <si>
    <r>
      <t>Surface treatments (</t>
    </r>
    <r>
      <rPr>
        <i/>
        <sz val="9"/>
        <rFont val="Arial"/>
        <family val="2"/>
      </rPr>
      <t>state surfacing type, binder type and application rate, aggregate size and application rate etc</t>
    </r>
    <r>
      <rPr>
        <sz val="9"/>
        <rFont val="Arial"/>
        <family val="2"/>
      </rPr>
      <t>.)</t>
    </r>
  </si>
  <si>
    <r>
      <t>Saw-cutting other materials (</t>
    </r>
    <r>
      <rPr>
        <i/>
        <sz val="9"/>
        <rFont val="Arial"/>
        <family val="2"/>
      </rPr>
      <t>type of material to be specified</t>
    </r>
    <r>
      <rPr>
        <sz val="9"/>
        <rFont val="Arial"/>
        <family val="2"/>
      </rPr>
      <t>) to an average depth:</t>
    </r>
  </si>
  <si>
    <t>item</t>
  </si>
  <si>
    <t>Mobilisation period</t>
  </si>
  <si>
    <t>Execution of the works</t>
  </si>
  <si>
    <t>Suspension Cost</t>
  </si>
  <si>
    <t>De-establishment</t>
  </si>
  <si>
    <t>Re-establishment</t>
  </si>
  <si>
    <t>Suspension period</t>
  </si>
  <si>
    <t>Engineer's cost</t>
  </si>
  <si>
    <t>SCHEDULE A</t>
  </si>
  <si>
    <t>h</t>
  </si>
  <si>
    <t>C1.4</t>
  </si>
  <si>
    <t>Site unit</t>
  </si>
  <si>
    <t>Laboratory unit</t>
  </si>
  <si>
    <t>C1.5</t>
  </si>
  <si>
    <t>Loading</t>
  </si>
  <si>
    <t>Hauling</t>
  </si>
  <si>
    <t>Soil, gravel, crushed stone and pavement layer material</t>
  </si>
  <si>
    <t>Hauling material to spoil and off-loading it at a designated spoil or stockpile area:</t>
  </si>
  <si>
    <t>Soil and gravel material</t>
  </si>
  <si>
    <t>On Class B bedding:</t>
  </si>
  <si>
    <t>Type SC 50 D-load pipes with ogee joints:</t>
  </si>
  <si>
    <t>600 mm dia</t>
  </si>
  <si>
    <t>750 mm dia</t>
  </si>
  <si>
    <t>Prefabricated portal culverts; wall and roof combination:</t>
  </si>
  <si>
    <t>1200 mm x 900 mm</t>
  </si>
  <si>
    <t>In inlet and outlet structures including kerbs, chutes and downpipes, skewed ends, catchpits, manholes, thrust and anchor blocks, excluding formwork but including Class U2 surfacing finish:</t>
  </si>
  <si>
    <t>Class C25/30-20 concrete (Type 1 inlet and outlet, Type 2 and 3 inlets)</t>
  </si>
  <si>
    <t>Formwork of concrete under items C3.2.7.3 to 5 above:</t>
  </si>
  <si>
    <t>Class F1 surface finish</t>
  </si>
  <si>
    <t>Class F2 surface finish</t>
  </si>
  <si>
    <t>Type SC 75 D-load pipes with ogee joints:</t>
  </si>
  <si>
    <t>Type SC 75 D-load pipes with ogee joints on Class B bedding:</t>
  </si>
  <si>
    <t>On timber posts (see DWG no 113142-0-DRG-RR-04-0009)</t>
  </si>
  <si>
    <t xml:space="preserve">End treatments where double guardrail sections are specified (see DWG no 113142-0-DRG-RR-04-0006/7) </t>
  </si>
  <si>
    <t>Temporary gates:</t>
  </si>
  <si>
    <t>Single leaf:</t>
  </si>
  <si>
    <t>4,2 m x 1,4 m with 42.9 mm dia fully galvanized steel tubing and 2,6 mm thick walls</t>
  </si>
  <si>
    <t>Stock-proof fence, 1,4 m high</t>
  </si>
  <si>
    <t>C1.5/ C11.6</t>
  </si>
  <si>
    <t>Regulatory signs, temporary</t>
  </si>
  <si>
    <t>Warning signs, temporary</t>
  </si>
  <si>
    <t>1500mm size, 1.4 mm thick pre-painted galvanized steel plate, Class III background and symbols</t>
  </si>
  <si>
    <t>Supplementary plates to temporary regulatory or warning signs, 1.4 mm thick pre-painted galvanized steel plate, Class III background and symbols</t>
  </si>
  <si>
    <t>C1.5/ C11.7</t>
  </si>
  <si>
    <t>100 mm  wide</t>
  </si>
  <si>
    <t>150 mm wide</t>
  </si>
  <si>
    <t>200 mm wide</t>
  </si>
  <si>
    <t>300 mm wide</t>
  </si>
  <si>
    <t>Temporary road studs compliant to SANS 1442 or 1463 (Class RSA-T)</t>
  </si>
  <si>
    <t>Bi-directional lenses (all colour combinations)</t>
  </si>
  <si>
    <t>Uni-directional lenses (all colours)</t>
  </si>
  <si>
    <t xml:space="preserve">Water-jetting </t>
  </si>
  <si>
    <t>C1.6</t>
  </si>
  <si>
    <t>C1.6/ C1.7</t>
  </si>
  <si>
    <t>Cleared and grubbed material (organic matter and all other unsuitable or waste material)</t>
  </si>
  <si>
    <t>C1.7</t>
  </si>
  <si>
    <t>Boulders and hard material</t>
  </si>
  <si>
    <t>C2.1</t>
  </si>
  <si>
    <t>Up to 1,0 m deep</t>
  </si>
  <si>
    <t>Over 1,0 m and up to 2,0 m deep</t>
  </si>
  <si>
    <t>Over 2,0 m deep etc. to be inserted, increased by additional 1,0 m depths as required</t>
  </si>
  <si>
    <t>Over 2,0 m deep etc., increased by additional 1,0 m depths as required</t>
  </si>
  <si>
    <t>Over 1,0 m and up to 1,5 m deep</t>
  </si>
  <si>
    <t>From the excavated trench material</t>
  </si>
  <si>
    <t>From other excavations on Site</t>
  </si>
  <si>
    <t>From approved borrow areas</t>
  </si>
  <si>
    <t>From sources provided by the Contractor</t>
  </si>
  <si>
    <r>
      <t>From commercial sources (</t>
    </r>
    <r>
      <rPr>
        <i/>
        <sz val="9"/>
        <rFont val="Arial"/>
        <family val="2"/>
      </rPr>
      <t>state material type</t>
    </r>
    <r>
      <rPr>
        <sz val="9"/>
        <rFont val="Arial"/>
        <family val="2"/>
      </rPr>
      <t>)</t>
    </r>
  </si>
  <si>
    <t>State type and size of each intersecting service</t>
  </si>
  <si>
    <r>
      <rPr>
        <i/>
        <sz val="9"/>
        <rFont val="Arial"/>
        <family val="2"/>
      </rPr>
      <t>State type and size of each intersecting service</t>
    </r>
    <r>
      <rPr>
        <sz val="9"/>
        <rFont val="Arial"/>
        <family val="2"/>
      </rPr>
      <t xml:space="preserve"> etc.</t>
    </r>
  </si>
  <si>
    <t>State type and size of each intersecting service etc.</t>
  </si>
  <si>
    <t>Exceeding 100 mm but not exceeding 150 mm</t>
  </si>
  <si>
    <t>Underground services</t>
  </si>
  <si>
    <t>ESKOM services</t>
  </si>
  <si>
    <t>C2.2</t>
  </si>
  <si>
    <t>State diameter (example 110 mm diameter (OD))</t>
  </si>
  <si>
    <t>State diameter (example 160 mm diameter (OD))</t>
  </si>
  <si>
    <t xml:space="preserve">State diameter </t>
  </si>
  <si>
    <r>
      <t>Non-cohesive material (</t>
    </r>
    <r>
      <rPr>
        <i/>
        <sz val="9"/>
        <rFont val="Arial"/>
        <family val="2"/>
      </rPr>
      <t>state material type</t>
    </r>
    <r>
      <rPr>
        <sz val="9"/>
        <rFont val="Arial"/>
        <family val="2"/>
      </rPr>
      <t>)</t>
    </r>
  </si>
  <si>
    <r>
      <t>Crushed stone material (</t>
    </r>
    <r>
      <rPr>
        <i/>
        <sz val="9"/>
        <rFont val="Arial"/>
        <family val="2"/>
      </rPr>
      <t>state material type</t>
    </r>
    <r>
      <rPr>
        <sz val="9"/>
        <rFont val="Arial"/>
        <family val="2"/>
      </rPr>
      <t>)</t>
    </r>
  </si>
  <si>
    <t>State depth range (example over 1,0 m and up to 1,5 m deep)</t>
  </si>
  <si>
    <t>State depth range (example over 1,5 m and up to 2,0 m deep)</t>
  </si>
  <si>
    <t xml:space="preserve">State depth range </t>
  </si>
  <si>
    <t>State type, depth range and drawing reference etc.</t>
  </si>
  <si>
    <t>State type</t>
  </si>
  <si>
    <t>C3.1</t>
  </si>
  <si>
    <t>0 m to 1,5 m</t>
  </si>
  <si>
    <t>Exceeding 1,5 m and up to 3,0 m</t>
  </si>
  <si>
    <t>Etc, in increments of 1,5 m</t>
  </si>
  <si>
    <t>Manholes and inlet and outlet structures</t>
  </si>
  <si>
    <t>Culvert barrels</t>
  </si>
  <si>
    <t>Concrete or other lined side drains</t>
  </si>
  <si>
    <t>Trench width of …..and depth of.......</t>
  </si>
  <si>
    <t>Etc for width of…..and depth of......</t>
  </si>
  <si>
    <t>C3.2</t>
  </si>
  <si>
    <t>(iv)</t>
  </si>
  <si>
    <t>900 mm dia</t>
  </si>
  <si>
    <t>1050 mm dia</t>
  </si>
  <si>
    <t>Type SC 100 D-load pipes with ogee joints:</t>
  </si>
  <si>
    <t>750 mm x 450 mm</t>
  </si>
  <si>
    <t>900 mm x 450 mm</t>
  </si>
  <si>
    <t>900 mm x 600 mm</t>
  </si>
  <si>
    <t>900 mm x 750 mm</t>
  </si>
  <si>
    <t>Class 175 S:</t>
  </si>
  <si>
    <t>Class 150 S:</t>
  </si>
  <si>
    <t>1200 mm x 600 mm</t>
  </si>
  <si>
    <t>1200 mm x 1200 mm</t>
  </si>
  <si>
    <t>Class 100 S</t>
  </si>
  <si>
    <t>1500 mm x 1200 mm</t>
  </si>
  <si>
    <t>1500 mm x 1500 mm</t>
  </si>
  <si>
    <t>Class 75 S</t>
  </si>
  <si>
    <t>Class C16/20-20 concrete (Type 4 and 5 inlets)</t>
  </si>
  <si>
    <t>Class 1:4:8/37,5 concrete (between prefabricated portal culverts)</t>
  </si>
  <si>
    <t>Concrete backfill or encasement for culverts:</t>
  </si>
  <si>
    <t>Other material:</t>
  </si>
  <si>
    <t>Dowels for joining old and new concrete</t>
  </si>
  <si>
    <t>Plain concrete</t>
  </si>
  <si>
    <t>Partial member or element (inlets- or outlets at existing culverts):</t>
  </si>
  <si>
    <t>Removing and stacking existing culverts for re-use:</t>
  </si>
  <si>
    <t>Type SC 75 D-load pipes with ogee joints</t>
  </si>
  <si>
    <t>Removing and re-laying existing culverts without stacking:</t>
  </si>
  <si>
    <t>Re-laying existing culverts from stacking:</t>
  </si>
  <si>
    <t>Manhole frames:</t>
  </si>
  <si>
    <t>1045 mm x 1045 mm at Type 5 inlets (median inlet) - see DWG No 113142-0-DRG-RR-04-0032</t>
  </si>
  <si>
    <t>Size and type indicated</t>
  </si>
  <si>
    <t>Size and type indicated(etc)</t>
  </si>
  <si>
    <t>1060 mm x 1045 mm at Type 4 inlets (concrete drain - Type 1) - see DWG No 113142-0-DRG-RR-04-0031</t>
  </si>
  <si>
    <t>Inlet grids or covers:</t>
  </si>
  <si>
    <t>1015 mm x 1015 mm at Type 5 inlets (median inlet) - see DWG No 113142-0-DRG-RR-04-0032</t>
  </si>
  <si>
    <t>1015 mm x 1015 mm at Type 4 inlets (concrete drain - Type 1) - see DWG No 113142-0-DRG-RR-04-0031</t>
  </si>
  <si>
    <t>Prefabricated reinforced-concrete skew end units for concrete culverts constructed at a skew angle:</t>
  </si>
  <si>
    <t>C3.2.21.1</t>
  </si>
  <si>
    <t>C3.2.21.2</t>
  </si>
  <si>
    <t>Type SC 50 D-load pipes on Class B bedding:</t>
  </si>
  <si>
    <t>Type SC 75 D-load pipes on Class B bedding:</t>
  </si>
  <si>
    <t>Pipe culverts:</t>
  </si>
  <si>
    <t>1200 mm dia</t>
  </si>
  <si>
    <t>Rectangular culverts:</t>
  </si>
  <si>
    <t>600 mm x 450 mm</t>
  </si>
  <si>
    <t>1800 mm x 1200 mm</t>
  </si>
  <si>
    <t>1800 mm x 1500 mm</t>
  </si>
  <si>
    <t>Preparation and compaction of in situ bedding material to 90 % of MDD (150 mm)</t>
  </si>
  <si>
    <t>Extra-over sub-item C3.2.24.1 for compaction to 93 % of MDD (150 mm)</t>
  </si>
  <si>
    <t>PC3.2.28</t>
  </si>
  <si>
    <t>C3.3</t>
  </si>
  <si>
    <t>CONCRETE KERBING AND CHANNELLING, ASPHALT BERMS, CHUTES, DOWNPIPES</t>
  </si>
  <si>
    <t>AS WELL AS CONCRETE, STONE PITCHED AND GABION LININGS FOR OPEN DRAINS</t>
  </si>
  <si>
    <t>Prefabricated kerbing:</t>
  </si>
  <si>
    <t>Prefabricated mountable kerb, SANS 927 Fig. 8 (c) (see DWG No 113142-0-DRG-RR-04-0020)</t>
  </si>
  <si>
    <t>Prefabricated mountable kerb, SANS 927 Fig. 7 (see DWG No 113142-0-DRG-RR-04-0020</t>
  </si>
  <si>
    <t>Cast in situ kerbing:</t>
  </si>
  <si>
    <t>300 mm x 200 mm Class C25/30-20 concrete edge beam at edges of surfacing, where required (see DWG No 113142-0-DRG-RR-04-0020)</t>
  </si>
  <si>
    <t>On curves of radii more than or equal to 5,0 m but less than 20 m (at bellmouths)</t>
  </si>
  <si>
    <t>On curves with radii more than or equal to 1,0 m but less than 5,0 m (at islands)</t>
  </si>
  <si>
    <t>Cast in situ concrete lining (Class C25/30-20 concrete) in:</t>
  </si>
  <si>
    <t>2.0 m wide median channels</t>
  </si>
  <si>
    <t>2.5 m wide side drains</t>
  </si>
  <si>
    <t>0.76 m wide drain at guardrails</t>
  </si>
  <si>
    <t>Class U2 surface finish to cast in situ concrete:</t>
  </si>
  <si>
    <r>
      <t>Grouted stone pitching</t>
    </r>
    <r>
      <rPr>
        <i/>
        <sz val="9"/>
        <rFont val="Arial"/>
        <family val="2"/>
      </rPr>
      <t xml:space="preserve"> (type of drain indicated)</t>
    </r>
  </si>
  <si>
    <r>
      <t>Grouted stone pitching on a concrete bed</t>
    </r>
    <r>
      <rPr>
        <i/>
        <sz val="9"/>
        <rFont val="Arial"/>
        <family val="2"/>
      </rPr>
      <t xml:space="preserve"> (class of concrete and type of open drain indicated)</t>
    </r>
  </si>
  <si>
    <t>Sealed joints in concrete and stone pitched linings of open drains (Dow Corning 888 and polystyrene - see DWG No 113142-0-DRG-RR-04-0020)</t>
  </si>
  <si>
    <t>Polymer film sheeting (0.15mm thick) for concrete-lined open drains (at side drains and median channels)</t>
  </si>
  <si>
    <t>Demolition and removal of existing kerbs and/or channel (maximum width of 3.0 m)</t>
  </si>
  <si>
    <t>PC3.3.17</t>
  </si>
  <si>
    <t>PC3.3.18</t>
  </si>
  <si>
    <t>Removal of unsuitable material and replacement with "selected" quality material in excavations for concrete-lined open drains and also alongside concrete lined drains</t>
  </si>
  <si>
    <t>PC3.3.19</t>
  </si>
  <si>
    <t>Inlet, outlet, transition and similar structures (typical designs):</t>
  </si>
  <si>
    <t>Outlet structures for downpipes down fill side slopes complete with prefabricated reinforced-concrete blocks, class 30/20 concrete, complete as shown on the drawings</t>
  </si>
  <si>
    <t>Type 1</t>
  </si>
  <si>
    <t>Type 2</t>
  </si>
  <si>
    <t>At low point</t>
  </si>
  <si>
    <t>Culverts, 300 mm dia galvanized corrugated pipes with 1,6 mm thick walls, including pipe anchors</t>
  </si>
  <si>
    <t>Anchor bolts, 16 mm dia</t>
  </si>
  <si>
    <t>Protective coating to metal culverts, 300 mm dia, corrugated with hot-dip zinc coating</t>
  </si>
  <si>
    <t>Anchor blocks including anchor bolts, complete as shown on DWG No 113142-0-DRG-RR-04-0023</t>
  </si>
  <si>
    <t>C4.1</t>
  </si>
  <si>
    <t>Hard material (by blasting)</t>
  </si>
  <si>
    <r>
      <t>Borrow pits (</t>
    </r>
    <r>
      <rPr>
        <i/>
        <sz val="9"/>
        <rFont val="Arial"/>
        <family val="2"/>
      </rPr>
      <t>list all borrow pits separately</t>
    </r>
    <r>
      <rPr>
        <sz val="9"/>
        <rFont val="Arial"/>
        <family val="2"/>
      </rPr>
      <t>)</t>
    </r>
  </si>
  <si>
    <r>
      <t>Quarries (</t>
    </r>
    <r>
      <rPr>
        <i/>
        <sz val="9"/>
        <rFont val="Arial"/>
        <family val="2"/>
      </rPr>
      <t>list all quarries separately</t>
    </r>
    <r>
      <rPr>
        <sz val="9"/>
        <rFont val="Arial"/>
        <family val="2"/>
      </rPr>
      <t>)</t>
    </r>
  </si>
  <si>
    <t>Stockpile sites</t>
  </si>
  <si>
    <t>C4.2</t>
  </si>
  <si>
    <t>In soft material</t>
  </si>
  <si>
    <t>In boulder material class A and B</t>
  </si>
  <si>
    <t>In hard material</t>
  </si>
  <si>
    <t>In soft material using labour enhanced methods of construction</t>
  </si>
  <si>
    <t>C4.3</t>
  </si>
  <si>
    <t>Up to 50 mm</t>
  </si>
  <si>
    <t>Exceeding 50 mm and up to 100 mm</t>
  </si>
  <si>
    <t>Etc, in 50 mm increments</t>
  </si>
  <si>
    <t>Up to 100 mm</t>
  </si>
  <si>
    <t>Exceeding 100 mm and up to 200 mm</t>
  </si>
  <si>
    <t>Etc, in 100 mm increments</t>
  </si>
  <si>
    <t>Not exceeding 150 mm</t>
  </si>
  <si>
    <t>Exceeding 150 mm but not exceeding 250 mm</t>
  </si>
  <si>
    <t>Not exceeding 75 mm</t>
  </si>
  <si>
    <t>Exceeding 75 mm but not exceeding 200 mm</t>
  </si>
  <si>
    <t>Kerbing and edge beams:</t>
  </si>
  <si>
    <t>In situ concrete kerbing and edge beams</t>
  </si>
  <si>
    <r>
      <t>Precast concrete kerbing (</t>
    </r>
    <r>
      <rPr>
        <i/>
        <sz val="9"/>
        <rFont val="Arial"/>
        <family val="2"/>
      </rPr>
      <t>specify type or figure</t>
    </r>
    <r>
      <rPr>
        <sz val="9"/>
        <rFont val="Arial"/>
        <family val="2"/>
      </rPr>
      <t>)</t>
    </r>
  </si>
  <si>
    <r>
      <t>Precast concrete kerbing (</t>
    </r>
    <r>
      <rPr>
        <i/>
        <sz val="9"/>
        <rFont val="Arial"/>
        <family val="2"/>
      </rPr>
      <t>specify type or figure</t>
    </r>
    <r>
      <rPr>
        <sz val="9"/>
        <rFont val="Arial"/>
        <family val="2"/>
      </rPr>
      <t>) and situ concrete channel (</t>
    </r>
    <r>
      <rPr>
        <i/>
        <sz val="9"/>
        <rFont val="Arial"/>
        <family val="2"/>
      </rPr>
      <t>specify dimensions</t>
    </r>
    <r>
      <rPr>
        <sz val="9"/>
        <rFont val="Arial"/>
        <family val="2"/>
      </rPr>
      <t>)</t>
    </r>
  </si>
  <si>
    <t>Kerb inlets</t>
  </si>
  <si>
    <t>Grid inlets</t>
  </si>
  <si>
    <t>Etc., for other services structures</t>
  </si>
  <si>
    <r>
      <t>Truck (6 m</t>
    </r>
    <r>
      <rPr>
        <vertAlign val="super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)</t>
    </r>
  </si>
  <si>
    <t xml:space="preserve">SCHEDULE A </t>
  </si>
  <si>
    <t xml:space="preserve">C5.1 </t>
  </si>
  <si>
    <t>Boulder excavation Class A</t>
  </si>
  <si>
    <t>Boulder excavation Class B</t>
  </si>
  <si>
    <t>Intermediate excavation</t>
  </si>
  <si>
    <t>Stable material</t>
  </si>
  <si>
    <t>Unstable material</t>
  </si>
  <si>
    <t xml:space="preserve">C20.1 </t>
  </si>
  <si>
    <t>Handling costs and profit in respect of item C20.1.2.2(a)</t>
  </si>
  <si>
    <t>Handling cost and profit in respect of item C20.1.4.1</t>
  </si>
  <si>
    <t>Handling cost and profit in respect of item C20.1.4.2</t>
  </si>
  <si>
    <t>Handling cost and profit in respect of item C20.1.4.3</t>
  </si>
  <si>
    <t>Handling cost and profit in respect of item C20.1.4.4</t>
  </si>
  <si>
    <t>Handling cost and profit in respect of item C20.1.4.5</t>
  </si>
  <si>
    <t>item1</t>
  </si>
  <si>
    <t>C5.2</t>
  </si>
  <si>
    <t>Compacted to 90 % of MDD</t>
  </si>
  <si>
    <t>Compacted to 93 % of MDD</t>
  </si>
  <si>
    <t>C5.3</t>
  </si>
  <si>
    <t>(j)</t>
  </si>
  <si>
    <t>(k)</t>
  </si>
  <si>
    <t>(l)</t>
  </si>
  <si>
    <t>(m)</t>
  </si>
  <si>
    <t>(n)</t>
  </si>
  <si>
    <t>(o)</t>
  </si>
  <si>
    <t>(p)</t>
  </si>
  <si>
    <t>(q)</t>
  </si>
  <si>
    <t>(r)</t>
  </si>
  <si>
    <t>(s)</t>
  </si>
  <si>
    <t>(t)</t>
  </si>
  <si>
    <t>(u)</t>
  </si>
  <si>
    <t>(v)</t>
  </si>
  <si>
    <t>(w)</t>
  </si>
  <si>
    <t>(x)</t>
  </si>
  <si>
    <t>(y)</t>
  </si>
  <si>
    <t>(z)</t>
  </si>
  <si>
    <t>(aa)</t>
  </si>
  <si>
    <t>(bb)</t>
  </si>
  <si>
    <t>(cc)</t>
  </si>
  <si>
    <r>
      <t>Lower selected subgrade layer</t>
    </r>
    <r>
      <rPr>
        <i/>
        <sz val="9"/>
        <rFont val="Arial"/>
        <family val="2"/>
      </rPr>
      <t xml:space="preserve"> (layer thickness indicated) </t>
    </r>
    <r>
      <rPr>
        <sz val="9"/>
        <rFont val="Arial"/>
        <family val="2"/>
      </rPr>
      <t>compacted to 95 % of MDD</t>
    </r>
  </si>
  <si>
    <r>
      <t>Upper selected subgrade layer</t>
    </r>
    <r>
      <rPr>
        <i/>
        <sz val="9"/>
        <rFont val="Arial"/>
        <family val="2"/>
      </rPr>
      <t xml:space="preserve"> (layer thickness indicated) </t>
    </r>
    <r>
      <rPr>
        <sz val="9"/>
        <rFont val="Arial"/>
        <family val="2"/>
      </rPr>
      <t>compacted to 97 % of MDD</t>
    </r>
  </si>
  <si>
    <r>
      <t>Sand layer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compacted to 97 % of MDD</t>
    </r>
  </si>
  <si>
    <r>
      <t>Sand layer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compacted to 100 % of MDD</t>
    </r>
  </si>
  <si>
    <r>
      <t>Gravel wearing course layer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compacted to 95 % of MDD</t>
    </r>
  </si>
  <si>
    <r>
      <t>Gravel shoulder layer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compacted to 95 % of MDD</t>
    </r>
  </si>
  <si>
    <r>
      <t>Gravel base layer (unstabilised),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compacted to 100 % of MDD</t>
    </r>
  </si>
  <si>
    <t>Gravel base layer (chemically stabilised), (layer thickness indicated) compacted to 97 % of MDD</t>
  </si>
  <si>
    <r>
      <t>G5B crushed rock/boulder subbase layer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compacted to 97 % of MDD</t>
    </r>
  </si>
  <si>
    <r>
      <t>G5B crushed rock/boulder base layer (l</t>
    </r>
    <r>
      <rPr>
        <i/>
        <sz val="9"/>
        <rFont val="Arial"/>
        <family val="2"/>
      </rPr>
      <t>ayer thickness indicated</t>
    </r>
    <r>
      <rPr>
        <sz val="9"/>
        <rFont val="Arial"/>
        <family val="2"/>
      </rPr>
      <t>) compacted to 100 % of MDD</t>
    </r>
  </si>
  <si>
    <r>
      <t>G5A crushed rock/boulder subbase layer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compacted to 97 % of MDD</t>
    </r>
  </si>
  <si>
    <r>
      <t>G5A crushed rock/boulder base layer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compacted to 100 % of MDD</t>
    </r>
  </si>
  <si>
    <r>
      <t>G4A crushed rock/boulder lower subbase layer (unstabilised or chemically stabilised)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compacted to 95 % of MDD</t>
    </r>
  </si>
  <si>
    <r>
      <t>G4A crushed rock/boulder upper subbase layer (unstabilised or chemically stabilised)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compacted to 97 % of MDD</t>
    </r>
  </si>
  <si>
    <t>G4A crushed rock/boulder subbase layer compacted to 97 % of MDD</t>
  </si>
  <si>
    <r>
      <t>G3 crushed stone subbase layer (unstabilised or chemically stabilised)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compacted to 97 % of MDD</t>
    </r>
  </si>
  <si>
    <r>
      <t>G3 crushed stone base layer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compacted to 85 % of BD</t>
    </r>
  </si>
  <si>
    <r>
      <t>G2 crushed stone base layer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compacted to 88 % of RD (category C / D roads)</t>
    </r>
  </si>
  <si>
    <r>
      <t>G2 crushed stone base layer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compacted to 88 % of AD (category A / B roads)</t>
    </r>
  </si>
  <si>
    <r>
      <t>G1 crushed stone base layer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compacted to 86 % of AD (category C / D roads)</t>
    </r>
  </si>
  <si>
    <r>
      <t>Bound macadam layer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compacted to 90 % of AD</t>
    </r>
  </si>
  <si>
    <r>
      <t xml:space="preserve">PMPL wet lean-mix concrete layer </t>
    </r>
    <r>
      <rPr>
        <i/>
        <sz val="9"/>
        <rFont val="Arial"/>
        <family val="2"/>
      </rPr>
      <t>(layer thickness indicated)</t>
    </r>
  </si>
  <si>
    <t>Lower selected subgrade layer (layer thickness indicated) compacted to 93 % of MDD</t>
  </si>
  <si>
    <t>Upper selected subgrade layer (layer thickness indicated) compacted to 95 % of MDD</t>
  </si>
  <si>
    <r>
      <t>Lower gravel subbase layer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compacted to 95 % of MDD</t>
    </r>
  </si>
  <si>
    <r>
      <t>Upper gravel subbase layer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compacted to 97 % of MDD</t>
    </r>
  </si>
  <si>
    <r>
      <t>Gravel base layer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compacted to 98 % of MDD</t>
    </r>
  </si>
  <si>
    <r>
      <t>Gravel base layer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compacted to 100 % of MDD</t>
    </r>
  </si>
  <si>
    <r>
      <t>Stabilised gravel layer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trial section</t>
    </r>
  </si>
  <si>
    <r>
      <t>PMPL layer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trial section</t>
    </r>
  </si>
  <si>
    <r>
      <t>Bound macadam layer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trial section</t>
    </r>
  </si>
  <si>
    <r>
      <t>Gravel base layer (</t>
    </r>
    <r>
      <rPr>
        <i/>
        <sz val="9"/>
        <rFont val="Arial"/>
        <family val="2"/>
      </rPr>
      <t>layer thickness indicated</t>
    </r>
    <r>
      <rPr>
        <sz val="9"/>
        <rFont val="Arial"/>
        <family val="2"/>
      </rPr>
      <t>) trial section</t>
    </r>
  </si>
  <si>
    <t>C5.4</t>
  </si>
  <si>
    <t>And so forth for other agents (for pavement layers)</t>
  </si>
  <si>
    <t>C5.5</t>
  </si>
  <si>
    <t>Uniform section from km__________ to km __________</t>
  </si>
  <si>
    <t>Additional uniform sections</t>
  </si>
  <si>
    <t>Using non-cemented material compacted to _________ mm thick</t>
  </si>
  <si>
    <t>Using cemented material compacted to _________ mm thick</t>
  </si>
  <si>
    <t>Using a combination of non-cemented and cemented material compacted to _________ mm thick</t>
  </si>
  <si>
    <t>Using pre-pulverised material (as per item C5.5.8) compacted to __________ mm thick</t>
  </si>
  <si>
    <t>Water</t>
  </si>
  <si>
    <t>Diluted emulsion</t>
  </si>
  <si>
    <t>Asphalt layers with a surface area:</t>
  </si>
  <si>
    <t>Not exceeding 20 m², including for edge repairs wider than 250 mm</t>
  </si>
  <si>
    <t>Exceeding 20 m² but not exceeding 50 m², including for edge repairs wider than 250 mm</t>
  </si>
  <si>
    <t>Exceeding 50 m² but not exceeding 100 m², including for edge repairs wider than 250 mm</t>
  </si>
  <si>
    <t>Cemented layers with a surface area:</t>
  </si>
  <si>
    <r>
      <t>Any other layers (</t>
    </r>
    <r>
      <rPr>
        <i/>
        <sz val="9"/>
        <rFont val="Arial"/>
        <family val="2"/>
      </rPr>
      <t>specify layer</t>
    </r>
    <r>
      <rPr>
        <sz val="9"/>
        <rFont val="Arial"/>
        <family val="2"/>
      </rPr>
      <t>) with a surface area:</t>
    </r>
  </si>
  <si>
    <t>Chemically stabilised pavement layer material (specify the pavement layer, the material source being from commercial or from stockpile, the % stabilising agent and the % of MDD) for a patch with a surface area:</t>
  </si>
  <si>
    <t>Emulsion treated base, or ETB pavement material (specify the pavement layer, the material source being from commercial or from stockpile, the components as per Clause A4.1.5.14, and the % of MDD) for a patch with a surface area:</t>
  </si>
  <si>
    <t>Chemically stabilised pavement material (specify the pavement layer, the material source being from commercial or from stockpile, the % stabilising agent and the % of MDD) for a patch with a surface area:</t>
  </si>
  <si>
    <t>C6.1</t>
  </si>
  <si>
    <r>
      <t>Paver laid construction</t>
    </r>
    <r>
      <rPr>
        <i/>
        <sz val="9"/>
        <rFont val="Arial"/>
        <family val="2"/>
      </rPr>
      <t xml:space="preserve"> (state nominal thickness)</t>
    </r>
  </si>
  <si>
    <r>
      <t>Labour enhanced construction</t>
    </r>
    <r>
      <rPr>
        <i/>
        <sz val="9"/>
        <rFont val="Arial"/>
        <family val="2"/>
      </rPr>
      <t xml:space="preserve"> (state nominal thickness)</t>
    </r>
  </si>
  <si>
    <t>Paver constructed</t>
  </si>
  <si>
    <r>
      <t>Labour enhanced construction</t>
    </r>
    <r>
      <rPr>
        <i/>
        <sz val="9"/>
        <rFont val="Arial"/>
        <family val="2"/>
      </rPr>
      <t xml:space="preserve"> </t>
    </r>
  </si>
  <si>
    <r>
      <t>Sealed hinge joints (</t>
    </r>
    <r>
      <rPr>
        <i/>
        <sz val="9"/>
        <rFont val="Arial"/>
        <family val="2"/>
      </rPr>
      <t>indicate type and reference to drawings</t>
    </r>
    <r>
      <rPr>
        <sz val="9"/>
        <rFont val="Arial"/>
        <family val="2"/>
      </rPr>
      <t>)</t>
    </r>
  </si>
  <si>
    <r>
      <t>Unsealed hinge joints (</t>
    </r>
    <r>
      <rPr>
        <i/>
        <sz val="9"/>
        <rFont val="Arial"/>
        <family val="2"/>
      </rPr>
      <t>indicate type and reference to drawings</t>
    </r>
    <r>
      <rPr>
        <sz val="9"/>
        <rFont val="Arial"/>
        <family val="2"/>
      </rPr>
      <t>)</t>
    </r>
  </si>
  <si>
    <t>Inserted by mechanical dowel bar inserter</t>
  </si>
  <si>
    <t>Pre-installed on approved frame</t>
  </si>
  <si>
    <t>C6.2</t>
  </si>
  <si>
    <t>C8.2</t>
  </si>
  <si>
    <t>Indicate dilution (Diluted ..% Emulsion/…% Water)</t>
  </si>
  <si>
    <t>C8.3</t>
  </si>
  <si>
    <t>C8.9</t>
  </si>
  <si>
    <t>C9.1</t>
  </si>
  <si>
    <r>
      <t>High modulus asphalt (EME)</t>
    </r>
    <r>
      <rPr>
        <i/>
        <sz val="9"/>
        <rFont val="Arial"/>
        <family val="2"/>
      </rPr>
      <t xml:space="preserve"> (state binder type and level of design)</t>
    </r>
  </si>
  <si>
    <r>
      <t>Stone Mastic Asphalt (SMA) (</t>
    </r>
    <r>
      <rPr>
        <i/>
        <sz val="9"/>
        <rFont val="Arial"/>
        <family val="2"/>
      </rPr>
      <t>state binder type</t>
    </r>
    <r>
      <rPr>
        <sz val="9"/>
        <rFont val="Arial"/>
        <family val="2"/>
      </rPr>
      <t>)</t>
    </r>
  </si>
  <si>
    <r>
      <t>Porous asphalt (</t>
    </r>
    <r>
      <rPr>
        <i/>
        <sz val="9"/>
        <rFont val="Arial"/>
        <family val="2"/>
      </rPr>
      <t>state binder type</t>
    </r>
    <r>
      <rPr>
        <sz val="9"/>
        <rFont val="Arial"/>
        <family val="2"/>
      </rPr>
      <t>)</t>
    </r>
  </si>
  <si>
    <r>
      <t>Bitumen rubber open and semi-open mixes (</t>
    </r>
    <r>
      <rPr>
        <i/>
        <sz val="9"/>
        <rFont val="Arial"/>
        <family val="2"/>
      </rPr>
      <t>state mix type</t>
    </r>
    <r>
      <rPr>
        <sz val="9"/>
        <rFont val="Arial"/>
        <family val="2"/>
      </rPr>
      <t>)</t>
    </r>
  </si>
  <si>
    <t>Other – as stated and defined in the Contract Documentation</t>
  </si>
  <si>
    <r>
      <t>Semi-gap graded mixes (</t>
    </r>
    <r>
      <rPr>
        <i/>
        <sz val="9"/>
        <rFont val="Arial"/>
        <family val="2"/>
      </rPr>
      <t>state binder type and level of design</t>
    </r>
    <r>
      <rPr>
        <sz val="9"/>
        <rFont val="Arial"/>
        <family val="2"/>
      </rPr>
      <t>)</t>
    </r>
  </si>
  <si>
    <r>
      <t>Gap graded mixes (</t>
    </r>
    <r>
      <rPr>
        <i/>
        <sz val="9"/>
        <rFont val="Arial"/>
        <family val="2"/>
      </rPr>
      <t>state binder type and level of design</t>
    </r>
    <r>
      <rPr>
        <sz val="9"/>
        <rFont val="Arial"/>
        <family val="2"/>
      </rPr>
      <t>)</t>
    </r>
  </si>
  <si>
    <r>
      <t>Sand asphalt (</t>
    </r>
    <r>
      <rPr>
        <i/>
        <sz val="9"/>
        <rFont val="Arial"/>
        <family val="2"/>
      </rPr>
      <t>state binder type and level of design</t>
    </r>
    <r>
      <rPr>
        <sz val="9"/>
        <rFont val="Arial"/>
        <family val="2"/>
      </rPr>
      <t>)</t>
    </r>
  </si>
  <si>
    <t>Other (as stated and defined in the Contract Documentation)</t>
  </si>
  <si>
    <r>
      <t>Stone skeletal mix – continuously graded as defined (</t>
    </r>
    <r>
      <rPr>
        <i/>
        <sz val="9"/>
        <rFont val="Arial"/>
        <family val="2"/>
      </rPr>
      <t>state layer thickness, binder type and design class/ level and placing technique</t>
    </r>
    <r>
      <rPr>
        <sz val="9"/>
        <rFont val="Arial"/>
        <family val="2"/>
      </rPr>
      <t>)</t>
    </r>
  </si>
  <si>
    <r>
      <t>Stone skeletal mix – High Modulus (EME) as defined (</t>
    </r>
    <r>
      <rPr>
        <i/>
        <sz val="9"/>
        <rFont val="Arial"/>
        <family val="2"/>
      </rPr>
      <t>state layer thickness, binder type, design class/ level and placing technique</t>
    </r>
    <r>
      <rPr>
        <sz val="9"/>
        <rFont val="Arial"/>
        <family val="2"/>
      </rPr>
      <t>)</t>
    </r>
  </si>
  <si>
    <r>
      <t>Sand skeletal mix – continuously graded as defined (</t>
    </r>
    <r>
      <rPr>
        <i/>
        <sz val="9"/>
        <rFont val="Arial"/>
        <family val="2"/>
      </rPr>
      <t>state layer thickness, binder type, design class/ level and placing technique</t>
    </r>
    <r>
      <rPr>
        <sz val="9"/>
        <rFont val="Arial"/>
        <family val="2"/>
      </rPr>
      <t>)</t>
    </r>
  </si>
  <si>
    <r>
      <t>Any of the above mix types where the use of reclaimed asphalt has been specified (</t>
    </r>
    <r>
      <rPr>
        <i/>
        <sz val="9"/>
        <rFont val="Arial"/>
        <family val="2"/>
      </rPr>
      <t>indicate maximum % reclaimed asphalt or binder replacement limits</t>
    </r>
    <r>
      <rPr>
        <sz val="9"/>
        <rFont val="Arial"/>
        <family val="2"/>
      </rPr>
      <t>)</t>
    </r>
  </si>
  <si>
    <t>Any mix certified for specific applications by an approved agency as being fit for the purpose and as specified in the Contract Documentation.</t>
  </si>
  <si>
    <t>Certified: any mixes certified for specific applications by an approved agency as being fit for the purpose and as specified in the Contract Documentation.</t>
  </si>
  <si>
    <r>
      <t>Stone skeletal mix – SMA as defined (</t>
    </r>
    <r>
      <rPr>
        <i/>
        <sz val="9"/>
        <rFont val="Arial"/>
        <family val="2"/>
      </rPr>
      <t>state layer thickness, binder type</t>
    </r>
    <r>
      <rPr>
        <sz val="9"/>
        <rFont val="Arial"/>
        <family val="2"/>
      </rPr>
      <t>)</t>
    </r>
  </si>
  <si>
    <r>
      <t>Stone skeletal mix - Porous asphalt as defined (</t>
    </r>
    <r>
      <rPr>
        <i/>
        <sz val="9"/>
        <rFont val="Arial"/>
        <family val="2"/>
      </rPr>
      <t>state layer thickness and binder type</t>
    </r>
    <r>
      <rPr>
        <sz val="9"/>
        <rFont val="Arial"/>
        <family val="2"/>
      </rPr>
      <t>)</t>
    </r>
  </si>
  <si>
    <r>
      <t>Stone skeletal mix- open graded as defined (</t>
    </r>
    <r>
      <rPr>
        <i/>
        <sz val="9"/>
        <rFont val="Arial"/>
        <family val="2"/>
      </rPr>
      <t>state layer thickness and binder type</t>
    </r>
    <r>
      <rPr>
        <sz val="9"/>
        <rFont val="Arial"/>
        <family val="2"/>
      </rPr>
      <t>)</t>
    </r>
  </si>
  <si>
    <r>
      <t>Sand skeletal mix – continuously graded as defined (</t>
    </r>
    <r>
      <rPr>
        <i/>
        <sz val="9"/>
        <rFont val="Arial"/>
        <family val="2"/>
      </rPr>
      <t>state layer thickness, binder type, design class/ level</t>
    </r>
    <r>
      <rPr>
        <sz val="9"/>
        <rFont val="Arial"/>
        <family val="2"/>
      </rPr>
      <t>)</t>
    </r>
  </si>
  <si>
    <r>
      <t>Semi gap mix – as defined (</t>
    </r>
    <r>
      <rPr>
        <i/>
        <sz val="9"/>
        <rFont val="Arial"/>
        <family val="2"/>
      </rPr>
      <t>state layer thickness, binder type and design level</t>
    </r>
    <r>
      <rPr>
        <sz val="9"/>
        <rFont val="Arial"/>
        <family val="2"/>
      </rPr>
      <t>)</t>
    </r>
  </si>
  <si>
    <r>
      <t>Sand skeletal mix - gap-graded mix (</t>
    </r>
    <r>
      <rPr>
        <i/>
        <sz val="9"/>
        <rFont val="Arial"/>
        <family val="2"/>
      </rPr>
      <t>state layer thickness, binder type design class/level</t>
    </r>
    <r>
      <rPr>
        <sz val="9"/>
        <rFont val="Arial"/>
        <family val="2"/>
      </rPr>
      <t>)</t>
    </r>
  </si>
  <si>
    <t>C10.1</t>
  </si>
  <si>
    <r>
      <t>Application of diluted emulsion</t>
    </r>
    <r>
      <rPr>
        <i/>
        <sz val="9"/>
        <rFont val="Arial"/>
        <family val="2"/>
      </rPr>
      <t xml:space="preserve"> (State type, % bitumen and dilution)</t>
    </r>
  </si>
  <si>
    <t>Applying Grit</t>
  </si>
  <si>
    <t>Applying Texture slurry</t>
  </si>
  <si>
    <t>C11.1</t>
  </si>
  <si>
    <t>Method 1</t>
  </si>
  <si>
    <t>Method 2</t>
  </si>
  <si>
    <t>Filter sand</t>
  </si>
  <si>
    <t>C11.2</t>
  </si>
  <si>
    <t>C11.3</t>
  </si>
  <si>
    <t>Prefabricated concrete grass blocks (Armorflex interlocking blocks or similar approved, 140mm thick as shown on the drawings)</t>
  </si>
  <si>
    <t>Along catchwater banks:</t>
  </si>
  <si>
    <t>3.0 m wide channel (Type 3A)</t>
  </si>
  <si>
    <t>2.5 m wide channel (Type 3B)</t>
  </si>
  <si>
    <t>Along cut benches, 1.725 m wide channel</t>
  </si>
  <si>
    <t>Concrete edge beams (class C16/20-20 concrete) - (at catchwater bank channels and cut bench channels)</t>
  </si>
  <si>
    <t>0,5 m x 0,5 m x 1,0 m with 80 mm x 100 mm mesh and 2,7 mm dia mesh wire</t>
  </si>
  <si>
    <t>1,0 m x 0,3 m x 1,0 m with 80 mm x 100 mm mesh and 2,7 mm dia mesh wire</t>
  </si>
  <si>
    <t>1,0 m x 1,0 m x 1,0 m with 80 mm x 100 mm mesh and 2,7 mm dia mesh wire</t>
  </si>
  <si>
    <t>0,3 m deep with 80 mm x 100 mm mesh and diaphragms at 1,0 m centres and 2,7 mm dia mesh wire</t>
  </si>
  <si>
    <t>0,5 m deep with 80 mm x 100 mm mesh and diaphragms at 1,0 m centres and 2,7 mm dia mesh wire</t>
  </si>
  <si>
    <t>C11.2/ C1.7</t>
  </si>
  <si>
    <r>
      <t>m</t>
    </r>
    <r>
      <rPr>
        <sz val="9"/>
        <rFont val="Calibri"/>
        <family val="2"/>
      </rPr>
      <t>³</t>
    </r>
    <r>
      <rPr>
        <sz val="9"/>
        <rFont val="Arial"/>
        <family val="2"/>
      </rPr>
      <t>-km</t>
    </r>
  </si>
  <si>
    <t>Geotextile (Synthetic-fibre filter fabric,   Grade 3)</t>
  </si>
  <si>
    <t>Galvanized gabion boxes:</t>
  </si>
  <si>
    <t>Galvanized gabion mattresses:</t>
  </si>
  <si>
    <t>C11.4</t>
  </si>
  <si>
    <r>
      <t>On concrete or other surfaces, with spacer blocks but without posts (</t>
    </r>
    <r>
      <rPr>
        <i/>
        <sz val="9"/>
        <rFont val="Arial"/>
        <family val="2"/>
      </rPr>
      <t>Drawing reference</t>
    </r>
    <r>
      <rPr>
        <sz val="9"/>
        <rFont val="Arial"/>
        <family val="2"/>
      </rPr>
      <t>)</t>
    </r>
  </si>
  <si>
    <t>Extra over C11.4.1.1(a) and C11.4.1.1(b) for excavating holes of posts using labour enhanced methods (soft and intermediate)</t>
  </si>
  <si>
    <t>End wings to SANS 1350</t>
  </si>
  <si>
    <t>Bullnoses to SANS 1350</t>
  </si>
  <si>
    <t>Bridge adapters to SANS 1350</t>
  </si>
  <si>
    <r>
      <t>Bridge adaptors (including extra rails and posts) (</t>
    </r>
    <r>
      <rPr>
        <i/>
        <sz val="9"/>
        <rFont val="Arial"/>
        <family val="2"/>
      </rPr>
      <t>Drawing reference</t>
    </r>
    <r>
      <rPr>
        <sz val="9"/>
        <rFont val="Arial"/>
        <family val="2"/>
      </rPr>
      <t>)</t>
    </r>
  </si>
  <si>
    <t>Extra over C11.4.1.2(d) and C11.4.1.2(e) for excavating holes for posts using labour enhanced methods (soft and intermediate)</t>
  </si>
  <si>
    <r>
      <t>Guardrail system (</t>
    </r>
    <r>
      <rPr>
        <i/>
        <sz val="9"/>
        <rFont val="Arial"/>
        <family val="2"/>
      </rPr>
      <t>state criteria including containment level &amp; working width</t>
    </r>
    <r>
      <rPr>
        <sz val="9"/>
        <rFont val="Arial"/>
        <family val="2"/>
      </rPr>
      <t>)</t>
    </r>
  </si>
  <si>
    <r>
      <t>Cable barrier system (</t>
    </r>
    <r>
      <rPr>
        <i/>
        <sz val="9"/>
        <rFont val="Arial"/>
        <family val="2"/>
      </rPr>
      <t>state criteria including containment level &amp; working width</t>
    </r>
    <r>
      <rPr>
        <sz val="9"/>
        <rFont val="Arial"/>
        <family val="2"/>
      </rPr>
      <t>)</t>
    </r>
  </si>
  <si>
    <r>
      <t>Concrete barrier system (</t>
    </r>
    <r>
      <rPr>
        <i/>
        <sz val="9"/>
        <rFont val="Arial"/>
        <family val="2"/>
      </rPr>
      <t>state criteria including containment level &amp; working width)</t>
    </r>
  </si>
  <si>
    <t>Etc for other types, permanent and temporary</t>
  </si>
  <si>
    <r>
      <t>End treatments (</t>
    </r>
    <r>
      <rPr>
        <i/>
        <sz val="9"/>
        <rFont val="Arial"/>
        <family val="2"/>
      </rPr>
      <t>State criteria EN or MASH and containment level</t>
    </r>
    <r>
      <rPr>
        <sz val="9"/>
        <rFont val="Arial"/>
        <family val="2"/>
      </rPr>
      <t>)</t>
    </r>
  </si>
  <si>
    <r>
      <t>Crash cushions (</t>
    </r>
    <r>
      <rPr>
        <i/>
        <sz val="9"/>
        <rFont val="Arial"/>
        <family val="2"/>
      </rPr>
      <t>State criteria EN or MASH and containment level</t>
    </r>
    <r>
      <rPr>
        <sz val="9"/>
        <rFont val="Arial"/>
        <family val="2"/>
      </rPr>
      <t>)</t>
    </r>
  </si>
  <si>
    <r>
      <t>Transitions (</t>
    </r>
    <r>
      <rPr>
        <i/>
        <sz val="9"/>
        <rFont val="Arial"/>
        <family val="2"/>
      </rPr>
      <t>State criteria EN or MASH and containment level, etc</t>
    </r>
    <r>
      <rPr>
        <sz val="9"/>
        <rFont val="Arial"/>
        <family val="2"/>
      </rPr>
      <t>.))</t>
    </r>
  </si>
  <si>
    <r>
      <t xml:space="preserve">Other types </t>
    </r>
    <r>
      <rPr>
        <i/>
        <sz val="9"/>
        <rFont val="Arial"/>
        <family val="2"/>
      </rPr>
      <t>(State criteria EN or MASH and containment level, etc.)</t>
    </r>
  </si>
  <si>
    <t xml:space="preserve">End treatments where single guardrail sections are specified (see DWG no 113142-0-DRG-RR-04-0006/7) </t>
  </si>
  <si>
    <t>Type A: L = 15,24 m</t>
  </si>
  <si>
    <t>Type C: L = 19,05 m</t>
  </si>
  <si>
    <t>Type E: L = 7,62 m</t>
  </si>
  <si>
    <t>Type A: L = 19,05 m</t>
  </si>
  <si>
    <t>Type B: L = 19,05 m</t>
  </si>
  <si>
    <t>Type D: L = 11,678 m</t>
  </si>
  <si>
    <t>Type F: L = 7,4 m</t>
  </si>
  <si>
    <t>C11.5</t>
  </si>
  <si>
    <t>Vertical:</t>
  </si>
  <si>
    <r>
      <t>Timber straining posts (</t>
    </r>
    <r>
      <rPr>
        <i/>
        <sz val="9"/>
        <rFont val="Arial"/>
        <family val="2"/>
      </rPr>
      <t>protection, length and diameter indicated</t>
    </r>
    <r>
      <rPr>
        <sz val="9"/>
        <rFont val="Arial"/>
        <family val="2"/>
      </rPr>
      <t>)</t>
    </r>
  </si>
  <si>
    <t>Inclined:</t>
  </si>
  <si>
    <r>
      <t>Timber stays and anchors (</t>
    </r>
    <r>
      <rPr>
        <i/>
        <sz val="9"/>
        <rFont val="Arial"/>
        <family val="2"/>
      </rPr>
      <t>protection, length and diameter indicated</t>
    </r>
    <r>
      <rPr>
        <sz val="9"/>
        <rFont val="Arial"/>
        <family val="2"/>
      </rPr>
      <t>)</t>
    </r>
  </si>
  <si>
    <r>
      <t>Wire stays and anchors (</t>
    </r>
    <r>
      <rPr>
        <i/>
        <sz val="9"/>
        <rFont val="Arial"/>
        <family val="2"/>
      </rPr>
      <t>diameter and type indicated</t>
    </r>
    <r>
      <rPr>
        <sz val="9"/>
        <rFont val="Arial"/>
        <family val="2"/>
      </rPr>
      <t>)</t>
    </r>
  </si>
  <si>
    <t>Horizontal:</t>
  </si>
  <si>
    <t>Security fences</t>
  </si>
  <si>
    <t>Zinc-coated barbed wire, high-tensile-grade single-strand 3,2 mm x 2,5 mm oval-shaped wire fully galvanized</t>
  </si>
  <si>
    <t>Zinc-coated smooth fencing wire, high-tensile-grade 3,0 mm dia, fully galvanized</t>
  </si>
  <si>
    <t>Standards, 2,5kg/m Y-sections:</t>
  </si>
  <si>
    <t>1,85 m long</t>
  </si>
  <si>
    <t>3,0 m long</t>
  </si>
  <si>
    <t>Droppers, 0,56 kg/m ridgeback pattern:</t>
  </si>
  <si>
    <t>1,20 m long</t>
  </si>
  <si>
    <t>2,25 m long</t>
  </si>
  <si>
    <t>Steel straining posts and corner posts, 100 mm outside dia fully galvanized tubular mild steel posts with caps and 3,0 mm thick walls:</t>
  </si>
  <si>
    <t>(1)  2,13 m long excluding cap</t>
  </si>
  <si>
    <t>(2)  3,0 m long excluding cap</t>
  </si>
  <si>
    <t>Steel stays and anchors, 60 mm outside dia fully galvanized tubular mild steel posts and 3,0 mm thick walls:</t>
  </si>
  <si>
    <t>(1)  2,13 m long, bent and flattended</t>
  </si>
  <si>
    <t>(2)  3,35 m long, bent and flattended</t>
  </si>
  <si>
    <t>Wire stays and anchors, 4,0 mm dia, 4 strands</t>
  </si>
  <si>
    <t>Steel stays and anchors, 60 mm outside dia fully galvanized tubular mild steel posts and 3,0 mm thick walls, 2,4 m long bent and flattended as shown</t>
  </si>
  <si>
    <t>C11.5.2.1</t>
  </si>
  <si>
    <t>New gates:</t>
  </si>
  <si>
    <t>C11.5.2.2</t>
  </si>
  <si>
    <t>Double leaf:</t>
  </si>
  <si>
    <t>5,0 m x 2,225 m with 42,9 mm dia fully galvanized steel tubing and 2,6 mm thick walls</t>
  </si>
  <si>
    <t>Single leaf</t>
  </si>
  <si>
    <t>Double leaf - game proof</t>
  </si>
  <si>
    <t>Gates:</t>
  </si>
  <si>
    <t>4,2 m x 1,4 m</t>
  </si>
  <si>
    <t>5,0 m x 2,225 m</t>
  </si>
  <si>
    <r>
      <t>Game fences</t>
    </r>
    <r>
      <rPr>
        <b/>
        <i/>
        <sz val="9"/>
        <color rgb="FF000000"/>
        <rFont val="Arial"/>
        <family val="2"/>
      </rPr>
      <t xml:space="preserve"> </t>
    </r>
  </si>
  <si>
    <t>C11.6</t>
  </si>
  <si>
    <t>Area exceeding 2,0 m² but not 10 m²</t>
  </si>
  <si>
    <t xml:space="preserve">Area exceeding 10 m² </t>
  </si>
  <si>
    <r>
      <t xml:space="preserve">Area 0 to 0,5 m² </t>
    </r>
    <r>
      <rPr>
        <i/>
        <sz val="9"/>
        <rFont val="Arial"/>
        <family val="2"/>
      </rPr>
      <t>(indicate plate thickness, 2,0 or 3,0 mm)</t>
    </r>
  </si>
  <si>
    <r>
      <t>Area exceeding 0,5 m² but not 2,0 m² (</t>
    </r>
    <r>
      <rPr>
        <i/>
        <sz val="9"/>
        <rFont val="Arial"/>
        <family val="2"/>
      </rPr>
      <t>indicate plate thickness, 2,0 or 3,0 mm</t>
    </r>
    <r>
      <rPr>
        <sz val="9"/>
        <rFont val="Arial"/>
        <family val="2"/>
      </rPr>
      <t>)</t>
    </r>
  </si>
  <si>
    <t>Area exceeding 2,0 m² but not 10 m² (3,0 mm plate thickness)</t>
  </si>
  <si>
    <t>Area exceeding 10 m² (3,0 mm plate thickness)</t>
  </si>
  <si>
    <r>
      <t>600 mm diameter (</t>
    </r>
    <r>
      <rPr>
        <i/>
        <sz val="9"/>
        <rFont val="Arial"/>
        <family val="2"/>
      </rPr>
      <t>signboard material, background and symbol retro-reflective class indicated</t>
    </r>
    <r>
      <rPr>
        <sz val="9"/>
        <rFont val="Arial"/>
        <family val="2"/>
      </rPr>
      <t>)</t>
    </r>
  </si>
  <si>
    <r>
      <t>900 mm diameter (</t>
    </r>
    <r>
      <rPr>
        <i/>
        <sz val="9"/>
        <rFont val="Arial"/>
        <family val="2"/>
      </rPr>
      <t>signboard material, background and symbol retro-reflective class indicated</t>
    </r>
    <r>
      <rPr>
        <sz val="9"/>
        <rFont val="Arial"/>
        <family val="2"/>
      </rPr>
      <t>)</t>
    </r>
  </si>
  <si>
    <r>
      <t>600 mm size (</t>
    </r>
    <r>
      <rPr>
        <i/>
        <sz val="9"/>
        <rFont val="Arial"/>
        <family val="2"/>
      </rPr>
      <t>signboard material, background and symbol retro-reflective class indicated</t>
    </r>
    <r>
      <rPr>
        <sz val="9"/>
        <rFont val="Arial"/>
        <family val="2"/>
      </rPr>
      <t>)</t>
    </r>
  </si>
  <si>
    <r>
      <t>900 mm size (</t>
    </r>
    <r>
      <rPr>
        <i/>
        <sz val="9"/>
        <rFont val="Arial"/>
        <family val="2"/>
      </rPr>
      <t>signboard material, background and symbol retro-reflective class indicated</t>
    </r>
    <r>
      <rPr>
        <sz val="9"/>
        <rFont val="Arial"/>
        <family val="2"/>
      </rPr>
      <t>)</t>
    </r>
  </si>
  <si>
    <r>
      <t>1200 mm size (</t>
    </r>
    <r>
      <rPr>
        <i/>
        <sz val="9"/>
        <rFont val="Arial"/>
        <family val="2"/>
      </rPr>
      <t>signboard material, background and symbol retro-reflective class I indicated</t>
    </r>
    <r>
      <rPr>
        <sz val="9"/>
        <rFont val="Arial"/>
        <family val="2"/>
      </rPr>
      <t>)</t>
    </r>
  </si>
  <si>
    <r>
      <t>1200 mm size (</t>
    </r>
    <r>
      <rPr>
        <i/>
        <sz val="9"/>
        <rFont val="Arial"/>
        <family val="2"/>
      </rPr>
      <t>signboard material, background and symbol retro-reflective class indicated</t>
    </r>
    <r>
      <rPr>
        <sz val="9"/>
        <rFont val="Arial"/>
        <family val="2"/>
      </rPr>
      <t>)</t>
    </r>
  </si>
  <si>
    <t>Class I</t>
  </si>
  <si>
    <t>Class III</t>
  </si>
  <si>
    <t>Class IV specify a) or b)</t>
  </si>
  <si>
    <t xml:space="preserve">Exceeding 2,0 m² but not 10 m² </t>
  </si>
  <si>
    <t>Area exceeding 0 m² but not 2,0 m²</t>
  </si>
  <si>
    <t>900 mm diameter, 1.4 mm thick pre-painted galvanized steel plate, Class III background and symbols</t>
  </si>
  <si>
    <t>1200 mm diameter, 1.4 mm thick pre-painted galvanized steel plate, Class III background and symbols</t>
  </si>
  <si>
    <t>1500 mm size, 1.4 mm thick pre-painted galvanized steel plate, Class III background and symbols</t>
  </si>
  <si>
    <t>Supplementary plates to permanent regulatory or warning signs, 1.4 mm thick pre-painted galvanized steel plate, Class III background and symbols</t>
  </si>
  <si>
    <t>Timber:</t>
  </si>
  <si>
    <t>125 mm dia</t>
  </si>
  <si>
    <t>150 mm dia</t>
  </si>
  <si>
    <t>175 mm dia</t>
  </si>
  <si>
    <t>200 mm dia</t>
  </si>
  <si>
    <t>Size 200 x 800mm, 2,35 mm long, 2,0 mm thick, 50 mm x 50 mm galvanized square tubing post with Class III reflectivity</t>
  </si>
  <si>
    <t>C11.7</t>
  </si>
  <si>
    <t>100 mm wide</t>
  </si>
  <si>
    <t>C11.8</t>
  </si>
  <si>
    <t>Topsoil obtained from within the road reserve or borrow areas</t>
  </si>
  <si>
    <t>Topsoil obtained from commercial sources by the Contractor</t>
  </si>
  <si>
    <t>Lime</t>
  </si>
  <si>
    <t>Superphosphate</t>
  </si>
  <si>
    <t>Limestone ammonium nitrate</t>
  </si>
  <si>
    <t>2:3:2 (22)</t>
  </si>
  <si>
    <t>3:2:1 (25)</t>
  </si>
  <si>
    <t>Veld sods</t>
  </si>
  <si>
    <t>Providing an approved seed mixture for hydroseeding</t>
  </si>
  <si>
    <t>Providing an approved mulch</t>
  </si>
  <si>
    <t>Hydroseeding</t>
  </si>
  <si>
    <r>
      <t>Trees (</t>
    </r>
    <r>
      <rPr>
        <i/>
        <sz val="9"/>
        <rFont val="Arial"/>
        <family val="2"/>
      </rPr>
      <t>types and size/mass indicated</t>
    </r>
    <r>
      <rPr>
        <sz val="9"/>
        <rFont val="Arial"/>
        <family val="2"/>
      </rPr>
      <t>)</t>
    </r>
  </si>
  <si>
    <r>
      <t>Shrubs (</t>
    </r>
    <r>
      <rPr>
        <i/>
        <sz val="9"/>
        <rFont val="Arial"/>
        <family val="2"/>
      </rPr>
      <t>types and size/mass indicated</t>
    </r>
    <r>
      <rPr>
        <sz val="9"/>
        <rFont val="Arial"/>
        <family val="2"/>
      </rPr>
      <t>)</t>
    </r>
  </si>
  <si>
    <t>Trees, all types and sizes</t>
  </si>
  <si>
    <t>Shrubs, all types and sizes</t>
  </si>
  <si>
    <t>C11.8/ C1.6</t>
  </si>
  <si>
    <t>C11.8/ C1.7</t>
  </si>
  <si>
    <t>Monophosphate</t>
  </si>
  <si>
    <t>Ureum</t>
  </si>
  <si>
    <t>Potassium chloride (50)</t>
  </si>
  <si>
    <t>Nursery sods (Kikuyu)</t>
  </si>
  <si>
    <t>Anti-erosion compound or hydraulic mulches:</t>
  </si>
  <si>
    <t>C11.8.8.1</t>
  </si>
  <si>
    <t>Earthbound or similar approved</t>
  </si>
  <si>
    <t>C11.9</t>
  </si>
  <si>
    <t>Roads with bituminous surfacing</t>
  </si>
  <si>
    <t>Gravel roads (including service and access roads)</t>
  </si>
  <si>
    <t>PC11.9.3</t>
  </si>
  <si>
    <t>Supply and installation of electronic sliding gate</t>
  </si>
  <si>
    <t>PC11.9.3.1</t>
  </si>
  <si>
    <t>Provision of rest area shelters, furniture and platforms as indicated on the typical drawings</t>
  </si>
  <si>
    <t>Table 1200 mm diameter</t>
  </si>
  <si>
    <t>Stool 400 mm diameter</t>
  </si>
  <si>
    <t>Refuse bin consisting of empty 210 ℓ drum mounted on hinges between two points</t>
  </si>
  <si>
    <t>Brick paving 100 mm thick constructed in a 3.2 m diameter circle around each table</t>
  </si>
  <si>
    <t>D 1000</t>
  </si>
  <si>
    <t>D10.01</t>
  </si>
  <si>
    <t>Target Group Participation</t>
  </si>
  <si>
    <t xml:space="preserve">Contract Participation Performance bonus </t>
  </si>
  <si>
    <t>D10.02</t>
  </si>
  <si>
    <t>Stakeholder and Community Liaison and Social Facilitation</t>
  </si>
  <si>
    <t xml:space="preserve">Cost of liaison, social facilitation and PLC support  </t>
  </si>
  <si>
    <t xml:space="preserve">Handling cost and profit in respect of sub-item D10.02(a) </t>
  </si>
  <si>
    <t>D10.03</t>
  </si>
  <si>
    <t>Tender Process for Targeted Enterprises</t>
  </si>
  <si>
    <t>Contractor’s charge for the management and execution of the Targeted Enterprise procurement process:</t>
  </si>
  <si>
    <t>Procurement process for the totality of all tenders concluded for the appointment of Targeted Enterprise subcontractors of CIDB 1 and 2 contractor grading</t>
  </si>
  <si>
    <t>Procurement process for the totality of all tenders concluded for the appointment of Targeted Enterprise subcontractors of CIDB 3 and 4 contractor grading</t>
  </si>
  <si>
    <t>Procurement process for the totality of all tenders concluded for the appointment of Targeted Enterprise subcontractors of CIDB 5 and higher contractor grading</t>
  </si>
  <si>
    <t>Procurement process for the totality of all tenders concluded for the appointment of Targeted Enterprise suppliers</t>
  </si>
  <si>
    <t>Targeted Enterprise Procurement Coordinator</t>
  </si>
  <si>
    <t>D10.04</t>
  </si>
  <si>
    <t xml:space="preserve">Responsibilities of the Contractor towards Targeted Enterprises </t>
  </si>
  <si>
    <t>Contractor’s establishment, management, management support, assistance, coaching, guidance, mentoring and supervision of Targeted Enterprises</t>
  </si>
  <si>
    <t>Targeted Enterprise Construction Manager</t>
  </si>
  <si>
    <t>Person. month</t>
  </si>
  <si>
    <t>Targeted Enterprise Site Supervisors</t>
  </si>
  <si>
    <t>D10.05</t>
  </si>
  <si>
    <t>Construction Works by Targeted Enterprises</t>
  </si>
  <si>
    <t>Payments associated with the construction works carried out by Targeted Enterprise subcontractors of CIDB 1 and 2 contractor grading designation appointed in terms of Section D</t>
  </si>
  <si>
    <t>Handling costs and profit in respect of payment associated with sub-item D10.05(a)</t>
  </si>
  <si>
    <t>Fluctuation between the main contractor’s rates and that of the Targeted Enterprise subcontractors</t>
  </si>
  <si>
    <t>Preliminary and General Obligations of Targeted Enterprise sub-contractors appointed in terms of Section D</t>
  </si>
  <si>
    <t>D10.06</t>
  </si>
  <si>
    <t>Training, coaching, guidance, mentoring and assistance</t>
  </si>
  <si>
    <t>Community skills training</t>
  </si>
  <si>
    <t>Handling cost and profit in respect of subitems D10.06(a)(i), (ii) and (iii)</t>
  </si>
  <si>
    <t>Training venue</t>
  </si>
  <si>
    <t>C8.1</t>
  </si>
  <si>
    <t>Ablution units:</t>
  </si>
  <si>
    <t>Provision of a bus, mini-bus or combi van for site inspection purposes (2000 cc, 11 seater)</t>
  </si>
  <si>
    <t>Single sided, reversible left or right (200 mm x 800 mm sides)</t>
  </si>
  <si>
    <t>Double sided, reversible left or right (200 mm x 800 mm sides)</t>
  </si>
  <si>
    <t>PC1.5.11.3</t>
  </si>
  <si>
    <t>Emergency rotating mini lightbar for mobile use</t>
  </si>
  <si>
    <t>Boulders, hard material and concrete</t>
  </si>
  <si>
    <t>Redundant Telkom telephone poles</t>
  </si>
  <si>
    <t>Redundant Telkom telephone poles to be disposed of at Telkom yard in Virginia</t>
  </si>
  <si>
    <t>Crushed stone obtained from approved sources on the site:</t>
  </si>
  <si>
    <t>Coarse grade</t>
  </si>
  <si>
    <t>Crushed stone obtained from commercial sources:</t>
  </si>
  <si>
    <t>Natural sand obtained from approved sources:</t>
  </si>
  <si>
    <t>Natural sand from commercial sources:</t>
  </si>
  <si>
    <t>U-PVC pipes and fittings, normal duty, complete with couplings:</t>
  </si>
  <si>
    <t>100 mm internal dia, perforated or slotted</t>
  </si>
  <si>
    <t>100 mm internal dia, unperforated</t>
  </si>
  <si>
    <t>150 mm internal dia, perforated or slotted</t>
  </si>
  <si>
    <t>150 mm internal dia, unperforated</t>
  </si>
  <si>
    <t>HDPE pipes and fittings, normal duty, complete with couplings:</t>
  </si>
  <si>
    <t>Geotextiles (Grade 2)</t>
  </si>
  <si>
    <t>Outlet structures (Type A: see DWG No 113142-0-DRG-RR-04-0019)</t>
  </si>
  <si>
    <t>Junction boxes (see DWG No 113142-0-DRG-RR-04-0019)</t>
  </si>
  <si>
    <t>Cleaning eyes (see DWG No 113142-0-DRG-RR-04-0019)</t>
  </si>
  <si>
    <t>Subsoil drain outlet marker (see DWG No 113142-0-DRG-RR-04-0019)</t>
  </si>
  <si>
    <t>PC3.1.25</t>
  </si>
  <si>
    <t>Class C16/20-20 cast in situ concrete for the encasing of subsoil drainage systems, including formwork</t>
  </si>
  <si>
    <t>PC3.1.26</t>
  </si>
  <si>
    <t>Removing subsoil drains in the following depths:</t>
  </si>
  <si>
    <t>0 m up to 0,5 m</t>
  </si>
  <si>
    <t>Exceeding 0,5 m up to 1,0 m</t>
  </si>
  <si>
    <t>Deeper than 1,0 m</t>
  </si>
  <si>
    <t>PC3.1.27</t>
  </si>
  <si>
    <t>Galvanized wire mesh at outlets of subsoil drainage systems</t>
  </si>
  <si>
    <t>Excavating of materials in the borrow pits and quarries, material obtained from</t>
  </si>
  <si>
    <t xml:space="preserve">FILL </t>
  </si>
  <si>
    <t xml:space="preserve">Fill construction: </t>
  </si>
  <si>
    <t>Lower subbase gravel layer (chemically stabilised) compacted to 95% of MDD:</t>
  </si>
  <si>
    <t>150 mm thick</t>
  </si>
  <si>
    <t>C5.4.2</t>
  </si>
  <si>
    <t xml:space="preserve">Chemical stabilisation of pavement layers: </t>
  </si>
  <si>
    <t>Gravel subbase</t>
  </si>
  <si>
    <t>C5.4.5</t>
  </si>
  <si>
    <t>Addition of cementitious stabilisation agents for pavement layers:</t>
  </si>
  <si>
    <t>Cement (for pavement layer) - CEM II 32.5</t>
  </si>
  <si>
    <t>C5.4.10</t>
  </si>
  <si>
    <t>C5.4.11</t>
  </si>
  <si>
    <t>C3.1/ C1.7</t>
  </si>
  <si>
    <t>C3.1/ C4.1</t>
  </si>
  <si>
    <t>C3.1/ C5.2</t>
  </si>
  <si>
    <t>C3.1/ C5.3</t>
  </si>
  <si>
    <t>C3.1/ C5.4</t>
  </si>
  <si>
    <t>Exceeding 3,0 m and up to 4,5 m</t>
  </si>
  <si>
    <t>Exceeding 4,5 m and up to 6,0 m</t>
  </si>
  <si>
    <t>Extra over sub-items C3.2.2.1 and C3.2.2.2 for soil cement backfilling:</t>
  </si>
  <si>
    <t>With wet mixture (5% of CEM II class 32.5 cement)</t>
  </si>
  <si>
    <r>
      <t>With dry mixture (</t>
    </r>
    <r>
      <rPr>
        <i/>
        <sz val="9"/>
        <rFont val="Arial"/>
        <family val="2"/>
      </rPr>
      <t>specify cement content</t>
    </r>
    <r>
      <rPr>
        <sz val="9"/>
        <rFont val="Arial"/>
        <family val="2"/>
      </rPr>
      <t>) of 3 % cement</t>
    </r>
  </si>
  <si>
    <t>Variation in cement</t>
  </si>
  <si>
    <r>
      <t>From commercial sources (</t>
    </r>
    <r>
      <rPr>
        <i/>
        <sz val="9"/>
        <rFont val="Arial"/>
        <family val="2"/>
      </rPr>
      <t>State type</t>
    </r>
    <r>
      <rPr>
        <sz val="9"/>
        <rFont val="Arial"/>
        <family val="2"/>
      </rPr>
      <t>)</t>
    </r>
  </si>
  <si>
    <t>From sources on site (G7 quality material)</t>
  </si>
  <si>
    <t>Extra over sub-items C3.2.2.1 and C3.2.2.2 for screed layers (class C12/15-20 concrete)</t>
  </si>
  <si>
    <t>In Class A bedding, screeds, concrete backfill and the encasing for pipes, including formwork:</t>
  </si>
  <si>
    <t>Class C16/20-20 concrete (concrete collars at joints between new and existing culverts)</t>
  </si>
  <si>
    <t>Class C20/25-20 concrete (Class A bedding)</t>
  </si>
  <si>
    <t>Class C25/30-20 concrete (in situ floor slab)</t>
  </si>
  <si>
    <t>In complete in situ floor slabs for rectangular culverts, manholes and catchpits including formwork, joints and Class U2 surface finish (class of concrete indicated) (installed at a standard depth of 1,0 m):</t>
  </si>
  <si>
    <t>PC3.2.22</t>
  </si>
  <si>
    <t>Cutting of concrete pipes and rectangular culverts:</t>
  </si>
  <si>
    <t>C3.3/ C3.2</t>
  </si>
  <si>
    <t>Concrete block paving:</t>
  </si>
  <si>
    <t>80 mm thick, class 30, Type S-A (placed in herringbone pattern)</t>
  </si>
  <si>
    <t>60 mm thick, class 30, Type S-A (placed in herringbone pattern)</t>
  </si>
  <si>
    <t>Dumped riprap (50kg, 300mm thick) - (at down pipe outlets)</t>
  </si>
  <si>
    <t>Crushed stone (at down pipe outlets)</t>
  </si>
  <si>
    <t>Geotextile (synthetic-fibre filter fabric, Grade 3) - (at down pipe outlets)</t>
  </si>
  <si>
    <t xml:space="preserve">On steel posts used at specific locations (see DWG no 113142-0-DRG-RR-04-0010) </t>
  </si>
  <si>
    <t>C2.3</t>
  </si>
  <si>
    <t>State diameter</t>
  </si>
  <si>
    <t>From commercial sources</t>
  </si>
  <si>
    <t>State pipe size and depth range</t>
  </si>
  <si>
    <t>State depth range</t>
  </si>
  <si>
    <r>
      <t>Connection length</t>
    </r>
    <r>
      <rPr>
        <i/>
        <sz val="9"/>
        <rFont val="Arial"/>
        <family val="2"/>
      </rPr>
      <t xml:space="preserve"> (state length in metres)</t>
    </r>
  </si>
  <si>
    <r>
      <t xml:space="preserve">Connection length </t>
    </r>
    <r>
      <rPr>
        <i/>
        <sz val="9"/>
        <rFont val="Arial"/>
        <family val="2"/>
      </rPr>
      <t>(state length in metres)</t>
    </r>
  </si>
  <si>
    <t>State type, depth range, etc.</t>
  </si>
  <si>
    <t>State position, specification and drawing reference etc.</t>
  </si>
  <si>
    <t>Etc. insert additional items as required</t>
  </si>
  <si>
    <t>State manhole type and drawing reference and height raised</t>
  </si>
  <si>
    <t>State manhole type and drawing reference and height lowered</t>
  </si>
  <si>
    <t>State diameter and length</t>
  </si>
  <si>
    <t>State type and drawing reference and height lowered</t>
  </si>
  <si>
    <r>
      <t>Uncrushed material</t>
    </r>
    <r>
      <rPr>
        <i/>
        <sz val="9"/>
        <rFont val="Arial"/>
        <family val="2"/>
      </rPr>
      <t xml:space="preserve"> (state material type)</t>
    </r>
  </si>
  <si>
    <r>
      <t>Crushed stone material</t>
    </r>
    <r>
      <rPr>
        <i/>
        <sz val="9"/>
        <rFont val="Arial"/>
        <family val="2"/>
      </rPr>
      <t xml:space="preserve"> (state material type)</t>
    </r>
  </si>
  <si>
    <t>C2.4</t>
  </si>
  <si>
    <t>C4.4</t>
  </si>
  <si>
    <t>Type G1 material</t>
  </si>
  <si>
    <t>Type G2 material</t>
  </si>
  <si>
    <t>Type G3 material</t>
  </si>
  <si>
    <t>Type G4A material</t>
  </si>
  <si>
    <t>Type G4B material</t>
  </si>
  <si>
    <t>Type G5A material</t>
  </si>
  <si>
    <t>Type G5B material</t>
  </si>
  <si>
    <t>Type G6 material</t>
  </si>
  <si>
    <t>Type G7 material</t>
  </si>
  <si>
    <t>Type G8 material</t>
  </si>
  <si>
    <t>Type G9 material</t>
  </si>
  <si>
    <t>Etc, for other Type G3 to G9 materials</t>
  </si>
  <si>
    <t>Sand for the base and shoulder layers</t>
  </si>
  <si>
    <t>Sand for a subbase layer</t>
  </si>
  <si>
    <t>Sand for a selected layer</t>
  </si>
  <si>
    <t>Natural or crushed gravel material for an unsealed shoulder layer</t>
  </si>
  <si>
    <t>Natural or crushed gravel material for the wearing course of an unsealed road</t>
  </si>
  <si>
    <t>Coarse aggregate</t>
  </si>
  <si>
    <t>Fine aggregate</t>
  </si>
  <si>
    <t>Normal or coarse fill</t>
  </si>
  <si>
    <t>C4.5</t>
  </si>
  <si>
    <t>C7.1</t>
  </si>
  <si>
    <t>C7.2</t>
  </si>
  <si>
    <t xml:space="preserve">REPAIR TO CONCRETE PANELS AND CONCRETE ADJACENT TO UNCONTROLLED </t>
  </si>
  <si>
    <t>CRACKS AND EXISTING JOINTS</t>
  </si>
  <si>
    <t>C7.3</t>
  </si>
  <si>
    <t>C7.4</t>
  </si>
  <si>
    <t>C7.5</t>
  </si>
  <si>
    <t>C7.6</t>
  </si>
  <si>
    <t>C8.4</t>
  </si>
  <si>
    <r>
      <t>Continuously-graded asphalt</t>
    </r>
    <r>
      <rPr>
        <i/>
        <sz val="9"/>
        <rFont val="Arial"/>
        <family val="2"/>
      </rPr>
      <t xml:space="preserve"> (State Nominal maximum aggregate size and binder type)</t>
    </r>
  </si>
  <si>
    <r>
      <t>Semi-gap graded asphalt</t>
    </r>
    <r>
      <rPr>
        <i/>
        <sz val="9"/>
        <rFont val="Arial"/>
        <family val="2"/>
      </rPr>
      <t xml:space="preserve"> (State Nominal maximum aggregate size and binder type)</t>
    </r>
  </si>
  <si>
    <t>Cold applied asphalt (Agrément SA certified for specific class as specified)</t>
  </si>
  <si>
    <r>
      <t>Coarse slurry (</t>
    </r>
    <r>
      <rPr>
        <i/>
        <sz val="9"/>
        <rFont val="Arial"/>
        <family val="2"/>
      </rPr>
      <t>state aggregate grade and emulsion type</t>
    </r>
    <r>
      <rPr>
        <sz val="9"/>
        <rFont val="Arial"/>
        <family val="2"/>
      </rPr>
      <t>)</t>
    </r>
  </si>
  <si>
    <r>
      <t>Microsurfacing (</t>
    </r>
    <r>
      <rPr>
        <i/>
        <sz val="9"/>
        <rFont val="Arial"/>
        <family val="2"/>
      </rPr>
      <t>state aggregate grade and binder type</t>
    </r>
    <r>
      <rPr>
        <sz val="9"/>
        <rFont val="Arial"/>
        <family val="2"/>
      </rPr>
      <t>)</t>
    </r>
  </si>
  <si>
    <t>C8.5</t>
  </si>
  <si>
    <t>Cleaning crack with cold compressed air</t>
  </si>
  <si>
    <t>Cleaning crack with hot compressed air</t>
  </si>
  <si>
    <t>C8.6</t>
  </si>
  <si>
    <t>C8.7</t>
  </si>
  <si>
    <t>C8.8</t>
  </si>
  <si>
    <t>Not exceeding 100 mm</t>
  </si>
  <si>
    <t>Exceeding 100 mm but not exceeding 200 mm</t>
  </si>
  <si>
    <t>Exceeding 200 mm</t>
  </si>
  <si>
    <t>Not exceeding 200 mm</t>
  </si>
  <si>
    <t>Not exceeding 10 m² including for edge repairs wider than 250 mm</t>
  </si>
  <si>
    <t>Exceeding 10 m² but not exceeding 50 m² including for edge repairs wider than 250 mm</t>
  </si>
  <si>
    <t>Exceeding 50 m² up to 100 m² including for edge repairs wider than 250 mm</t>
  </si>
  <si>
    <t>Exceeding 100 m²</t>
  </si>
  <si>
    <r>
      <t>Continuously-graded hot asphalt (</t>
    </r>
    <r>
      <rPr>
        <i/>
        <sz val="9"/>
        <rFont val="Arial"/>
        <family val="2"/>
      </rPr>
      <t>state type and density</t>
    </r>
    <r>
      <rPr>
        <sz val="9"/>
        <rFont val="Arial"/>
        <family val="2"/>
      </rPr>
      <t>)</t>
    </r>
  </si>
  <si>
    <r>
      <t>Continuously-graded cold asphalt (Agrément SA certified -</t>
    </r>
    <r>
      <rPr>
        <i/>
        <sz val="9"/>
        <rFont val="Arial"/>
        <family val="2"/>
      </rPr>
      <t>state class and density</t>
    </r>
    <r>
      <rPr>
        <sz val="9"/>
        <rFont val="Arial"/>
        <family val="2"/>
      </rPr>
      <t>)</t>
    </r>
  </si>
  <si>
    <r>
      <t>Bitumen Stabilised Material (</t>
    </r>
    <r>
      <rPr>
        <i/>
        <sz val="9"/>
        <rFont val="Arial"/>
        <family val="2"/>
      </rPr>
      <t>state type and level of compaction</t>
    </r>
    <r>
      <rPr>
        <sz val="9"/>
        <rFont val="Arial"/>
        <family val="2"/>
      </rPr>
      <t>)</t>
    </r>
  </si>
  <si>
    <t>C12.1</t>
  </si>
  <si>
    <t>0 to 3,0 m depth</t>
  </si>
  <si>
    <t>3,0 to 6,0 m depth</t>
  </si>
  <si>
    <t>0 m up to 10 m provided for in pay item C12.1.6</t>
  </si>
  <si>
    <t>C12.2</t>
  </si>
  <si>
    <t xml:space="preserve">C12.3 </t>
  </si>
  <si>
    <t>C12.4</t>
  </si>
  <si>
    <t>C12.5</t>
  </si>
  <si>
    <t>C12.6</t>
  </si>
  <si>
    <t>C12.7</t>
  </si>
  <si>
    <t>C12.8</t>
  </si>
  <si>
    <t>C12.9</t>
  </si>
  <si>
    <t>State type of kerb and bedding with reference to drawing</t>
  </si>
  <si>
    <t>Etc for other types</t>
  </si>
  <si>
    <t>C12.10</t>
  </si>
  <si>
    <t>C12.11</t>
  </si>
  <si>
    <t>C12.12</t>
  </si>
  <si>
    <t>C13.2</t>
  </si>
  <si>
    <t>C13.3</t>
  </si>
  <si>
    <t>Mild-steel bars</t>
  </si>
  <si>
    <t>High-yield-stress-steel bars (type indicated)</t>
  </si>
  <si>
    <t>Welded Steel Fabric</t>
  </si>
  <si>
    <r>
      <t xml:space="preserve">Stainless steel bars </t>
    </r>
    <r>
      <rPr>
        <i/>
        <sz val="9"/>
        <rFont val="Arial"/>
        <family val="2"/>
      </rPr>
      <t>(type indicated)</t>
    </r>
  </si>
  <si>
    <r>
      <t xml:space="preserve">Other Materials </t>
    </r>
    <r>
      <rPr>
        <i/>
        <sz val="9"/>
        <rFont val="Arial"/>
        <family val="2"/>
      </rPr>
      <t>(specify material)</t>
    </r>
  </si>
  <si>
    <t>C13.4</t>
  </si>
  <si>
    <t>Indicate part of structure, class code and 28 day characteristic cylinder strength/ characteristic compressive cube strength and nominal aggregate size e.g. Blinding C12/15-20</t>
  </si>
  <si>
    <t>Etc. For other parts of structure</t>
  </si>
  <si>
    <t>Indicate part of structure, class code and 28 day characteristic cylinder strength/ characteristic compressive cube strength, environmental exposure and service life and nominal aggregate size e.g. Deck slab D35/45-XS1(100)-20</t>
  </si>
  <si>
    <t>Indicate part of structure, class code and 28 day characteristic cylinder strength/ characteristic compressive cube strength and nominal aggregate size e.g. Piers P32/40-20</t>
  </si>
  <si>
    <t>Etc for other parts of structure</t>
  </si>
  <si>
    <t>Indicate class of no-fines concrete and describe unit with reference to drawing</t>
  </si>
  <si>
    <t>Etc for other classes of no-fines concrete and units of other types and sizes</t>
  </si>
  <si>
    <t>C13.5</t>
  </si>
  <si>
    <t>C13.6</t>
  </si>
  <si>
    <t>C13.7</t>
  </si>
  <si>
    <t>C13.8</t>
  </si>
  <si>
    <t>(Type and size indicated)</t>
  </si>
  <si>
    <t>C13.9</t>
  </si>
  <si>
    <t>(Type of metal and thickness or type symbol of coating indicated)</t>
  </si>
  <si>
    <t>(Thickness or type symbol of zinc coat indicated)</t>
  </si>
  <si>
    <t>C13.10</t>
  </si>
  <si>
    <t>C13.11</t>
  </si>
  <si>
    <t>C13.12</t>
  </si>
  <si>
    <t>C13.13</t>
  </si>
  <si>
    <t>C13.14</t>
  </si>
  <si>
    <t>C14.1</t>
  </si>
  <si>
    <r>
      <rPr>
        <i/>
        <sz val="9"/>
        <rFont val="Arial"/>
        <family val="2"/>
      </rPr>
      <t>(Description of bridge or structures given)</t>
    </r>
    <r>
      <rPr>
        <sz val="9"/>
        <rFont val="Arial"/>
        <family val="2"/>
      </rPr>
      <t>:</t>
    </r>
  </si>
  <si>
    <t>(Element of work requiring access described)</t>
  </si>
  <si>
    <t>(Etc. for other elements of work)</t>
  </si>
  <si>
    <t>C14.2</t>
  </si>
  <si>
    <t>C14.3</t>
  </si>
  <si>
    <t>C14.4</t>
  </si>
  <si>
    <t>(Position indicated)</t>
  </si>
  <si>
    <t>(Etc. for other positions)</t>
  </si>
  <si>
    <t>C14.5</t>
  </si>
  <si>
    <t>C14.6</t>
  </si>
  <si>
    <t>C14.7</t>
  </si>
  <si>
    <t>C14.8</t>
  </si>
  <si>
    <t>C14.9</t>
  </si>
  <si>
    <t>C14.10</t>
  </si>
  <si>
    <t>C14.11</t>
  </si>
  <si>
    <t>Indicate class of no-fines concrete and portion of structure or use</t>
  </si>
  <si>
    <t>Etc for other classes of no-fines concrete and other portions of structures or uses</t>
  </si>
  <si>
    <t>Irrespective of hardness</t>
  </si>
  <si>
    <t>Side-cut to fill:</t>
  </si>
  <si>
    <t>Intermediate material</t>
  </si>
  <si>
    <t>Side-cut to spoil:</t>
  </si>
  <si>
    <t>Side-cut to fill in soft material</t>
  </si>
  <si>
    <t>Side-cut to spoil in soft material</t>
  </si>
  <si>
    <r>
      <t>Grouted stone pitching</t>
    </r>
    <r>
      <rPr>
        <i/>
        <sz val="9"/>
        <rFont val="Arial"/>
        <family val="2"/>
      </rPr>
      <t xml:space="preserve"> (type of chute indicated)</t>
    </r>
  </si>
  <si>
    <r>
      <t>Grouted stone pitching on a concrete bed</t>
    </r>
    <r>
      <rPr>
        <i/>
        <sz val="9"/>
        <rFont val="Arial"/>
        <family val="2"/>
      </rPr>
      <t xml:space="preserve"> (class of concrete and type of chute indicated)</t>
    </r>
  </si>
  <si>
    <t>Item3</t>
  </si>
  <si>
    <t>item3</t>
  </si>
  <si>
    <t>Extra over C11.4.1.1 and C11.4.1.2 for horizontally curved guardrails factory bent to a radius of less than 45 m</t>
  </si>
  <si>
    <t xml:space="preserve">Normal duty uPVC pipes with rubber ring type joint. </t>
  </si>
  <si>
    <t>110 mm diameter (OD)</t>
  </si>
  <si>
    <t>160 mm diameter (OD)</t>
  </si>
  <si>
    <t>Concrete encasement of ducts (Class C12/15-37.5 concrete)</t>
  </si>
  <si>
    <t>Duct markers (Class C25/30-20 concrete, complete as shown on drawings)</t>
  </si>
  <si>
    <t>Draw wires (2.5mm dia, 2 strands)</t>
  </si>
  <si>
    <t>End caps or plugs (cement and sand plug)</t>
  </si>
  <si>
    <t>C1.5/ C12.7</t>
  </si>
  <si>
    <t>Establishment on site for horizontal directional drilling</t>
  </si>
  <si>
    <t>Moving to and setting up equipment at each position for horizontal directional drilling</t>
  </si>
  <si>
    <t>Penetrating unidentified obstructions/services with horizontal directional drilling for penetration of:</t>
  </si>
  <si>
    <t>210 mm diameter (OD)</t>
  </si>
  <si>
    <t>Waterproofing of prefabricated culvert joints with two 500 mm wide layers of filter fabric strips, impregnated with bitumen emulsion</t>
  </si>
  <si>
    <t>D10.07</t>
  </si>
  <si>
    <t>Community development projects</t>
  </si>
  <si>
    <t>Provision for costs of Community Development  projects</t>
  </si>
  <si>
    <t>Handling costs and profit in respect of sub-item D10.07(a)</t>
  </si>
  <si>
    <t>FOR</t>
  </si>
  <si>
    <t>GENERAL</t>
  </si>
  <si>
    <t>SCHEDULE B : STRUCTURES</t>
  </si>
  <si>
    <t xml:space="preserve">TOTAL SCHEDULE B : STRUCTURES   </t>
  </si>
  <si>
    <t>Underground optic fibre installations (FibreCo)</t>
  </si>
  <si>
    <r>
      <t>Installing holes (</t>
    </r>
    <r>
      <rPr>
        <sz val="9"/>
        <rFont val="Arial"/>
        <family val="2"/>
      </rPr>
      <t>160 mm (OD) smooth wall, PE 100 material with PN 10 pressure rating</t>
    </r>
    <r>
      <rPr>
        <b/>
        <sz val="9"/>
        <rFont val="Arial"/>
        <family val="2"/>
      </rPr>
      <t>) to required length for horizontal directional drilling</t>
    </r>
  </si>
  <si>
    <t>Double leaf - game proof:</t>
  </si>
  <si>
    <t>Game fences, 2,25 m high</t>
  </si>
  <si>
    <t>Kilometre markers on posts, 1,4 mm thick pre-painted galvanized steel plate, 1,8 m long, 2,0 mm thick, 50 mm x 50 mm galvanized square tubing post (see DWG. No 113142-0-DRG-RR-04-0037)</t>
  </si>
  <si>
    <t>Size 300 x 1200mm, 2.35 mm long, 125 mm diameter timber post with Class III reflectivity</t>
  </si>
  <si>
    <t>Step irons (BS 1247 Fig. 1)</t>
  </si>
  <si>
    <t>300 mm x 200 mm Class C25/30-20 concrete edge beam at Type 3A and 3B catchwater banks and at cut - and/or fill benches  (see DWG No 113142-0-DRG-RR-04-0018)</t>
  </si>
  <si>
    <t>Spraying trimmed surfaces of excavations for concrete-lined open drains with invert bituminous emulsion (MSP 1 or approved equivalent) - at guardrail drains</t>
  </si>
  <si>
    <t>Side drain and outlet structure to median, class C25/30-20 concrete, complete as shown on the drawings</t>
  </si>
  <si>
    <t>Inlet structures, for downpipes down fill side slopes complete as shown on the drawings, class C25/30-20 concrete, single from one side only (L = 2,3 m)</t>
  </si>
  <si>
    <t>C20.1.3.2</t>
  </si>
  <si>
    <t>Rolling straight-edge</t>
  </si>
  <si>
    <t>Gravel wearing course layer, 300mm thick,  compacted to 95 % of MDD</t>
  </si>
  <si>
    <t>Gravel shoulder layer, 150mm thick,  compacted to 95 % of MDD</t>
  </si>
  <si>
    <t>Lower subbase gravel layer (chemically stabilised),200mm thick, compacted to 95 % of MDD</t>
  </si>
  <si>
    <t xml:space="preserve">G1 crushed stone base layer, 150mm thick, compacted to 88 % of AD </t>
  </si>
  <si>
    <r>
      <t>Stabilised gravel layer, 200mm</t>
    </r>
    <r>
      <rPr>
        <i/>
        <sz val="9"/>
        <rFont val="Arial"/>
        <family val="2"/>
      </rPr>
      <t xml:space="preserve"> thick, </t>
    </r>
    <r>
      <rPr>
        <sz val="9"/>
        <rFont val="Arial"/>
        <family val="2"/>
      </rPr>
      <t>trial section</t>
    </r>
  </si>
  <si>
    <t>Crushed stone subbase layer, 150mm thick,  trial section</t>
  </si>
  <si>
    <t xml:space="preserve"> </t>
  </si>
  <si>
    <t>Breaking down oversize fill material on the road</t>
  </si>
  <si>
    <t>By normal grid rolling as per clause A5.3.7.3(b) (i) to (vii)</t>
  </si>
  <si>
    <t>C5.2.8.3</t>
  </si>
  <si>
    <t>C5.2.8.4</t>
  </si>
  <si>
    <t>C5.2.10</t>
  </si>
  <si>
    <t>C5.2.10.1</t>
  </si>
  <si>
    <t>C5.2.10.2</t>
  </si>
  <si>
    <t>C5.2.11</t>
  </si>
  <si>
    <t>C5.2.11.1</t>
  </si>
  <si>
    <t>C5.2.11.2</t>
  </si>
  <si>
    <r>
      <t>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-pass</t>
    </r>
  </si>
  <si>
    <t>Check Willem and Adr for quantity clear and grub , haul 5 km</t>
  </si>
  <si>
    <t>BP2</t>
  </si>
  <si>
    <t>BP4</t>
  </si>
  <si>
    <t>BP5</t>
  </si>
  <si>
    <t>BP14</t>
  </si>
  <si>
    <t>BP15</t>
  </si>
  <si>
    <t>BP1- Crusher</t>
  </si>
  <si>
    <t>BP6 - Crusher</t>
  </si>
  <si>
    <t>BP16 - Crusher</t>
  </si>
  <si>
    <t>small quantity just in case</t>
  </si>
  <si>
    <t>see haul calcs</t>
  </si>
  <si>
    <t>All Hard  blast material, check</t>
  </si>
  <si>
    <t>nominal quantity</t>
  </si>
  <si>
    <t>(vi)</t>
  </si>
  <si>
    <t>(vii)</t>
  </si>
  <si>
    <t>(viii)</t>
  </si>
  <si>
    <t>Coarse fill</t>
  </si>
  <si>
    <t>Upper subbase gravel layer (chemically stabilised),  compacted to 97 % of MDD</t>
  </si>
  <si>
    <t>Crushed stone base layer, 150mm thick,  trial section</t>
  </si>
  <si>
    <t xml:space="preserve"> 100mm thick,</t>
  </si>
  <si>
    <t xml:space="preserve"> 200mm thick,</t>
  </si>
  <si>
    <t>Uniform section from km 89.16 to km 112</t>
  </si>
  <si>
    <t>Bituminous bond coat – Stable –grade 30 % net bitumen emulsion</t>
  </si>
  <si>
    <t>Homogeneous modified binder, S-E1, hot applied</t>
  </si>
  <si>
    <t xml:space="preserve">Product containing low flashpoint solvent </t>
  </si>
  <si>
    <t>(ii)Cover spray:35% spray-grade emulsion</t>
  </si>
  <si>
    <t xml:space="preserve">Diluted 65% Cationic spray-grade emulsion </t>
  </si>
  <si>
    <t xml:space="preserve">Precoating fluid </t>
  </si>
  <si>
    <t xml:space="preserve">Multiple stone seals: 20 mm with a split application of 7,1 mm aggregate, grade 1 aggregate with S-R1 non-homogeneous modified binder and S-E1 homogeneous binder </t>
  </si>
  <si>
    <t xml:space="preserve">Bituminous single seal and slurry, including a cover spray: Tack Coat: S-E1 Hot applied polymer modified bitumen, Cover spray:35% spray-grade emulsion, Medium Grade Slurry   </t>
  </si>
  <si>
    <t>Willem Mail</t>
  </si>
  <si>
    <t>change to gravel selected layer</t>
  </si>
  <si>
    <r>
      <t>Active filler (</t>
    </r>
    <r>
      <rPr>
        <i/>
        <sz val="9"/>
        <rFont val="Arial"/>
        <family val="2"/>
      </rPr>
      <t>lime</t>
    </r>
    <r>
      <rPr>
        <sz val="9"/>
        <rFont val="Arial"/>
        <family val="2"/>
      </rPr>
      <t>)</t>
    </r>
  </si>
  <si>
    <t>Lower subbase gravel layer (unstabilised), 200mm, compacted to 95 % of MDD</t>
  </si>
  <si>
    <t>Using non-cemented material compacted to 200mm thick</t>
  </si>
  <si>
    <t>Using cemented material compacted to 200 mm thick</t>
  </si>
  <si>
    <t>Chemically stabilised subbase layer compacted to 95 % of MDD:</t>
  </si>
  <si>
    <t>Gravel subbase layer compacted to 97 % of MDD:</t>
  </si>
  <si>
    <t>Gravel subbase layer compacted to 95 % of MDD:</t>
  </si>
  <si>
    <r>
      <t xml:space="preserve">Upper selected subgrade layer, </t>
    </r>
    <r>
      <rPr>
        <i/>
        <sz val="9"/>
        <rFont val="Arial"/>
        <family val="2"/>
      </rPr>
      <t xml:space="preserve"> 200mm thick , </t>
    </r>
    <r>
      <rPr>
        <sz val="9"/>
        <rFont val="Arial"/>
        <family val="2"/>
      </rPr>
      <t>compacted to 95 % of MDD</t>
    </r>
  </si>
  <si>
    <t>Gravel selected layer compacted to 93 % of MDD:</t>
  </si>
  <si>
    <t>Using non-cemented material compacted to 150mm thick</t>
  </si>
  <si>
    <t>Using cemented material compacted to 150 mm thick</t>
  </si>
  <si>
    <t>Gravel selected layer compacted to 95 % of MDD:</t>
  </si>
  <si>
    <t>Special</t>
  </si>
  <si>
    <t>PC5.5.27</t>
  </si>
  <si>
    <t>PC5.5.28</t>
  </si>
  <si>
    <t>PC11.5.11</t>
  </si>
  <si>
    <t>PC11.9.3.2</t>
  </si>
  <si>
    <t>PC11.9.3.3</t>
  </si>
  <si>
    <t>PC11.9.3.4</t>
  </si>
  <si>
    <t>Upper subbase gravel layer (unstabilised), compacted to 97 % of MDD</t>
  </si>
  <si>
    <t>200 mm thick</t>
  </si>
  <si>
    <t>100 mm thick</t>
  </si>
  <si>
    <t>Selected subgrade layers, compacted to 93 % of MDD:</t>
  </si>
  <si>
    <t>Lower selected subgrade layer, 150mm thick</t>
  </si>
  <si>
    <t>Upper selected subgrade layer, 150mm thick</t>
  </si>
  <si>
    <t>Over a constructed pioneer layer or rock fill compacted to 90 % MDD</t>
  </si>
  <si>
    <t>Add "or rock fill"</t>
  </si>
  <si>
    <t>Installation and removal of precast concrete barrier system</t>
  </si>
  <si>
    <t>See BP &amp; haul spreadsheet JC</t>
  </si>
  <si>
    <t>Nominal</t>
  </si>
  <si>
    <t>Rate as per Matjiesfontein project</t>
  </si>
  <si>
    <t>Class C12/15-20 concrete (concrete working floor at in-situ floor slabs)</t>
  </si>
  <si>
    <t>.</t>
  </si>
  <si>
    <t>Concrete reservoirs (x3) at km 126.540 LHS</t>
  </si>
  <si>
    <t>Chemical stabilisation of pavement layers</t>
  </si>
  <si>
    <t>Addition of cementitious stabilisation agents  for pavement layers and spreading the agent using bags and labour enhancement methods:</t>
  </si>
  <si>
    <t xml:space="preserve">Establishment of equipment:
Inertial laser Profilometer
</t>
  </si>
  <si>
    <t xml:space="preserve">Extra over C10.1.22.1 for application of fine second slurry </t>
  </si>
  <si>
    <t>For fills more than 10 000 m³</t>
  </si>
  <si>
    <t xml:space="preserve">For fills 1,0 km in length when less than 10 000 m³ </t>
  </si>
  <si>
    <t>20 mm with a split application of 7,1 mm aggregate, grade 1 aggregate with S-R1 non-homogeneous modified binder and S-E1 homogeneous binder and 65% cationic emulsion cover spray</t>
  </si>
  <si>
    <t>PC20.1.5</t>
  </si>
  <si>
    <t>PC20.1.6</t>
  </si>
  <si>
    <t>Payment of independent site laboratory</t>
  </si>
  <si>
    <t>C20.1.6.1</t>
  </si>
  <si>
    <t>Direct payment by contractor</t>
  </si>
  <si>
    <t>Handling cost and profit in respect of item C20.1.6.1</t>
  </si>
  <si>
    <t>Special tests (as per Clause A20.1.6) including tests on water, aggregates, binders and cementitiously stabilized materials</t>
  </si>
  <si>
    <t>C10.1.26.1</t>
  </si>
  <si>
    <t>C10.1.26.2</t>
  </si>
  <si>
    <t>Trial sections for all seal types specified:</t>
  </si>
  <si>
    <t>In-situ reconstruction of a pavement layer using a recycler to construct a non-stabilised subbase layer:</t>
  </si>
  <si>
    <t>In-situ reconstruction of a pavement layer using a recycler to construct a non-stabilised selected layer:</t>
  </si>
  <si>
    <r>
      <t>Aggregate variation (</t>
    </r>
    <r>
      <rPr>
        <sz val="9"/>
        <rFont val="Arial"/>
        <family val="2"/>
      </rPr>
      <t>grade 1</t>
    </r>
    <r>
      <rPr>
        <b/>
        <sz val="9"/>
        <rFont val="Arial"/>
        <family val="2"/>
      </rPr>
      <t>):</t>
    </r>
  </si>
  <si>
    <t xml:space="preserve">For borrow pits </t>
  </si>
  <si>
    <t xml:space="preserve">Using non-cemented material: </t>
  </si>
  <si>
    <t>Compacted to 100mm thick</t>
  </si>
  <si>
    <t>Compacted to 200mm thick</t>
  </si>
  <si>
    <t>Using cemented material:</t>
  </si>
  <si>
    <t>PC5.5.15.4</t>
  </si>
  <si>
    <r>
      <t xml:space="preserve">Non-homogeneous modified binder, </t>
    </r>
    <r>
      <rPr>
        <i/>
        <sz val="9"/>
        <rFont val="Arial"/>
        <family val="2"/>
      </rPr>
      <t xml:space="preserve"> </t>
    </r>
    <r>
      <rPr>
        <sz val="9"/>
        <rFont val="Arial"/>
        <family val="2"/>
      </rPr>
      <t xml:space="preserve">S-R1 </t>
    </r>
  </si>
  <si>
    <t xml:space="preserve">Cationic emulsion </t>
  </si>
  <si>
    <t>65% Spray-grade</t>
  </si>
  <si>
    <t>35% Spray-grade</t>
  </si>
  <si>
    <t>PC10.1.9.12</t>
  </si>
  <si>
    <r>
      <t xml:space="preserve">Non-homogeneous modified binder, </t>
    </r>
    <r>
      <rPr>
        <i/>
        <sz val="9"/>
        <rFont val="Arial"/>
        <family val="2"/>
      </rPr>
      <t xml:space="preserve"> </t>
    </r>
    <r>
      <rPr>
        <sz val="9"/>
        <rFont val="Arial"/>
        <family val="2"/>
      </rPr>
      <t xml:space="preserve">SC-E1 (70-73)(t) </t>
    </r>
  </si>
  <si>
    <t xml:space="preserve">Bituminous single seal with 20 mm grade 1 aggregate and first slurry and 35% spray-grade emulsion cover spray </t>
  </si>
  <si>
    <t>Tack Coat: S-E1 Hot applied polymer modified bitumen</t>
  </si>
  <si>
    <t>Tack Coat:  SC-E1 (70-73)t Cold applied latex modified binder</t>
  </si>
  <si>
    <t>In situ cast concrete</t>
  </si>
  <si>
    <t>Endblock (see DWG no 113142-0-DRG-RR-04-0012)</t>
  </si>
  <si>
    <t>Barrier (see DWG no 113142-0-DRG-RR-04- 0013)</t>
  </si>
  <si>
    <t xml:space="preserve">Precast concrete barriers </t>
  </si>
  <si>
    <t>PC1.2.10.1</t>
  </si>
  <si>
    <t>C1.3.1</t>
  </si>
  <si>
    <t>PC1.3.1.3</t>
  </si>
  <si>
    <t>PC1.3.1.4</t>
  </si>
  <si>
    <t>C2.1.1</t>
  </si>
  <si>
    <t>PC3.1.9.2</t>
  </si>
  <si>
    <t>PC3.1.26.1</t>
  </si>
  <si>
    <t>PC3.1.26.2</t>
  </si>
  <si>
    <t>PC3.1.26.3</t>
  </si>
  <si>
    <t>PC3.2.22.1</t>
  </si>
  <si>
    <t>PC3.2.22.2</t>
  </si>
  <si>
    <t>PC3.3.19.1</t>
  </si>
  <si>
    <t>PC3.3.19.2</t>
  </si>
  <si>
    <t>PC3.3.19.3</t>
  </si>
  <si>
    <t>PC3.2.4.5</t>
  </si>
  <si>
    <t xml:space="preserve">Borrow pits </t>
  </si>
  <si>
    <t>PC5.1.13.3</t>
  </si>
  <si>
    <t>PC5.3.2.1</t>
  </si>
  <si>
    <t>PC5.5.27.1</t>
  </si>
  <si>
    <t>PC5.5.27.2</t>
  </si>
  <si>
    <t>PC5.5.28.1</t>
  </si>
  <si>
    <t>PC5.5.28.2</t>
  </si>
  <si>
    <t>PC11.9.2.1</t>
  </si>
  <si>
    <t>500 mm wide</t>
  </si>
  <si>
    <t>100 mm (white)</t>
  </si>
  <si>
    <t>150 mm (white)</t>
  </si>
  <si>
    <t>200 mm (white)</t>
  </si>
  <si>
    <t>300 mm (white)</t>
  </si>
  <si>
    <t>500 mm (white)</t>
  </si>
  <si>
    <t>100 mm (yellow)</t>
  </si>
  <si>
    <t>150mm (yellow)</t>
  </si>
  <si>
    <t>150mm (red)</t>
  </si>
  <si>
    <t xml:space="preserve">Permanent road studs compliant to SANS 1463 </t>
  </si>
  <si>
    <t>Bi-directional, amber/red (Class RSA-1)</t>
  </si>
  <si>
    <t>Bi-directional, red/red (Class - RSA-2)</t>
  </si>
  <si>
    <t>Bi-directional, white/red (Class RSA-2)</t>
  </si>
  <si>
    <t>Thermoplastic road marking, broken or unbroken</t>
  </si>
  <si>
    <r>
      <t>Asphalt berms placed at existing vehicle restraint systems (</t>
    </r>
    <r>
      <rPr>
        <i/>
        <sz val="9"/>
        <rFont val="Arial"/>
        <family val="2"/>
      </rPr>
      <t>250 bottom width x 100 top width x 80 high</t>
    </r>
    <r>
      <rPr>
        <sz val="9"/>
        <rFont val="Arial"/>
        <family val="2"/>
      </rPr>
      <t>)</t>
    </r>
  </si>
  <si>
    <t>Bond coat (stable-grade, 30% net bituminous emulsion)</t>
  </si>
  <si>
    <t>N17</t>
  </si>
  <si>
    <t>Ramps</t>
  </si>
  <si>
    <t xml:space="preserve">Ultrathin Friction Courses (UTFC) </t>
  </si>
  <si>
    <t>Crossroad</t>
  </si>
  <si>
    <t>Area</t>
  </si>
  <si>
    <t>Total</t>
  </si>
  <si>
    <t xml:space="preserve">Asphalt layers, continuously graded, placed by paver </t>
  </si>
  <si>
    <t>Stone skeletal mix – continuously graded, 80mm thick using 35/50 penetration grade binder paver placed, design level 3</t>
  </si>
  <si>
    <t>Sand skeletal mix, Continuously graded asphalt surfacing, 45mm thick using A-E2 modified binder,Sabita Manual 35, design level 3, paver placed</t>
  </si>
  <si>
    <t>CTO Stations</t>
  </si>
  <si>
    <t xml:space="preserve">CONTRACT SANRAL N.017-020-2018/1 </t>
  </si>
  <si>
    <t xml:space="preserve">THE MILL AND REPLACE OF SURFACING ON NATIONAL ROUTE N17 SECTION 2 FROM N3 (KM 3.0) TO TONK METER (KM 33.45) </t>
  </si>
  <si>
    <t>Construction of UTFC pavement layer (10mm aggregate, 18mm nominal thickness)</t>
  </si>
  <si>
    <t>(ix)</t>
  </si>
  <si>
    <t>(xi)</t>
  </si>
  <si>
    <t>(xii)</t>
  </si>
  <si>
    <t>(xiii)</t>
  </si>
  <si>
    <t>(xiv)</t>
  </si>
  <si>
    <t>(xv)</t>
  </si>
  <si>
    <t>(xvi)</t>
  </si>
  <si>
    <t>(xvii)</t>
  </si>
  <si>
    <t>(xviii)</t>
  </si>
  <si>
    <t>B1478 Continuous single box girder</t>
  </si>
  <si>
    <t>Claw and other modular joints in nosings (bridge number and type provided):</t>
  </si>
  <si>
    <t>Unknown at km3.0 Continuous twin box girder</t>
  </si>
  <si>
    <t>B825A Box girder</t>
  </si>
  <si>
    <t xml:space="preserve">B230 Twin box girder  </t>
  </si>
  <si>
    <t>B1433 Continuous stiffened arch</t>
  </si>
  <si>
    <t xml:space="preserve">B2718 T-beam &amp; box girder  </t>
  </si>
  <si>
    <t>B2720 Continuous Twin box girder</t>
  </si>
  <si>
    <t>B4403 Continuous Twin box girder</t>
  </si>
  <si>
    <t>B1439 Continuous Single box girder</t>
  </si>
  <si>
    <t>B1441A Skew Continuous slab</t>
  </si>
  <si>
    <t>B1441B Continuous Single Box Girder</t>
  </si>
  <si>
    <t xml:space="preserve">B1443 Continuous T beam </t>
  </si>
  <si>
    <t>B1444 Continuous twin box girder</t>
  </si>
  <si>
    <t>B1448 Single Box Girder</t>
  </si>
  <si>
    <t xml:space="preserve">B1450 Continuous T beam </t>
  </si>
  <si>
    <t>Unknown at km22.0  Continuous single box girder</t>
  </si>
  <si>
    <t>Unknown at km28.44  Continuous Twin Box Girder</t>
  </si>
  <si>
    <t>Unknown at km32.2 Continuous single box girder</t>
  </si>
  <si>
    <t>B2712A Precast beams</t>
  </si>
  <si>
    <t xml:space="preserve">B1431A Precast beams </t>
  </si>
  <si>
    <t>B2713 Post-Tensioned slab</t>
  </si>
  <si>
    <t>B2914A Post-Tensioned slab</t>
  </si>
  <si>
    <t>B2716 Continuous stiffened arch</t>
  </si>
  <si>
    <t>B1434 Continuous stiffened arch</t>
  </si>
  <si>
    <t>B2717 Precast beam</t>
  </si>
  <si>
    <t>B1435 Precast beam</t>
  </si>
  <si>
    <t>B1437A Precast beams, simply supported</t>
  </si>
  <si>
    <t>Unknown at km19.8 Solid slab</t>
  </si>
  <si>
    <t>Unknown at km23.2 Continuous single box girder</t>
  </si>
  <si>
    <t>Unknown at km23.8 Continuous T-beam</t>
  </si>
  <si>
    <t>Unknown at km24.7 Continuous single box girder</t>
  </si>
  <si>
    <t>Unknown at km26.6 Simply solid slab</t>
  </si>
  <si>
    <t>Unknown at km26.8 Simply solid slab</t>
  </si>
  <si>
    <t>Unknown at km29.2 Simply supported precast beams</t>
  </si>
  <si>
    <t>Unknown at km29.7 Single Box Girder</t>
  </si>
  <si>
    <t>Illuminated road sign – TW series (1200 x 1600)</t>
  </si>
  <si>
    <r>
      <t>Illuminated road sign – TW series (</t>
    </r>
    <r>
      <rPr>
        <i/>
        <sz val="9"/>
        <rFont val="Arial"/>
        <family val="2"/>
      </rPr>
      <t>1200x1600</t>
    </r>
    <r>
      <rPr>
        <sz val="9"/>
        <rFont val="Arial"/>
        <family val="2"/>
      </rPr>
      <t>)</t>
    </r>
  </si>
  <si>
    <t>Area exceeding 2,0 m² but not 10,0 m²</t>
  </si>
  <si>
    <t>Metal claw joint (80mm movement range)</t>
  </si>
  <si>
    <t>500 x 100mm</t>
  </si>
  <si>
    <t xml:space="preserve">Asphaltic plug type joints </t>
  </si>
  <si>
    <t>400 x 75mm</t>
  </si>
  <si>
    <t xml:space="preserve">500 x 75mm </t>
  </si>
  <si>
    <t>Metal claw joint</t>
  </si>
  <si>
    <t>Asphaltic plug joint</t>
  </si>
  <si>
    <t xml:space="preserve">Barriers and Parapets </t>
  </si>
  <si>
    <t>Sidewalks</t>
  </si>
  <si>
    <t>C8.6.1.2</t>
  </si>
  <si>
    <t>PC9.1.17</t>
  </si>
  <si>
    <t xml:space="preserve">Asphalt Texturing </t>
  </si>
  <si>
    <t xml:space="preserve">Grooving finish </t>
  </si>
  <si>
    <t>PC9.1.18</t>
  </si>
  <si>
    <t>Prov Sum</t>
  </si>
  <si>
    <t>PC9.1.18.1</t>
  </si>
  <si>
    <t>PC11.6.1.13</t>
  </si>
  <si>
    <t>Movable barricade/road sign combination (1.4 mm thick pre-painted galvanized steel plate, Class III background and symbols, 1200 mm diameter and 2400 mm x 400 mm)</t>
  </si>
  <si>
    <t>Steel tubing (25 mm x 25 mm x 2 mm wall thickness)</t>
  </si>
  <si>
    <t>C2.1.1.2</t>
  </si>
  <si>
    <t>C2.1.1.3</t>
  </si>
  <si>
    <t>C1.2.8.2</t>
  </si>
  <si>
    <t>Continuously graded surfacing, 45mm thick (NMPS 14mm) using Elastomeric Polymer Modified Binder PG58E-22, Sabita Manual 35, design level III</t>
  </si>
  <si>
    <t>Continuously graded base, 80mm thick (NMPS 20mm) using PG64E-16 binder, Sabita Manual 35, design level III</t>
  </si>
  <si>
    <t>Sand skeletal mix, Continuously graded asphalt surfacing, 45mm thick using Elastomeric Polymer Modified Binder PG58E-22 paver placed</t>
  </si>
  <si>
    <t>Sand skeletal mix, Continuously graded asphalt surfacing, 45mm thick (NMPS 14mm) using Elastomeric Polymer Modified Binder PG58E-22, with maximum reclaimed asphalt presentage of 15%, Sabita Manual 35, design level III, paver placed</t>
  </si>
  <si>
    <t>Sand skeletal mix, Continuously graded asphalt surfacing, 45mm thick using Elastomeric Polymer Modified Binder PG58E-22, Sabita Manual 35,  paver placed</t>
  </si>
  <si>
    <t>Stone skeletal mix, Continuously graded asphalt base, 80mm thick using PG64E-16 binder paver placed</t>
  </si>
  <si>
    <r>
      <t>Other layers (</t>
    </r>
    <r>
      <rPr>
        <i/>
        <sz val="9"/>
        <rFont val="Arial"/>
        <family val="2"/>
      </rPr>
      <t>granular</t>
    </r>
    <r>
      <rPr>
        <sz val="9"/>
        <rFont val="Arial"/>
        <family val="2"/>
      </rPr>
      <t>):</t>
    </r>
  </si>
  <si>
    <r>
      <t xml:space="preserve">Burlap-dragged and texture </t>
    </r>
    <r>
      <rPr>
        <i/>
        <sz val="9"/>
        <rFont val="Arial"/>
        <family val="2"/>
      </rPr>
      <t>(broom finish</t>
    </r>
    <r>
      <rPr>
        <sz val="9"/>
        <rFont val="Arial"/>
        <family val="2"/>
      </rPr>
      <t>)</t>
    </r>
  </si>
  <si>
    <r>
      <t>Sealing using (</t>
    </r>
    <r>
      <rPr>
        <i/>
        <sz val="9"/>
        <rFont val="Arial"/>
        <family val="2"/>
      </rPr>
      <t>Class C-E1 or similar approved)</t>
    </r>
  </si>
  <si>
    <r>
      <t>Replacement of concrete in JCP pavements (</t>
    </r>
    <r>
      <rPr>
        <i/>
        <sz val="9"/>
        <rFont val="Arial"/>
        <family val="2"/>
      </rPr>
      <t>200mm</t>
    </r>
    <r>
      <rPr>
        <sz val="9"/>
        <rFont val="Arial"/>
        <family val="2"/>
      </rPr>
      <t>)</t>
    </r>
  </si>
  <si>
    <t xml:space="preserve">Bevelling of both sides of the crack </t>
  </si>
  <si>
    <t>C4.3/C1.6</t>
  </si>
  <si>
    <t>Clearing and Grubbing</t>
  </si>
  <si>
    <t>PC9.1.16.3</t>
  </si>
  <si>
    <t xml:space="preserve">Trial section </t>
  </si>
  <si>
    <r>
      <t xml:space="preserve">Compacting the floor of excavations for patching </t>
    </r>
    <r>
      <rPr>
        <b/>
        <i/>
        <sz val="9"/>
        <rFont val="Arial"/>
        <family val="2"/>
      </rPr>
      <t>(</t>
    </r>
    <r>
      <rPr>
        <i/>
        <sz val="9"/>
        <rFont val="Arial"/>
        <family val="2"/>
      </rPr>
      <t>compacted to 95% of MDD</t>
    </r>
    <r>
      <rPr>
        <b/>
        <i/>
        <sz val="9"/>
        <rFont val="Arial"/>
        <family val="2"/>
      </rPr>
      <t>)</t>
    </r>
  </si>
  <si>
    <t>Asphalt for a patch with a surface area</t>
  </si>
  <si>
    <t>Surface repairs: continuously graded asphalt surfacing, 45mm thick (NMPS 14mm) using Elastomeric Polymer Modified Binder PG58E-22</t>
  </si>
  <si>
    <t>Base repairs: continuously graded asphalt base, 80mm thick using PG64E-16 binder, Sabita Manual 35</t>
  </si>
  <si>
    <r>
      <t>Routing of non-active cracks (</t>
    </r>
    <r>
      <rPr>
        <i/>
        <sz val="9"/>
        <rFont val="Arial"/>
        <family val="2"/>
      </rPr>
      <t>15mm wide by 15mm deep</t>
    </r>
    <r>
      <rPr>
        <sz val="9"/>
        <rFont val="Arial"/>
        <family val="2"/>
      </rPr>
      <t>)</t>
    </r>
  </si>
  <si>
    <t>SCHEDULE B</t>
  </si>
  <si>
    <t>IHDR4</t>
  </si>
  <si>
    <t>IHDR5</t>
  </si>
  <si>
    <t>Training Costs</t>
  </si>
  <si>
    <t>Accredited generic skills training</t>
  </si>
  <si>
    <t>SCHEDULE D</t>
  </si>
  <si>
    <t xml:space="preserve">SMALL CONTRACTOR DEVELOPMENT, TRAINING AND COMMUNITY </t>
  </si>
  <si>
    <t>PC9.1.16</t>
  </si>
  <si>
    <t>PC9.1.16.1</t>
  </si>
  <si>
    <t>PC9.1.16.2</t>
  </si>
  <si>
    <t>Cementitious stabilising agents</t>
  </si>
  <si>
    <t>Cementitious stabilisation agents for pavement layers</t>
  </si>
  <si>
    <t>Addition of cementitious stabilisation agents (specify agent separately) for pavement layers</t>
  </si>
  <si>
    <t>Cement (for pavement layer)</t>
  </si>
  <si>
    <t>C4.3.1.1</t>
  </si>
  <si>
    <t>C4.3.1.2</t>
  </si>
  <si>
    <t>C4.3.2.1</t>
  </si>
  <si>
    <t>C4.3.2.2</t>
  </si>
  <si>
    <t>C4.3.4.1</t>
  </si>
  <si>
    <t>C4.3.4.2</t>
  </si>
  <si>
    <t>C4.3.4.3</t>
  </si>
  <si>
    <t>C4.3.4.4</t>
  </si>
  <si>
    <t>C4.3.5.1</t>
  </si>
  <si>
    <t>C4.3.5.2</t>
  </si>
  <si>
    <t>C4.3.6.1</t>
  </si>
  <si>
    <t>C4.3.6.2</t>
  </si>
  <si>
    <t>C4.3.6.3</t>
  </si>
  <si>
    <t>C4.3.7.1</t>
  </si>
  <si>
    <t>C4.3.7.2</t>
  </si>
  <si>
    <t>C4.3.7.3</t>
  </si>
  <si>
    <t>C4.3.10.1</t>
  </si>
  <si>
    <t>C4.3.10.2</t>
  </si>
  <si>
    <t>C4.3.10.3</t>
  </si>
  <si>
    <t>C4.3.10.4</t>
  </si>
  <si>
    <t>C4.3.12.1</t>
  </si>
  <si>
    <t>C4.3.12.2</t>
  </si>
  <si>
    <t>C4.3.12.3</t>
  </si>
  <si>
    <t>C4.3.13.1</t>
  </si>
  <si>
    <t>C4.3.13.2</t>
  </si>
  <si>
    <t>C4.3.14.1</t>
  </si>
  <si>
    <t>C4.3.15.1</t>
  </si>
  <si>
    <t>C4.3.15.2</t>
  </si>
  <si>
    <t>C4.3.15.3</t>
  </si>
  <si>
    <t>C4.3.15.4</t>
  </si>
  <si>
    <t>C4.3.15.5</t>
  </si>
  <si>
    <t>C4.3.16.2</t>
  </si>
  <si>
    <t>C4.3.16.3</t>
  </si>
  <si>
    <t>C4.3.16.4</t>
  </si>
  <si>
    <t>Chemical stabilisation</t>
  </si>
  <si>
    <t>C4.3.17.2</t>
  </si>
  <si>
    <t>C4.3.17.3</t>
  </si>
  <si>
    <t>C4.3.17.4</t>
  </si>
  <si>
    <t>C4.3.18.3</t>
  </si>
  <si>
    <t>C4.3.18.4</t>
  </si>
  <si>
    <t>C4.3.17</t>
  </si>
  <si>
    <t>Excavate non-compliant or excess pavement layer material to spoil in sites designated by the Employer, material consisting of:</t>
  </si>
  <si>
    <t>C4.3.17.1</t>
  </si>
  <si>
    <t>C4.3.19.2</t>
  </si>
  <si>
    <t>C4.3.19.3</t>
  </si>
  <si>
    <t>C4.3.20.1</t>
  </si>
  <si>
    <t>C4.3.20.2</t>
  </si>
  <si>
    <t>C4.3.20.3</t>
  </si>
  <si>
    <t xml:space="preserve">Chemical stabilisation (150mm layer thickness) of pavement layers </t>
  </si>
  <si>
    <t>C4.3/ C5.4.2</t>
  </si>
  <si>
    <t>C4.3/ C4.4.4</t>
  </si>
  <si>
    <t xml:space="preserve">D1000 </t>
  </si>
  <si>
    <t xml:space="preserve">SCHEDULE D :  SMALL CONTRACTOR DEVELOPMENT, TRAINING AND COMMUNITY                                      </t>
  </si>
  <si>
    <t xml:space="preserve">TOTAL SCHEDULE D :  SMALL CONTRACTOR DEVELOPMENT, TRAINING AND COMMUNITY                                    </t>
  </si>
  <si>
    <t>PC8.6.2</t>
  </si>
  <si>
    <t>Bituminous binder variation</t>
  </si>
  <si>
    <t>PC8.6.2.1</t>
  </si>
  <si>
    <t>Bitumen emulsion (Cat 60)</t>
  </si>
  <si>
    <t xml:space="preserve">Sealing cracks with geosynthetic over areas </t>
  </si>
  <si>
    <t xml:space="preserve">Student stipends </t>
  </si>
  <si>
    <t xml:space="preserve"> PC Sum</t>
  </si>
  <si>
    <t>Student experiential training</t>
  </si>
  <si>
    <t>Student stipends</t>
  </si>
  <si>
    <t>Provision of experiential training</t>
  </si>
  <si>
    <t>Provision of Performance Guarantees in respect of UTFC</t>
  </si>
  <si>
    <t>PC11.7.3</t>
  </si>
  <si>
    <t>C11.9.1.2</t>
  </si>
  <si>
    <t xml:space="preserve">Other costs during training </t>
  </si>
  <si>
    <t>Handling cost and profit in respect of sub-items D10.06(a)(ii) and (iii)</t>
  </si>
  <si>
    <t xml:space="preserve">Bitumen </t>
  </si>
  <si>
    <t>PG58E-22</t>
  </si>
  <si>
    <t>PG64E-16</t>
  </si>
  <si>
    <t>Milled asphalt material as listed in Section B, A1.2.3.12</t>
  </si>
  <si>
    <t>The provision of a complete 440/231 volt three phase electrical power installation, including all poles, insulators, wiring, switchboards, mains connections, meters etc (Refer to A1.4.7.3.b)</t>
  </si>
  <si>
    <t>UPS / Voltage stabiliser (Refer to A1.4.7.3.b)</t>
  </si>
  <si>
    <t>C4.3/ C5.4.5</t>
  </si>
  <si>
    <t>200 mm</t>
  </si>
  <si>
    <t>Certified: any mixes certified for specific applications by an approved agency as being fit for the purpose and as specified in the Contract Documentation (Asphalt type 1b).</t>
  </si>
  <si>
    <t>White lines broken or unbroken (Type 1 paint - water borne)</t>
  </si>
  <si>
    <t>White lettering and symbols (Type 1 paint - water borne)</t>
  </si>
  <si>
    <t>Yellow lettering and symbols (Type 1 paint - water borne)</t>
  </si>
  <si>
    <t>Transverse lines, painted island and arrestor bed markings (any colour) (Type 1 paint - water borne)</t>
  </si>
  <si>
    <t>Yellow lines broken or unbroken (Type 1 paint - water borne)</t>
  </si>
  <si>
    <t>White lines broken or unbroken (Type 1 - water borne)</t>
  </si>
  <si>
    <t>Yellow lines broken or unbroken (Type 1 - water borne)</t>
  </si>
  <si>
    <t>Red lines broken or unbroken (Type 1 - water borne)</t>
  </si>
  <si>
    <t>White lettering and symbols (Type 1 - water borne)</t>
  </si>
  <si>
    <t>Yellow lettering and symbols (Type 1 - water borne)</t>
  </si>
  <si>
    <t>Transverse lines, painted island and arrestor bed markings (any colour) (Type 1 - water borne)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</si>
</sst>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(* #,##0.00_);_(* \(#,##0.00\);_(* &quot;-&quot;??_);_(@_)"/>
    <numFmt numFmtId="165" formatCode="_ &quot;R&quot;\ * #,##0.00_ ;_ &quot;R&quot;\ * \-#,##0.00_ ;_ &quot;R&quot;\ * &quot;-&quot;??_ ;_ @_ "/>
    <numFmt numFmtId="166" formatCode="#,##0.00;\-#,##0.00;&quot;&quot;"/>
    <numFmt numFmtId="167" formatCode="General_)"/>
    <numFmt numFmtId="168" formatCode="#,##0.0_);\(#,##0.0\)"/>
    <numFmt numFmtId="169" formatCode="#.00"/>
    <numFmt numFmtId="170" formatCode="#."/>
    <numFmt numFmtId="171" formatCode="m\o\n\th\ d\,\ yyyy"/>
    <numFmt numFmtId="172" formatCode="yyyy/mm"/>
    <numFmt numFmtId="173" formatCode="&quot;Section &quot;#0"/>
    <numFmt numFmtId="174" formatCode="0.000"/>
    <numFmt numFmtId="175" formatCode="_ * #,##0.00_ ;_ * \-#,##0.00_ ;_ * &quot;-&quot;??_ ;_ @_ "/>
    <numFmt numFmtId="176" formatCode="&quot;R&quot;#,##0.00"/>
    <numFmt numFmtId="177" formatCode="[&gt;=1000]#,##0;General"/>
    <numFmt numFmtId="178" formatCode="_ * #,##0_ ;_ * \-#,##0_ ;_ * &quot;-&quot;??_ ;_ @_ 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"/>
      <color indexed="8"/>
      <name val="Courier"/>
      <family val="3"/>
    </font>
    <font>
      <b/>
      <sz val="10"/>
      <name val="Times New Roman"/>
      <family val="1"/>
    </font>
    <font>
      <b/>
      <sz val="1"/>
      <color indexed="8"/>
      <name val="Courier"/>
      <family val="3"/>
    </font>
    <font>
      <sz val="12"/>
      <name val="Helv"/>
    </font>
    <font>
      <sz val="10"/>
      <name val="Helv"/>
    </font>
    <font>
      <sz val="10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i/>
      <u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9"/>
      <name val="Calibri"/>
      <family val="2"/>
    </font>
    <font>
      <b/>
      <sz val="9"/>
      <color rgb="FFFF0000"/>
      <name val="Arial"/>
      <family val="2"/>
    </font>
    <font>
      <sz val="8"/>
      <name val="Arial"/>
      <family val="2"/>
    </font>
    <font>
      <vertAlign val="superscript"/>
      <sz val="9"/>
      <color theme="1"/>
      <name val="Arial"/>
      <family val="2"/>
    </font>
    <font>
      <sz val="9"/>
      <color theme="1"/>
      <name val="Arial"/>
      <family val="2"/>
    </font>
    <font>
      <b/>
      <i/>
      <sz val="9"/>
      <color rgb="FF000000"/>
      <name val="Arial"/>
      <family val="2"/>
    </font>
    <font>
      <vertAlign val="superscript"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7">
    <xf numFmtId="0" fontId="0" fillId="0" borderId="0"/>
    <xf numFmtId="0" fontId="6" fillId="0" borderId="0">
      <alignment horizontal="center" wrapText="1"/>
      <protection locked="0"/>
    </xf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3" fontId="1" fillId="0" borderId="0" applyFont="0" applyFill="0" applyBorder="0" applyAlignment="0" applyProtection="0"/>
    <xf numFmtId="171" fontId="7" fillId="0" borderId="0">
      <protection locked="0"/>
    </xf>
    <xf numFmtId="169" fontId="7" fillId="0" borderId="0">
      <protection locked="0"/>
    </xf>
    <xf numFmtId="167" fontId="8" fillId="0" borderId="1" applyBorder="0"/>
    <xf numFmtId="0" fontId="5" fillId="0" borderId="2" applyNumberFormat="0" applyAlignment="0" applyProtection="0">
      <alignment horizontal="left" vertical="center"/>
    </xf>
    <xf numFmtId="0" fontId="5" fillId="0" borderId="3">
      <alignment horizontal="left" vertical="center"/>
    </xf>
    <xf numFmtId="170" fontId="9" fillId="0" borderId="0">
      <protection locked="0"/>
    </xf>
    <xf numFmtId="170" fontId="9" fillId="0" borderId="0">
      <protection locked="0"/>
    </xf>
    <xf numFmtId="168" fontId="10" fillId="2" borderId="0"/>
    <xf numFmtId="0" fontId="3" fillId="0" borderId="0"/>
    <xf numFmtId="0" fontId="1" fillId="0" borderId="0"/>
    <xf numFmtId="164" fontId="2" fillId="0" borderId="4" applyNumberFormat="0" applyBorder="0" applyAlignment="0" applyProtection="0">
      <alignment vertical="top" wrapText="1"/>
    </xf>
    <xf numFmtId="0" fontId="5" fillId="0" borderId="5" applyNumberFormat="0" applyFill="0" applyBorder="0" applyProtection="0">
      <alignment vertical="center" wrapText="1"/>
    </xf>
    <xf numFmtId="0" fontId="4" fillId="0" borderId="0"/>
    <xf numFmtId="14" fontId="6" fillId="0" borderId="0">
      <alignment horizontal="center" wrapText="1"/>
      <protection locked="0"/>
    </xf>
    <xf numFmtId="9" fontId="3" fillId="0" borderId="0" applyFont="0" applyFill="0" applyBorder="0" applyAlignment="0" applyProtection="0"/>
    <xf numFmtId="4" fontId="11" fillId="0" borderId="6"/>
    <xf numFmtId="170" fontId="7" fillId="0" borderId="7">
      <protection locked="0"/>
    </xf>
    <xf numFmtId="49" fontId="1" fillId="0" borderId="0"/>
    <xf numFmtId="165" fontId="1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3" fillId="0" borderId="0"/>
    <xf numFmtId="17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17"/>
    <xf numFmtId="175" fontId="16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34" fillId="0" borderId="0" applyFont="0" applyFill="0" applyBorder="0" applyAlignment="0" applyProtection="0"/>
  </cellStyleXfs>
  <cellXfs count="342">
    <xf numFmtId="0" fontId="0" fillId="0" borderId="0" xfId="0"/>
    <xf numFmtId="0" fontId="1" fillId="0" borderId="0" xfId="0" applyFont="1"/>
    <xf numFmtId="49" fontId="1" fillId="0" borderId="0" xfId="22"/>
    <xf numFmtId="0" fontId="2" fillId="0" borderId="0" xfId="14" applyFont="1" applyAlignment="1" applyProtection="1">
      <alignment vertical="top"/>
      <protection locked="0"/>
    </xf>
    <xf numFmtId="49" fontId="2" fillId="0" borderId="0" xfId="22" applyFont="1"/>
    <xf numFmtId="0" fontId="1" fillId="0" borderId="0" xfId="25" applyNumberFormat="1" applyFont="1" applyBorder="1"/>
    <xf numFmtId="4" fontId="1" fillId="0" borderId="11" xfId="22" applyNumberFormat="1" applyBorder="1"/>
    <xf numFmtId="165" fontId="1" fillId="0" borderId="0" xfId="25" applyFont="1" applyBorder="1"/>
    <xf numFmtId="4" fontId="1" fillId="0" borderId="0" xfId="22" applyNumberFormat="1"/>
    <xf numFmtId="0" fontId="2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76" fontId="0" fillId="0" borderId="0" xfId="0" applyNumberFormat="1" applyAlignment="1">
      <alignment horizontal="right"/>
    </xf>
    <xf numFmtId="0" fontId="5" fillId="0" borderId="0" xfId="14" applyFont="1" applyAlignment="1" applyProtection="1">
      <alignment vertical="top"/>
      <protection locked="0"/>
    </xf>
    <xf numFmtId="49" fontId="1" fillId="0" borderId="11" xfId="22" applyBorder="1"/>
    <xf numFmtId="49" fontId="1" fillId="0" borderId="0" xfId="22" applyAlignment="1">
      <alignment vertical="center" wrapText="1"/>
    </xf>
    <xf numFmtId="49" fontId="1" fillId="0" borderId="0" xfId="22" applyAlignment="1">
      <alignment wrapText="1"/>
    </xf>
    <xf numFmtId="176" fontId="1" fillId="0" borderId="0" xfId="25" applyNumberFormat="1" applyFont="1" applyBorder="1" applyAlignment="1">
      <alignment horizontal="right"/>
    </xf>
    <xf numFmtId="176" fontId="0" fillId="0" borderId="0" xfId="2" applyNumberFormat="1" applyFont="1" applyAlignment="1">
      <alignment horizontal="right"/>
    </xf>
    <xf numFmtId="176" fontId="1" fillId="0" borderId="11" xfId="2" applyNumberFormat="1" applyFont="1" applyBorder="1" applyAlignment="1">
      <alignment horizontal="right"/>
    </xf>
    <xf numFmtId="176" fontId="1" fillId="0" borderId="0" xfId="2" applyNumberFormat="1" applyFont="1" applyBorder="1" applyAlignment="1">
      <alignment horizontal="right"/>
    </xf>
    <xf numFmtId="176" fontId="0" fillId="0" borderId="11" xfId="2" applyNumberFormat="1" applyFont="1" applyBorder="1" applyAlignment="1">
      <alignment horizontal="right"/>
    </xf>
    <xf numFmtId="0" fontId="19" fillId="0" borderId="0" xfId="24" applyFont="1" applyAlignment="1">
      <alignment vertical="top"/>
    </xf>
    <xf numFmtId="0" fontId="20" fillId="0" borderId="0" xfId="24" applyFont="1" applyAlignment="1">
      <alignment horizontal="left" vertical="top"/>
    </xf>
    <xf numFmtId="166" fontId="20" fillId="0" borderId="0" xfId="24" applyNumberFormat="1" applyFont="1" applyAlignment="1">
      <alignment horizontal="left" vertical="top"/>
    </xf>
    <xf numFmtId="166" fontId="20" fillId="0" borderId="0" xfId="24" applyNumberFormat="1" applyFont="1" applyAlignment="1">
      <alignment horizontal="right" vertical="top"/>
    </xf>
    <xf numFmtId="166" fontId="19" fillId="0" borderId="0" xfId="24" applyNumberFormat="1" applyFont="1" applyAlignment="1">
      <alignment shrinkToFit="1"/>
    </xf>
    <xf numFmtId="166" fontId="19" fillId="0" borderId="0" xfId="24" applyNumberFormat="1" applyFont="1" applyAlignment="1">
      <alignment vertical="top"/>
    </xf>
    <xf numFmtId="175" fontId="20" fillId="0" borderId="0" xfId="31" applyFont="1" applyAlignment="1">
      <alignment horizontal="right" vertical="top"/>
    </xf>
    <xf numFmtId="0" fontId="19" fillId="0" borderId="0" xfId="24" applyFont="1"/>
    <xf numFmtId="0" fontId="19" fillId="0" borderId="0" xfId="24" applyFont="1" applyAlignment="1">
      <alignment horizontal="center" vertical="top"/>
    </xf>
    <xf numFmtId="0" fontId="19" fillId="0" borderId="0" xfId="24" applyFont="1" applyAlignment="1">
      <alignment vertical="top" wrapText="1"/>
    </xf>
    <xf numFmtId="0" fontId="19" fillId="0" borderId="14" xfId="24" applyFont="1" applyBorder="1" applyAlignment="1">
      <alignment vertical="top" wrapText="1"/>
    </xf>
    <xf numFmtId="0" fontId="19" fillId="0" borderId="14" xfId="24" applyFont="1" applyBorder="1" applyAlignment="1">
      <alignment horizontal="center" vertical="top"/>
    </xf>
    <xf numFmtId="166" fontId="19" fillId="0" borderId="14" xfId="24" applyNumberFormat="1" applyFont="1" applyBorder="1" applyAlignment="1">
      <alignment vertical="top"/>
    </xf>
    <xf numFmtId="175" fontId="20" fillId="0" borderId="10" xfId="33" applyFont="1" applyBorder="1" applyAlignment="1">
      <alignment horizontal="center" vertical="top"/>
    </xf>
    <xf numFmtId="166" fontId="20" fillId="0" borderId="10" xfId="33" applyNumberFormat="1" applyFont="1" applyBorder="1" applyAlignment="1">
      <alignment horizontal="center" vertical="top"/>
    </xf>
    <xf numFmtId="166" fontId="20" fillId="0" borderId="10" xfId="33" applyNumberFormat="1" applyFont="1" applyBorder="1" applyAlignment="1" applyProtection="1">
      <alignment horizontal="center" vertical="top"/>
      <protection locked="0"/>
    </xf>
    <xf numFmtId="175" fontId="20" fillId="0" borderId="15" xfId="33" applyFont="1" applyBorder="1" applyAlignment="1">
      <alignment horizontal="center" vertical="top"/>
    </xf>
    <xf numFmtId="166" fontId="20" fillId="0" borderId="15" xfId="33" applyNumberFormat="1" applyFont="1" applyBorder="1" applyAlignment="1">
      <alignment horizontal="center" vertical="top"/>
    </xf>
    <xf numFmtId="166" fontId="20" fillId="0" borderId="15" xfId="33" applyNumberFormat="1" applyFont="1" applyBorder="1" applyAlignment="1" applyProtection="1">
      <alignment horizontal="center" vertical="top"/>
      <protection locked="0"/>
    </xf>
    <xf numFmtId="0" fontId="19" fillId="0" borderId="0" xfId="24" applyFont="1" applyAlignment="1">
      <alignment horizontal="center" vertical="top" wrapText="1"/>
    </xf>
    <xf numFmtId="0" fontId="19" fillId="0" borderId="10" xfId="24" applyFont="1" applyBorder="1" applyAlignment="1" applyProtection="1">
      <alignment horizontal="center" vertical="top"/>
      <protection locked="0"/>
    </xf>
    <xf numFmtId="0" fontId="20" fillId="0" borderId="0" xfId="24" applyFont="1" applyAlignment="1">
      <alignment horizontal="left" vertical="top" wrapText="1"/>
    </xf>
    <xf numFmtId="0" fontId="19" fillId="0" borderId="10" xfId="14" applyFont="1" applyBorder="1" applyAlignment="1" applyProtection="1">
      <alignment horizontal="center"/>
      <protection locked="0"/>
    </xf>
    <xf numFmtId="0" fontId="19" fillId="0" borderId="10" xfId="33" applyNumberFormat="1" applyFont="1" applyFill="1" applyBorder="1" applyAlignment="1" applyProtection="1">
      <alignment vertical="top"/>
      <protection locked="0"/>
    </xf>
    <xf numFmtId="0" fontId="19" fillId="0" borderId="10" xfId="33" applyNumberFormat="1" applyFont="1" applyFill="1" applyBorder="1" applyAlignment="1" applyProtection="1">
      <alignment horizontal="center" vertical="top"/>
      <protection locked="0"/>
    </xf>
    <xf numFmtId="0" fontId="19" fillId="0" borderId="6" xfId="33" applyNumberFormat="1" applyFont="1" applyFill="1" applyBorder="1" applyAlignment="1" applyProtection="1">
      <alignment horizontal="center" vertical="top"/>
      <protection locked="0"/>
    </xf>
    <xf numFmtId="172" fontId="19" fillId="0" borderId="0" xfId="24" applyNumberFormat="1" applyFont="1" applyAlignment="1">
      <alignment vertical="top"/>
    </xf>
    <xf numFmtId="0" fontId="19" fillId="0" borderId="10" xfId="33" applyNumberFormat="1" applyFont="1" applyFill="1" applyBorder="1" applyAlignment="1" applyProtection="1">
      <alignment horizontal="right" vertical="top"/>
      <protection locked="0"/>
    </xf>
    <xf numFmtId="0" fontId="19" fillId="0" borderId="10" xfId="24" applyFont="1" applyBorder="1" applyAlignment="1" applyProtection="1">
      <alignment horizontal="right" vertical="top"/>
      <protection locked="0"/>
    </xf>
    <xf numFmtId="2" fontId="19" fillId="0" borderId="10" xfId="24" applyNumberFormat="1" applyFont="1" applyBorder="1" applyAlignment="1" applyProtection="1">
      <alignment horizontal="center" vertical="top"/>
      <protection locked="0"/>
    </xf>
    <xf numFmtId="2" fontId="19" fillId="0" borderId="0" xfId="24" applyNumberFormat="1" applyFont="1" applyAlignment="1" applyProtection="1">
      <alignment horizontal="center" vertical="top"/>
      <protection locked="0"/>
    </xf>
    <xf numFmtId="0" fontId="19" fillId="0" borderId="0" xfId="24" applyFont="1" applyAlignment="1">
      <alignment horizontal="left" vertical="top" wrapText="1"/>
    </xf>
    <xf numFmtId="0" fontId="19" fillId="0" borderId="10" xfId="14" applyFont="1" applyBorder="1" applyAlignment="1" applyProtection="1">
      <alignment horizontal="center" wrapText="1"/>
      <protection locked="0"/>
    </xf>
    <xf numFmtId="177" fontId="19" fillId="0" borderId="10" xfId="33" applyNumberFormat="1" applyFont="1" applyFill="1" applyBorder="1" applyAlignment="1" applyProtection="1">
      <alignment horizontal="right"/>
      <protection locked="0"/>
    </xf>
    <xf numFmtId="175" fontId="19" fillId="0" borderId="10" xfId="33" applyFont="1" applyFill="1" applyBorder="1" applyAlignment="1" applyProtection="1">
      <alignment horizontal="right" shrinkToFit="1"/>
      <protection locked="0"/>
    </xf>
    <xf numFmtId="175" fontId="19" fillId="0" borderId="6" xfId="33" applyFont="1" applyFill="1" applyBorder="1" applyAlignment="1" applyProtection="1">
      <alignment horizontal="right" shrinkToFit="1"/>
      <protection locked="0"/>
    </xf>
    <xf numFmtId="172" fontId="19" fillId="0" borderId="0" xfId="24" applyNumberFormat="1" applyFont="1" applyAlignment="1">
      <alignment vertical="top" shrinkToFit="1"/>
    </xf>
    <xf numFmtId="0" fontId="19" fillId="0" borderId="0" xfId="24" applyFont="1" applyAlignment="1" applyProtection="1">
      <alignment horizontal="center" vertical="top"/>
      <protection locked="0"/>
    </xf>
    <xf numFmtId="0" fontId="19" fillId="0" borderId="18" xfId="24" applyFont="1" applyBorder="1" applyAlignment="1" applyProtection="1">
      <alignment horizontal="center" vertical="top"/>
      <protection locked="0"/>
    </xf>
    <xf numFmtId="174" fontId="19" fillId="0" borderId="9" xfId="24" applyNumberFormat="1" applyFont="1" applyBorder="1" applyAlignment="1" applyProtection="1">
      <alignment horizontal="center" vertical="top"/>
      <protection locked="0"/>
    </xf>
    <xf numFmtId="0" fontId="19" fillId="0" borderId="9" xfId="24" applyFont="1" applyBorder="1" applyAlignment="1">
      <alignment horizontal="left" vertical="top" wrapText="1"/>
    </xf>
    <xf numFmtId="0" fontId="19" fillId="0" borderId="9" xfId="24" applyFont="1" applyBorder="1" applyAlignment="1">
      <alignment horizontal="center" vertical="top" wrapText="1"/>
    </xf>
    <xf numFmtId="0" fontId="19" fillId="0" borderId="9" xfId="24" applyFont="1" applyBorder="1" applyAlignment="1" applyProtection="1">
      <alignment horizontal="center" vertical="top"/>
      <protection locked="0"/>
    </xf>
    <xf numFmtId="4" fontId="19" fillId="0" borderId="13" xfId="33" applyNumberFormat="1" applyFont="1" applyFill="1" applyBorder="1" applyAlignment="1" applyProtection="1">
      <alignment horizontal="right" vertical="center"/>
      <protection locked="0"/>
    </xf>
    <xf numFmtId="4" fontId="19" fillId="0" borderId="14" xfId="4" applyNumberFormat="1" applyFont="1" applyFill="1" applyBorder="1" applyAlignment="1" applyProtection="1">
      <alignment horizontal="center" vertical="top"/>
      <protection locked="0"/>
    </xf>
    <xf numFmtId="0" fontId="19" fillId="0" borderId="13" xfId="24" applyFont="1" applyBorder="1"/>
    <xf numFmtId="0" fontId="19" fillId="0" borderId="14" xfId="24" applyFont="1" applyBorder="1"/>
    <xf numFmtId="4" fontId="19" fillId="0" borderId="8" xfId="33" applyNumberFormat="1" applyFont="1" applyFill="1" applyBorder="1" applyAlignment="1" applyProtection="1">
      <alignment horizontal="left" vertical="center"/>
      <protection locked="0"/>
    </xf>
    <xf numFmtId="4" fontId="19" fillId="0" borderId="0" xfId="33" applyNumberFormat="1" applyFont="1" applyFill="1" applyBorder="1" applyAlignment="1" applyProtection="1">
      <alignment horizontal="left" vertical="center"/>
      <protection locked="0"/>
    </xf>
    <xf numFmtId="4" fontId="19" fillId="0" borderId="6" xfId="33" applyNumberFormat="1" applyFont="1" applyFill="1" applyBorder="1" applyAlignment="1" applyProtection="1">
      <alignment horizontal="right" vertical="center"/>
      <protection locked="0"/>
    </xf>
    <xf numFmtId="0" fontId="19" fillId="0" borderId="6" xfId="24" applyFont="1" applyBorder="1"/>
    <xf numFmtId="166" fontId="19" fillId="0" borderId="10" xfId="24" applyNumberFormat="1" applyFont="1" applyBorder="1" applyAlignment="1">
      <alignment shrinkToFit="1"/>
    </xf>
    <xf numFmtId="0" fontId="19" fillId="0" borderId="12" xfId="24" applyFont="1" applyBorder="1" applyAlignment="1" applyProtection="1">
      <alignment horizontal="center" vertical="top"/>
      <protection locked="0"/>
    </xf>
    <xf numFmtId="174" fontId="19" fillId="0" borderId="11" xfId="24" applyNumberFormat="1" applyFont="1" applyBorder="1" applyAlignment="1" applyProtection="1">
      <alignment horizontal="center" vertical="top"/>
      <protection locked="0"/>
    </xf>
    <xf numFmtId="0" fontId="19" fillId="0" borderId="11" xfId="24" applyFont="1" applyBorder="1" applyAlignment="1">
      <alignment horizontal="left" vertical="top" wrapText="1"/>
    </xf>
    <xf numFmtId="0" fontId="19" fillId="0" borderId="11" xfId="24" applyFont="1" applyBorder="1" applyAlignment="1">
      <alignment horizontal="center" vertical="top" wrapText="1"/>
    </xf>
    <xf numFmtId="0" fontId="19" fillId="0" borderId="11" xfId="24" applyFont="1" applyBorder="1" applyAlignment="1" applyProtection="1">
      <alignment horizontal="center" vertical="top"/>
      <protection locked="0"/>
    </xf>
    <xf numFmtId="4" fontId="19" fillId="0" borderId="16" xfId="33" applyNumberFormat="1" applyFont="1" applyFill="1" applyBorder="1" applyAlignment="1" applyProtection="1">
      <alignment horizontal="right" vertical="center"/>
      <protection locked="0"/>
    </xf>
    <xf numFmtId="4" fontId="19" fillId="0" borderId="15" xfId="4" applyNumberFormat="1" applyFont="1" applyFill="1" applyBorder="1" applyAlignment="1" applyProtection="1">
      <alignment horizontal="center" vertical="top"/>
      <protection locked="0"/>
    </xf>
    <xf numFmtId="0" fontId="19" fillId="0" borderId="16" xfId="24" applyFont="1" applyBorder="1"/>
    <xf numFmtId="0" fontId="19" fillId="0" borderId="15" xfId="24" applyFont="1" applyBorder="1"/>
    <xf numFmtId="0" fontId="19" fillId="0" borderId="18" xfId="24" applyFont="1" applyBorder="1" applyAlignment="1">
      <alignment vertical="top"/>
    </xf>
    <xf numFmtId="0" fontId="19" fillId="0" borderId="9" xfId="24" applyFont="1" applyBorder="1" applyAlignment="1">
      <alignment vertical="top" wrapText="1"/>
    </xf>
    <xf numFmtId="0" fontId="19" fillId="0" borderId="9" xfId="24" applyFont="1" applyBorder="1" applyAlignment="1">
      <alignment vertical="top"/>
    </xf>
    <xf numFmtId="0" fontId="19" fillId="0" borderId="9" xfId="24" applyFont="1" applyBorder="1" applyAlignment="1">
      <alignment horizontal="center" vertical="top"/>
    </xf>
    <xf numFmtId="4" fontId="19" fillId="0" borderId="9" xfId="33" applyNumberFormat="1" applyFont="1" applyBorder="1" applyAlignment="1">
      <alignment horizontal="center" vertical="top" wrapText="1"/>
    </xf>
    <xf numFmtId="4" fontId="19" fillId="0" borderId="13" xfId="24" applyNumberFormat="1" applyFont="1" applyBorder="1" applyAlignment="1" applyProtection="1">
      <alignment horizontal="right" vertical="center"/>
      <protection locked="0"/>
    </xf>
    <xf numFmtId="4" fontId="19" fillId="0" borderId="14" xfId="24" applyNumberFormat="1" applyFont="1" applyBorder="1" applyAlignment="1">
      <alignment vertical="center"/>
    </xf>
    <xf numFmtId="0" fontId="19" fillId="0" borderId="8" xfId="24" applyFont="1" applyBorder="1" applyAlignment="1">
      <alignment horizontal="left" vertical="top"/>
    </xf>
    <xf numFmtId="4" fontId="19" fillId="0" borderId="0" xfId="24" applyNumberFormat="1" applyFont="1" applyAlignment="1" applyProtection="1">
      <alignment horizontal="right" vertical="center"/>
      <protection locked="0"/>
    </xf>
    <xf numFmtId="4" fontId="20" fillId="0" borderId="0" xfId="24" applyNumberFormat="1" applyFont="1" applyAlignment="1" applyProtection="1">
      <alignment horizontal="left" vertical="center"/>
      <protection locked="0"/>
    </xf>
    <xf numFmtId="4" fontId="19" fillId="0" borderId="0" xfId="33" applyNumberFormat="1" applyFont="1" applyBorder="1" applyAlignment="1">
      <alignment horizontal="center" vertical="top" wrapText="1"/>
    </xf>
    <xf numFmtId="4" fontId="19" fillId="0" borderId="6" xfId="24" applyNumberFormat="1" applyFont="1" applyBorder="1" applyAlignment="1" applyProtection="1">
      <alignment horizontal="right" vertical="center"/>
      <protection locked="0"/>
    </xf>
    <xf numFmtId="4" fontId="19" fillId="0" borderId="10" xfId="24" applyNumberFormat="1" applyFont="1" applyBorder="1" applyAlignment="1">
      <alignment horizontal="right" vertical="center"/>
    </xf>
    <xf numFmtId="0" fontId="19" fillId="0" borderId="12" xfId="24" applyFont="1" applyBorder="1" applyAlignment="1">
      <alignment vertical="top"/>
    </xf>
    <xf numFmtId="0" fontId="19" fillId="0" borderId="11" xfId="24" applyFont="1" applyBorder="1" applyAlignment="1">
      <alignment vertical="top" wrapText="1"/>
    </xf>
    <xf numFmtId="0" fontId="19" fillId="0" borderId="11" xfId="24" applyFont="1" applyBorder="1" applyAlignment="1">
      <alignment vertical="top"/>
    </xf>
    <xf numFmtId="0" fontId="19" fillId="0" borderId="11" xfId="24" applyFont="1" applyBorder="1" applyAlignment="1">
      <alignment horizontal="center" vertical="top"/>
    </xf>
    <xf numFmtId="4" fontId="19" fillId="0" borderId="11" xfId="33" applyNumberFormat="1" applyFont="1" applyBorder="1" applyAlignment="1">
      <alignment horizontal="center" vertical="top" wrapText="1"/>
    </xf>
    <xf numFmtId="4" fontId="19" fillId="0" borderId="16" xfId="24" applyNumberFormat="1" applyFont="1" applyBorder="1" applyAlignment="1" applyProtection="1">
      <alignment horizontal="right" vertical="center"/>
      <protection locked="0"/>
    </xf>
    <xf numFmtId="4" fontId="19" fillId="0" borderId="15" xfId="24" applyNumberFormat="1" applyFont="1" applyBorder="1" applyAlignment="1">
      <alignment vertical="center"/>
    </xf>
    <xf numFmtId="0" fontId="19" fillId="0" borderId="10" xfId="14" applyFont="1" applyBorder="1" applyAlignment="1" applyProtection="1">
      <alignment horizontal="center" vertical="top" wrapText="1"/>
      <protection locked="0"/>
    </xf>
    <xf numFmtId="175" fontId="19" fillId="0" borderId="10" xfId="33" applyFont="1" applyFill="1" applyBorder="1" applyAlignment="1" applyProtection="1">
      <alignment horizontal="center" vertical="top"/>
      <protection locked="0"/>
    </xf>
    <xf numFmtId="175" fontId="19" fillId="0" borderId="6" xfId="33" applyFont="1" applyFill="1" applyBorder="1" applyAlignment="1" applyProtection="1">
      <alignment horizontal="center" vertical="top"/>
      <protection locked="0"/>
    </xf>
    <xf numFmtId="175" fontId="19" fillId="0" borderId="10" xfId="33" applyFont="1" applyFill="1" applyBorder="1" applyAlignment="1" applyProtection="1">
      <alignment horizontal="right" vertical="top"/>
      <protection locked="0"/>
    </xf>
    <xf numFmtId="0" fontId="19" fillId="0" borderId="0" xfId="22" applyNumberFormat="1" applyFont="1" applyAlignment="1">
      <alignment vertical="center"/>
    </xf>
    <xf numFmtId="49" fontId="19" fillId="0" borderId="0" xfId="22" applyFont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/>
    <xf numFmtId="0" fontId="19" fillId="0" borderId="0" xfId="22" applyNumberFormat="1" applyFont="1" applyProtection="1">
      <protection locked="0"/>
    </xf>
    <xf numFmtId="49" fontId="19" fillId="0" borderId="0" xfId="22" applyFont="1" applyProtection="1">
      <protection locked="0"/>
    </xf>
    <xf numFmtId="0" fontId="19" fillId="0" borderId="0" xfId="0" applyFont="1" applyAlignment="1">
      <alignment horizontal="center" vertical="top"/>
    </xf>
    <xf numFmtId="49" fontId="19" fillId="0" borderId="0" xfId="22" applyFont="1" applyAlignment="1" applyProtection="1">
      <alignment vertical="top"/>
      <protection locked="0"/>
    </xf>
    <xf numFmtId="49" fontId="19" fillId="0" borderId="0" xfId="22" applyFont="1" applyAlignment="1" applyProtection="1">
      <alignment vertical="top" wrapText="1"/>
      <protection locked="0"/>
    </xf>
    <xf numFmtId="0" fontId="19" fillId="0" borderId="0" xfId="22" applyNumberFormat="1" applyFont="1"/>
    <xf numFmtId="49" fontId="19" fillId="0" borderId="0" xfId="22" applyFont="1"/>
    <xf numFmtId="173" fontId="20" fillId="0" borderId="18" xfId="24" applyNumberFormat="1" applyFont="1" applyBorder="1" applyAlignment="1">
      <alignment horizontal="left" vertical="top"/>
    </xf>
    <xf numFmtId="175" fontId="20" fillId="0" borderId="8" xfId="33" applyFont="1" applyBorder="1" applyAlignment="1">
      <alignment horizontal="center" vertical="top"/>
    </xf>
    <xf numFmtId="175" fontId="20" fillId="0" borderId="12" xfId="33" applyFont="1" applyBorder="1" applyAlignment="1">
      <alignment horizontal="center" vertical="top"/>
    </xf>
    <xf numFmtId="0" fontId="20" fillId="0" borderId="13" xfId="24" applyFont="1" applyBorder="1" applyAlignment="1">
      <alignment horizontal="left" vertical="top"/>
    </xf>
    <xf numFmtId="175" fontId="20" fillId="0" borderId="6" xfId="33" applyFont="1" applyBorder="1" applyAlignment="1">
      <alignment horizontal="center" vertical="top"/>
    </xf>
    <xf numFmtId="175" fontId="20" fillId="0" borderId="16" xfId="33" applyFont="1" applyBorder="1" applyAlignment="1">
      <alignment horizontal="center" vertical="top"/>
    </xf>
    <xf numFmtId="0" fontId="20" fillId="0" borderId="9" xfId="24" applyFont="1" applyBorder="1" applyAlignment="1">
      <alignment horizontal="left" vertical="top"/>
    </xf>
    <xf numFmtId="175" fontId="20" fillId="0" borderId="0" xfId="33" applyFont="1" applyBorder="1" applyAlignment="1">
      <alignment horizontal="center" vertical="top"/>
    </xf>
    <xf numFmtId="175" fontId="20" fillId="0" borderId="11" xfId="33" applyFont="1" applyBorder="1" applyAlignment="1">
      <alignment horizontal="center" vertical="top"/>
    </xf>
    <xf numFmtId="0" fontId="19" fillId="0" borderId="0" xfId="24" applyFont="1" applyAlignment="1">
      <alignment vertical="center"/>
    </xf>
    <xf numFmtId="0" fontId="20" fillId="0" borderId="0" xfId="24" applyFont="1" applyAlignment="1">
      <alignment horizontal="left" vertical="center"/>
    </xf>
    <xf numFmtId="173" fontId="20" fillId="0" borderId="14" xfId="24" applyNumberFormat="1" applyFont="1" applyBorder="1" applyAlignment="1">
      <alignment horizontal="left" vertical="top"/>
    </xf>
    <xf numFmtId="0" fontId="20" fillId="0" borderId="14" xfId="24" applyFont="1" applyBorder="1" applyAlignment="1">
      <alignment horizontal="left" vertical="top"/>
    </xf>
    <xf numFmtId="0" fontId="19" fillId="0" borderId="14" xfId="24" applyFont="1" applyBorder="1" applyAlignment="1">
      <alignment vertical="top"/>
    </xf>
    <xf numFmtId="0" fontId="20" fillId="0" borderId="10" xfId="24" applyFont="1" applyBorder="1" applyAlignment="1">
      <alignment horizontal="center" vertical="top"/>
    </xf>
    <xf numFmtId="0" fontId="20" fillId="0" borderId="0" xfId="24" applyFont="1" applyAlignment="1">
      <alignment horizontal="center" vertical="top"/>
    </xf>
    <xf numFmtId="0" fontId="19" fillId="0" borderId="15" xfId="24" applyFont="1" applyBorder="1" applyAlignment="1">
      <alignment vertical="top"/>
    </xf>
    <xf numFmtId="49" fontId="19" fillId="0" borderId="0" xfId="22" applyFont="1" applyAlignment="1" applyProtection="1">
      <alignment horizontal="center" vertical="top"/>
      <protection locked="0"/>
    </xf>
    <xf numFmtId="4" fontId="19" fillId="0" borderId="0" xfId="22" applyNumberFormat="1" applyFont="1" applyProtection="1">
      <protection locked="0"/>
    </xf>
    <xf numFmtId="0" fontId="20" fillId="0" borderId="10" xfId="24" applyFont="1" applyBorder="1" applyAlignment="1" applyProtection="1">
      <alignment horizontal="left" vertical="top"/>
      <protection locked="0"/>
    </xf>
    <xf numFmtId="0" fontId="21" fillId="0" borderId="0" xfId="24" applyFont="1" applyAlignment="1">
      <alignment horizontal="left" vertical="top" wrapText="1"/>
    </xf>
    <xf numFmtId="0" fontId="19" fillId="0" borderId="14" xfId="14" applyFont="1" applyBorder="1" applyAlignment="1" applyProtection="1">
      <alignment horizontal="center"/>
      <protection locked="0"/>
    </xf>
    <xf numFmtId="0" fontId="21" fillId="3" borderId="0" xfId="24" applyFont="1" applyFill="1" applyAlignment="1">
      <alignment horizontal="left" vertical="top" wrapText="1"/>
    </xf>
    <xf numFmtId="164" fontId="20" fillId="0" borderId="10" xfId="2" applyFont="1" applyBorder="1" applyAlignment="1">
      <alignment horizontal="center" vertical="top"/>
    </xf>
    <xf numFmtId="0" fontId="20" fillId="0" borderId="0" xfId="2" applyNumberFormat="1" applyFont="1" applyBorder="1" applyAlignment="1">
      <alignment horizontal="left" vertical="top" wrapText="1"/>
    </xf>
    <xf numFmtId="166" fontId="20" fillId="0" borderId="10" xfId="2" applyNumberFormat="1" applyFont="1" applyBorder="1" applyAlignment="1">
      <alignment horizontal="center" vertical="top"/>
    </xf>
    <xf numFmtId="166" fontId="20" fillId="0" borderId="10" xfId="2" applyNumberFormat="1" applyFont="1" applyBorder="1" applyAlignment="1" applyProtection="1">
      <alignment horizontal="center" vertical="top"/>
      <protection locked="0"/>
    </xf>
    <xf numFmtId="166" fontId="20" fillId="0" borderId="6" xfId="2" applyNumberFormat="1" applyFont="1" applyBorder="1" applyAlignment="1">
      <alignment horizontal="center" vertical="top"/>
    </xf>
    <xf numFmtId="0" fontId="19" fillId="0" borderId="0" xfId="0" applyFont="1" applyAlignment="1">
      <alignment horizontal="center" vertical="top" wrapText="1"/>
    </xf>
    <xf numFmtId="166" fontId="20" fillId="0" borderId="8" xfId="2" applyNumberFormat="1" applyFont="1" applyBorder="1" applyAlignment="1" applyProtection="1">
      <alignment horizontal="center" vertical="top"/>
      <protection locked="0"/>
    </xf>
    <xf numFmtId="166" fontId="20" fillId="0" borderId="14" xfId="2" applyNumberFormat="1" applyFont="1" applyBorder="1" applyAlignment="1">
      <alignment horizontal="center" vertical="top"/>
    </xf>
    <xf numFmtId="0" fontId="21" fillId="3" borderId="0" xfId="24" applyFont="1" applyFill="1" applyAlignment="1">
      <alignment vertical="top" wrapText="1"/>
    </xf>
    <xf numFmtId="0" fontId="20" fillId="0" borderId="10" xfId="24" applyFont="1" applyBorder="1" applyAlignment="1" applyProtection="1">
      <alignment horizontal="left" vertical="top" wrapText="1"/>
      <protection locked="0"/>
    </xf>
    <xf numFmtId="2" fontId="19" fillId="0" borderId="10" xfId="24" applyNumberFormat="1" applyFont="1" applyBorder="1" applyAlignment="1" applyProtection="1">
      <alignment horizontal="left" vertical="top"/>
      <protection locked="0"/>
    </xf>
    <xf numFmtId="0" fontId="19" fillId="0" borderId="10" xfId="24" applyFont="1" applyBorder="1" applyAlignment="1" applyProtection="1">
      <alignment horizontal="left" vertical="top"/>
      <protection locked="0"/>
    </xf>
    <xf numFmtId="0" fontId="19" fillId="0" borderId="0" xfId="24" applyFont="1" applyAlignment="1" applyProtection="1">
      <alignment horizontal="left" vertical="top"/>
      <protection locked="0"/>
    </xf>
    <xf numFmtId="2" fontId="19" fillId="0" borderId="0" xfId="24" applyNumberFormat="1" applyFont="1" applyAlignment="1" applyProtection="1">
      <alignment horizontal="left" vertical="top"/>
      <protection locked="0"/>
    </xf>
    <xf numFmtId="0" fontId="19" fillId="0" borderId="10" xfId="24" applyFont="1" applyBorder="1" applyAlignment="1" applyProtection="1">
      <alignment horizontal="left" vertical="top" wrapText="1"/>
      <protection locked="0"/>
    </xf>
    <xf numFmtId="0" fontId="21" fillId="0" borderId="0" xfId="24" applyFont="1" applyAlignment="1">
      <alignment horizontal="left" vertical="top" wrapText="1" indent="1"/>
    </xf>
    <xf numFmtId="2" fontId="19" fillId="0" borderId="10" xfId="24" applyNumberFormat="1" applyFont="1" applyBorder="1" applyAlignment="1" applyProtection="1">
      <alignment vertical="top"/>
      <protection locked="0"/>
    </xf>
    <xf numFmtId="0" fontId="19" fillId="4" borderId="10" xfId="24" applyFont="1" applyFill="1" applyBorder="1" applyAlignment="1" applyProtection="1">
      <alignment horizontal="right" vertical="top"/>
      <protection locked="0"/>
    </xf>
    <xf numFmtId="2" fontId="19" fillId="4" borderId="10" xfId="24" applyNumberFormat="1" applyFont="1" applyFill="1" applyBorder="1" applyAlignment="1" applyProtection="1">
      <alignment horizontal="center" vertical="top"/>
      <protection locked="0"/>
    </xf>
    <xf numFmtId="2" fontId="19" fillId="4" borderId="0" xfId="24" applyNumberFormat="1" applyFont="1" applyFill="1" applyAlignment="1" applyProtection="1">
      <alignment horizontal="center" vertical="top"/>
      <protection locked="0"/>
    </xf>
    <xf numFmtId="0" fontId="19" fillId="4" borderId="0" xfId="24" applyFont="1" applyFill="1" applyAlignment="1">
      <alignment horizontal="left" vertical="top" wrapText="1"/>
    </xf>
    <xf numFmtId="0" fontId="19" fillId="4" borderId="10" xfId="14" applyFont="1" applyFill="1" applyBorder="1" applyAlignment="1" applyProtection="1">
      <alignment horizontal="center" wrapText="1"/>
      <protection locked="0"/>
    </xf>
    <xf numFmtId="177" fontId="19" fillId="4" borderId="10" xfId="33" applyNumberFormat="1" applyFont="1" applyFill="1" applyBorder="1" applyAlignment="1" applyProtection="1">
      <alignment horizontal="right"/>
      <protection locked="0"/>
    </xf>
    <xf numFmtId="175" fontId="19" fillId="4" borderId="10" xfId="33" applyFont="1" applyFill="1" applyBorder="1" applyAlignment="1" applyProtection="1">
      <alignment horizontal="right" shrinkToFit="1"/>
      <protection locked="0"/>
    </xf>
    <xf numFmtId="175" fontId="19" fillId="4" borderId="6" xfId="33" applyFont="1" applyFill="1" applyBorder="1" applyAlignment="1" applyProtection="1">
      <alignment horizontal="right" shrinkToFit="1"/>
      <protection locked="0"/>
    </xf>
    <xf numFmtId="0" fontId="19" fillId="4" borderId="10" xfId="24" applyFont="1" applyFill="1" applyBorder="1" applyAlignment="1" applyProtection="1">
      <alignment horizontal="left" vertical="top" wrapText="1"/>
      <protection locked="0"/>
    </xf>
    <xf numFmtId="2" fontId="19" fillId="4" borderId="10" xfId="24" applyNumberFormat="1" applyFont="1" applyFill="1" applyBorder="1" applyAlignment="1" applyProtection="1">
      <alignment horizontal="left" vertical="top"/>
      <protection locked="0"/>
    </xf>
    <xf numFmtId="2" fontId="19" fillId="4" borderId="0" xfId="24" applyNumberFormat="1" applyFont="1" applyFill="1" applyAlignment="1" applyProtection="1">
      <alignment horizontal="left" vertical="top"/>
      <protection locked="0"/>
    </xf>
    <xf numFmtId="0" fontId="20" fillId="4" borderId="10" xfId="24" applyFont="1" applyFill="1" applyBorder="1" applyAlignment="1" applyProtection="1">
      <alignment horizontal="left" vertical="top" wrapText="1"/>
      <protection locked="0"/>
    </xf>
    <xf numFmtId="0" fontId="20" fillId="4" borderId="0" xfId="24" applyFont="1" applyFill="1" applyAlignment="1">
      <alignment horizontal="left" vertical="top" wrapText="1"/>
    </xf>
    <xf numFmtId="2" fontId="19" fillId="4" borderId="10" xfId="24" applyNumberFormat="1" applyFont="1" applyFill="1" applyBorder="1" applyAlignment="1" applyProtection="1">
      <alignment vertical="top"/>
      <protection locked="0"/>
    </xf>
    <xf numFmtId="0" fontId="19" fillId="0" borderId="0" xfId="22" applyNumberFormat="1" applyFont="1" applyAlignment="1" applyProtection="1">
      <alignment wrapText="1"/>
      <protection locked="0"/>
    </xf>
    <xf numFmtId="0" fontId="19" fillId="0" borderId="0" xfId="22" quotePrefix="1" applyNumberFormat="1" applyFont="1" applyAlignment="1" applyProtection="1">
      <alignment wrapText="1"/>
      <protection locked="0"/>
    </xf>
    <xf numFmtId="0" fontId="19" fillId="0" borderId="0" xfId="22" applyNumberFormat="1" applyFont="1" applyAlignment="1" applyProtection="1">
      <alignment vertical="center"/>
      <protection locked="0"/>
    </xf>
    <xf numFmtId="9" fontId="19" fillId="0" borderId="10" xfId="33" applyNumberFormat="1" applyFont="1" applyFill="1" applyBorder="1" applyAlignment="1" applyProtection="1">
      <alignment horizontal="right" shrinkToFit="1"/>
      <protection locked="0"/>
    </xf>
    <xf numFmtId="0" fontId="19" fillId="4" borderId="0" xfId="24" applyFont="1" applyFill="1" applyAlignment="1">
      <alignment vertical="top" wrapText="1"/>
    </xf>
    <xf numFmtId="0" fontId="21" fillId="4" borderId="0" xfId="24" applyFont="1" applyFill="1" applyAlignment="1">
      <alignment horizontal="left" vertical="top" wrapText="1"/>
    </xf>
    <xf numFmtId="0" fontId="19" fillId="0" borderId="0" xfId="22" applyNumberFormat="1" applyFont="1" applyAlignment="1" applyProtection="1">
      <alignment vertical="top" wrapText="1"/>
      <protection locked="0"/>
    </xf>
    <xf numFmtId="0" fontId="19" fillId="4" borderId="10" xfId="24" applyFont="1" applyFill="1" applyBorder="1" applyAlignment="1" applyProtection="1">
      <alignment horizontal="center" vertical="top"/>
      <protection locked="0"/>
    </xf>
    <xf numFmtId="0" fontId="19" fillId="4" borderId="0" xfId="24" applyFont="1" applyFill="1" applyAlignment="1">
      <alignment horizontal="left" vertical="top" wrapText="1" indent="1"/>
    </xf>
    <xf numFmtId="0" fontId="1" fillId="0" borderId="0" xfId="0" applyFont="1" applyAlignment="1">
      <alignment horizontal="left" vertical="center" wrapText="1"/>
    </xf>
    <xf numFmtId="49" fontId="1" fillId="0" borderId="0" xfId="22" applyAlignment="1">
      <alignment horizontal="left"/>
    </xf>
    <xf numFmtId="0" fontId="1" fillId="0" borderId="0" xfId="35" applyAlignment="1">
      <alignment horizontal="left" vertical="center"/>
    </xf>
    <xf numFmtId="0" fontId="1" fillId="0" borderId="0" xfId="35" applyAlignment="1">
      <alignment horizontal="left" vertical="center" wrapText="1"/>
    </xf>
    <xf numFmtId="0" fontId="1" fillId="0" borderId="9" xfId="35" applyBorder="1" applyAlignment="1">
      <alignment horizontal="left" vertical="center"/>
    </xf>
    <xf numFmtId="0" fontId="1" fillId="0" borderId="9" xfId="35" applyBorder="1" applyAlignment="1">
      <alignment horizontal="left" vertical="center" wrapText="1"/>
    </xf>
    <xf numFmtId="0" fontId="2" fillId="0" borderId="0" xfId="35" applyFont="1"/>
    <xf numFmtId="0" fontId="1" fillId="0" borderId="11" xfId="35" applyBorder="1" applyAlignment="1">
      <alignment horizontal="left" vertical="center"/>
    </xf>
    <xf numFmtId="0" fontId="1" fillId="0" borderId="11" xfId="35" applyBorder="1" applyAlignment="1">
      <alignment horizontal="left" vertical="center" wrapText="1"/>
    </xf>
    <xf numFmtId="176" fontId="0" fillId="0" borderId="0" xfId="2" applyNumberFormat="1" applyFont="1" applyBorder="1" applyAlignment="1">
      <alignment horizontal="right"/>
    </xf>
    <xf numFmtId="176" fontId="1" fillId="0" borderId="0" xfId="34" applyNumberFormat="1" applyAlignment="1">
      <alignment horizontal="right"/>
    </xf>
    <xf numFmtId="0" fontId="19" fillId="4" borderId="0" xfId="24" applyFont="1" applyFill="1" applyAlignment="1" applyProtection="1">
      <alignment horizontal="center" vertical="top"/>
      <protection locked="0"/>
    </xf>
    <xf numFmtId="0" fontId="21" fillId="4" borderId="0" xfId="24" applyFont="1" applyFill="1" applyAlignment="1">
      <alignment vertical="top" wrapText="1"/>
    </xf>
    <xf numFmtId="0" fontId="19" fillId="4" borderId="8" xfId="24" applyFont="1" applyFill="1" applyBorder="1" applyAlignment="1">
      <alignment vertical="top" wrapText="1"/>
    </xf>
    <xf numFmtId="0" fontId="19" fillId="5" borderId="0" xfId="22" applyNumberFormat="1" applyFont="1" applyFill="1" applyProtection="1">
      <protection locked="0"/>
    </xf>
    <xf numFmtId="10" fontId="19" fillId="0" borderId="10" xfId="33" applyNumberFormat="1" applyFont="1" applyFill="1" applyBorder="1" applyAlignment="1" applyProtection="1">
      <alignment horizontal="right" shrinkToFit="1"/>
      <protection locked="0"/>
    </xf>
    <xf numFmtId="4" fontId="19" fillId="0" borderId="10" xfId="4" applyNumberFormat="1" applyFont="1" applyFill="1" applyBorder="1" applyAlignment="1" applyProtection="1">
      <alignment horizontal="right" vertical="top" shrinkToFit="1"/>
      <protection locked="0"/>
    </xf>
    <xf numFmtId="4" fontId="19" fillId="0" borderId="10" xfId="24" applyNumberFormat="1" applyFont="1" applyBorder="1" applyAlignment="1">
      <alignment horizontal="right" vertical="center" shrinkToFit="1"/>
    </xf>
    <xf numFmtId="2" fontId="18" fillId="0" borderId="10" xfId="24" applyNumberFormat="1" applyFont="1" applyBorder="1" applyAlignment="1" applyProtection="1">
      <alignment horizontal="left" vertical="top"/>
      <protection locked="0"/>
    </xf>
    <xf numFmtId="2" fontId="18" fillId="0" borderId="10" xfId="24" applyNumberFormat="1" applyFont="1" applyBorder="1" applyAlignment="1" applyProtection="1">
      <alignment horizontal="center" vertical="top"/>
      <protection locked="0"/>
    </xf>
    <xf numFmtId="2" fontId="18" fillId="4" borderId="10" xfId="24" applyNumberFormat="1" applyFont="1" applyFill="1" applyBorder="1" applyAlignment="1" applyProtection="1">
      <alignment horizontal="left" vertical="top"/>
      <protection locked="0"/>
    </xf>
    <xf numFmtId="0" fontId="2" fillId="0" borderId="0" xfId="35" applyFont="1" applyAlignment="1">
      <alignment horizontal="left" vertical="center" wrapText="1"/>
    </xf>
    <xf numFmtId="0" fontId="1" fillId="0" borderId="0" xfId="35" applyAlignment="1">
      <alignment vertical="center" wrapText="1"/>
    </xf>
    <xf numFmtId="175" fontId="20" fillId="0" borderId="8" xfId="33" applyFont="1" applyBorder="1" applyAlignment="1" applyProtection="1">
      <alignment horizontal="center" vertical="top"/>
    </xf>
    <xf numFmtId="175" fontId="20" fillId="0" borderId="0" xfId="33" applyFont="1" applyBorder="1" applyAlignment="1" applyProtection="1">
      <alignment horizontal="center" vertical="top"/>
    </xf>
    <xf numFmtId="175" fontId="20" fillId="0" borderId="6" xfId="33" applyFont="1" applyBorder="1" applyAlignment="1" applyProtection="1">
      <alignment horizontal="center" vertical="top"/>
    </xf>
    <xf numFmtId="175" fontId="20" fillId="0" borderId="10" xfId="33" applyFont="1" applyBorder="1" applyAlignment="1" applyProtection="1">
      <alignment horizontal="center" vertical="top"/>
    </xf>
    <xf numFmtId="166" fontId="20" fillId="0" borderId="10" xfId="33" applyNumberFormat="1" applyFont="1" applyBorder="1" applyAlignment="1" applyProtection="1">
      <alignment horizontal="center" vertical="top"/>
    </xf>
    <xf numFmtId="175" fontId="20" fillId="0" borderId="12" xfId="33" applyFont="1" applyBorder="1" applyAlignment="1" applyProtection="1">
      <alignment horizontal="center" vertical="top"/>
    </xf>
    <xf numFmtId="175" fontId="20" fillId="0" borderId="11" xfId="33" applyFont="1" applyBorder="1" applyAlignment="1" applyProtection="1">
      <alignment horizontal="center" vertical="top"/>
    </xf>
    <xf numFmtId="175" fontId="20" fillId="0" borderId="16" xfId="33" applyFont="1" applyBorder="1" applyAlignment="1" applyProtection="1">
      <alignment horizontal="center" vertical="top"/>
    </xf>
    <xf numFmtId="175" fontId="20" fillId="0" borderId="15" xfId="33" applyFont="1" applyBorder="1" applyAlignment="1" applyProtection="1">
      <alignment horizontal="center" vertical="top"/>
    </xf>
    <xf numFmtId="166" fontId="20" fillId="0" borderId="15" xfId="33" applyNumberFormat="1" applyFont="1" applyBorder="1" applyAlignment="1" applyProtection="1">
      <alignment horizontal="center" vertical="top"/>
    </xf>
    <xf numFmtId="177" fontId="19" fillId="0" borderId="10" xfId="33" applyNumberFormat="1" applyFont="1" applyFill="1" applyBorder="1" applyAlignment="1" applyProtection="1">
      <alignment horizontal="right"/>
    </xf>
    <xf numFmtId="175" fontId="19" fillId="0" borderId="10" xfId="33" applyFont="1" applyFill="1" applyBorder="1" applyAlignment="1" applyProtection="1">
      <alignment horizontal="right" shrinkToFit="1"/>
    </xf>
    <xf numFmtId="175" fontId="19" fillId="0" borderId="6" xfId="33" applyFont="1" applyFill="1" applyBorder="1" applyAlignment="1" applyProtection="1">
      <alignment horizontal="right" shrinkToFit="1"/>
    </xf>
    <xf numFmtId="0" fontId="19" fillId="0" borderId="10" xfId="33" applyNumberFormat="1" applyFont="1" applyFill="1" applyBorder="1" applyAlignment="1" applyProtection="1">
      <alignment vertical="top"/>
    </xf>
    <xf numFmtId="175" fontId="19" fillId="0" borderId="10" xfId="33" applyFont="1" applyFill="1" applyBorder="1" applyAlignment="1" applyProtection="1">
      <alignment horizontal="center" vertical="top"/>
    </xf>
    <xf numFmtId="175" fontId="19" fillId="0" borderId="6" xfId="33" applyFont="1" applyFill="1" applyBorder="1" applyAlignment="1" applyProtection="1">
      <alignment horizontal="center" vertical="top"/>
    </xf>
    <xf numFmtId="10" fontId="19" fillId="0" borderId="10" xfId="33" applyNumberFormat="1" applyFont="1" applyFill="1" applyBorder="1" applyAlignment="1" applyProtection="1">
      <alignment horizontal="right" shrinkToFit="1"/>
    </xf>
    <xf numFmtId="4" fontId="19" fillId="0" borderId="13" xfId="33" applyNumberFormat="1" applyFont="1" applyFill="1" applyBorder="1" applyAlignment="1" applyProtection="1">
      <alignment horizontal="right" vertical="center"/>
    </xf>
    <xf numFmtId="4" fontId="19" fillId="0" borderId="14" xfId="4" applyNumberFormat="1" applyFont="1" applyFill="1" applyBorder="1" applyAlignment="1" applyProtection="1">
      <alignment horizontal="center" vertical="top"/>
    </xf>
    <xf numFmtId="4" fontId="19" fillId="0" borderId="8" xfId="33" applyNumberFormat="1" applyFont="1" applyFill="1" applyBorder="1" applyAlignment="1" applyProtection="1">
      <alignment horizontal="left" vertical="center"/>
    </xf>
    <xf numFmtId="4" fontId="19" fillId="0" borderId="0" xfId="33" applyNumberFormat="1" applyFont="1" applyFill="1" applyBorder="1" applyAlignment="1" applyProtection="1">
      <alignment horizontal="left" vertical="center"/>
    </xf>
    <xf numFmtId="4" fontId="19" fillId="0" borderId="6" xfId="33" applyNumberFormat="1" applyFont="1" applyFill="1" applyBorder="1" applyAlignment="1" applyProtection="1">
      <alignment horizontal="right" vertical="center"/>
    </xf>
    <xf numFmtId="4" fontId="19" fillId="0" borderId="10" xfId="4" applyNumberFormat="1" applyFont="1" applyFill="1" applyBorder="1" applyAlignment="1" applyProtection="1">
      <alignment horizontal="right" vertical="top" shrinkToFit="1"/>
    </xf>
    <xf numFmtId="4" fontId="19" fillId="0" borderId="16" xfId="33" applyNumberFormat="1" applyFont="1" applyFill="1" applyBorder="1" applyAlignment="1" applyProtection="1">
      <alignment horizontal="right" vertical="center"/>
    </xf>
    <xf numFmtId="4" fontId="19" fillId="0" borderId="15" xfId="4" applyNumberFormat="1" applyFont="1" applyFill="1" applyBorder="1" applyAlignment="1" applyProtection="1">
      <alignment horizontal="center" vertical="top"/>
    </xf>
    <xf numFmtId="4" fontId="19" fillId="0" borderId="9" xfId="33" applyNumberFormat="1" applyFont="1" applyBorder="1" applyAlignment="1" applyProtection="1">
      <alignment horizontal="center" vertical="top" wrapText="1"/>
    </xf>
    <xf numFmtId="4" fontId="19" fillId="0" borderId="0" xfId="33" applyNumberFormat="1" applyFont="1" applyBorder="1" applyAlignment="1" applyProtection="1">
      <alignment horizontal="center" vertical="top" wrapText="1"/>
    </xf>
    <xf numFmtId="4" fontId="19" fillId="0" borderId="11" xfId="33" applyNumberFormat="1" applyFont="1" applyBorder="1" applyAlignment="1" applyProtection="1">
      <alignment horizontal="center" vertical="top" wrapText="1"/>
    </xf>
    <xf numFmtId="0" fontId="20" fillId="0" borderId="10" xfId="24" applyFont="1" applyBorder="1" applyAlignment="1">
      <alignment horizontal="left" vertical="top" wrapText="1"/>
    </xf>
    <xf numFmtId="2" fontId="19" fillId="0" borderId="10" xfId="24" applyNumberFormat="1" applyFont="1" applyBorder="1" applyAlignment="1">
      <alignment horizontal="left" vertical="top"/>
    </xf>
    <xf numFmtId="2" fontId="19" fillId="0" borderId="0" xfId="24" applyNumberFormat="1" applyFont="1" applyAlignment="1">
      <alignment horizontal="center" vertical="top"/>
    </xf>
    <xf numFmtId="2" fontId="19" fillId="0" borderId="10" xfId="24" applyNumberFormat="1" applyFont="1" applyBorder="1" applyAlignment="1">
      <alignment vertical="top"/>
    </xf>
    <xf numFmtId="0" fontId="19" fillId="0" borderId="10" xfId="14" applyFont="1" applyBorder="1" applyAlignment="1">
      <alignment horizontal="center" wrapText="1"/>
    </xf>
    <xf numFmtId="0" fontId="19" fillId="0" borderId="10" xfId="24" applyFont="1" applyBorder="1" applyAlignment="1">
      <alignment horizontal="center" vertical="top"/>
    </xf>
    <xf numFmtId="2" fontId="19" fillId="0" borderId="10" xfId="24" applyNumberFormat="1" applyFont="1" applyBorder="1" applyAlignment="1">
      <alignment horizontal="center" vertical="top"/>
    </xf>
    <xf numFmtId="0" fontId="19" fillId="0" borderId="10" xfId="14" applyFont="1" applyBorder="1" applyAlignment="1">
      <alignment horizontal="center" vertical="top" wrapText="1"/>
    </xf>
    <xf numFmtId="0" fontId="19" fillId="0" borderId="10" xfId="24" applyFont="1" applyBorder="1" applyAlignment="1">
      <alignment horizontal="left" vertical="top" wrapText="1"/>
    </xf>
    <xf numFmtId="4" fontId="19" fillId="0" borderId="13" xfId="24" applyNumberFormat="1" applyFont="1" applyBorder="1" applyAlignment="1">
      <alignment horizontal="right" vertical="center"/>
    </xf>
    <xf numFmtId="4" fontId="19" fillId="0" borderId="0" xfId="24" applyNumberFormat="1" applyFont="1" applyAlignment="1">
      <alignment horizontal="right" vertical="center"/>
    </xf>
    <xf numFmtId="4" fontId="20" fillId="0" borderId="0" xfId="24" applyNumberFormat="1" applyFont="1" applyAlignment="1">
      <alignment horizontal="left" vertical="center"/>
    </xf>
    <xf numFmtId="4" fontId="19" fillId="0" borderId="6" xfId="24" applyNumberFormat="1" applyFont="1" applyBorder="1" applyAlignment="1">
      <alignment horizontal="right" vertical="center"/>
    </xf>
    <xf numFmtId="4" fontId="19" fillId="0" borderId="16" xfId="24" applyNumberFormat="1" applyFont="1" applyBorder="1" applyAlignment="1">
      <alignment horizontal="right" vertical="center"/>
    </xf>
    <xf numFmtId="0" fontId="19" fillId="0" borderId="0" xfId="0" applyFont="1" applyAlignment="1">
      <alignment vertical="top" wrapText="1"/>
    </xf>
    <xf numFmtId="166" fontId="19" fillId="0" borderId="0" xfId="0" applyNumberFormat="1" applyFont="1" applyAlignment="1">
      <alignment vertical="top"/>
    </xf>
    <xf numFmtId="0" fontId="19" fillId="0" borderId="18" xfId="24" applyFont="1" applyBorder="1" applyAlignment="1">
      <alignment horizontal="center" vertical="top"/>
    </xf>
    <xf numFmtId="174" fontId="19" fillId="0" borderId="9" xfId="24" applyNumberFormat="1" applyFont="1" applyBorder="1" applyAlignment="1">
      <alignment horizontal="center" vertical="top"/>
    </xf>
    <xf numFmtId="0" fontId="19" fillId="0" borderId="12" xfId="24" applyFont="1" applyBorder="1" applyAlignment="1">
      <alignment horizontal="center" vertical="top"/>
    </xf>
    <xf numFmtId="174" fontId="19" fillId="0" borderId="11" xfId="24" applyNumberFormat="1" applyFont="1" applyBorder="1" applyAlignment="1">
      <alignment horizontal="center" vertical="top"/>
    </xf>
    <xf numFmtId="49" fontId="19" fillId="0" borderId="0" xfId="22" applyFont="1" applyAlignment="1">
      <alignment horizontal="center" vertical="top"/>
    </xf>
    <xf numFmtId="49" fontId="19" fillId="0" borderId="0" xfId="22" applyFont="1" applyAlignment="1">
      <alignment vertical="top"/>
    </xf>
    <xf numFmtId="49" fontId="19" fillId="0" borderId="0" xfId="22" applyFont="1" applyAlignment="1">
      <alignment vertical="top" wrapText="1"/>
    </xf>
    <xf numFmtId="4" fontId="19" fillId="0" borderId="0" xfId="22" applyNumberFormat="1" applyFont="1"/>
    <xf numFmtId="0" fontId="19" fillId="0" borderId="10" xfId="14" applyFont="1" applyBorder="1" applyAlignment="1">
      <alignment horizontal="center"/>
    </xf>
    <xf numFmtId="0" fontId="19" fillId="0" borderId="10" xfId="33" applyNumberFormat="1" applyFont="1" applyFill="1" applyBorder="1" applyAlignment="1" applyProtection="1">
      <alignment horizontal="center" vertical="top"/>
    </xf>
    <xf numFmtId="0" fontId="19" fillId="0" borderId="6" xfId="33" applyNumberFormat="1" applyFont="1" applyFill="1" applyBorder="1" applyAlignment="1" applyProtection="1">
      <alignment horizontal="center" vertical="top"/>
    </xf>
    <xf numFmtId="0" fontId="19" fillId="4" borderId="10" xfId="24" applyFont="1" applyFill="1" applyBorder="1" applyAlignment="1">
      <alignment horizontal="left" vertical="top" wrapText="1"/>
    </xf>
    <xf numFmtId="2" fontId="19" fillId="4" borderId="10" xfId="24" applyNumberFormat="1" applyFont="1" applyFill="1" applyBorder="1" applyAlignment="1">
      <alignment horizontal="left" vertical="top"/>
    </xf>
    <xf numFmtId="2" fontId="19" fillId="4" borderId="0" xfId="24" applyNumberFormat="1" applyFont="1" applyFill="1" applyAlignment="1">
      <alignment horizontal="left" vertical="top"/>
    </xf>
    <xf numFmtId="2" fontId="19" fillId="4" borderId="10" xfId="24" applyNumberFormat="1" applyFont="1" applyFill="1" applyBorder="1" applyAlignment="1">
      <alignment horizontal="center" vertical="top"/>
    </xf>
    <xf numFmtId="0" fontId="19" fillId="4" borderId="10" xfId="14" applyFont="1" applyFill="1" applyBorder="1" applyAlignment="1">
      <alignment horizontal="center" wrapText="1"/>
    </xf>
    <xf numFmtId="177" fontId="19" fillId="4" borderId="10" xfId="33" applyNumberFormat="1" applyFont="1" applyFill="1" applyBorder="1" applyAlignment="1" applyProtection="1">
      <alignment horizontal="right"/>
    </xf>
    <xf numFmtId="175" fontId="19" fillId="4" borderId="10" xfId="33" applyFont="1" applyFill="1" applyBorder="1" applyAlignment="1" applyProtection="1">
      <alignment horizontal="right" shrinkToFit="1"/>
    </xf>
    <xf numFmtId="175" fontId="19" fillId="4" borderId="6" xfId="33" applyFont="1" applyFill="1" applyBorder="1" applyAlignment="1" applyProtection="1">
      <alignment horizontal="right" shrinkToFit="1"/>
    </xf>
    <xf numFmtId="2" fontId="19" fillId="4" borderId="0" xfId="24" applyNumberFormat="1" applyFont="1" applyFill="1" applyAlignment="1">
      <alignment horizontal="center" vertical="top"/>
    </xf>
    <xf numFmtId="2" fontId="19" fillId="4" borderId="10" xfId="24" applyNumberFormat="1" applyFont="1" applyFill="1" applyBorder="1" applyAlignment="1">
      <alignment vertical="top"/>
    </xf>
    <xf numFmtId="178" fontId="19" fillId="0" borderId="10" xfId="33" applyNumberFormat="1" applyFont="1" applyFill="1" applyBorder="1" applyAlignment="1" applyProtection="1">
      <alignment horizontal="right" shrinkToFit="1"/>
    </xf>
    <xf numFmtId="0" fontId="19" fillId="4" borderId="10" xfId="33" applyNumberFormat="1" applyFont="1" applyFill="1" applyBorder="1" applyAlignment="1" applyProtection="1">
      <alignment vertical="top"/>
    </xf>
    <xf numFmtId="49" fontId="19" fillId="4" borderId="0" xfId="22" applyFont="1" applyFill="1"/>
    <xf numFmtId="0" fontId="19" fillId="4" borderId="0" xfId="24" applyFont="1" applyFill="1" applyAlignment="1">
      <alignment horizontal="center" vertical="top"/>
    </xf>
    <xf numFmtId="0" fontId="20" fillId="0" borderId="0" xfId="24" applyFont="1" applyAlignment="1">
      <alignment horizontal="left" vertical="center" wrapText="1"/>
    </xf>
    <xf numFmtId="0" fontId="19" fillId="0" borderId="0" xfId="24" applyFont="1" applyAlignment="1" applyProtection="1">
      <alignment horizontal="left" vertical="top" wrapText="1"/>
      <protection locked="0"/>
    </xf>
    <xf numFmtId="2" fontId="19" fillId="0" borderId="0" xfId="24" applyNumberFormat="1" applyFont="1" applyAlignment="1">
      <alignment horizontal="left" vertical="top"/>
    </xf>
    <xf numFmtId="0" fontId="19" fillId="0" borderId="10" xfId="24" applyFont="1" applyBorder="1" applyAlignment="1">
      <alignment horizontal="right" vertical="top"/>
    </xf>
    <xf numFmtId="0" fontId="19" fillId="0" borderId="10" xfId="24" applyFont="1" applyBorder="1" applyAlignment="1">
      <alignment horizontal="left" vertical="top"/>
    </xf>
    <xf numFmtId="0" fontId="19" fillId="0" borderId="0" xfId="24" applyFont="1" applyAlignment="1">
      <alignment horizontal="left" vertical="top"/>
    </xf>
    <xf numFmtId="0" fontId="19" fillId="0" borderId="0" xfId="22" applyNumberFormat="1" applyFont="1" applyAlignment="1">
      <alignment horizontal="center"/>
    </xf>
    <xf numFmtId="0" fontId="19" fillId="0" borderId="0" xfId="22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49" fontId="19" fillId="0" borderId="0" xfId="22" applyFont="1" applyAlignment="1">
      <alignment horizontal="center"/>
    </xf>
    <xf numFmtId="164" fontId="19" fillId="0" borderId="0" xfId="2" applyFont="1" applyFill="1" applyBorder="1" applyAlignment="1" applyProtection="1">
      <alignment horizontal="center"/>
    </xf>
    <xf numFmtId="164" fontId="19" fillId="0" borderId="0" xfId="22" applyNumberFormat="1" applyFont="1" applyAlignment="1">
      <alignment horizontal="center"/>
    </xf>
    <xf numFmtId="0" fontId="20" fillId="0" borderId="10" xfId="24" applyFont="1" applyBorder="1" applyAlignment="1">
      <alignment horizontal="left" vertical="top"/>
    </xf>
    <xf numFmtId="0" fontId="19" fillId="4" borderId="0" xfId="22" applyNumberFormat="1" applyFont="1" applyFill="1"/>
    <xf numFmtId="0" fontId="19" fillId="4" borderId="10" xfId="24" applyFont="1" applyFill="1" applyBorder="1" applyAlignment="1">
      <alignment horizontal="right" vertical="top"/>
    </xf>
    <xf numFmtId="166" fontId="20" fillId="0" borderId="0" xfId="24" applyNumberFormat="1" applyFont="1" applyAlignment="1">
      <alignment horizontal="left" vertical="center"/>
    </xf>
    <xf numFmtId="166" fontId="20" fillId="0" borderId="0" xfId="24" applyNumberFormat="1" applyFont="1" applyAlignment="1">
      <alignment horizontal="right" vertical="center"/>
    </xf>
    <xf numFmtId="0" fontId="19" fillId="0" borderId="14" xfId="24" applyFont="1" applyBorder="1" applyAlignment="1">
      <alignment horizontal="center" vertical="center"/>
    </xf>
    <xf numFmtId="166" fontId="19" fillId="0" borderId="14" xfId="24" applyNumberFormat="1" applyFont="1" applyBorder="1" applyAlignment="1">
      <alignment vertical="center"/>
    </xf>
    <xf numFmtId="175" fontId="20" fillId="0" borderId="10" xfId="33" applyFont="1" applyBorder="1" applyAlignment="1" applyProtection="1">
      <alignment horizontal="center" vertical="center"/>
    </xf>
    <xf numFmtId="166" fontId="20" fillId="0" borderId="10" xfId="33" applyNumberFormat="1" applyFont="1" applyBorder="1" applyAlignment="1" applyProtection="1">
      <alignment horizontal="center" vertical="center"/>
    </xf>
    <xf numFmtId="175" fontId="20" fillId="0" borderId="15" xfId="33" applyFont="1" applyBorder="1" applyAlignment="1" applyProtection="1">
      <alignment horizontal="center" vertical="center"/>
    </xf>
    <xf numFmtId="166" fontId="20" fillId="0" borderId="15" xfId="33" applyNumberFormat="1" applyFont="1" applyBorder="1" applyAlignment="1" applyProtection="1">
      <alignment horizontal="center" vertical="center"/>
    </xf>
    <xf numFmtId="0" fontId="19" fillId="0" borderId="10" xfId="14" applyFont="1" applyBorder="1" applyAlignment="1">
      <alignment horizontal="center" vertical="center"/>
    </xf>
    <xf numFmtId="0" fontId="19" fillId="0" borderId="10" xfId="33" applyNumberFormat="1" applyFont="1" applyFill="1" applyBorder="1" applyAlignment="1" applyProtection="1">
      <alignment vertical="center"/>
    </xf>
    <xf numFmtId="0" fontId="19" fillId="0" borderId="6" xfId="33" applyNumberFormat="1" applyFont="1" applyFill="1" applyBorder="1" applyAlignment="1" applyProtection="1">
      <alignment horizontal="center" vertical="center"/>
    </xf>
    <xf numFmtId="0" fontId="19" fillId="0" borderId="10" xfId="14" applyFont="1" applyBorder="1" applyAlignment="1">
      <alignment horizontal="center" vertical="center" wrapText="1"/>
    </xf>
    <xf numFmtId="177" fontId="19" fillId="0" borderId="10" xfId="33" applyNumberFormat="1" applyFont="1" applyFill="1" applyBorder="1" applyAlignment="1" applyProtection="1">
      <alignment horizontal="right" vertical="center"/>
    </xf>
    <xf numFmtId="175" fontId="19" fillId="0" borderId="6" xfId="33" applyFont="1" applyFill="1" applyBorder="1" applyAlignment="1" applyProtection="1">
      <alignment horizontal="right" vertical="center" shrinkToFit="1"/>
    </xf>
    <xf numFmtId="175" fontId="19" fillId="0" borderId="6" xfId="33" applyFont="1" applyFill="1" applyBorder="1" applyAlignment="1" applyProtection="1">
      <alignment horizontal="center" vertical="center"/>
    </xf>
    <xf numFmtId="0" fontId="19" fillId="4" borderId="10" xfId="14" applyFont="1" applyFill="1" applyBorder="1" applyAlignment="1">
      <alignment horizontal="center" vertical="center" wrapText="1"/>
    </xf>
    <xf numFmtId="177" fontId="19" fillId="4" borderId="10" xfId="33" applyNumberFormat="1" applyFont="1" applyFill="1" applyBorder="1" applyAlignment="1" applyProtection="1">
      <alignment horizontal="right" vertical="center"/>
    </xf>
    <xf numFmtId="175" fontId="19" fillId="4" borderId="6" xfId="33" applyFont="1" applyFill="1" applyBorder="1" applyAlignment="1" applyProtection="1">
      <alignment horizontal="right" vertical="center" shrinkToFit="1"/>
    </xf>
    <xf numFmtId="0" fontId="19" fillId="4" borderId="0" xfId="0" applyFont="1" applyFill="1" applyAlignment="1">
      <alignment horizontal="center" vertical="top"/>
    </xf>
    <xf numFmtId="164" fontId="20" fillId="4" borderId="10" xfId="2" applyFont="1" applyFill="1" applyBorder="1" applyAlignment="1" applyProtection="1">
      <alignment horizontal="center" vertical="top"/>
    </xf>
    <xf numFmtId="0" fontId="21" fillId="4" borderId="0" xfId="2" applyNumberFormat="1" applyFont="1" applyFill="1" applyBorder="1" applyAlignment="1" applyProtection="1">
      <alignment horizontal="left" vertical="top" wrapText="1"/>
    </xf>
    <xf numFmtId="164" fontId="20" fillId="4" borderId="10" xfId="2" applyFont="1" applyFill="1" applyBorder="1" applyAlignment="1" applyProtection="1">
      <alignment horizontal="center" vertical="center"/>
    </xf>
    <xf numFmtId="166" fontId="20" fillId="4" borderId="10" xfId="2" applyNumberFormat="1" applyFont="1" applyFill="1" applyBorder="1" applyAlignment="1" applyProtection="1">
      <alignment horizontal="center" vertical="center"/>
    </xf>
    <xf numFmtId="166" fontId="20" fillId="4" borderId="10" xfId="2" applyNumberFormat="1" applyFont="1" applyFill="1" applyBorder="1" applyAlignment="1" applyProtection="1">
      <alignment horizontal="center" vertical="top"/>
    </xf>
    <xf numFmtId="166" fontId="20" fillId="4" borderId="6" xfId="2" applyNumberFormat="1" applyFont="1" applyFill="1" applyBorder="1" applyAlignment="1" applyProtection="1">
      <alignment horizontal="center" vertical="center"/>
    </xf>
    <xf numFmtId="0" fontId="19" fillId="4" borderId="0" xfId="0" applyFont="1" applyFill="1"/>
    <xf numFmtId="0" fontId="19" fillId="0" borderId="9" xfId="24" applyFont="1" applyBorder="1" applyAlignment="1">
      <alignment horizontal="center" vertical="center" wrapText="1"/>
    </xf>
    <xf numFmtId="0" fontId="19" fillId="0" borderId="9" xfId="24" applyFont="1" applyBorder="1" applyAlignment="1">
      <alignment horizontal="center" vertical="center"/>
    </xf>
    <xf numFmtId="4" fontId="19" fillId="0" borderId="14" xfId="4" applyNumberFormat="1" applyFont="1" applyFill="1" applyBorder="1" applyAlignment="1" applyProtection="1">
      <alignment horizontal="center" vertical="center"/>
    </xf>
    <xf numFmtId="0" fontId="19" fillId="0" borderId="0" xfId="24" applyFont="1" applyAlignment="1">
      <alignment horizontal="center" vertical="center" wrapText="1"/>
    </xf>
    <xf numFmtId="0" fontId="19" fillId="0" borderId="0" xfId="24" applyFont="1" applyAlignment="1">
      <alignment horizontal="center" vertical="center"/>
    </xf>
    <xf numFmtId="4" fontId="19" fillId="0" borderId="10" xfId="4" applyNumberFormat="1" applyFont="1" applyFill="1" applyBorder="1" applyAlignment="1" applyProtection="1">
      <alignment horizontal="right" vertical="center" shrinkToFit="1"/>
    </xf>
    <xf numFmtId="0" fontId="19" fillId="0" borderId="11" xfId="24" applyFont="1" applyBorder="1" applyAlignment="1">
      <alignment horizontal="center" vertical="center" wrapText="1"/>
    </xf>
    <xf numFmtId="0" fontId="19" fillId="0" borderId="11" xfId="24" applyFont="1" applyBorder="1" applyAlignment="1">
      <alignment horizontal="center" vertical="center"/>
    </xf>
    <xf numFmtId="4" fontId="19" fillId="0" borderId="15" xfId="4" applyNumberFormat="1" applyFont="1" applyFill="1" applyBorder="1" applyAlignment="1" applyProtection="1">
      <alignment horizontal="center" vertical="center"/>
    </xf>
    <xf numFmtId="49" fontId="19" fillId="0" borderId="10" xfId="22" applyFont="1" applyBorder="1"/>
    <xf numFmtId="2" fontId="20" fillId="0" borderId="10" xfId="24" applyNumberFormat="1" applyFont="1" applyBorder="1" applyAlignment="1">
      <alignment horizontal="center" vertical="top"/>
    </xf>
    <xf numFmtId="2" fontId="20" fillId="0" borderId="0" xfId="24" applyNumberFormat="1" applyFont="1" applyAlignment="1">
      <alignment horizontal="center" vertical="top"/>
    </xf>
    <xf numFmtId="4" fontId="19" fillId="0" borderId="9" xfId="33" applyNumberFormat="1" applyFont="1" applyBorder="1" applyAlignment="1" applyProtection="1">
      <alignment horizontal="center" vertical="center" wrapText="1"/>
    </xf>
    <xf numFmtId="4" fontId="19" fillId="0" borderId="0" xfId="33" applyNumberFormat="1" applyFont="1" applyBorder="1" applyAlignment="1" applyProtection="1">
      <alignment horizontal="center" vertical="center" wrapText="1"/>
    </xf>
    <xf numFmtId="4" fontId="19" fillId="0" borderId="11" xfId="33" applyNumberFormat="1" applyFont="1" applyBorder="1" applyAlignment="1" applyProtection="1">
      <alignment horizontal="center" vertical="center" wrapText="1"/>
    </xf>
    <xf numFmtId="4" fontId="19" fillId="0" borderId="0" xfId="22" applyNumberFormat="1" applyFont="1" applyAlignment="1">
      <alignment vertical="center"/>
    </xf>
    <xf numFmtId="0" fontId="1" fillId="4" borderId="10" xfId="0" quotePrefix="1" applyFont="1" applyFill="1" applyBorder="1" applyAlignment="1">
      <alignment horizontal="left" vertical="center" wrapText="1"/>
    </xf>
    <xf numFmtId="0" fontId="1" fillId="4" borderId="0" xfId="0" quotePrefix="1" applyFont="1" applyFill="1" applyAlignment="1">
      <alignment horizontal="center" vertical="top" wrapText="1"/>
    </xf>
    <xf numFmtId="0" fontId="1" fillId="4" borderId="10" xfId="0" quotePrefix="1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19" fillId="0" borderId="0" xfId="24" applyFont="1" applyAlignment="1">
      <alignment horizontal="left" vertical="center" wrapText="1"/>
    </xf>
    <xf numFmtId="0" fontId="19" fillId="0" borderId="0" xfId="24" applyFont="1" applyAlignment="1">
      <alignment horizontal="right" vertical="top"/>
    </xf>
    <xf numFmtId="4" fontId="19" fillId="0" borderId="0" xfId="22" applyNumberFormat="1" applyFont="1" applyAlignment="1">
      <alignment horizontal="center"/>
    </xf>
    <xf numFmtId="4" fontId="19" fillId="0" borderId="13" xfId="4" applyNumberFormat="1" applyFont="1" applyFill="1" applyBorder="1" applyAlignment="1" applyProtection="1">
      <alignment horizontal="center" vertical="top"/>
    </xf>
    <xf numFmtId="0" fontId="19" fillId="0" borderId="14" xfId="24" applyFont="1" applyBorder="1" applyAlignment="1">
      <alignment horizontal="center" vertical="top" wrapText="1"/>
    </xf>
    <xf numFmtId="4" fontId="19" fillId="0" borderId="14" xfId="33" applyNumberFormat="1" applyFont="1" applyFill="1" applyBorder="1" applyAlignment="1" applyProtection="1">
      <alignment horizontal="right" vertical="center"/>
    </xf>
    <xf numFmtId="0" fontId="1" fillId="0" borderId="0" xfId="0" applyFont="1" applyAlignment="1">
      <alignment horizontal="left" vertical="center" wrapText="1"/>
    </xf>
    <xf numFmtId="0" fontId="2" fillId="0" borderId="0" xfId="35" applyFont="1" applyAlignment="1">
      <alignment horizontal="left" vertical="center" wrapText="1"/>
    </xf>
  </cellXfs>
  <cellStyles count="37">
    <cellStyle name="args.style" xfId="1" xr:uid="{00000000-0005-0000-0000-000000000000}"/>
    <cellStyle name="Comma" xfId="2" builtinId="3"/>
    <cellStyle name="Comma 2" xfId="3" xr:uid="{00000000-0005-0000-0000-000002000000}"/>
    <cellStyle name="Comma 3" xfId="27" xr:uid="{00000000-0005-0000-0000-000003000000}"/>
    <cellStyle name="Comma 4" xfId="30" xr:uid="{00000000-0005-0000-0000-000004000000}"/>
    <cellStyle name="Comma 4 2" xfId="32" xr:uid="{00000000-0005-0000-0000-000005000000}"/>
    <cellStyle name="Comma 4 2 2" xfId="33" xr:uid="{00000000-0005-0000-0000-000006000000}"/>
    <cellStyle name="Comma 5" xfId="31" xr:uid="{00000000-0005-0000-0000-000007000000}"/>
    <cellStyle name="Comma 6" xfId="36" xr:uid="{4EC22D44-AA0C-4A92-8DCD-261CB2247E70}"/>
    <cellStyle name="Comma0" xfId="4" xr:uid="{00000000-0005-0000-0000-000008000000}"/>
    <cellStyle name="Currency 2" xfId="23" xr:uid="{00000000-0005-0000-0000-00000A000000}"/>
    <cellStyle name="Currency 3" xfId="25" xr:uid="{00000000-0005-0000-0000-00000B000000}"/>
    <cellStyle name="Currency 4" xfId="28" xr:uid="{00000000-0005-0000-0000-00000C000000}"/>
    <cellStyle name="Date" xfId="5" xr:uid="{00000000-0005-0000-0000-00000D000000}"/>
    <cellStyle name="Fixed" xfId="6" xr:uid="{00000000-0005-0000-0000-00000E000000}"/>
    <cellStyle name="header" xfId="7" xr:uid="{00000000-0005-0000-0000-00000F000000}"/>
    <cellStyle name="Header1" xfId="8" xr:uid="{00000000-0005-0000-0000-000010000000}"/>
    <cellStyle name="Header2" xfId="9" xr:uid="{00000000-0005-0000-0000-000011000000}"/>
    <cellStyle name="Heading1" xfId="10" xr:uid="{00000000-0005-0000-0000-000012000000}"/>
    <cellStyle name="Heading2" xfId="11" xr:uid="{00000000-0005-0000-0000-000013000000}"/>
    <cellStyle name="Input Cells" xfId="12" xr:uid="{00000000-0005-0000-0000-000014000000}"/>
    <cellStyle name="Normal" xfId="0" builtinId="0"/>
    <cellStyle name="Normal 2" xfId="13" xr:uid="{00000000-0005-0000-0000-000016000000}"/>
    <cellStyle name="Normal 2 2" xfId="34" xr:uid="{8F6213C3-B6D6-4D75-9E38-A4BA0636C631}"/>
    <cellStyle name="Normal 3" xfId="22" xr:uid="{00000000-0005-0000-0000-000017000000}"/>
    <cellStyle name="Normal 3 2" xfId="35" xr:uid="{67ADC7C3-32BA-485F-BEA0-4172A1BA756D}"/>
    <cellStyle name="Normal 4" xfId="24" xr:uid="{00000000-0005-0000-0000-000018000000}"/>
    <cellStyle name="Normal 5" xfId="26" xr:uid="{00000000-0005-0000-0000-000019000000}"/>
    <cellStyle name="Normal_Bill of quantities" xfId="14" xr:uid="{00000000-0005-0000-0000-00001A000000}"/>
    <cellStyle name="Opskrif" xfId="15" xr:uid="{00000000-0005-0000-0000-00001B000000}"/>
    <cellStyle name="OPSKRIF1" xfId="16" xr:uid="{00000000-0005-0000-0000-00001C000000}"/>
    <cellStyle name="OPSKRIFTE" xfId="17" xr:uid="{00000000-0005-0000-0000-00001D000000}"/>
    <cellStyle name="or" xfId="29" xr:uid="{00000000-0005-0000-0000-00001E000000}"/>
    <cellStyle name="per.style" xfId="18" xr:uid="{00000000-0005-0000-0000-00001F000000}"/>
    <cellStyle name="Percent 2" xfId="19" xr:uid="{00000000-0005-0000-0000-000021000000}"/>
    <cellStyle name="T.b.a." xfId="20" xr:uid="{00000000-0005-0000-0000-000022000000}"/>
    <cellStyle name="Total" xfId="21" builtinId="25" customBuiltin="1"/>
  </cellStyles>
  <dxfs count="0"/>
  <tableStyles count="0" defaultTableStyle="TableStyleMedium9" defaultPivotStyle="PivotStyleLight16"/>
  <colors>
    <mruColors>
      <color rgb="FF0000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customXml" Target="../customXml/item7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calcChain" Target="calcChain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theme" Target="theme/theme1.xml"/><Relationship Id="rId9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eetMetadata" Target="metadata.xml"/><Relationship Id="rId99" Type="http://schemas.openxmlformats.org/officeDocument/2006/relationships/customXml" Target="../customXml/item4.xml"/><Relationship Id="rId101" Type="http://schemas.openxmlformats.org/officeDocument/2006/relationships/customXml" Target="../customXml/item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ustomXml" Target="../customXml/item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sharedStrings" Target="sharedStrings.xml"/><Relationship Id="rId98" Type="http://schemas.openxmlformats.org/officeDocument/2006/relationships/customXml" Target="../customXml/item3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tabColor rgb="FFFF0000"/>
  </sheetPr>
  <dimension ref="A1:I183"/>
  <sheetViews>
    <sheetView view="pageBreakPreview" topLeftCell="A116" zoomScale="130" zoomScaleNormal="75" zoomScaleSheetLayoutView="130" workbookViewId="0">
      <selection activeCell="F127" sqref="F127:G127"/>
    </sheetView>
  </sheetViews>
  <sheetFormatPr defaultColWidth="9.109375" defaultRowHeight="11.4" x14ac:dyDescent="0.2"/>
  <cols>
    <col min="1" max="1" width="8.33203125" style="253" customWidth="1"/>
    <col min="2" max="2" width="8.6640625" style="253" customWidth="1"/>
    <col min="3" max="4" width="3.33203125" style="253" customWidth="1"/>
    <col min="5" max="5" width="34.6640625" style="254" customWidth="1"/>
    <col min="6" max="6" width="9.6640625" style="117" customWidth="1"/>
    <col min="7" max="7" width="8.6640625" style="279" customWidth="1"/>
    <col min="8" max="8" width="9.6640625" style="336" customWidth="1"/>
    <col min="9" max="9" width="10.6640625" style="336" customWidth="1"/>
    <col min="10" max="16384" width="9.109375" style="117"/>
  </cols>
  <sheetData>
    <row r="1" spans="1:9" ht="12" x14ac:dyDescent="0.2">
      <c r="A1" s="128"/>
      <c r="B1" s="128"/>
      <c r="C1" s="23"/>
      <c r="D1" s="23"/>
      <c r="E1" s="23"/>
      <c r="F1" s="23"/>
      <c r="G1" s="24"/>
      <c r="H1" s="24"/>
      <c r="I1" s="25"/>
    </row>
    <row r="2" spans="1:9" s="108" customFormat="1" ht="12" x14ac:dyDescent="0.25">
      <c r="A2" s="128" t="s">
        <v>3858</v>
      </c>
      <c r="B2" s="128" t="s">
        <v>13</v>
      </c>
      <c r="C2" s="23"/>
      <c r="D2" s="23"/>
      <c r="E2" s="23"/>
      <c r="F2" s="23" t="s">
        <v>20</v>
      </c>
      <c r="G2" s="24"/>
      <c r="H2" s="24"/>
      <c r="I2" s="25" t="s">
        <v>4379</v>
      </c>
    </row>
    <row r="3" spans="1:9" s="108" customFormat="1" ht="12" x14ac:dyDescent="0.25">
      <c r="A3" s="128"/>
      <c r="B3" s="128"/>
      <c r="C3" s="23"/>
      <c r="D3" s="23"/>
      <c r="E3" s="23"/>
      <c r="F3" s="23"/>
      <c r="G3" s="24"/>
      <c r="H3" s="24"/>
      <c r="I3" s="25"/>
    </row>
    <row r="4" spans="1:9" s="110" customFormat="1" ht="12" x14ac:dyDescent="0.2">
      <c r="A4" s="118"/>
      <c r="B4" s="124"/>
      <c r="C4" s="124"/>
      <c r="D4" s="121"/>
      <c r="E4" s="32"/>
      <c r="F4" s="33"/>
      <c r="G4" s="34"/>
      <c r="H4" s="34"/>
      <c r="I4" s="34"/>
    </row>
    <row r="5" spans="1:9" s="110" customFormat="1" ht="12" x14ac:dyDescent="0.2">
      <c r="A5" s="204" t="s">
        <v>54</v>
      </c>
      <c r="B5" s="205"/>
      <c r="C5" s="205"/>
      <c r="D5" s="206"/>
      <c r="E5" s="207" t="s">
        <v>46</v>
      </c>
      <c r="F5" s="207" t="s">
        <v>47</v>
      </c>
      <c r="G5" s="208" t="s">
        <v>3848</v>
      </c>
      <c r="H5" s="208" t="s">
        <v>49</v>
      </c>
      <c r="I5" s="208" t="s">
        <v>3849</v>
      </c>
    </row>
    <row r="6" spans="1:9" s="110" customFormat="1" ht="12" x14ac:dyDescent="0.2">
      <c r="A6" s="209"/>
      <c r="B6" s="210"/>
      <c r="C6" s="210"/>
      <c r="D6" s="211"/>
      <c r="E6" s="212"/>
      <c r="F6" s="212"/>
      <c r="G6" s="213"/>
      <c r="H6" s="213"/>
      <c r="I6" s="213"/>
    </row>
    <row r="7" spans="1:9" ht="12" x14ac:dyDescent="0.2">
      <c r="A7" s="232" t="s">
        <v>60</v>
      </c>
      <c r="B7" s="233"/>
      <c r="C7" s="234"/>
      <c r="D7" s="235"/>
      <c r="E7" s="43" t="s">
        <v>62</v>
      </c>
      <c r="F7" s="236"/>
      <c r="G7" s="214"/>
      <c r="H7" s="215"/>
      <c r="I7" s="216"/>
    </row>
    <row r="8" spans="1:9" x14ac:dyDescent="0.2">
      <c r="A8" s="237"/>
      <c r="B8" s="238"/>
      <c r="C8" s="234"/>
      <c r="D8" s="238"/>
      <c r="E8" s="53"/>
      <c r="F8" s="239"/>
      <c r="G8" s="217"/>
      <c r="H8" s="218"/>
      <c r="I8" s="219"/>
    </row>
    <row r="9" spans="1:9" ht="22.8" x14ac:dyDescent="0.2">
      <c r="A9" s="240"/>
      <c r="B9" s="233" t="s">
        <v>63</v>
      </c>
      <c r="C9" s="234"/>
      <c r="D9" s="235"/>
      <c r="E9" s="53" t="s">
        <v>64</v>
      </c>
      <c r="F9" s="236" t="s">
        <v>18</v>
      </c>
      <c r="G9" s="214">
        <v>18</v>
      </c>
      <c r="H9" s="56"/>
      <c r="I9" s="216">
        <f>IF(ISNUMBER(G9),G9*H9,IF(G9="-","rate only"," "))</f>
        <v>0</v>
      </c>
    </row>
    <row r="10" spans="1:9" x14ac:dyDescent="0.2">
      <c r="A10" s="237"/>
      <c r="B10" s="238"/>
      <c r="C10" s="234"/>
      <c r="D10" s="238"/>
      <c r="E10" s="53"/>
      <c r="F10" s="239"/>
      <c r="G10" s="217"/>
      <c r="H10" s="218"/>
      <c r="I10" s="219"/>
    </row>
    <row r="11" spans="1:9" ht="22.8" x14ac:dyDescent="0.2">
      <c r="A11" s="240"/>
      <c r="B11" s="233" t="s">
        <v>65</v>
      </c>
      <c r="C11" s="234"/>
      <c r="D11" s="235"/>
      <c r="E11" s="53" t="s">
        <v>3745</v>
      </c>
      <c r="F11" s="236" t="s">
        <v>18</v>
      </c>
      <c r="G11" s="214">
        <v>18</v>
      </c>
      <c r="H11" s="56"/>
      <c r="I11" s="216">
        <f>IF(ISNUMBER(G11),G11*H11,IF(G11="-","rate only"," "))</f>
        <v>0</v>
      </c>
    </row>
    <row r="12" spans="1:9" x14ac:dyDescent="0.2">
      <c r="A12" s="237"/>
      <c r="B12" s="238"/>
      <c r="C12" s="234"/>
      <c r="D12" s="238"/>
      <c r="E12" s="53"/>
      <c r="F12" s="239"/>
      <c r="G12" s="217"/>
      <c r="H12" s="218"/>
      <c r="I12" s="219"/>
    </row>
    <row r="13" spans="1:9" ht="12" x14ac:dyDescent="0.2">
      <c r="A13" s="232" t="s">
        <v>61</v>
      </c>
      <c r="B13" s="233"/>
      <c r="C13" s="234"/>
      <c r="D13" s="235"/>
      <c r="E13" s="43" t="s">
        <v>3536</v>
      </c>
      <c r="F13" s="236"/>
      <c r="G13" s="214"/>
      <c r="H13" s="215"/>
      <c r="I13" s="216"/>
    </row>
    <row r="14" spans="1:9" x14ac:dyDescent="0.2">
      <c r="A14" s="237"/>
      <c r="B14" s="238"/>
      <c r="C14" s="234"/>
      <c r="D14" s="238"/>
      <c r="E14" s="53"/>
      <c r="F14" s="239"/>
      <c r="G14" s="217"/>
      <c r="H14" s="218"/>
      <c r="I14" s="219"/>
    </row>
    <row r="15" spans="1:9" x14ac:dyDescent="0.2">
      <c r="A15" s="240"/>
      <c r="B15" s="233" t="s">
        <v>66</v>
      </c>
      <c r="C15" s="234"/>
      <c r="D15" s="235"/>
      <c r="E15" s="53" t="s">
        <v>67</v>
      </c>
      <c r="F15" s="236" t="s">
        <v>68</v>
      </c>
      <c r="G15" s="214">
        <v>1</v>
      </c>
      <c r="H15" s="56"/>
      <c r="I15" s="216">
        <f>IF(ISNUMBER(G15),G15*H15,IF(G15="-","rate only"," "))</f>
        <v>0</v>
      </c>
    </row>
    <row r="16" spans="1:9" x14ac:dyDescent="0.2">
      <c r="A16" s="237"/>
      <c r="B16" s="238"/>
      <c r="C16" s="234"/>
      <c r="D16" s="238"/>
      <c r="E16" s="53"/>
      <c r="F16" s="239"/>
      <c r="G16" s="217"/>
      <c r="H16" s="218"/>
      <c r="I16" s="219"/>
    </row>
    <row r="17" spans="1:9" x14ac:dyDescent="0.2">
      <c r="A17" s="240"/>
      <c r="B17" s="233" t="s">
        <v>69</v>
      </c>
      <c r="C17" s="234"/>
      <c r="D17" s="235"/>
      <c r="E17" s="53" t="s">
        <v>70</v>
      </c>
      <c r="F17" s="236" t="s">
        <v>68</v>
      </c>
      <c r="G17" s="214">
        <v>1</v>
      </c>
      <c r="H17" s="56"/>
      <c r="I17" s="216">
        <f>IF(ISNUMBER(G17),G17*H17,IF(G17="-","rate only"," "))</f>
        <v>0</v>
      </c>
    </row>
    <row r="18" spans="1:9" x14ac:dyDescent="0.2">
      <c r="A18" s="237"/>
      <c r="B18" s="238"/>
      <c r="C18" s="234"/>
      <c r="D18" s="238"/>
      <c r="E18" s="53"/>
      <c r="F18" s="239"/>
      <c r="G18" s="217"/>
      <c r="H18" s="218"/>
      <c r="I18" s="219"/>
    </row>
    <row r="19" spans="1:9" ht="22.8" x14ac:dyDescent="0.2">
      <c r="A19" s="240"/>
      <c r="B19" s="233" t="s">
        <v>71</v>
      </c>
      <c r="C19" s="234"/>
      <c r="D19" s="235"/>
      <c r="E19" s="53" t="s">
        <v>72</v>
      </c>
      <c r="F19" s="236" t="s">
        <v>18</v>
      </c>
      <c r="G19" s="214">
        <v>18</v>
      </c>
      <c r="H19" s="56"/>
      <c r="I19" s="216">
        <f>IF(ISNUMBER(G19),G19*H19,IF(G19="-","rate only"," "))</f>
        <v>0</v>
      </c>
    </row>
    <row r="20" spans="1:9" x14ac:dyDescent="0.2">
      <c r="A20" s="237"/>
      <c r="B20" s="238"/>
      <c r="C20" s="234"/>
      <c r="D20" s="238"/>
      <c r="E20" s="53"/>
      <c r="F20" s="239"/>
      <c r="G20" s="217"/>
      <c r="H20" s="218"/>
      <c r="I20" s="219"/>
    </row>
    <row r="21" spans="1:9" ht="34.200000000000003" x14ac:dyDescent="0.2">
      <c r="A21" s="240"/>
      <c r="B21" s="233" t="s">
        <v>73</v>
      </c>
      <c r="C21" s="234"/>
      <c r="D21" s="235"/>
      <c r="E21" s="53" t="s">
        <v>3773</v>
      </c>
      <c r="F21" s="236" t="s">
        <v>18</v>
      </c>
      <c r="G21" s="214">
        <v>18</v>
      </c>
      <c r="H21" s="56"/>
      <c r="I21" s="216">
        <f>IF(ISNUMBER(G21),G21*H21,IF(G21="-","rate only"," "))</f>
        <v>0</v>
      </c>
    </row>
    <row r="22" spans="1:9" x14ac:dyDescent="0.2">
      <c r="A22" s="237"/>
      <c r="B22" s="238"/>
      <c r="C22" s="234"/>
      <c r="D22" s="238"/>
      <c r="E22" s="53"/>
      <c r="F22" s="239"/>
      <c r="G22" s="217"/>
      <c r="H22" s="218"/>
      <c r="I22" s="219"/>
    </row>
    <row r="23" spans="1:9" ht="48" x14ac:dyDescent="0.2">
      <c r="A23" s="232" t="s">
        <v>74</v>
      </c>
      <c r="B23" s="233"/>
      <c r="C23" s="234"/>
      <c r="D23" s="235"/>
      <c r="E23" s="43" t="s">
        <v>3537</v>
      </c>
      <c r="F23" s="236"/>
      <c r="G23" s="214"/>
      <c r="H23" s="215"/>
      <c r="I23" s="216"/>
    </row>
    <row r="24" spans="1:9" x14ac:dyDescent="0.2">
      <c r="A24" s="237"/>
      <c r="B24" s="238"/>
      <c r="C24" s="234"/>
      <c r="D24" s="238"/>
      <c r="E24" s="53"/>
      <c r="F24" s="239"/>
      <c r="G24" s="217"/>
      <c r="H24" s="218"/>
      <c r="I24" s="219"/>
    </row>
    <row r="25" spans="1:9" x14ac:dyDescent="0.2">
      <c r="A25" s="240"/>
      <c r="B25" s="233" t="s">
        <v>75</v>
      </c>
      <c r="C25" s="234"/>
      <c r="D25" s="235"/>
      <c r="E25" s="53" t="s">
        <v>76</v>
      </c>
      <c r="F25" s="236" t="s">
        <v>32</v>
      </c>
      <c r="G25" s="214">
        <v>220</v>
      </c>
      <c r="H25" s="56"/>
      <c r="I25" s="216">
        <f>IF(ISNUMBER(G25),G25*H25,IF(G25="-","rate only"," "))</f>
        <v>0</v>
      </c>
    </row>
    <row r="26" spans="1:9" x14ac:dyDescent="0.2">
      <c r="A26" s="237"/>
      <c r="B26" s="238"/>
      <c r="C26" s="234"/>
      <c r="D26" s="238"/>
      <c r="E26" s="53"/>
      <c r="F26" s="239"/>
      <c r="G26" s="217"/>
      <c r="H26" s="218"/>
      <c r="I26" s="219"/>
    </row>
    <row r="27" spans="1:9" x14ac:dyDescent="0.2">
      <c r="A27" s="240"/>
      <c r="B27" s="233" t="s">
        <v>77</v>
      </c>
      <c r="C27" s="234"/>
      <c r="D27" s="235"/>
      <c r="E27" s="53" t="s">
        <v>78</v>
      </c>
      <c r="F27" s="236" t="s">
        <v>16</v>
      </c>
      <c r="G27" s="214">
        <v>33</v>
      </c>
      <c r="H27" s="56"/>
      <c r="I27" s="216">
        <f>IF(ISNUMBER(G27),G27*H27,IF(G27="-","rate only"," "))</f>
        <v>0</v>
      </c>
    </row>
    <row r="28" spans="1:9" x14ac:dyDescent="0.2">
      <c r="A28" s="237"/>
      <c r="B28" s="238"/>
      <c r="C28" s="234"/>
      <c r="D28" s="238"/>
      <c r="E28" s="53"/>
      <c r="F28" s="239"/>
      <c r="G28" s="217"/>
      <c r="H28" s="218"/>
      <c r="I28" s="219"/>
    </row>
    <row r="29" spans="1:9" x14ac:dyDescent="0.2">
      <c r="A29" s="240"/>
      <c r="B29" s="233" t="s">
        <v>79</v>
      </c>
      <c r="C29" s="234"/>
      <c r="D29" s="235"/>
      <c r="E29" s="53" t="s">
        <v>80</v>
      </c>
      <c r="F29" s="236" t="s">
        <v>8</v>
      </c>
      <c r="G29" s="214">
        <v>90</v>
      </c>
      <c r="H29" s="56"/>
      <c r="I29" s="216">
        <f>IF(ISNUMBER(G29),G29*H29,IF(G29="-","rate only"," "))</f>
        <v>0</v>
      </c>
    </row>
    <row r="30" spans="1:9" x14ac:dyDescent="0.2">
      <c r="A30" s="237"/>
      <c r="B30" s="238"/>
      <c r="C30" s="234"/>
      <c r="D30" s="238"/>
      <c r="E30" s="53"/>
      <c r="F30" s="239"/>
      <c r="G30" s="217"/>
      <c r="H30" s="218"/>
      <c r="I30" s="219"/>
    </row>
    <row r="31" spans="1:9" x14ac:dyDescent="0.2">
      <c r="A31" s="240"/>
      <c r="B31" s="233" t="s">
        <v>81</v>
      </c>
      <c r="C31" s="234"/>
      <c r="D31" s="235"/>
      <c r="E31" s="53" t="s">
        <v>82</v>
      </c>
      <c r="F31" s="236" t="s">
        <v>16</v>
      </c>
      <c r="G31" s="214">
        <v>33</v>
      </c>
      <c r="H31" s="56"/>
      <c r="I31" s="216">
        <f>IF(ISNUMBER(G31),G31*H31,IF(G31="-","rate only"," "))</f>
        <v>0</v>
      </c>
    </row>
    <row r="32" spans="1:9" x14ac:dyDescent="0.2">
      <c r="A32" s="237"/>
      <c r="B32" s="238"/>
      <c r="C32" s="234"/>
      <c r="D32" s="238"/>
      <c r="E32" s="53"/>
      <c r="F32" s="239"/>
      <c r="G32" s="217"/>
      <c r="H32" s="218"/>
      <c r="I32" s="219"/>
    </row>
    <row r="33" spans="1:9" ht="22.8" x14ac:dyDescent="0.2">
      <c r="A33" s="240"/>
      <c r="B33" s="233" t="s">
        <v>83</v>
      </c>
      <c r="C33" s="234"/>
      <c r="D33" s="235"/>
      <c r="E33" s="53" t="s">
        <v>84</v>
      </c>
      <c r="F33" s="236" t="s">
        <v>2</v>
      </c>
      <c r="G33" s="214">
        <v>400</v>
      </c>
      <c r="H33" s="56"/>
      <c r="I33" s="216">
        <f>IF(ISNUMBER(G33),G33*H33,IF(G33="-","rate only"," "))</f>
        <v>0</v>
      </c>
    </row>
    <row r="34" spans="1:9" x14ac:dyDescent="0.2">
      <c r="A34" s="237"/>
      <c r="B34" s="238"/>
      <c r="C34" s="234"/>
      <c r="D34" s="238"/>
      <c r="E34" s="53"/>
      <c r="F34" s="239"/>
      <c r="G34" s="217"/>
      <c r="H34" s="218"/>
      <c r="I34" s="219"/>
    </row>
    <row r="35" spans="1:9" ht="22.8" x14ac:dyDescent="0.2">
      <c r="A35" s="240"/>
      <c r="B35" s="233" t="s">
        <v>85</v>
      </c>
      <c r="C35" s="234"/>
      <c r="D35" s="235"/>
      <c r="E35" s="53" t="s">
        <v>86</v>
      </c>
      <c r="F35" s="236" t="s">
        <v>3518</v>
      </c>
      <c r="G35" s="214">
        <v>2500</v>
      </c>
      <c r="H35" s="56"/>
      <c r="I35" s="216">
        <f>IF(ISNUMBER(G35),G35*H35,IF(G35="-","rate only"," "))</f>
        <v>0</v>
      </c>
    </row>
    <row r="36" spans="1:9" x14ac:dyDescent="0.2">
      <c r="A36" s="237"/>
      <c r="B36" s="238"/>
      <c r="C36" s="234"/>
      <c r="D36" s="238"/>
      <c r="E36" s="53"/>
      <c r="F36" s="239"/>
      <c r="G36" s="217"/>
      <c r="H36" s="218"/>
      <c r="I36" s="219"/>
    </row>
    <row r="37" spans="1:9" ht="22.8" x14ac:dyDescent="0.2">
      <c r="A37" s="240"/>
      <c r="B37" s="233" t="s">
        <v>87</v>
      </c>
      <c r="C37" s="234"/>
      <c r="D37" s="235"/>
      <c r="E37" s="53" t="s">
        <v>88</v>
      </c>
      <c r="F37" s="236" t="s">
        <v>89</v>
      </c>
      <c r="G37" s="214">
        <v>1</v>
      </c>
      <c r="H37" s="215">
        <v>100000</v>
      </c>
      <c r="I37" s="216">
        <v>100000</v>
      </c>
    </row>
    <row r="38" spans="1:9" x14ac:dyDescent="0.2">
      <c r="A38" s="237"/>
      <c r="B38" s="238"/>
      <c r="C38" s="234"/>
      <c r="D38" s="238"/>
      <c r="E38" s="53"/>
      <c r="F38" s="239"/>
      <c r="G38" s="217"/>
      <c r="H38" s="218"/>
      <c r="I38" s="219"/>
    </row>
    <row r="39" spans="1:9" ht="22.8" x14ac:dyDescent="0.2">
      <c r="A39" s="240"/>
      <c r="B39" s="233" t="s">
        <v>90</v>
      </c>
      <c r="C39" s="234"/>
      <c r="D39" s="235"/>
      <c r="E39" s="53" t="s">
        <v>91</v>
      </c>
      <c r="F39" s="236" t="s">
        <v>14</v>
      </c>
      <c r="G39" s="214">
        <v>100000</v>
      </c>
      <c r="H39" s="196"/>
      <c r="I39" s="216">
        <f>IF(ISNUMBER(G39),G39*H39,IF(G39="-","rate only"," "))</f>
        <v>0</v>
      </c>
    </row>
    <row r="40" spans="1:9" x14ac:dyDescent="0.2">
      <c r="A40" s="237"/>
      <c r="B40" s="238"/>
      <c r="C40" s="234"/>
      <c r="D40" s="238"/>
      <c r="E40" s="53"/>
      <c r="F40" s="239"/>
      <c r="G40" s="217"/>
      <c r="H40" s="218"/>
      <c r="I40" s="219"/>
    </row>
    <row r="41" spans="1:9" ht="12" x14ac:dyDescent="0.2">
      <c r="A41" s="232" t="s">
        <v>92</v>
      </c>
      <c r="B41" s="233"/>
      <c r="C41" s="234"/>
      <c r="D41" s="235"/>
      <c r="E41" s="43" t="s">
        <v>93</v>
      </c>
      <c r="F41" s="236" t="s">
        <v>18</v>
      </c>
      <c r="G41" s="214">
        <v>18</v>
      </c>
      <c r="H41" s="56"/>
      <c r="I41" s="216">
        <f>IF(ISNUMBER(G41),G41*H41,IF(G41="-","rate only"," "))</f>
        <v>0</v>
      </c>
    </row>
    <row r="42" spans="1:9" x14ac:dyDescent="0.2">
      <c r="A42" s="237"/>
      <c r="B42" s="238"/>
      <c r="C42" s="234"/>
      <c r="D42" s="238"/>
      <c r="E42" s="53"/>
      <c r="F42" s="239"/>
      <c r="G42" s="217"/>
      <c r="H42" s="218"/>
      <c r="I42" s="219"/>
    </row>
    <row r="43" spans="1:9" ht="12" x14ac:dyDescent="0.2">
      <c r="A43" s="232" t="s">
        <v>94</v>
      </c>
      <c r="B43" s="233"/>
      <c r="C43" s="234"/>
      <c r="D43" s="235"/>
      <c r="E43" s="43" t="s">
        <v>3538</v>
      </c>
      <c r="F43" s="236"/>
      <c r="G43" s="214"/>
      <c r="H43" s="215"/>
      <c r="I43" s="216"/>
    </row>
    <row r="44" spans="1:9" x14ac:dyDescent="0.2">
      <c r="A44" s="237"/>
      <c r="B44" s="238"/>
      <c r="C44" s="234"/>
      <c r="D44" s="238"/>
      <c r="E44" s="53"/>
      <c r="F44" s="239"/>
      <c r="G44" s="217"/>
      <c r="H44" s="218"/>
      <c r="I44" s="219"/>
    </row>
    <row r="45" spans="1:9" x14ac:dyDescent="0.2">
      <c r="A45" s="240"/>
      <c r="B45" s="233" t="s">
        <v>95</v>
      </c>
      <c r="C45" s="234"/>
      <c r="D45" s="235"/>
      <c r="E45" s="53" t="s">
        <v>96</v>
      </c>
      <c r="F45" s="236" t="s">
        <v>68</v>
      </c>
      <c r="G45" s="214">
        <v>1</v>
      </c>
      <c r="H45" s="56"/>
      <c r="I45" s="216">
        <f>IF(ISNUMBER(G45),G45*H45,IF(G45="-","rate only"," "))</f>
        <v>0</v>
      </c>
    </row>
    <row r="46" spans="1:9" x14ac:dyDescent="0.2">
      <c r="A46" s="237"/>
      <c r="B46" s="238"/>
      <c r="C46" s="234"/>
      <c r="D46" s="238"/>
      <c r="E46" s="53"/>
      <c r="F46" s="239"/>
      <c r="G46" s="217"/>
      <c r="H46" s="218"/>
      <c r="I46" s="219"/>
    </row>
    <row r="47" spans="1:9" x14ac:dyDescent="0.2">
      <c r="A47" s="240"/>
      <c r="B47" s="233" t="s">
        <v>97</v>
      </c>
      <c r="C47" s="234"/>
      <c r="D47" s="235"/>
      <c r="E47" s="53" t="s">
        <v>98</v>
      </c>
      <c r="F47" s="236" t="s">
        <v>18</v>
      </c>
      <c r="G47" s="214">
        <v>18</v>
      </c>
      <c r="H47" s="56"/>
      <c r="I47" s="216">
        <f>IF(ISNUMBER(G47),G47*H47,IF(G47="-","rate only"," "))</f>
        <v>0</v>
      </c>
    </row>
    <row r="48" spans="1:9" x14ac:dyDescent="0.2">
      <c r="A48" s="237"/>
      <c r="B48" s="238"/>
      <c r="C48" s="234"/>
      <c r="D48" s="238"/>
      <c r="E48" s="53"/>
      <c r="F48" s="239"/>
      <c r="G48" s="217"/>
      <c r="H48" s="218"/>
      <c r="I48" s="219"/>
    </row>
    <row r="49" spans="1:9" ht="12" x14ac:dyDescent="0.2">
      <c r="A49" s="232" t="s">
        <v>100</v>
      </c>
      <c r="B49" s="233"/>
      <c r="C49" s="234"/>
      <c r="D49" s="235"/>
      <c r="E49" s="43" t="s">
        <v>3539</v>
      </c>
      <c r="F49" s="236"/>
      <c r="G49" s="214"/>
      <c r="H49" s="215"/>
      <c r="I49" s="216"/>
    </row>
    <row r="50" spans="1:9" x14ac:dyDescent="0.2">
      <c r="A50" s="237"/>
      <c r="B50" s="238"/>
      <c r="C50" s="234"/>
      <c r="D50" s="238"/>
      <c r="E50" s="53"/>
      <c r="F50" s="239"/>
      <c r="G50" s="217"/>
      <c r="H50" s="218"/>
      <c r="I50" s="219"/>
    </row>
    <row r="51" spans="1:9" x14ac:dyDescent="0.2">
      <c r="A51" s="240"/>
      <c r="B51" s="233" t="s">
        <v>101</v>
      </c>
      <c r="C51" s="234"/>
      <c r="D51" s="235"/>
      <c r="E51" s="53" t="s">
        <v>3746</v>
      </c>
      <c r="F51" s="236" t="s">
        <v>89</v>
      </c>
      <c r="G51" s="214">
        <v>1</v>
      </c>
      <c r="H51" s="215">
        <v>100000</v>
      </c>
      <c r="I51" s="216">
        <f>IF(ISNUMBER(G51),G51*H51,IF(G51="-","rate only"," "))</f>
        <v>100000</v>
      </c>
    </row>
    <row r="52" spans="1:9" x14ac:dyDescent="0.2">
      <c r="A52" s="237"/>
      <c r="B52" s="238"/>
      <c r="C52" s="234"/>
      <c r="D52" s="238"/>
      <c r="E52" s="53"/>
      <c r="F52" s="239"/>
      <c r="G52" s="217"/>
      <c r="H52" s="218"/>
      <c r="I52" s="219"/>
    </row>
    <row r="53" spans="1:9" ht="22.8" x14ac:dyDescent="0.2">
      <c r="A53" s="240"/>
      <c r="B53" s="233" t="s">
        <v>102</v>
      </c>
      <c r="C53" s="234"/>
      <c r="D53" s="235"/>
      <c r="E53" s="53" t="s">
        <v>103</v>
      </c>
      <c r="F53" s="236" t="s">
        <v>14</v>
      </c>
      <c r="G53" s="214">
        <v>100000</v>
      </c>
      <c r="H53" s="196"/>
      <c r="I53" s="216">
        <f>IF(ISNUMBER(G53),G53*H53,IF(G53="-","rate only"," "))</f>
        <v>0</v>
      </c>
    </row>
    <row r="54" spans="1:9" x14ac:dyDescent="0.2">
      <c r="A54" s="237"/>
      <c r="B54" s="238"/>
      <c r="C54" s="234"/>
      <c r="D54" s="238"/>
      <c r="E54" s="53"/>
      <c r="F54" s="239"/>
      <c r="G54" s="217"/>
      <c r="H54" s="218"/>
      <c r="I54" s="219"/>
    </row>
    <row r="55" spans="1:9" x14ac:dyDescent="0.2">
      <c r="A55" s="240"/>
      <c r="B55" s="233" t="s">
        <v>104</v>
      </c>
      <c r="C55" s="234"/>
      <c r="D55" s="235"/>
      <c r="E55" s="53" t="s">
        <v>105</v>
      </c>
      <c r="F55" s="236" t="s">
        <v>89</v>
      </c>
      <c r="G55" s="214">
        <v>1</v>
      </c>
      <c r="H55" s="215">
        <v>60000</v>
      </c>
      <c r="I55" s="216">
        <f>IF(ISNUMBER(G55),G55*H55,IF(G55="-","rate only"," "))</f>
        <v>60000</v>
      </c>
    </row>
    <row r="56" spans="1:9" x14ac:dyDescent="0.2">
      <c r="A56" s="248"/>
      <c r="B56" s="249"/>
      <c r="C56" s="249"/>
      <c r="D56" s="249"/>
      <c r="E56" s="62"/>
      <c r="F56" s="63"/>
      <c r="G56" s="86"/>
      <c r="H56" s="221"/>
      <c r="I56" s="222"/>
    </row>
    <row r="57" spans="1:9" x14ac:dyDescent="0.2">
      <c r="A57" s="223" t="s">
        <v>11</v>
      </c>
      <c r="B57" s="224"/>
      <c r="C57" s="224"/>
      <c r="D57" s="224"/>
      <c r="E57" s="29"/>
      <c r="F57" s="41"/>
      <c r="G57" s="30"/>
      <c r="H57" s="225"/>
      <c r="I57" s="226">
        <f>SUM(I7:I55)</f>
        <v>260000</v>
      </c>
    </row>
    <row r="58" spans="1:9" x14ac:dyDescent="0.2">
      <c r="A58" s="250"/>
      <c r="B58" s="251"/>
      <c r="C58" s="251"/>
      <c r="D58" s="251"/>
      <c r="E58" s="76"/>
      <c r="F58" s="77"/>
      <c r="G58" s="99"/>
      <c r="H58" s="227"/>
      <c r="I58" s="228"/>
    </row>
    <row r="59" spans="1:9" x14ac:dyDescent="0.2">
      <c r="A59" s="248"/>
      <c r="B59" s="249"/>
      <c r="C59" s="249"/>
      <c r="D59" s="249"/>
      <c r="E59" s="62"/>
      <c r="F59" s="63"/>
      <c r="G59" s="86"/>
      <c r="H59" s="221"/>
      <c r="I59" s="222"/>
    </row>
    <row r="60" spans="1:9" x14ac:dyDescent="0.2">
      <c r="A60" s="223" t="s">
        <v>12</v>
      </c>
      <c r="B60" s="224"/>
      <c r="C60" s="224"/>
      <c r="D60" s="224"/>
      <c r="E60" s="29"/>
      <c r="F60" s="41"/>
      <c r="G60" s="30"/>
      <c r="H60" s="225"/>
      <c r="I60" s="226">
        <f>I57</f>
        <v>260000</v>
      </c>
    </row>
    <row r="61" spans="1:9" x14ac:dyDescent="0.2">
      <c r="A61" s="250"/>
      <c r="B61" s="251"/>
      <c r="C61" s="251"/>
      <c r="D61" s="251"/>
      <c r="E61" s="76"/>
      <c r="F61" s="77"/>
      <c r="G61" s="99"/>
      <c r="H61" s="227"/>
      <c r="I61" s="228"/>
    </row>
    <row r="62" spans="1:9" x14ac:dyDescent="0.2">
      <c r="A62" s="237"/>
      <c r="B62" s="238"/>
      <c r="C62" s="234"/>
      <c r="D62" s="238"/>
      <c r="E62" s="53"/>
      <c r="F62" s="239"/>
      <c r="G62" s="217"/>
      <c r="H62" s="218"/>
      <c r="I62" s="219"/>
    </row>
    <row r="63" spans="1:9" ht="22.8" x14ac:dyDescent="0.2">
      <c r="A63" s="240"/>
      <c r="B63" s="233" t="s">
        <v>106</v>
      </c>
      <c r="C63" s="234"/>
      <c r="D63" s="235"/>
      <c r="E63" s="53" t="s">
        <v>107</v>
      </c>
      <c r="F63" s="236" t="s">
        <v>14</v>
      </c>
      <c r="G63" s="214">
        <v>60000</v>
      </c>
      <c r="H63" s="196"/>
      <c r="I63" s="216">
        <f>IF(ISNUMBER(G63),G63*H63,IF(G63="-","rate only"," "))</f>
        <v>0</v>
      </c>
    </row>
    <row r="64" spans="1:9" x14ac:dyDescent="0.2">
      <c r="A64" s="237"/>
      <c r="B64" s="238"/>
      <c r="C64" s="234"/>
      <c r="D64" s="238"/>
      <c r="E64" s="53"/>
      <c r="F64" s="239"/>
      <c r="G64" s="217"/>
      <c r="H64" s="218"/>
      <c r="I64" s="219"/>
    </row>
    <row r="65" spans="1:9" ht="12" x14ac:dyDescent="0.2">
      <c r="A65" s="232" t="s">
        <v>108</v>
      </c>
      <c r="B65" s="233"/>
      <c r="C65" s="234"/>
      <c r="D65" s="235"/>
      <c r="E65" s="43" t="s">
        <v>3540</v>
      </c>
      <c r="F65" s="236"/>
      <c r="G65" s="214"/>
      <c r="H65" s="215"/>
      <c r="I65" s="216"/>
    </row>
    <row r="66" spans="1:9" x14ac:dyDescent="0.2">
      <c r="A66" s="237"/>
      <c r="B66" s="238"/>
      <c r="C66" s="234"/>
      <c r="D66" s="238"/>
      <c r="E66" s="53"/>
      <c r="F66" s="239"/>
      <c r="G66" s="217"/>
      <c r="H66" s="218"/>
      <c r="I66" s="219"/>
    </row>
    <row r="67" spans="1:9" x14ac:dyDescent="0.2">
      <c r="A67" s="240"/>
      <c r="B67" s="233" t="s">
        <v>109</v>
      </c>
      <c r="C67" s="234"/>
      <c r="D67" s="235"/>
      <c r="E67" s="53" t="s">
        <v>1123</v>
      </c>
      <c r="F67" s="236"/>
      <c r="G67" s="214"/>
      <c r="H67" s="215"/>
      <c r="I67" s="216"/>
    </row>
    <row r="68" spans="1:9" x14ac:dyDescent="0.2">
      <c r="A68" s="237"/>
      <c r="B68" s="238"/>
      <c r="C68" s="234"/>
      <c r="D68" s="238"/>
      <c r="E68" s="53"/>
      <c r="F68" s="239"/>
      <c r="G68" s="217"/>
      <c r="H68" s="218"/>
      <c r="I68" s="219"/>
    </row>
    <row r="69" spans="1:9" x14ac:dyDescent="0.2">
      <c r="A69" s="240"/>
      <c r="B69" s="233"/>
      <c r="C69" s="234" t="s">
        <v>3850</v>
      </c>
      <c r="D69" s="235"/>
      <c r="E69" s="53" t="s">
        <v>3859</v>
      </c>
      <c r="F69" s="236" t="s">
        <v>4380</v>
      </c>
      <c r="G69" s="214">
        <v>120</v>
      </c>
      <c r="H69" s="56"/>
      <c r="I69" s="216">
        <f>IF(ISNUMBER(G69),G69*H69,IF(G69="-","rate only"," "))</f>
        <v>0</v>
      </c>
    </row>
    <row r="70" spans="1:9" x14ac:dyDescent="0.2">
      <c r="A70" s="237"/>
      <c r="B70" s="238"/>
      <c r="C70" s="234"/>
      <c r="D70" s="238"/>
      <c r="E70" s="53"/>
      <c r="F70" s="239"/>
      <c r="G70" s="217"/>
      <c r="H70" s="218"/>
      <c r="I70" s="219"/>
    </row>
    <row r="71" spans="1:9" x14ac:dyDescent="0.2">
      <c r="A71" s="240"/>
      <c r="B71" s="233"/>
      <c r="C71" s="234" t="s">
        <v>3851</v>
      </c>
      <c r="D71" s="235"/>
      <c r="E71" s="53" t="s">
        <v>3860</v>
      </c>
      <c r="F71" s="236" t="s">
        <v>4380</v>
      </c>
      <c r="G71" s="214">
        <v>80</v>
      </c>
      <c r="H71" s="56"/>
      <c r="I71" s="216">
        <f>IF(ISNUMBER(G71),G71*H71,IF(G71="-","rate only"," "))</f>
        <v>0</v>
      </c>
    </row>
    <row r="72" spans="1:9" x14ac:dyDescent="0.2">
      <c r="A72" s="237"/>
      <c r="B72" s="238"/>
      <c r="C72" s="234"/>
      <c r="D72" s="238"/>
      <c r="E72" s="53"/>
      <c r="F72" s="239"/>
      <c r="G72" s="217"/>
      <c r="H72" s="218"/>
      <c r="I72" s="219"/>
    </row>
    <row r="73" spans="1:9" x14ac:dyDescent="0.2">
      <c r="A73" s="240"/>
      <c r="B73" s="233"/>
      <c r="C73" s="234" t="s">
        <v>3852</v>
      </c>
      <c r="D73" s="235"/>
      <c r="E73" s="53" t="s">
        <v>3861</v>
      </c>
      <c r="F73" s="236" t="s">
        <v>4380</v>
      </c>
      <c r="G73" s="214">
        <v>80</v>
      </c>
      <c r="H73" s="56"/>
      <c r="I73" s="216">
        <f>IF(ISNUMBER(G73),G73*H73,IF(G73="-","rate only"," "))</f>
        <v>0</v>
      </c>
    </row>
    <row r="74" spans="1:9" x14ac:dyDescent="0.2">
      <c r="A74" s="237"/>
      <c r="B74" s="238"/>
      <c r="C74" s="234"/>
      <c r="D74" s="238"/>
      <c r="E74" s="53"/>
      <c r="F74" s="239"/>
      <c r="G74" s="217"/>
      <c r="H74" s="218"/>
      <c r="I74" s="219"/>
    </row>
    <row r="75" spans="1:9" x14ac:dyDescent="0.2">
      <c r="A75" s="240"/>
      <c r="B75" s="233"/>
      <c r="C75" s="234" t="s">
        <v>3853</v>
      </c>
      <c r="D75" s="235"/>
      <c r="E75" s="53" t="s">
        <v>3862</v>
      </c>
      <c r="F75" s="236" t="s">
        <v>4380</v>
      </c>
      <c r="G75" s="214">
        <v>40</v>
      </c>
      <c r="H75" s="56"/>
      <c r="I75" s="216">
        <f>IF(ISNUMBER(G75),G75*H75,IF(G75="-","rate only"," "))</f>
        <v>0</v>
      </c>
    </row>
    <row r="76" spans="1:9" x14ac:dyDescent="0.2">
      <c r="A76" s="237"/>
      <c r="B76" s="238"/>
      <c r="C76" s="234"/>
      <c r="D76" s="238"/>
      <c r="E76" s="53"/>
      <c r="F76" s="239"/>
      <c r="G76" s="217"/>
      <c r="H76" s="218"/>
      <c r="I76" s="219"/>
    </row>
    <row r="77" spans="1:9" x14ac:dyDescent="0.2">
      <c r="A77" s="240"/>
      <c r="B77" s="233"/>
      <c r="C77" s="234" t="s">
        <v>3854</v>
      </c>
      <c r="D77" s="235"/>
      <c r="E77" s="53" t="s">
        <v>3863</v>
      </c>
      <c r="F77" s="236" t="s">
        <v>4380</v>
      </c>
      <c r="G77" s="214">
        <v>40</v>
      </c>
      <c r="H77" s="56"/>
      <c r="I77" s="216">
        <f>IF(ISNUMBER(G77),G77*H77,IF(G77="-","rate only"," "))</f>
        <v>0</v>
      </c>
    </row>
    <row r="78" spans="1:9" x14ac:dyDescent="0.2">
      <c r="A78" s="237"/>
      <c r="B78" s="238"/>
      <c r="C78" s="234"/>
      <c r="D78" s="238"/>
      <c r="E78" s="53"/>
      <c r="F78" s="239"/>
      <c r="G78" s="217"/>
      <c r="H78" s="218"/>
      <c r="I78" s="219"/>
    </row>
    <row r="79" spans="1:9" x14ac:dyDescent="0.2">
      <c r="A79" s="240"/>
      <c r="B79" s="233"/>
      <c r="C79" s="234" t="s">
        <v>3855</v>
      </c>
      <c r="D79" s="235"/>
      <c r="E79" s="53" t="s">
        <v>3864</v>
      </c>
      <c r="F79" s="236" t="s">
        <v>4380</v>
      </c>
      <c r="G79" s="214">
        <v>40</v>
      </c>
      <c r="H79" s="56"/>
      <c r="I79" s="216">
        <f>IF(ISNUMBER(G79),G79*H79,IF(G79="-","rate only"," "))</f>
        <v>0</v>
      </c>
    </row>
    <row r="80" spans="1:9" x14ac:dyDescent="0.2">
      <c r="A80" s="237"/>
      <c r="B80" s="238"/>
      <c r="C80" s="234"/>
      <c r="D80" s="238"/>
      <c r="E80" s="53"/>
      <c r="F80" s="239"/>
      <c r="G80" s="217"/>
      <c r="H80" s="218"/>
      <c r="I80" s="219"/>
    </row>
    <row r="81" spans="1:9" x14ac:dyDescent="0.2">
      <c r="A81" s="240"/>
      <c r="B81" s="233"/>
      <c r="C81" s="234" t="s">
        <v>3856</v>
      </c>
      <c r="D81" s="235"/>
      <c r="E81" s="53" t="s">
        <v>232</v>
      </c>
      <c r="F81" s="236" t="s">
        <v>4380</v>
      </c>
      <c r="G81" s="214">
        <v>80</v>
      </c>
      <c r="H81" s="56"/>
      <c r="I81" s="216">
        <f>IF(ISNUMBER(G81),G81*H81,IF(G81="-","rate only"," "))</f>
        <v>0</v>
      </c>
    </row>
    <row r="82" spans="1:9" x14ac:dyDescent="0.2">
      <c r="A82" s="237"/>
      <c r="B82" s="238"/>
      <c r="C82" s="234"/>
      <c r="D82" s="238"/>
      <c r="E82" s="53"/>
      <c r="F82" s="239"/>
      <c r="G82" s="217"/>
      <c r="H82" s="218"/>
      <c r="I82" s="219"/>
    </row>
    <row r="83" spans="1:9" x14ac:dyDescent="0.2">
      <c r="A83" s="240"/>
      <c r="B83" s="233" t="s">
        <v>5387</v>
      </c>
      <c r="C83" s="234"/>
      <c r="D83" s="235"/>
      <c r="E83" s="53" t="s">
        <v>3869</v>
      </c>
      <c r="F83" s="236"/>
      <c r="G83" s="214"/>
      <c r="H83" s="215"/>
      <c r="I83" s="216"/>
    </row>
    <row r="84" spans="1:9" x14ac:dyDescent="0.2">
      <c r="A84" s="237"/>
      <c r="B84" s="238"/>
      <c r="C84" s="234"/>
      <c r="D84" s="238"/>
      <c r="E84" s="53"/>
      <c r="F84" s="239"/>
      <c r="G84" s="217"/>
      <c r="H84" s="218"/>
      <c r="I84" s="219"/>
    </row>
    <row r="85" spans="1:9" x14ac:dyDescent="0.2">
      <c r="A85" s="240"/>
      <c r="B85" s="233"/>
      <c r="C85" s="234" t="s">
        <v>3850</v>
      </c>
      <c r="D85" s="235"/>
      <c r="E85" s="53" t="s">
        <v>3870</v>
      </c>
      <c r="F85" s="236" t="s">
        <v>4380</v>
      </c>
      <c r="G85" s="214">
        <v>40</v>
      </c>
      <c r="H85" s="56"/>
      <c r="I85" s="216">
        <f>IF(ISNUMBER(G85),G85*H85,IF(G85="-","rate only"," "))</f>
        <v>0</v>
      </c>
    </row>
    <row r="86" spans="1:9" x14ac:dyDescent="0.2">
      <c r="A86" s="237"/>
      <c r="B86" s="238"/>
      <c r="C86" s="234"/>
      <c r="D86" s="238"/>
      <c r="E86" s="53"/>
      <c r="F86" s="239"/>
      <c r="G86" s="217"/>
      <c r="H86" s="218"/>
      <c r="I86" s="219"/>
    </row>
    <row r="87" spans="1:9" x14ac:dyDescent="0.2">
      <c r="A87" s="240"/>
      <c r="B87" s="233"/>
      <c r="C87" s="234" t="s">
        <v>3851</v>
      </c>
      <c r="D87" s="235"/>
      <c r="E87" s="53" t="s">
        <v>3871</v>
      </c>
      <c r="F87" s="236" t="s">
        <v>4380</v>
      </c>
      <c r="G87" s="214">
        <v>40</v>
      </c>
      <c r="H87" s="56"/>
      <c r="I87" s="216">
        <f>IF(ISNUMBER(G87),G87*H87,IF(G87="-","rate only"," "))</f>
        <v>0</v>
      </c>
    </row>
    <row r="88" spans="1:9" x14ac:dyDescent="0.2">
      <c r="A88" s="237"/>
      <c r="B88" s="238"/>
      <c r="C88" s="234"/>
      <c r="D88" s="238"/>
      <c r="E88" s="53"/>
      <c r="F88" s="239"/>
      <c r="G88" s="217"/>
      <c r="H88" s="218"/>
      <c r="I88" s="219"/>
    </row>
    <row r="89" spans="1:9" x14ac:dyDescent="0.2">
      <c r="A89" s="240"/>
      <c r="B89" s="233"/>
      <c r="C89" s="234" t="s">
        <v>3852</v>
      </c>
      <c r="D89" s="235"/>
      <c r="E89" s="53" t="s">
        <v>3872</v>
      </c>
      <c r="F89" s="236" t="s">
        <v>4380</v>
      </c>
      <c r="G89" s="214">
        <v>40</v>
      </c>
      <c r="H89" s="56"/>
      <c r="I89" s="216">
        <f>IF(ISNUMBER(G89),G89*H89,IF(G89="-","rate only"," "))</f>
        <v>0</v>
      </c>
    </row>
    <row r="90" spans="1:9" x14ac:dyDescent="0.2">
      <c r="A90" s="237"/>
      <c r="B90" s="238"/>
      <c r="C90" s="234"/>
      <c r="D90" s="238"/>
      <c r="E90" s="53"/>
      <c r="F90" s="239"/>
      <c r="G90" s="217"/>
      <c r="H90" s="218"/>
      <c r="I90" s="219"/>
    </row>
    <row r="91" spans="1:9" x14ac:dyDescent="0.2">
      <c r="A91" s="240"/>
      <c r="B91" s="233"/>
      <c r="C91" s="234" t="s">
        <v>3853</v>
      </c>
      <c r="D91" s="235"/>
      <c r="E91" s="53" t="s">
        <v>3873</v>
      </c>
      <c r="F91" s="236" t="s">
        <v>4380</v>
      </c>
      <c r="G91" s="214">
        <v>40</v>
      </c>
      <c r="H91" s="56"/>
      <c r="I91" s="216">
        <f>IF(ISNUMBER(G91),G91*H91,IF(G91="-","rate only"," "))</f>
        <v>0</v>
      </c>
    </row>
    <row r="92" spans="1:9" x14ac:dyDescent="0.2">
      <c r="A92" s="237"/>
      <c r="B92" s="238"/>
      <c r="C92" s="234"/>
      <c r="D92" s="238"/>
      <c r="E92" s="53"/>
      <c r="F92" s="239"/>
      <c r="G92" s="217"/>
      <c r="H92" s="218"/>
      <c r="I92" s="219"/>
    </row>
    <row r="93" spans="1:9" x14ac:dyDescent="0.2">
      <c r="A93" s="240"/>
      <c r="B93" s="233"/>
      <c r="C93" s="234" t="s">
        <v>3854</v>
      </c>
      <c r="D93" s="235"/>
      <c r="E93" s="53" t="s">
        <v>3874</v>
      </c>
      <c r="F93" s="236" t="s">
        <v>4380</v>
      </c>
      <c r="G93" s="214">
        <v>40</v>
      </c>
      <c r="H93" s="56"/>
      <c r="I93" s="216">
        <f>IF(ISNUMBER(G93),G93*H93,IF(G93="-","rate only"," "))</f>
        <v>0</v>
      </c>
    </row>
    <row r="94" spans="1:9" x14ac:dyDescent="0.2">
      <c r="A94" s="237"/>
      <c r="B94" s="238"/>
      <c r="C94" s="234"/>
      <c r="D94" s="238"/>
      <c r="E94" s="53"/>
      <c r="F94" s="239"/>
      <c r="G94" s="217"/>
      <c r="H94" s="218"/>
      <c r="I94" s="219"/>
    </row>
    <row r="95" spans="1:9" x14ac:dyDescent="0.2">
      <c r="A95" s="240"/>
      <c r="B95" s="233"/>
      <c r="C95" s="234" t="s">
        <v>3855</v>
      </c>
      <c r="D95" s="235"/>
      <c r="E95" s="53" t="s">
        <v>3875</v>
      </c>
      <c r="F95" s="236" t="s">
        <v>4380</v>
      </c>
      <c r="G95" s="214">
        <v>40</v>
      </c>
      <c r="H95" s="56"/>
      <c r="I95" s="216">
        <f>IF(ISNUMBER(G95),G95*H95,IF(G95="-","rate only"," "))</f>
        <v>0</v>
      </c>
    </row>
    <row r="96" spans="1:9" x14ac:dyDescent="0.2">
      <c r="A96" s="237"/>
      <c r="B96" s="238"/>
      <c r="C96" s="234"/>
      <c r="D96" s="238"/>
      <c r="E96" s="53"/>
      <c r="F96" s="239"/>
      <c r="G96" s="217"/>
      <c r="H96" s="218"/>
      <c r="I96" s="219"/>
    </row>
    <row r="97" spans="1:9" x14ac:dyDescent="0.2">
      <c r="A97" s="240"/>
      <c r="B97" s="233"/>
      <c r="C97" s="234" t="s">
        <v>3865</v>
      </c>
      <c r="D97" s="235"/>
      <c r="E97" s="53" t="s">
        <v>3876</v>
      </c>
      <c r="F97" s="236"/>
      <c r="G97" s="214"/>
      <c r="H97" s="215"/>
      <c r="I97" s="216"/>
    </row>
    <row r="98" spans="1:9" x14ac:dyDescent="0.2">
      <c r="A98" s="237"/>
      <c r="B98" s="238"/>
      <c r="C98" s="234"/>
      <c r="D98" s="238"/>
      <c r="E98" s="53"/>
      <c r="F98" s="239"/>
      <c r="G98" s="217"/>
      <c r="H98" s="218"/>
      <c r="I98" s="219"/>
    </row>
    <row r="99" spans="1:9" x14ac:dyDescent="0.2">
      <c r="A99" s="240"/>
      <c r="B99" s="233"/>
      <c r="C99" s="234"/>
      <c r="D99" s="235" t="s">
        <v>3877</v>
      </c>
      <c r="E99" s="53" t="s">
        <v>3880</v>
      </c>
      <c r="F99" s="236" t="s">
        <v>4380</v>
      </c>
      <c r="G99" s="214">
        <v>40</v>
      </c>
      <c r="H99" s="56"/>
      <c r="I99" s="216">
        <f>IF(ISNUMBER(G99),G99*H99,IF(G99="-","rate only"," "))</f>
        <v>0</v>
      </c>
    </row>
    <row r="100" spans="1:9" x14ac:dyDescent="0.2">
      <c r="A100" s="237"/>
      <c r="B100" s="238"/>
      <c r="C100" s="234"/>
      <c r="D100" s="238"/>
      <c r="E100" s="53"/>
      <c r="F100" s="239"/>
      <c r="G100" s="217"/>
      <c r="H100" s="218"/>
      <c r="I100" s="219"/>
    </row>
    <row r="101" spans="1:9" ht="13.2" x14ac:dyDescent="0.2">
      <c r="A101" s="240"/>
      <c r="B101" s="233"/>
      <c r="C101" s="234"/>
      <c r="D101" s="235" t="s">
        <v>3878</v>
      </c>
      <c r="E101" s="53" t="s">
        <v>4576</v>
      </c>
      <c r="F101" s="236" t="s">
        <v>4380</v>
      </c>
      <c r="G101" s="214">
        <v>40</v>
      </c>
      <c r="H101" s="56"/>
      <c r="I101" s="216">
        <f>IF(ISNUMBER(G101),G101*H101,IF(G101="-","rate only"," "))</f>
        <v>0</v>
      </c>
    </row>
    <row r="102" spans="1:9" x14ac:dyDescent="0.2">
      <c r="A102" s="237"/>
      <c r="B102" s="238"/>
      <c r="C102" s="234"/>
      <c r="D102" s="238"/>
      <c r="E102" s="53"/>
      <c r="F102" s="239"/>
      <c r="G102" s="217"/>
      <c r="H102" s="218"/>
      <c r="I102" s="219"/>
    </row>
    <row r="103" spans="1:9" x14ac:dyDescent="0.2">
      <c r="A103" s="240"/>
      <c r="B103" s="233"/>
      <c r="C103" s="234"/>
      <c r="D103" s="235" t="s">
        <v>3879</v>
      </c>
      <c r="E103" s="53" t="s">
        <v>3881</v>
      </c>
      <c r="F103" s="236" t="s">
        <v>4380</v>
      </c>
      <c r="G103" s="214">
        <v>40</v>
      </c>
      <c r="H103" s="56"/>
      <c r="I103" s="216">
        <f>IF(ISNUMBER(G103),G103*H103,IF(G103="-","rate only"," "))</f>
        <v>0</v>
      </c>
    </row>
    <row r="104" spans="1:9" x14ac:dyDescent="0.2">
      <c r="A104" s="237"/>
      <c r="B104" s="238"/>
      <c r="C104" s="234"/>
      <c r="D104" s="238"/>
      <c r="E104" s="53"/>
      <c r="F104" s="239"/>
      <c r="G104" s="217"/>
      <c r="H104" s="218"/>
      <c r="I104" s="219"/>
    </row>
    <row r="105" spans="1:9" x14ac:dyDescent="0.2">
      <c r="A105" s="240"/>
      <c r="B105" s="233" t="s">
        <v>110</v>
      </c>
      <c r="C105" s="234"/>
      <c r="D105" s="235"/>
      <c r="E105" s="53" t="s">
        <v>3882</v>
      </c>
      <c r="F105" s="236"/>
      <c r="G105" s="214"/>
      <c r="H105" s="215"/>
      <c r="I105" s="216"/>
    </row>
    <row r="106" spans="1:9" x14ac:dyDescent="0.2">
      <c r="A106" s="237"/>
      <c r="B106" s="238"/>
      <c r="C106" s="234"/>
      <c r="D106" s="238"/>
      <c r="E106" s="53"/>
      <c r="F106" s="239"/>
      <c r="G106" s="217"/>
      <c r="H106" s="218"/>
      <c r="I106" s="219"/>
    </row>
    <row r="107" spans="1:9" x14ac:dyDescent="0.2">
      <c r="A107" s="240"/>
      <c r="B107" s="233"/>
      <c r="C107" s="234" t="s">
        <v>3850</v>
      </c>
      <c r="D107" s="235"/>
      <c r="E107" s="53" t="s">
        <v>3883</v>
      </c>
      <c r="F107" s="236" t="s">
        <v>16</v>
      </c>
      <c r="G107" s="214">
        <v>50</v>
      </c>
      <c r="H107" s="56"/>
      <c r="I107" s="216">
        <f>IF(ISNUMBER(G107),G107*H107,IF(G107="-","rate only"," "))</f>
        <v>0</v>
      </c>
    </row>
    <row r="108" spans="1:9" x14ac:dyDescent="0.2">
      <c r="A108" s="237"/>
      <c r="B108" s="238"/>
      <c r="C108" s="234"/>
      <c r="D108" s="238"/>
      <c r="E108" s="53"/>
      <c r="F108" s="239"/>
      <c r="G108" s="217"/>
      <c r="H108" s="218"/>
      <c r="I108" s="219"/>
    </row>
    <row r="109" spans="1:9" x14ac:dyDescent="0.2">
      <c r="A109" s="240"/>
      <c r="B109" s="233"/>
      <c r="C109" s="234" t="s">
        <v>3851</v>
      </c>
      <c r="D109" s="235"/>
      <c r="E109" s="53" t="s">
        <v>3866</v>
      </c>
      <c r="F109" s="236" t="s">
        <v>16</v>
      </c>
      <c r="G109" s="214">
        <v>50</v>
      </c>
      <c r="H109" s="56"/>
      <c r="I109" s="216">
        <f>IF(ISNUMBER(G109),G109*H109,IF(G109="-","rate only"," "))</f>
        <v>0</v>
      </c>
    </row>
    <row r="110" spans="1:9" x14ac:dyDescent="0.2">
      <c r="A110" s="237"/>
      <c r="B110" s="238"/>
      <c r="C110" s="234"/>
      <c r="D110" s="238"/>
      <c r="E110" s="53"/>
      <c r="F110" s="239"/>
      <c r="G110" s="217"/>
      <c r="H110" s="218"/>
      <c r="I110" s="219"/>
    </row>
    <row r="111" spans="1:9" x14ac:dyDescent="0.2">
      <c r="A111" s="240"/>
      <c r="B111" s="233" t="s">
        <v>111</v>
      </c>
      <c r="C111" s="234"/>
      <c r="D111" s="235"/>
      <c r="E111" s="53" t="s">
        <v>3541</v>
      </c>
      <c r="F111" s="236"/>
      <c r="G111" s="214"/>
      <c r="H111" s="215"/>
      <c r="I111" s="216"/>
    </row>
    <row r="112" spans="1:9" x14ac:dyDescent="0.2">
      <c r="A112" s="237"/>
      <c r="B112" s="238"/>
      <c r="C112" s="234"/>
      <c r="D112" s="238"/>
      <c r="E112" s="53"/>
      <c r="F112" s="239"/>
      <c r="G112" s="217"/>
      <c r="H112" s="218"/>
      <c r="I112" s="219"/>
    </row>
    <row r="113" spans="1:9" x14ac:dyDescent="0.2">
      <c r="A113" s="240"/>
      <c r="B113" s="233"/>
      <c r="C113" s="234" t="s">
        <v>3850</v>
      </c>
      <c r="D113" s="235"/>
      <c r="E113" s="53" t="s">
        <v>3867</v>
      </c>
      <c r="F113" s="236" t="s">
        <v>89</v>
      </c>
      <c r="G113" s="214">
        <v>1</v>
      </c>
      <c r="H113" s="215">
        <v>50000</v>
      </c>
      <c r="I113" s="216">
        <f>IF(ISNUMBER(G113),G113*H113,IF(G113="-","rate only"," "))</f>
        <v>50000</v>
      </c>
    </row>
    <row r="114" spans="1:9" x14ac:dyDescent="0.2">
      <c r="A114" s="237"/>
      <c r="B114" s="238"/>
      <c r="C114" s="234"/>
      <c r="D114" s="238"/>
      <c r="E114" s="53"/>
      <c r="F114" s="239"/>
      <c r="G114" s="217"/>
      <c r="H114" s="218"/>
      <c r="I114" s="219"/>
    </row>
    <row r="115" spans="1:9" ht="22.8" x14ac:dyDescent="0.2">
      <c r="A115" s="240"/>
      <c r="B115" s="233"/>
      <c r="C115" s="234" t="s">
        <v>3851</v>
      </c>
      <c r="D115" s="235"/>
      <c r="E115" s="53" t="s">
        <v>3868</v>
      </c>
      <c r="F115" s="236" t="s">
        <v>14</v>
      </c>
      <c r="G115" s="214">
        <v>50000</v>
      </c>
      <c r="H115" s="196"/>
      <c r="I115" s="216">
        <f>IF(ISNUMBER(G115),G115*H115,IF(G115="-","rate only"," "))</f>
        <v>0</v>
      </c>
    </row>
    <row r="116" spans="1:9" x14ac:dyDescent="0.2">
      <c r="A116" s="237"/>
      <c r="B116" s="238"/>
      <c r="C116" s="234"/>
      <c r="D116" s="238"/>
      <c r="E116" s="53"/>
      <c r="F116" s="239"/>
      <c r="G116" s="217"/>
      <c r="H116" s="218"/>
      <c r="I116" s="219"/>
    </row>
    <row r="117" spans="1:9" ht="12" x14ac:dyDescent="0.2">
      <c r="A117" s="232" t="s">
        <v>112</v>
      </c>
      <c r="B117" s="233"/>
      <c r="C117" s="234"/>
      <c r="D117" s="235"/>
      <c r="E117" s="43" t="s">
        <v>3542</v>
      </c>
      <c r="F117" s="236"/>
      <c r="G117" s="214"/>
      <c r="H117" s="215"/>
      <c r="I117" s="216"/>
    </row>
    <row r="118" spans="1:9" x14ac:dyDescent="0.2">
      <c r="A118" s="237"/>
      <c r="B118" s="238"/>
      <c r="C118" s="234"/>
      <c r="D118" s="238"/>
      <c r="E118" s="53"/>
      <c r="F118" s="239"/>
      <c r="G118" s="217"/>
      <c r="H118" s="218"/>
      <c r="I118" s="219"/>
    </row>
    <row r="119" spans="1:9" x14ac:dyDescent="0.2">
      <c r="A119" s="248"/>
      <c r="B119" s="249"/>
      <c r="C119" s="249"/>
      <c r="D119" s="249"/>
      <c r="E119" s="62"/>
      <c r="F119" s="63"/>
      <c r="G119" s="86"/>
      <c r="H119" s="221"/>
      <c r="I119" s="222"/>
    </row>
    <row r="120" spans="1:9" x14ac:dyDescent="0.2">
      <c r="A120" s="223" t="s">
        <v>11</v>
      </c>
      <c r="B120" s="224"/>
      <c r="C120" s="224"/>
      <c r="D120" s="224"/>
      <c r="E120" s="29"/>
      <c r="F120" s="41"/>
      <c r="G120" s="30"/>
      <c r="H120" s="225"/>
      <c r="I120" s="226">
        <f>SUM(I59:I118)</f>
        <v>310000</v>
      </c>
    </row>
    <row r="121" spans="1:9" x14ac:dyDescent="0.2">
      <c r="A121" s="250"/>
      <c r="B121" s="251"/>
      <c r="C121" s="251"/>
      <c r="D121" s="251"/>
      <c r="E121" s="76"/>
      <c r="F121" s="77"/>
      <c r="G121" s="99"/>
      <c r="H121" s="227"/>
      <c r="I121" s="228"/>
    </row>
    <row r="122" spans="1:9" x14ac:dyDescent="0.2">
      <c r="A122" s="248"/>
      <c r="B122" s="249"/>
      <c r="C122" s="249"/>
      <c r="D122" s="249"/>
      <c r="E122" s="62"/>
      <c r="F122" s="63"/>
      <c r="G122" s="86"/>
      <c r="H122" s="221"/>
      <c r="I122" s="222"/>
    </row>
    <row r="123" spans="1:9" x14ac:dyDescent="0.2">
      <c r="A123" s="223" t="s">
        <v>12</v>
      </c>
      <c r="B123" s="224"/>
      <c r="C123" s="224"/>
      <c r="D123" s="224"/>
      <c r="E123" s="29"/>
      <c r="F123" s="41"/>
      <c r="G123" s="30"/>
      <c r="H123" s="225"/>
      <c r="I123" s="226">
        <f>I120</f>
        <v>310000</v>
      </c>
    </row>
    <row r="124" spans="1:9" x14ac:dyDescent="0.2">
      <c r="A124" s="250"/>
      <c r="B124" s="251"/>
      <c r="C124" s="251"/>
      <c r="D124" s="251"/>
      <c r="E124" s="76"/>
      <c r="F124" s="77"/>
      <c r="G124" s="99"/>
      <c r="H124" s="227"/>
      <c r="I124" s="228"/>
    </row>
    <row r="125" spans="1:9" ht="22.8" x14ac:dyDescent="0.2">
      <c r="A125" s="240"/>
      <c r="B125" s="233" t="s">
        <v>113</v>
      </c>
      <c r="C125" s="234"/>
      <c r="D125" s="235"/>
      <c r="E125" s="53" t="s">
        <v>3884</v>
      </c>
      <c r="F125" s="236"/>
      <c r="G125" s="214"/>
      <c r="H125" s="215"/>
      <c r="I125" s="216"/>
    </row>
    <row r="126" spans="1:9" x14ac:dyDescent="0.2">
      <c r="A126" s="237"/>
      <c r="B126" s="238"/>
      <c r="C126" s="234"/>
      <c r="D126" s="238"/>
      <c r="E126" s="53"/>
      <c r="F126" s="239"/>
      <c r="G126" s="217"/>
      <c r="H126" s="218"/>
      <c r="I126" s="219"/>
    </row>
    <row r="127" spans="1:9" ht="22.8" x14ac:dyDescent="0.2">
      <c r="A127" s="240"/>
      <c r="B127" s="233"/>
      <c r="C127" s="234" t="s">
        <v>3850</v>
      </c>
      <c r="D127" s="235"/>
      <c r="E127" s="53" t="s">
        <v>5494</v>
      </c>
      <c r="F127" s="236" t="s">
        <v>26</v>
      </c>
      <c r="G127" s="214">
        <v>100000</v>
      </c>
      <c r="H127" s="56"/>
      <c r="I127" s="216">
        <f>IF(ISNUMBER(G127),G127*H127,IF(G127="-","rate only"," "))</f>
        <v>0</v>
      </c>
    </row>
    <row r="128" spans="1:9" x14ac:dyDescent="0.2">
      <c r="A128" s="237"/>
      <c r="B128" s="238"/>
      <c r="C128" s="234"/>
      <c r="D128" s="238"/>
      <c r="E128" s="53"/>
      <c r="F128" s="239"/>
      <c r="G128" s="217"/>
      <c r="H128" s="218"/>
      <c r="I128" s="219"/>
    </row>
    <row r="129" spans="1:9" ht="22.8" x14ac:dyDescent="0.2">
      <c r="A129" s="240"/>
      <c r="B129" s="233" t="s">
        <v>114</v>
      </c>
      <c r="C129" s="234"/>
      <c r="D129" s="235"/>
      <c r="E129" s="53" t="s">
        <v>115</v>
      </c>
      <c r="F129" s="236" t="s">
        <v>89</v>
      </c>
      <c r="G129" s="214">
        <v>1</v>
      </c>
      <c r="H129" s="215">
        <v>50000</v>
      </c>
      <c r="I129" s="216">
        <f>IF(ISNUMBER(G129),G129*H129,IF(G129="-","rate only"," "))</f>
        <v>50000</v>
      </c>
    </row>
    <row r="130" spans="1:9" x14ac:dyDescent="0.2">
      <c r="A130" s="237"/>
      <c r="B130" s="238"/>
      <c r="C130" s="234"/>
      <c r="D130" s="238"/>
      <c r="E130" s="53"/>
      <c r="F130" s="239"/>
      <c r="G130" s="217"/>
      <c r="H130" s="218"/>
      <c r="I130" s="219"/>
    </row>
    <row r="131" spans="1:9" ht="22.8" x14ac:dyDescent="0.2">
      <c r="A131" s="240"/>
      <c r="B131" s="233" t="s">
        <v>116</v>
      </c>
      <c r="C131" s="234"/>
      <c r="D131" s="235"/>
      <c r="E131" s="53" t="s">
        <v>117</v>
      </c>
      <c r="F131" s="236" t="s">
        <v>14</v>
      </c>
      <c r="G131" s="214">
        <v>50000</v>
      </c>
      <c r="H131" s="196"/>
      <c r="I131" s="216">
        <f>IF(ISNUMBER(G131),G131*H131,IF(G131="-","rate only"," "))</f>
        <v>0</v>
      </c>
    </row>
    <row r="132" spans="1:9" x14ac:dyDescent="0.2">
      <c r="A132" s="237"/>
      <c r="B132" s="238"/>
      <c r="C132" s="234"/>
      <c r="D132" s="238"/>
      <c r="E132" s="53"/>
      <c r="F132" s="239"/>
      <c r="G132" s="217"/>
      <c r="H132" s="218"/>
      <c r="I132" s="219"/>
    </row>
    <row r="133" spans="1:9" ht="12" x14ac:dyDescent="0.2">
      <c r="A133" s="232" t="s">
        <v>3885</v>
      </c>
      <c r="B133" s="233"/>
      <c r="C133" s="234"/>
      <c r="D133" s="235"/>
      <c r="E133" s="43" t="s">
        <v>3886</v>
      </c>
      <c r="F133" s="236"/>
      <c r="G133" s="214"/>
      <c r="H133" s="215"/>
      <c r="I133" s="216"/>
    </row>
    <row r="134" spans="1:9" x14ac:dyDescent="0.2">
      <c r="A134" s="237"/>
      <c r="B134" s="238"/>
      <c r="C134" s="234"/>
      <c r="D134" s="238"/>
      <c r="E134" s="53"/>
      <c r="F134" s="239"/>
      <c r="G134" s="217"/>
      <c r="H134" s="218"/>
      <c r="I134" s="219"/>
    </row>
    <row r="135" spans="1:9" x14ac:dyDescent="0.2">
      <c r="A135" s="240"/>
      <c r="B135" s="233" t="s">
        <v>5266</v>
      </c>
      <c r="C135" s="234"/>
      <c r="D135" s="235"/>
      <c r="E135" s="53" t="s">
        <v>3887</v>
      </c>
      <c r="F135" s="236" t="s">
        <v>30</v>
      </c>
      <c r="G135" s="214">
        <v>1</v>
      </c>
      <c r="H135" s="215">
        <v>200000</v>
      </c>
      <c r="I135" s="216">
        <f>IF(ISNUMBER(G135),G135*H135,IF(G135="-","rate only"," "))</f>
        <v>200000</v>
      </c>
    </row>
    <row r="136" spans="1:9" x14ac:dyDescent="0.2">
      <c r="A136" s="237"/>
      <c r="B136" s="238"/>
      <c r="C136" s="234"/>
      <c r="D136" s="238"/>
      <c r="E136" s="53"/>
      <c r="F136" s="239"/>
      <c r="G136" s="217"/>
      <c r="H136" s="218"/>
      <c r="I136" s="219"/>
    </row>
    <row r="137" spans="1:9" x14ac:dyDescent="0.2">
      <c r="A137" s="237"/>
      <c r="B137" s="238"/>
      <c r="C137" s="234"/>
      <c r="D137" s="238"/>
      <c r="E137" s="53"/>
      <c r="F137" s="239"/>
      <c r="G137" s="217"/>
      <c r="H137" s="218"/>
      <c r="I137" s="219"/>
    </row>
    <row r="138" spans="1:9" x14ac:dyDescent="0.2">
      <c r="A138" s="237"/>
      <c r="B138" s="238"/>
      <c r="C138" s="234"/>
      <c r="D138" s="238"/>
      <c r="E138" s="53"/>
      <c r="F138" s="239"/>
      <c r="G138" s="217"/>
      <c r="H138" s="218"/>
      <c r="I138" s="219"/>
    </row>
    <row r="139" spans="1:9" x14ac:dyDescent="0.2">
      <c r="A139" s="237"/>
      <c r="B139" s="238"/>
      <c r="C139" s="234"/>
      <c r="D139" s="238"/>
      <c r="E139" s="53"/>
      <c r="F139" s="239"/>
      <c r="G139" s="217"/>
      <c r="H139" s="218"/>
      <c r="I139" s="219"/>
    </row>
    <row r="140" spans="1:9" x14ac:dyDescent="0.2">
      <c r="A140" s="237"/>
      <c r="B140" s="238"/>
      <c r="C140" s="234"/>
      <c r="D140" s="238"/>
      <c r="E140" s="53"/>
      <c r="F140" s="239"/>
      <c r="G140" s="217"/>
      <c r="H140" s="218"/>
      <c r="I140" s="219"/>
    </row>
    <row r="141" spans="1:9" x14ac:dyDescent="0.2">
      <c r="A141" s="237"/>
      <c r="B141" s="238"/>
      <c r="C141" s="234"/>
      <c r="D141" s="238"/>
      <c r="E141" s="53"/>
      <c r="F141" s="239"/>
      <c r="G141" s="217"/>
      <c r="H141" s="218"/>
      <c r="I141" s="219"/>
    </row>
    <row r="142" spans="1:9" x14ac:dyDescent="0.2">
      <c r="A142" s="237"/>
      <c r="B142" s="238"/>
      <c r="C142" s="234"/>
      <c r="D142" s="238"/>
      <c r="E142" s="53"/>
      <c r="F142" s="239"/>
      <c r="G142" s="217"/>
      <c r="H142" s="218"/>
      <c r="I142" s="219"/>
    </row>
    <row r="143" spans="1:9" x14ac:dyDescent="0.2">
      <c r="A143" s="237"/>
      <c r="B143" s="238"/>
      <c r="C143" s="234"/>
      <c r="D143" s="238"/>
      <c r="E143" s="53"/>
      <c r="F143" s="239"/>
      <c r="G143" s="217"/>
      <c r="H143" s="218"/>
      <c r="I143" s="219"/>
    </row>
    <row r="144" spans="1:9" x14ac:dyDescent="0.2">
      <c r="A144" s="237"/>
      <c r="B144" s="238"/>
      <c r="C144" s="234"/>
      <c r="D144" s="238"/>
      <c r="E144" s="53"/>
      <c r="F144" s="239"/>
      <c r="G144" s="217"/>
      <c r="H144" s="218"/>
      <c r="I144" s="219"/>
    </row>
    <row r="145" spans="1:9" x14ac:dyDescent="0.2">
      <c r="A145" s="237"/>
      <c r="B145" s="238"/>
      <c r="C145" s="234"/>
      <c r="D145" s="238"/>
      <c r="E145" s="53"/>
      <c r="F145" s="239"/>
      <c r="G145" s="217"/>
      <c r="H145" s="218"/>
      <c r="I145" s="219"/>
    </row>
    <row r="146" spans="1:9" x14ac:dyDescent="0.2">
      <c r="A146" s="237"/>
      <c r="B146" s="238"/>
      <c r="C146" s="234"/>
      <c r="D146" s="238"/>
      <c r="E146" s="53"/>
      <c r="F146" s="239"/>
      <c r="G146" s="217"/>
      <c r="H146" s="218"/>
      <c r="I146" s="219"/>
    </row>
    <row r="147" spans="1:9" x14ac:dyDescent="0.2">
      <c r="A147" s="237"/>
      <c r="B147" s="238"/>
      <c r="C147" s="234"/>
      <c r="D147" s="238"/>
      <c r="E147" s="53"/>
      <c r="F147" s="239"/>
      <c r="G147" s="217"/>
      <c r="H147" s="218"/>
      <c r="I147" s="219"/>
    </row>
    <row r="148" spans="1:9" x14ac:dyDescent="0.2">
      <c r="A148" s="237"/>
      <c r="B148" s="238"/>
      <c r="C148" s="234"/>
      <c r="D148" s="238"/>
      <c r="E148" s="53"/>
      <c r="F148" s="239"/>
      <c r="G148" s="217"/>
      <c r="H148" s="218"/>
      <c r="I148" s="219"/>
    </row>
    <row r="149" spans="1:9" x14ac:dyDescent="0.2">
      <c r="A149" s="237"/>
      <c r="B149" s="238"/>
      <c r="C149" s="234"/>
      <c r="D149" s="238"/>
      <c r="E149" s="53"/>
      <c r="F149" s="239"/>
      <c r="G149" s="217"/>
      <c r="H149" s="218"/>
      <c r="I149" s="219"/>
    </row>
    <row r="150" spans="1:9" x14ac:dyDescent="0.2">
      <c r="A150" s="237"/>
      <c r="B150" s="238"/>
      <c r="C150" s="234"/>
      <c r="D150" s="238"/>
      <c r="E150" s="53"/>
      <c r="F150" s="239"/>
      <c r="G150" s="217"/>
      <c r="H150" s="218"/>
      <c r="I150" s="219"/>
    </row>
    <row r="151" spans="1:9" x14ac:dyDescent="0.2">
      <c r="A151" s="237"/>
      <c r="B151" s="238"/>
      <c r="C151" s="234"/>
      <c r="D151" s="238"/>
      <c r="E151" s="53"/>
      <c r="F151" s="239"/>
      <c r="G151" s="217"/>
      <c r="H151" s="218"/>
      <c r="I151" s="219"/>
    </row>
    <row r="152" spans="1:9" x14ac:dyDescent="0.2">
      <c r="A152" s="237"/>
      <c r="B152" s="238"/>
      <c r="C152" s="234"/>
      <c r="D152" s="238"/>
      <c r="E152" s="53"/>
      <c r="F152" s="239"/>
      <c r="G152" s="217"/>
      <c r="H152" s="218"/>
      <c r="I152" s="219"/>
    </row>
    <row r="153" spans="1:9" x14ac:dyDescent="0.2">
      <c r="A153" s="237"/>
      <c r="B153" s="238"/>
      <c r="C153" s="234"/>
      <c r="D153" s="238"/>
      <c r="E153" s="53"/>
      <c r="F153" s="239"/>
      <c r="G153" s="217"/>
      <c r="H153" s="218"/>
      <c r="I153" s="219"/>
    </row>
    <row r="154" spans="1:9" x14ac:dyDescent="0.2">
      <c r="A154" s="237"/>
      <c r="B154" s="238"/>
      <c r="C154" s="234"/>
      <c r="D154" s="238"/>
      <c r="E154" s="53"/>
      <c r="F154" s="239"/>
      <c r="G154" s="217"/>
      <c r="H154" s="218"/>
      <c r="I154" s="219"/>
    </row>
    <row r="155" spans="1:9" x14ac:dyDescent="0.2">
      <c r="A155" s="237"/>
      <c r="B155" s="238"/>
      <c r="C155" s="234"/>
      <c r="D155" s="238"/>
      <c r="E155" s="53"/>
      <c r="F155" s="239"/>
      <c r="G155" s="217"/>
      <c r="H155" s="218"/>
      <c r="I155" s="219"/>
    </row>
    <row r="156" spans="1:9" x14ac:dyDescent="0.2">
      <c r="A156" s="237"/>
      <c r="B156" s="238"/>
      <c r="C156" s="234"/>
      <c r="D156" s="238"/>
      <c r="E156" s="53"/>
      <c r="F156" s="239"/>
      <c r="G156" s="217"/>
      <c r="H156" s="218"/>
      <c r="I156" s="219"/>
    </row>
    <row r="157" spans="1:9" x14ac:dyDescent="0.2">
      <c r="A157" s="237"/>
      <c r="B157" s="238"/>
      <c r="C157" s="234"/>
      <c r="D157" s="238"/>
      <c r="E157" s="53"/>
      <c r="F157" s="239"/>
      <c r="G157" s="217"/>
      <c r="H157" s="218"/>
      <c r="I157" s="219"/>
    </row>
    <row r="158" spans="1:9" x14ac:dyDescent="0.2">
      <c r="A158" s="237"/>
      <c r="B158" s="238"/>
      <c r="C158" s="234"/>
      <c r="D158" s="238"/>
      <c r="E158" s="53"/>
      <c r="F158" s="239"/>
      <c r="G158" s="217"/>
      <c r="H158" s="218"/>
      <c r="I158" s="219"/>
    </row>
    <row r="159" spans="1:9" x14ac:dyDescent="0.2">
      <c r="A159" s="237"/>
      <c r="B159" s="238"/>
      <c r="C159" s="234"/>
      <c r="D159" s="238"/>
      <c r="E159" s="53"/>
      <c r="F159" s="239"/>
      <c r="G159" s="217"/>
      <c r="H159" s="218"/>
      <c r="I159" s="219"/>
    </row>
    <row r="160" spans="1:9" x14ac:dyDescent="0.2">
      <c r="A160" s="237"/>
      <c r="B160" s="238"/>
      <c r="C160" s="234"/>
      <c r="D160" s="238"/>
      <c r="E160" s="53"/>
      <c r="F160" s="239"/>
      <c r="G160" s="217"/>
      <c r="H160" s="218"/>
      <c r="I160" s="219"/>
    </row>
    <row r="161" spans="1:9" x14ac:dyDescent="0.2">
      <c r="A161" s="237"/>
      <c r="B161" s="238"/>
      <c r="C161" s="234"/>
      <c r="D161" s="238"/>
      <c r="E161" s="53"/>
      <c r="F161" s="239"/>
      <c r="G161" s="217"/>
      <c r="H161" s="218"/>
      <c r="I161" s="219"/>
    </row>
    <row r="162" spans="1:9" x14ac:dyDescent="0.2">
      <c r="A162" s="237"/>
      <c r="B162" s="238"/>
      <c r="C162" s="234"/>
      <c r="D162" s="238"/>
      <c r="E162" s="53"/>
      <c r="F162" s="239"/>
      <c r="G162" s="217"/>
      <c r="H162" s="218"/>
      <c r="I162" s="219"/>
    </row>
    <row r="163" spans="1:9" x14ac:dyDescent="0.2">
      <c r="A163" s="237"/>
      <c r="B163" s="238"/>
      <c r="C163" s="234"/>
      <c r="D163" s="238"/>
      <c r="E163" s="53"/>
      <c r="F163" s="239"/>
      <c r="G163" s="217"/>
      <c r="H163" s="218"/>
      <c r="I163" s="219"/>
    </row>
    <row r="164" spans="1:9" x14ac:dyDescent="0.2">
      <c r="A164" s="237"/>
      <c r="B164" s="238"/>
      <c r="C164" s="234"/>
      <c r="D164" s="238"/>
      <c r="E164" s="53"/>
      <c r="F164" s="239"/>
      <c r="G164" s="217"/>
      <c r="H164" s="218"/>
      <c r="I164" s="219"/>
    </row>
    <row r="165" spans="1:9" x14ac:dyDescent="0.2">
      <c r="A165" s="237"/>
      <c r="B165" s="238"/>
      <c r="C165" s="234"/>
      <c r="D165" s="238"/>
      <c r="E165" s="53"/>
      <c r="F165" s="239"/>
      <c r="G165" s="217"/>
      <c r="H165" s="218"/>
      <c r="I165" s="219"/>
    </row>
    <row r="166" spans="1:9" x14ac:dyDescent="0.2">
      <c r="A166" s="237"/>
      <c r="B166" s="238"/>
      <c r="C166" s="234"/>
      <c r="D166" s="238"/>
      <c r="E166" s="53"/>
      <c r="F166" s="239"/>
      <c r="G166" s="217"/>
      <c r="H166" s="218"/>
      <c r="I166" s="219"/>
    </row>
    <row r="167" spans="1:9" x14ac:dyDescent="0.2">
      <c r="A167" s="237"/>
      <c r="B167" s="238"/>
      <c r="C167" s="234"/>
      <c r="D167" s="238"/>
      <c r="E167" s="53"/>
      <c r="F167" s="239"/>
      <c r="G167" s="217"/>
      <c r="H167" s="218"/>
      <c r="I167" s="219"/>
    </row>
    <row r="168" spans="1:9" x14ac:dyDescent="0.2">
      <c r="A168" s="237"/>
      <c r="B168" s="238"/>
      <c r="C168" s="234"/>
      <c r="D168" s="238"/>
      <c r="E168" s="53"/>
      <c r="F168" s="239"/>
      <c r="G168" s="217"/>
      <c r="H168" s="218"/>
      <c r="I168" s="219"/>
    </row>
    <row r="169" spans="1:9" x14ac:dyDescent="0.2">
      <c r="A169" s="237"/>
      <c r="B169" s="238"/>
      <c r="C169" s="234"/>
      <c r="D169" s="238"/>
      <c r="E169" s="53"/>
      <c r="F169" s="239"/>
      <c r="G169" s="217"/>
      <c r="H169" s="218"/>
      <c r="I169" s="219"/>
    </row>
    <row r="170" spans="1:9" x14ac:dyDescent="0.2">
      <c r="A170" s="237"/>
      <c r="B170" s="238"/>
      <c r="C170" s="234"/>
      <c r="D170" s="238"/>
      <c r="E170" s="53"/>
      <c r="F170" s="239"/>
      <c r="G170" s="217"/>
      <c r="H170" s="218"/>
      <c r="I170" s="219"/>
    </row>
    <row r="171" spans="1:9" x14ac:dyDescent="0.2">
      <c r="A171" s="237"/>
      <c r="B171" s="238"/>
      <c r="C171" s="234"/>
      <c r="D171" s="238"/>
      <c r="E171" s="53"/>
      <c r="F171" s="239"/>
      <c r="G171" s="217"/>
      <c r="H171" s="218"/>
      <c r="I171" s="219"/>
    </row>
    <row r="172" spans="1:9" x14ac:dyDescent="0.2">
      <c r="A172" s="237"/>
      <c r="B172" s="238"/>
      <c r="C172" s="234"/>
      <c r="D172" s="238"/>
      <c r="E172" s="53"/>
      <c r="F172" s="239"/>
      <c r="G172" s="217"/>
      <c r="H172" s="218"/>
      <c r="I172" s="219"/>
    </row>
    <row r="173" spans="1:9" x14ac:dyDescent="0.2">
      <c r="A173" s="237"/>
      <c r="B173" s="238"/>
      <c r="C173" s="234"/>
      <c r="D173" s="238"/>
      <c r="E173" s="53"/>
      <c r="F173" s="239"/>
      <c r="G173" s="217"/>
      <c r="H173" s="218"/>
      <c r="I173" s="219"/>
    </row>
    <row r="174" spans="1:9" x14ac:dyDescent="0.2">
      <c r="A174" s="237"/>
      <c r="B174" s="238"/>
      <c r="C174" s="234"/>
      <c r="D174" s="238"/>
      <c r="E174" s="53"/>
      <c r="F174" s="239"/>
      <c r="G174" s="217"/>
      <c r="H174" s="218"/>
      <c r="I174" s="219"/>
    </row>
    <row r="175" spans="1:9" x14ac:dyDescent="0.2">
      <c r="A175" s="237"/>
      <c r="B175" s="238"/>
      <c r="C175" s="234"/>
      <c r="D175" s="238"/>
      <c r="E175" s="53"/>
      <c r="F175" s="239"/>
      <c r="G175" s="217"/>
      <c r="H175" s="218"/>
      <c r="I175" s="219"/>
    </row>
    <row r="176" spans="1:9" x14ac:dyDescent="0.2">
      <c r="A176" s="237"/>
      <c r="B176" s="238"/>
      <c r="C176" s="234"/>
      <c r="D176" s="238"/>
      <c r="E176" s="53"/>
      <c r="F176" s="239"/>
      <c r="G176" s="217"/>
      <c r="H176" s="218"/>
      <c r="I176" s="219"/>
    </row>
    <row r="177" spans="1:9" x14ac:dyDescent="0.2">
      <c r="A177" s="237"/>
      <c r="B177" s="238"/>
      <c r="C177" s="234"/>
      <c r="D177" s="238"/>
      <c r="E177" s="53"/>
      <c r="F177" s="239"/>
      <c r="G177" s="217"/>
      <c r="H177" s="218"/>
      <c r="I177" s="219"/>
    </row>
    <row r="178" spans="1:9" x14ac:dyDescent="0.2">
      <c r="A178" s="237"/>
      <c r="B178" s="238"/>
      <c r="C178" s="234"/>
      <c r="D178" s="238"/>
      <c r="E178" s="53"/>
      <c r="F178" s="239"/>
      <c r="G178" s="217"/>
      <c r="H178" s="218"/>
      <c r="I178" s="219"/>
    </row>
    <row r="179" spans="1:9" x14ac:dyDescent="0.2">
      <c r="A179" s="237"/>
      <c r="B179" s="238"/>
      <c r="C179" s="234"/>
      <c r="D179" s="238"/>
      <c r="E179" s="53"/>
      <c r="F179" s="239"/>
      <c r="G179" s="217"/>
      <c r="H179" s="218"/>
      <c r="I179" s="219"/>
    </row>
    <row r="180" spans="1:9" x14ac:dyDescent="0.2">
      <c r="A180" s="237"/>
      <c r="B180" s="238"/>
      <c r="C180" s="234"/>
      <c r="D180" s="238"/>
      <c r="E180" s="53"/>
      <c r="F180" s="239"/>
      <c r="G180" s="217"/>
      <c r="H180" s="218"/>
      <c r="I180" s="219"/>
    </row>
    <row r="181" spans="1:9" s="110" customFormat="1" x14ac:dyDescent="0.2">
      <c r="A181" s="83"/>
      <c r="B181" s="84"/>
      <c r="C181" s="84"/>
      <c r="D181" s="84"/>
      <c r="E181" s="85"/>
      <c r="F181" s="86"/>
      <c r="G181" s="229"/>
      <c r="H181" s="241"/>
      <c r="I181" s="89"/>
    </row>
    <row r="182" spans="1:9" s="110" customFormat="1" ht="12" x14ac:dyDescent="0.2">
      <c r="A182" s="90" t="s">
        <v>3857</v>
      </c>
      <c r="B182" s="242"/>
      <c r="C182" s="242"/>
      <c r="D182" s="242"/>
      <c r="E182" s="243"/>
      <c r="F182" s="30"/>
      <c r="G182" s="230"/>
      <c r="H182" s="244"/>
      <c r="I182" s="198">
        <f>SUM(I122:I180)</f>
        <v>560000</v>
      </c>
    </row>
    <row r="183" spans="1:9" s="110" customFormat="1" x14ac:dyDescent="0.2">
      <c r="A183" s="96"/>
      <c r="B183" s="97"/>
      <c r="C183" s="97"/>
      <c r="D183" s="97"/>
      <c r="E183" s="98"/>
      <c r="F183" s="99"/>
      <c r="G183" s="231"/>
      <c r="H183" s="245"/>
      <c r="I183" s="102"/>
    </row>
  </sheetData>
  <sheetProtection algorithmName="SHA-512" hashValue="hrsw3aCn+mI6vTc8dIGtlVzsbHRJ5NQoweeCvOkZATZhsau6i8z3uQpa6lNtOheBsd7T35qB5RzzBIn9DMmuEQ==" saltValue="41Kk/qHO08hbma4kjxdQrw==" spinCount="100000" sheet="1" objects="1" scenarios="1"/>
  <autoFilter ref="F1:F183" xr:uid="{14B89D9C-7E55-4137-A90A-43F2C05FCFDB}"/>
  <dataConsolidate link="1"/>
  <dataValidations count="1">
    <dataValidation type="list" showInputMessage="1" showErrorMessage="1" sqref="F56:F61 F119:F124" xr:uid="{1A1F4228-79F9-477D-BD41-5D791C388F31}">
      <formula1>"-,No,m,m²,m³,%,Prov Sum,Lump Sum,Sum, Litre, hour, day"</formula1>
    </dataValidation>
  </dataValidations>
  <pageMargins left="0.59055118110236227" right="0.19685039370078741" top="0.39370078740157483" bottom="0.27559055118110237" header="0.19685039370078741" footer="0.19685039370078741"/>
  <pageSetup paperSize="9" firstPageNumber="7" fitToHeight="5" orientation="portrait" cellComments="atEnd" useFirstPageNumber="1" r:id="rId1"/>
  <headerFooter>
    <oddFooter>&amp;RC3-&amp;P</oddFooter>
  </headerFooter>
  <rowBreaks count="2" manualBreakCount="2">
    <brk id="58" max="16383" man="1"/>
    <brk id="12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732FB-B512-4A69-8AE4-BC14EDA64752}">
  <sheetPr>
    <tabColor rgb="FFFFFF00"/>
  </sheetPr>
  <dimension ref="A1:DI29"/>
  <sheetViews>
    <sheetView view="pageBreakPreview" zoomScaleNormal="75" zoomScaleSheetLayoutView="100" workbookViewId="0">
      <pane ySplit="4" topLeftCell="A5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4981</v>
      </c>
      <c r="C2" s="128" t="s">
        <v>643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SUBTOTAL(9,M$7:M883)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155"/>
      <c r="C7" s="152"/>
      <c r="D7" s="153"/>
      <c r="E7" s="42"/>
      <c r="F7" s="43" t="s">
        <v>643</v>
      </c>
      <c r="G7" s="44"/>
      <c r="H7" s="45"/>
      <c r="I7" s="46"/>
      <c r="J7" s="47"/>
      <c r="K7" s="48"/>
      <c r="L7" s="49"/>
      <c r="M7" s="46"/>
    </row>
    <row r="8" spans="1:113" s="112" customFormat="1" ht="24" x14ac:dyDescent="0.2">
      <c r="A8" s="30" t="s">
        <v>55</v>
      </c>
      <c r="B8" s="150" t="s">
        <v>644</v>
      </c>
      <c r="C8" s="150"/>
      <c r="D8" s="154"/>
      <c r="E8" s="51"/>
      <c r="F8" s="43" t="s">
        <v>645</v>
      </c>
      <c r="G8" s="54"/>
      <c r="H8" s="55"/>
      <c r="I8" s="56"/>
      <c r="J8" s="57"/>
      <c r="K8" s="58"/>
      <c r="L8" s="56"/>
      <c r="M8" s="56" t="str">
        <f t="shared" ref="M8:M13" si="0"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 t="s">
        <v>56</v>
      </c>
      <c r="B9" s="155"/>
      <c r="C9" s="155" t="s">
        <v>646</v>
      </c>
      <c r="D9" s="154"/>
      <c r="E9" s="51"/>
      <c r="F9" s="31" t="s">
        <v>491</v>
      </c>
      <c r="G9" s="54" t="s">
        <v>8</v>
      </c>
      <c r="H9" s="55"/>
      <c r="I9" s="56"/>
      <c r="J9" s="57"/>
      <c r="K9" s="58"/>
      <c r="L9" s="56"/>
      <c r="M9" s="56" t="str">
        <f t="shared" si="0"/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 t="s">
        <v>56</v>
      </c>
      <c r="B10" s="155"/>
      <c r="C10" s="155" t="s">
        <v>648</v>
      </c>
      <c r="D10" s="154"/>
      <c r="E10" s="51"/>
      <c r="F10" s="31" t="s">
        <v>647</v>
      </c>
      <c r="G10" s="54" t="s">
        <v>8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 t="s">
        <v>56</v>
      </c>
      <c r="B11" s="155"/>
      <c r="C11" s="155" t="s">
        <v>649</v>
      </c>
      <c r="D11" s="154"/>
      <c r="E11" s="51"/>
      <c r="F11" s="31" t="s">
        <v>494</v>
      </c>
      <c r="G11" s="54" t="s">
        <v>8</v>
      </c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22.8" x14ac:dyDescent="0.2">
      <c r="A12" s="30" t="s">
        <v>56</v>
      </c>
      <c r="B12" s="155"/>
      <c r="C12" s="155" t="s">
        <v>650</v>
      </c>
      <c r="D12" s="154"/>
      <c r="E12" s="51"/>
      <c r="F12" s="31" t="s">
        <v>496</v>
      </c>
      <c r="G12" s="54" t="s">
        <v>8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 t="s">
        <v>56</v>
      </c>
      <c r="B13" s="155"/>
      <c r="C13" s="155" t="s">
        <v>651</v>
      </c>
      <c r="D13" s="154"/>
      <c r="E13" s="51"/>
      <c r="F13" s="31" t="s">
        <v>3726</v>
      </c>
      <c r="G13" s="54"/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x14ac:dyDescent="0.2">
      <c r="A14" s="30" t="s">
        <v>3</v>
      </c>
      <c r="B14" s="50"/>
      <c r="C14" s="50"/>
      <c r="D14" s="50" t="s">
        <v>3850</v>
      </c>
      <c r="E14" s="51"/>
      <c r="F14" s="53" t="s">
        <v>4979</v>
      </c>
      <c r="G14" s="54" t="s">
        <v>8</v>
      </c>
      <c r="H14" s="55"/>
      <c r="I14" s="56"/>
      <c r="J14" s="57"/>
      <c r="K14" s="58"/>
      <c r="L14" s="56"/>
      <c r="M14" s="56" t="str">
        <f>IF(ISNUMBER(H14),L14*H14,IF(ISNUMBER(J14),J14,IF(J14="RATE ONLY",LOWER("RATE ONLY")," ")))</f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 t="s">
        <v>3</v>
      </c>
      <c r="B15" s="50"/>
      <c r="C15" s="50"/>
      <c r="D15" s="50" t="s">
        <v>3851</v>
      </c>
      <c r="E15" s="51"/>
      <c r="F15" s="53" t="s">
        <v>4980</v>
      </c>
      <c r="G15" s="54" t="s">
        <v>8</v>
      </c>
      <c r="H15" s="55"/>
      <c r="I15" s="56"/>
      <c r="J15" s="57"/>
      <c r="K15" s="58"/>
      <c r="L15" s="56"/>
      <c r="M15" s="56" t="str">
        <f>IF(ISNUMBER(H15),L15*H15,IF(ISNUMBER(J15),J15,IF(J15="RATE ONLY",LOWER("RATE ONLY")," ")))</f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24" x14ac:dyDescent="0.2">
      <c r="A16" s="30" t="s">
        <v>55</v>
      </c>
      <c r="B16" s="150" t="s">
        <v>652</v>
      </c>
      <c r="C16" s="150"/>
      <c r="D16" s="154"/>
      <c r="E16" s="51"/>
      <c r="F16" s="43" t="s">
        <v>653</v>
      </c>
      <c r="G16" s="54"/>
      <c r="H16" s="55"/>
      <c r="I16" s="56"/>
      <c r="J16" s="57"/>
      <c r="K16" s="58"/>
      <c r="L16" s="56"/>
      <c r="M16" s="56" t="str">
        <f t="shared" ref="M16:M23" si="1"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22.8" x14ac:dyDescent="0.2">
      <c r="A17" s="30" t="s">
        <v>3</v>
      </c>
      <c r="B17" s="155"/>
      <c r="C17" s="155" t="s">
        <v>654</v>
      </c>
      <c r="D17" s="154"/>
      <c r="E17" s="51"/>
      <c r="F17" s="31" t="s">
        <v>655</v>
      </c>
      <c r="G17" s="54" t="s">
        <v>8</v>
      </c>
      <c r="H17" s="55"/>
      <c r="I17" s="56"/>
      <c r="J17" s="57"/>
      <c r="K17" s="58"/>
      <c r="L17" s="56"/>
      <c r="M17" s="56" t="str">
        <f t="shared" si="1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22.8" x14ac:dyDescent="0.2">
      <c r="A18" s="30" t="s">
        <v>3</v>
      </c>
      <c r="B18" s="155"/>
      <c r="C18" s="155" t="s">
        <v>656</v>
      </c>
      <c r="D18" s="154"/>
      <c r="E18" s="51"/>
      <c r="F18" s="31" t="s">
        <v>657</v>
      </c>
      <c r="G18" s="54" t="s">
        <v>8</v>
      </c>
      <c r="H18" s="55"/>
      <c r="I18" s="56"/>
      <c r="J18" s="57"/>
      <c r="K18" s="58"/>
      <c r="L18" s="56"/>
      <c r="M18" s="56" t="str">
        <f t="shared" si="1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24" x14ac:dyDescent="0.2">
      <c r="A19" s="30" t="s">
        <v>55</v>
      </c>
      <c r="B19" s="150" t="s">
        <v>658</v>
      </c>
      <c r="C19" s="150"/>
      <c r="D19" s="154"/>
      <c r="E19" s="51"/>
      <c r="F19" s="43" t="s">
        <v>659</v>
      </c>
      <c r="G19" s="54"/>
      <c r="H19" s="55"/>
      <c r="I19" s="56"/>
      <c r="J19" s="57"/>
      <c r="K19" s="58"/>
      <c r="L19" s="56"/>
      <c r="M19" s="56" t="str">
        <f t="shared" si="1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x14ac:dyDescent="0.2">
      <c r="A20" s="30" t="s">
        <v>56</v>
      </c>
      <c r="B20" s="155"/>
      <c r="C20" s="155" t="s">
        <v>660</v>
      </c>
      <c r="D20" s="154"/>
      <c r="E20" s="51"/>
      <c r="F20" s="31" t="s">
        <v>4317</v>
      </c>
      <c r="G20" s="54" t="s">
        <v>2</v>
      </c>
      <c r="H20" s="55"/>
      <c r="I20" s="56"/>
      <c r="J20" s="57"/>
      <c r="K20" s="58"/>
      <c r="L20" s="56"/>
      <c r="M20" s="56" t="str">
        <f t="shared" si="1"/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22.8" x14ac:dyDescent="0.2">
      <c r="A21" s="30" t="s">
        <v>56</v>
      </c>
      <c r="B21" s="155"/>
      <c r="C21" s="155" t="s">
        <v>661</v>
      </c>
      <c r="D21" s="154"/>
      <c r="E21" s="51"/>
      <c r="F21" s="31" t="s">
        <v>4318</v>
      </c>
      <c r="G21" s="54" t="s">
        <v>2</v>
      </c>
      <c r="H21" s="55"/>
      <c r="I21" s="56"/>
      <c r="J21" s="57"/>
      <c r="K21" s="58"/>
      <c r="L21" s="56"/>
      <c r="M21" s="56" t="str">
        <f t="shared" si="1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 t="s">
        <v>56</v>
      </c>
      <c r="B22" s="155"/>
      <c r="C22" s="155" t="s">
        <v>662</v>
      </c>
      <c r="D22" s="154"/>
      <c r="E22" s="51"/>
      <c r="F22" s="31" t="s">
        <v>4319</v>
      </c>
      <c r="G22" s="54" t="s">
        <v>99</v>
      </c>
      <c r="H22" s="55"/>
      <c r="I22" s="56"/>
      <c r="J22" s="57"/>
      <c r="K22" s="58"/>
      <c r="L22" s="56"/>
      <c r="M22" s="56" t="str">
        <f t="shared" si="1"/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x14ac:dyDescent="0.2">
      <c r="A23" s="30" t="s">
        <v>56</v>
      </c>
      <c r="B23" s="155"/>
      <c r="C23" s="155" t="s">
        <v>663</v>
      </c>
      <c r="D23" s="154"/>
      <c r="E23" s="51"/>
      <c r="F23" s="31" t="s">
        <v>3622</v>
      </c>
      <c r="G23" s="54"/>
      <c r="H23" s="55"/>
      <c r="I23" s="56"/>
      <c r="J23" s="57"/>
      <c r="K23" s="58"/>
      <c r="L23" s="56"/>
      <c r="M23" s="56" t="str">
        <f t="shared" si="1"/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x14ac:dyDescent="0.2">
      <c r="A24" s="30" t="s">
        <v>3</v>
      </c>
      <c r="B24" s="50"/>
      <c r="C24" s="50"/>
      <c r="D24" s="50" t="s">
        <v>3850</v>
      </c>
      <c r="E24" s="51"/>
      <c r="F24" s="138" t="s">
        <v>4455</v>
      </c>
      <c r="G24" s="54" t="s">
        <v>2</v>
      </c>
      <c r="H24" s="55"/>
      <c r="I24" s="56"/>
      <c r="J24" s="57"/>
      <c r="K24" s="58"/>
      <c r="L24" s="56"/>
      <c r="M24" s="56" t="str">
        <f>IF(ISNUMBER(H24),L24*H24,IF(ISNUMBER(J24),J24,IF(J24="RATE ONLY",LOWER("RATE ONLY")," ")))</f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x14ac:dyDescent="0.2">
      <c r="A25" s="30" t="s">
        <v>3</v>
      </c>
      <c r="B25" s="50"/>
      <c r="C25" s="50"/>
      <c r="D25" s="50" t="s">
        <v>3851</v>
      </c>
      <c r="E25" s="51"/>
      <c r="F25" s="138" t="s">
        <v>4455</v>
      </c>
      <c r="G25" s="54" t="s">
        <v>99</v>
      </c>
      <c r="H25" s="55"/>
      <c r="I25" s="56"/>
      <c r="J25" s="57"/>
      <c r="K25" s="58"/>
      <c r="L25" s="56"/>
      <c r="M25" s="56" t="str">
        <f>IF(ISNUMBER(H25),L25*H25,IF(ISNUMBER(J25),J25,IF(J25="RATE ONLY",LOWER("RATE ONLY")," ")))</f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0" customFormat="1" x14ac:dyDescent="0.2">
      <c r="A26" s="30" t="s">
        <v>4</v>
      </c>
      <c r="B26" s="83"/>
      <c r="C26" s="84"/>
      <c r="D26" s="84"/>
      <c r="E26" s="84"/>
      <c r="F26" s="85"/>
      <c r="G26" s="86"/>
      <c r="H26" s="87"/>
      <c r="I26" s="88"/>
      <c r="J26" s="89"/>
      <c r="K26" s="22"/>
      <c r="L26" s="67"/>
      <c r="M26" s="68"/>
      <c r="N26" s="109"/>
    </row>
    <row r="27" spans="1:113" s="110" customFormat="1" ht="12" x14ac:dyDescent="0.2">
      <c r="A27" s="30" t="s">
        <v>4</v>
      </c>
      <c r="B27" s="90" t="s">
        <v>3857</v>
      </c>
      <c r="C27" s="91"/>
      <c r="D27" s="91"/>
      <c r="E27" s="91"/>
      <c r="F27" s="92"/>
      <c r="G27" s="30"/>
      <c r="H27" s="93"/>
      <c r="I27" s="94"/>
      <c r="J27" s="95"/>
      <c r="K27" s="22"/>
      <c r="L27" s="72"/>
      <c r="M27" s="73">
        <f>SUBTOTAL(9,M$10:M25)</f>
        <v>0</v>
      </c>
      <c r="N27" s="109"/>
    </row>
    <row r="28" spans="1:113" s="110" customFormat="1" x14ac:dyDescent="0.2">
      <c r="A28" s="30" t="s">
        <v>4</v>
      </c>
      <c r="B28" s="96"/>
      <c r="C28" s="97"/>
      <c r="D28" s="97"/>
      <c r="E28" s="97"/>
      <c r="F28" s="98"/>
      <c r="G28" s="99"/>
      <c r="H28" s="100"/>
      <c r="I28" s="101"/>
      <c r="J28" s="102"/>
      <c r="K28" s="22"/>
      <c r="L28" s="81"/>
      <c r="M28" s="82"/>
      <c r="N28" s="109"/>
    </row>
    <row r="29" spans="1:113" s="113" customFormat="1" x14ac:dyDescent="0.2">
      <c r="B29" s="135"/>
      <c r="C29" s="135"/>
      <c r="D29" s="135"/>
      <c r="E29" s="114"/>
      <c r="F29" s="115"/>
      <c r="G29" s="112"/>
      <c r="H29" s="112"/>
      <c r="I29" s="136"/>
      <c r="J29" s="136"/>
      <c r="K29" s="136"/>
      <c r="L29" s="136"/>
      <c r="M29" s="136"/>
      <c r="N29" s="116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27" orientation="portrait" cellComments="atEnd" useFirstPageNumber="1" r:id="rId1"/>
  <headerFooter>
    <oddFooter>&amp;CPage &amp;P&amp;RPrint date: 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4F6D2-F5C7-4D2B-A8FF-74714FBD0100}">
  <sheetPr>
    <tabColor rgb="FFFF0000"/>
  </sheetPr>
  <dimension ref="A1:DI330"/>
  <sheetViews>
    <sheetView view="pageBreakPreview" topLeftCell="B1" zoomScaleNormal="75" zoomScaleSheetLayoutView="100" workbookViewId="0">
      <pane xSplit="7" ySplit="7" topLeftCell="I8" activePane="bottomRight" state="frozenSplit"/>
      <selection activeCell="T95" sqref="T95"/>
      <selection pane="topRight" activeCell="T95" sqref="T95"/>
      <selection pane="bottomLeft" activeCell="T95" sqref="T95"/>
      <selection pane="bottomRight" activeCell="T95" sqref="T95"/>
    </sheetView>
  </sheetViews>
  <sheetFormatPr defaultColWidth="9.109375" defaultRowHeight="11.4" x14ac:dyDescent="0.2"/>
  <cols>
    <col min="1" max="1" width="10.44140625" style="113" hidden="1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4" width="27.33203125" style="116" customWidth="1"/>
    <col min="15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4456</v>
      </c>
      <c r="C2" s="128" t="s">
        <v>664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SUBTOTAL(9,M$7:M1184)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664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665</v>
      </c>
      <c r="C8" s="151"/>
      <c r="D8" s="52"/>
      <c r="E8" s="157"/>
      <c r="F8" s="43" t="s">
        <v>666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34.200000000000003" x14ac:dyDescent="0.2">
      <c r="A10" s="30" t="s">
        <v>56</v>
      </c>
      <c r="B10" s="155"/>
      <c r="C10" s="151" t="s">
        <v>667</v>
      </c>
      <c r="D10" s="52"/>
      <c r="E10" s="157"/>
      <c r="F10" s="53" t="s">
        <v>668</v>
      </c>
      <c r="G10" s="54"/>
      <c r="H10" s="55"/>
      <c r="I10" s="56"/>
      <c r="J10" s="57"/>
      <c r="K10" s="58"/>
      <c r="L10" s="56"/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/>
      <c r="B11" s="42"/>
      <c r="C11" s="51"/>
      <c r="D11" s="52"/>
      <c r="E11" s="51"/>
      <c r="F11" s="53"/>
      <c r="G11" s="103"/>
      <c r="H11" s="45"/>
      <c r="I11" s="104"/>
      <c r="J11" s="105"/>
      <c r="K11" s="48"/>
      <c r="L11" s="106"/>
      <c r="M11" s="104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 t="s">
        <v>3</v>
      </c>
      <c r="B12" s="155"/>
      <c r="C12" s="151"/>
      <c r="D12" s="52" t="s">
        <v>3850</v>
      </c>
      <c r="E12" s="157"/>
      <c r="F12" s="53" t="s">
        <v>4457</v>
      </c>
      <c r="G12" s="54" t="s">
        <v>8</v>
      </c>
      <c r="H12" s="55"/>
      <c r="I12" s="56"/>
      <c r="J12" s="57"/>
      <c r="K12" s="58"/>
      <c r="L12" s="56">
        <v>45</v>
      </c>
      <c r="M12" s="56" t="str">
        <f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/>
      <c r="B13" s="42"/>
      <c r="C13" s="51"/>
      <c r="D13" s="52"/>
      <c r="E13" s="51"/>
      <c r="F13" s="53"/>
      <c r="G13" s="103"/>
      <c r="H13" s="45"/>
      <c r="I13" s="104"/>
      <c r="J13" s="105"/>
      <c r="K13" s="48"/>
      <c r="L13" s="106"/>
      <c r="M13" s="104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x14ac:dyDescent="0.2">
      <c r="A14" s="30" t="s">
        <v>3</v>
      </c>
      <c r="B14" s="155"/>
      <c r="C14" s="151"/>
      <c r="D14" s="52" t="s">
        <v>3851</v>
      </c>
      <c r="E14" s="157"/>
      <c r="F14" s="53" t="s">
        <v>4458</v>
      </c>
      <c r="G14" s="54" t="s">
        <v>8</v>
      </c>
      <c r="H14" s="55"/>
      <c r="I14" s="56"/>
      <c r="J14" s="57"/>
      <c r="K14" s="58"/>
      <c r="L14" s="56">
        <v>50</v>
      </c>
      <c r="M14" s="56" t="str">
        <f>IF(ISNUMBER(H14),L14*H14,IF(ISNUMBER(J14),J14,IF(J14="RATE ONLY",LOWER("RATE ONLY")," ")))</f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/>
      <c r="B15" s="42"/>
      <c r="C15" s="51"/>
      <c r="D15" s="52"/>
      <c r="E15" s="51"/>
      <c r="F15" s="53"/>
      <c r="G15" s="103"/>
      <c r="H15" s="45"/>
      <c r="I15" s="104"/>
      <c r="J15" s="105"/>
      <c r="K15" s="48"/>
      <c r="L15" s="106"/>
      <c r="M15" s="104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x14ac:dyDescent="0.2">
      <c r="A16" s="30" t="s">
        <v>3</v>
      </c>
      <c r="B16" s="166"/>
      <c r="C16" s="167"/>
      <c r="D16" s="168" t="s">
        <v>3852</v>
      </c>
      <c r="E16" s="159"/>
      <c r="F16" s="161" t="s">
        <v>4459</v>
      </c>
      <c r="G16" s="162" t="s">
        <v>8</v>
      </c>
      <c r="H16" s="163"/>
      <c r="I16" s="164"/>
      <c r="J16" s="165"/>
      <c r="K16" s="58"/>
      <c r="L16" s="56"/>
      <c r="M16" s="56" t="str">
        <f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34.200000000000003" x14ac:dyDescent="0.2">
      <c r="A17" s="30" t="s">
        <v>56</v>
      </c>
      <c r="B17" s="155"/>
      <c r="C17" s="151" t="s">
        <v>669</v>
      </c>
      <c r="D17" s="52"/>
      <c r="E17" s="157"/>
      <c r="F17" s="53" t="s">
        <v>670</v>
      </c>
      <c r="G17" s="54" t="s">
        <v>8</v>
      </c>
      <c r="H17" s="55"/>
      <c r="I17" s="56"/>
      <c r="J17" s="57"/>
      <c r="K17" s="58"/>
      <c r="L17" s="56">
        <v>250</v>
      </c>
      <c r="M17" s="56" t="str">
        <f>IF(ISNUMBER(H17),L17*H17,IF(ISNUMBER(J17),J17,IF(J17="RATE ONLY",LOWER("RATE ONLY")," ")))</f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x14ac:dyDescent="0.2">
      <c r="A18" s="30"/>
      <c r="B18" s="42"/>
      <c r="C18" s="51"/>
      <c r="D18" s="52"/>
      <c r="E18" s="51"/>
      <c r="F18" s="53"/>
      <c r="G18" s="103"/>
      <c r="H18" s="45"/>
      <c r="I18" s="104"/>
      <c r="J18" s="105"/>
      <c r="K18" s="48"/>
      <c r="L18" s="106"/>
      <c r="M18" s="104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34.200000000000003" x14ac:dyDescent="0.2">
      <c r="A19" s="30" t="s">
        <v>56</v>
      </c>
      <c r="B19" s="155"/>
      <c r="C19" s="151" t="s">
        <v>671</v>
      </c>
      <c r="D19" s="52"/>
      <c r="E19" s="157"/>
      <c r="F19" s="53" t="s">
        <v>672</v>
      </c>
      <c r="G19" s="54" t="s">
        <v>8</v>
      </c>
      <c r="H19" s="55"/>
      <c r="I19" s="56"/>
      <c r="J19" s="57"/>
      <c r="K19" s="58"/>
      <c r="L19" s="56">
        <v>19.5</v>
      </c>
      <c r="M19" s="56" t="str">
        <f>IF(ISNUMBER(H19),L19*H19,IF(ISNUMBER(J19),J19,IF(J19="RATE ONLY",LOWER("RATE ONLY")," ")))</f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x14ac:dyDescent="0.2">
      <c r="A20" s="30"/>
      <c r="B20" s="42"/>
      <c r="C20" s="51"/>
      <c r="D20" s="52"/>
      <c r="E20" s="51"/>
      <c r="F20" s="53"/>
      <c r="G20" s="103"/>
      <c r="H20" s="45"/>
      <c r="I20" s="104"/>
      <c r="J20" s="105"/>
      <c r="K20" s="48"/>
      <c r="L20" s="106"/>
      <c r="M20" s="104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34.200000000000003" x14ac:dyDescent="0.2">
      <c r="A21" s="30" t="s">
        <v>56</v>
      </c>
      <c r="B21" s="155"/>
      <c r="C21" s="151" t="s">
        <v>674</v>
      </c>
      <c r="D21" s="52"/>
      <c r="E21" s="157"/>
      <c r="F21" s="53" t="s">
        <v>673</v>
      </c>
      <c r="G21" s="54" t="s">
        <v>8</v>
      </c>
      <c r="H21" s="55"/>
      <c r="I21" s="56"/>
      <c r="J21" s="57"/>
      <c r="K21" s="58"/>
      <c r="L21" s="56"/>
      <c r="M21" s="56" t="str">
        <f>IF(ISNUMBER(H21),L21*H21,IF(ISNUMBER(J21),J21,IF(J21="RATE ONLY",LOWER("RATE ONLY")," ")))</f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/>
      <c r="B22" s="42"/>
      <c r="C22" s="51"/>
      <c r="D22" s="52"/>
      <c r="E22" s="51"/>
      <c r="F22" s="53"/>
      <c r="G22" s="103"/>
      <c r="H22" s="45"/>
      <c r="I22" s="104"/>
      <c r="J22" s="105"/>
      <c r="K22" s="48"/>
      <c r="L22" s="106"/>
      <c r="M22" s="104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t="34.200000000000003" x14ac:dyDescent="0.2">
      <c r="A23" s="30" t="s">
        <v>56</v>
      </c>
      <c r="B23" s="155"/>
      <c r="C23" s="151" t="s">
        <v>676</v>
      </c>
      <c r="D23" s="52"/>
      <c r="E23" s="157"/>
      <c r="F23" s="53" t="s">
        <v>675</v>
      </c>
      <c r="G23" s="54" t="s">
        <v>8</v>
      </c>
      <c r="H23" s="55"/>
      <c r="I23" s="56"/>
      <c r="J23" s="57"/>
      <c r="K23" s="58"/>
      <c r="L23" s="56"/>
      <c r="M23" s="56" t="str">
        <f>IF(ISNUMBER(H23),L23*H23,IF(ISNUMBER(J23),J23,IF(J23="RATE ONLY",LOWER("RATE ONLY")," ")))</f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x14ac:dyDescent="0.2">
      <c r="A24" s="30"/>
      <c r="B24" s="42"/>
      <c r="C24" s="51"/>
      <c r="D24" s="52"/>
      <c r="E24" s="51"/>
      <c r="F24" s="53"/>
      <c r="G24" s="103"/>
      <c r="H24" s="45"/>
      <c r="I24" s="104"/>
      <c r="J24" s="105"/>
      <c r="K24" s="48"/>
      <c r="L24" s="106"/>
      <c r="M24" s="104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ht="36" x14ac:dyDescent="0.2">
      <c r="A25" s="30" t="s">
        <v>55</v>
      </c>
      <c r="B25" s="150" t="s">
        <v>677</v>
      </c>
      <c r="C25" s="151"/>
      <c r="D25" s="52"/>
      <c r="E25" s="157"/>
      <c r="F25" s="43" t="s">
        <v>678</v>
      </c>
      <c r="G25" s="54"/>
      <c r="H25" s="55"/>
      <c r="I25" s="56"/>
      <c r="J25" s="57"/>
      <c r="K25" s="58"/>
      <c r="L25" s="56"/>
      <c r="M25" s="56" t="str">
        <f>IF(ISNUMBER(H25),L25*H25,IF(ISNUMBER(J25),J25,IF(J25="RATE ONLY",LOWER("RATE ONLY")," ")))</f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x14ac:dyDescent="0.2">
      <c r="A26" s="30"/>
      <c r="B26" s="42"/>
      <c r="C26" s="51"/>
      <c r="D26" s="52"/>
      <c r="E26" s="51"/>
      <c r="F26" s="53"/>
      <c r="G26" s="103"/>
      <c r="H26" s="45"/>
      <c r="I26" s="104"/>
      <c r="J26" s="105"/>
      <c r="K26" s="48"/>
      <c r="L26" s="106"/>
      <c r="M26" s="104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x14ac:dyDescent="0.2">
      <c r="A27" s="30" t="s">
        <v>3</v>
      </c>
      <c r="B27" s="155"/>
      <c r="C27" s="151" t="s">
        <v>679</v>
      </c>
      <c r="D27" s="52"/>
      <c r="E27" s="157"/>
      <c r="F27" s="53" t="s">
        <v>680</v>
      </c>
      <c r="G27" s="54" t="s">
        <v>8</v>
      </c>
      <c r="H27" s="55"/>
      <c r="I27" s="56"/>
      <c r="J27" s="57"/>
      <c r="K27" s="58"/>
      <c r="L27" s="56">
        <v>82</v>
      </c>
      <c r="M27" s="56" t="str">
        <f>IF(ISNUMBER(H27),L27*H27,IF(ISNUMBER(J27),J27,IF(J27="RATE ONLY",LOWER("RATE ONLY")," ")))</f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x14ac:dyDescent="0.2">
      <c r="A28" s="30"/>
      <c r="B28" s="42"/>
      <c r="C28" s="51"/>
      <c r="D28" s="52"/>
      <c r="E28" s="51"/>
      <c r="F28" s="53"/>
      <c r="G28" s="103"/>
      <c r="H28" s="45"/>
      <c r="I28" s="104"/>
      <c r="J28" s="105"/>
      <c r="K28" s="48"/>
      <c r="L28" s="106"/>
      <c r="M28" s="104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x14ac:dyDescent="0.2">
      <c r="A29" s="30" t="s">
        <v>3</v>
      </c>
      <c r="B29" s="166"/>
      <c r="C29" s="167" t="s">
        <v>681</v>
      </c>
      <c r="D29" s="168"/>
      <c r="E29" s="159"/>
      <c r="F29" s="161" t="s">
        <v>682</v>
      </c>
      <c r="G29" s="162" t="s">
        <v>8</v>
      </c>
      <c r="H29" s="163"/>
      <c r="I29" s="164"/>
      <c r="J29" s="165"/>
      <c r="K29" s="58"/>
      <c r="L29" s="56"/>
      <c r="M29" s="56" t="str">
        <f t="shared" ref="M29" si="0">IF(ISNUMBER(H29),L29*H29,IF(ISNUMBER(J29),J29,IF(J29="RATE ONLY",LOWER("RATE ONLY")," ")))</f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ht="36" x14ac:dyDescent="0.2">
      <c r="A30" s="30" t="s">
        <v>55</v>
      </c>
      <c r="B30" s="150" t="s">
        <v>683</v>
      </c>
      <c r="C30" s="151"/>
      <c r="D30" s="52"/>
      <c r="E30" s="157"/>
      <c r="F30" s="43" t="s">
        <v>3732</v>
      </c>
      <c r="G30" s="54"/>
      <c r="H30" s="55"/>
      <c r="I30" s="56"/>
      <c r="J30" s="57"/>
      <c r="K30" s="58"/>
      <c r="L30" s="56"/>
      <c r="M30" s="56" t="str">
        <f>IF(ISNUMBER(H30),L30*H30,IF(ISNUMBER(J30),J30,IF(J30="RATE ONLY",LOWER("RATE ONLY")," ")))</f>
        <v xml:space="preserve"> 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x14ac:dyDescent="0.2">
      <c r="A31" s="30"/>
      <c r="B31" s="42"/>
      <c r="C31" s="51"/>
      <c r="D31" s="52"/>
      <c r="E31" s="51"/>
      <c r="F31" s="53"/>
      <c r="G31" s="103"/>
      <c r="H31" s="45"/>
      <c r="I31" s="104"/>
      <c r="J31" s="105"/>
      <c r="K31" s="48"/>
      <c r="L31" s="106"/>
      <c r="M31" s="104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x14ac:dyDescent="0.2">
      <c r="A32" s="30" t="s">
        <v>56</v>
      </c>
      <c r="B32" s="155"/>
      <c r="C32" s="151" t="s">
        <v>684</v>
      </c>
      <c r="D32" s="52"/>
      <c r="E32" s="157"/>
      <c r="F32" s="53" t="s">
        <v>685</v>
      </c>
      <c r="G32" s="54"/>
      <c r="H32" s="55"/>
      <c r="I32" s="56"/>
      <c r="J32" s="57"/>
      <c r="K32" s="58"/>
      <c r="L32" s="56"/>
      <c r="M32" s="56" t="str">
        <f>IF(ISNUMBER(H32),L32*H32,IF(ISNUMBER(J32),J32,IF(J32="RATE ONLY",LOWER("RATE ONLY")," ")))</f>
        <v xml:space="preserve"> 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x14ac:dyDescent="0.2">
      <c r="A33" s="30"/>
      <c r="B33" s="42"/>
      <c r="C33" s="51"/>
      <c r="D33" s="52"/>
      <c r="E33" s="51"/>
      <c r="F33" s="53"/>
      <c r="G33" s="103"/>
      <c r="H33" s="45"/>
      <c r="I33" s="104"/>
      <c r="J33" s="105"/>
      <c r="K33" s="48"/>
      <c r="L33" s="106"/>
      <c r="M33" s="104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x14ac:dyDescent="0.2">
      <c r="A34" s="30" t="s">
        <v>3</v>
      </c>
      <c r="B34" s="155"/>
      <c r="C34" s="151"/>
      <c r="D34" s="52" t="s">
        <v>3850</v>
      </c>
      <c r="E34" s="157"/>
      <c r="F34" s="53" t="s">
        <v>4460</v>
      </c>
      <c r="G34" s="54" t="s">
        <v>8</v>
      </c>
      <c r="H34" s="55"/>
      <c r="I34" s="56"/>
      <c r="J34" s="57"/>
      <c r="K34" s="58"/>
      <c r="L34" s="56">
        <v>310</v>
      </c>
      <c r="M34" s="56" t="str">
        <f>IF(ISNUMBER(H34),L34*H34,IF(ISNUMBER(J34),J34,IF(J34="RATE ONLY",LOWER("RATE ONLY")," ")))</f>
        <v xml:space="preserve"> 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x14ac:dyDescent="0.2">
      <c r="A35" s="30"/>
      <c r="B35" s="42"/>
      <c r="C35" s="51"/>
      <c r="D35" s="52"/>
      <c r="E35" s="51"/>
      <c r="F35" s="53"/>
      <c r="G35" s="103"/>
      <c r="H35" s="45"/>
      <c r="I35" s="104"/>
      <c r="J35" s="105"/>
      <c r="K35" s="48"/>
      <c r="L35" s="106"/>
      <c r="M35" s="104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x14ac:dyDescent="0.2">
      <c r="A36" s="30" t="s">
        <v>3</v>
      </c>
      <c r="B36" s="155"/>
      <c r="C36" s="151"/>
      <c r="D36" s="52" t="s">
        <v>3851</v>
      </c>
      <c r="E36" s="157"/>
      <c r="F36" s="53" t="s">
        <v>4461</v>
      </c>
      <c r="G36" s="54" t="s">
        <v>8</v>
      </c>
      <c r="H36" s="55"/>
      <c r="I36" s="56"/>
      <c r="J36" s="57"/>
      <c r="K36" s="58"/>
      <c r="L36" s="56">
        <v>400</v>
      </c>
      <c r="M36" s="56" t="str">
        <f>IF(ISNUMBER(H36),L36*H36,IF(ISNUMBER(J36),J36,IF(J36="RATE ONLY",LOWER("RATE ONLY")," ")))</f>
        <v xml:space="preserve"> </v>
      </c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x14ac:dyDescent="0.2">
      <c r="A37" s="30"/>
      <c r="B37" s="42"/>
      <c r="C37" s="51"/>
      <c r="D37" s="52"/>
      <c r="E37" s="51"/>
      <c r="F37" s="53"/>
      <c r="G37" s="103"/>
      <c r="H37" s="45"/>
      <c r="I37" s="104"/>
      <c r="J37" s="105"/>
      <c r="K37" s="48"/>
      <c r="L37" s="106"/>
      <c r="M37" s="104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x14ac:dyDescent="0.2">
      <c r="A38" s="30" t="s">
        <v>3</v>
      </c>
      <c r="B38" s="166"/>
      <c r="C38" s="167"/>
      <c r="D38" s="168" t="s">
        <v>3852</v>
      </c>
      <c r="E38" s="159"/>
      <c r="F38" s="161" t="s">
        <v>4462</v>
      </c>
      <c r="G38" s="162" t="s">
        <v>8</v>
      </c>
      <c r="H38" s="163"/>
      <c r="I38" s="164"/>
      <c r="J38" s="165"/>
      <c r="K38" s="58"/>
      <c r="L38" s="56"/>
      <c r="M38" s="56" t="str">
        <f t="shared" ref="M38:M69" si="1">IF(ISNUMBER(H38),L38*H38,IF(ISNUMBER(J38),J38,IF(J38="RATE ONLY",LOWER("RATE ONLY")," ")))</f>
        <v xml:space="preserve"> </v>
      </c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ht="22.8" x14ac:dyDescent="0.2">
      <c r="A39" s="30" t="s">
        <v>56</v>
      </c>
      <c r="B39" s="155"/>
      <c r="C39" s="151" t="s">
        <v>686</v>
      </c>
      <c r="D39" s="52"/>
      <c r="E39" s="157"/>
      <c r="F39" s="53" t="s">
        <v>687</v>
      </c>
      <c r="G39" s="54"/>
      <c r="H39" s="55"/>
      <c r="I39" s="56"/>
      <c r="J39" s="57"/>
      <c r="K39" s="58"/>
      <c r="L39" s="56"/>
      <c r="M39" s="56" t="str">
        <f>IF(ISNUMBER(H39),L39*H39,IF(ISNUMBER(J39),J39,IF(J39="RATE ONLY",LOWER("RATE ONLY")," ")))</f>
        <v xml:space="preserve"> </v>
      </c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x14ac:dyDescent="0.2">
      <c r="A40" s="30"/>
      <c r="B40" s="42"/>
      <c r="C40" s="51"/>
      <c r="D40" s="52"/>
      <c r="E40" s="51"/>
      <c r="F40" s="53"/>
      <c r="G40" s="103"/>
      <c r="H40" s="45"/>
      <c r="I40" s="104"/>
      <c r="J40" s="105"/>
      <c r="K40" s="48"/>
      <c r="L40" s="106"/>
      <c r="M40" s="104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x14ac:dyDescent="0.2">
      <c r="A41" s="30" t="s">
        <v>3</v>
      </c>
      <c r="B41" s="166"/>
      <c r="C41" s="167"/>
      <c r="D41" s="168" t="s">
        <v>3850</v>
      </c>
      <c r="E41" s="159"/>
      <c r="F41" s="161" t="s">
        <v>4460</v>
      </c>
      <c r="G41" s="162" t="s">
        <v>8</v>
      </c>
      <c r="H41" s="163"/>
      <c r="I41" s="164"/>
      <c r="J41" s="165"/>
      <c r="K41" s="58"/>
      <c r="L41" s="56"/>
      <c r="M41" s="56" t="str">
        <f t="shared" si="1"/>
        <v xml:space="preserve"> </v>
      </c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x14ac:dyDescent="0.2">
      <c r="A42" s="30" t="s">
        <v>3</v>
      </c>
      <c r="B42" s="166"/>
      <c r="C42" s="167"/>
      <c r="D42" s="168" t="s">
        <v>3851</v>
      </c>
      <c r="E42" s="159"/>
      <c r="F42" s="161" t="s">
        <v>4461</v>
      </c>
      <c r="G42" s="162" t="s">
        <v>8</v>
      </c>
      <c r="H42" s="163"/>
      <c r="I42" s="164"/>
      <c r="J42" s="165"/>
      <c r="K42" s="58"/>
      <c r="L42" s="56"/>
      <c r="M42" s="56" t="str">
        <f t="shared" si="1"/>
        <v xml:space="preserve"> </v>
      </c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x14ac:dyDescent="0.2">
      <c r="A43" s="30" t="s">
        <v>3</v>
      </c>
      <c r="B43" s="166"/>
      <c r="C43" s="167"/>
      <c r="D43" s="168" t="s">
        <v>3852</v>
      </c>
      <c r="E43" s="159"/>
      <c r="F43" s="161" t="s">
        <v>4462</v>
      </c>
      <c r="G43" s="162" t="s">
        <v>8</v>
      </c>
      <c r="H43" s="163"/>
      <c r="I43" s="164"/>
      <c r="J43" s="165"/>
      <c r="K43" s="58"/>
      <c r="L43" s="56"/>
      <c r="M43" s="56" t="str">
        <f t="shared" si="1"/>
        <v xml:space="preserve"> </v>
      </c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ht="22.8" x14ac:dyDescent="0.2">
      <c r="A44" s="30" t="s">
        <v>56</v>
      </c>
      <c r="B44" s="155"/>
      <c r="C44" s="151" t="s">
        <v>688</v>
      </c>
      <c r="D44" s="52"/>
      <c r="E44" s="157"/>
      <c r="F44" s="53" t="s">
        <v>689</v>
      </c>
      <c r="G44" s="54"/>
      <c r="H44" s="55"/>
      <c r="I44" s="56"/>
      <c r="J44" s="57"/>
      <c r="K44" s="58"/>
      <c r="L44" s="56"/>
      <c r="M44" s="56" t="str">
        <f>IF(ISNUMBER(H44),L44*H44,IF(ISNUMBER(J44),J44,IF(J44="RATE ONLY",LOWER("RATE ONLY")," ")))</f>
        <v xml:space="preserve"> </v>
      </c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x14ac:dyDescent="0.2">
      <c r="A45" s="30"/>
      <c r="B45" s="42"/>
      <c r="C45" s="51"/>
      <c r="D45" s="52"/>
      <c r="E45" s="51"/>
      <c r="F45" s="53"/>
      <c r="G45" s="103"/>
      <c r="H45" s="45"/>
      <c r="I45" s="104"/>
      <c r="J45" s="105"/>
      <c r="K45" s="48"/>
      <c r="L45" s="106"/>
      <c r="M45" s="104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x14ac:dyDescent="0.2">
      <c r="A46" s="30" t="s">
        <v>3</v>
      </c>
      <c r="B46" s="166"/>
      <c r="C46" s="167"/>
      <c r="D46" s="168" t="s">
        <v>3850</v>
      </c>
      <c r="E46" s="159"/>
      <c r="F46" s="161" t="s">
        <v>4460</v>
      </c>
      <c r="G46" s="162" t="s">
        <v>8</v>
      </c>
      <c r="H46" s="163"/>
      <c r="I46" s="164"/>
      <c r="J46" s="165"/>
      <c r="K46" s="58"/>
      <c r="L46" s="56"/>
      <c r="M46" s="56" t="str">
        <f t="shared" si="1"/>
        <v xml:space="preserve"> </v>
      </c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x14ac:dyDescent="0.2">
      <c r="A47" s="30" t="s">
        <v>3</v>
      </c>
      <c r="B47" s="166"/>
      <c r="C47" s="167"/>
      <c r="D47" s="168" t="s">
        <v>3851</v>
      </c>
      <c r="E47" s="159"/>
      <c r="F47" s="161" t="s">
        <v>4461</v>
      </c>
      <c r="G47" s="162" t="s">
        <v>8</v>
      </c>
      <c r="H47" s="163"/>
      <c r="I47" s="164"/>
      <c r="J47" s="165"/>
      <c r="K47" s="58"/>
      <c r="L47" s="56"/>
      <c r="M47" s="56" t="str">
        <f t="shared" si="1"/>
        <v xml:space="preserve"> </v>
      </c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x14ac:dyDescent="0.2">
      <c r="A48" s="30" t="s">
        <v>3</v>
      </c>
      <c r="B48" s="166"/>
      <c r="C48" s="167"/>
      <c r="D48" s="168" t="s">
        <v>3852</v>
      </c>
      <c r="E48" s="159"/>
      <c r="F48" s="161" t="s">
        <v>4462</v>
      </c>
      <c r="G48" s="162" t="s">
        <v>8</v>
      </c>
      <c r="H48" s="163"/>
      <c r="I48" s="164"/>
      <c r="J48" s="165"/>
      <c r="K48" s="58"/>
      <c r="L48" s="56"/>
      <c r="M48" s="56" t="str">
        <f t="shared" si="1"/>
        <v xml:space="preserve"> </v>
      </c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ht="24" x14ac:dyDescent="0.2">
      <c r="A49" s="30" t="s">
        <v>55</v>
      </c>
      <c r="B49" s="150" t="s">
        <v>690</v>
      </c>
      <c r="C49" s="151"/>
      <c r="D49" s="52"/>
      <c r="E49" s="157"/>
      <c r="F49" s="43" t="s">
        <v>691</v>
      </c>
      <c r="G49" s="54"/>
      <c r="H49" s="55"/>
      <c r="I49" s="56"/>
      <c r="J49" s="57"/>
      <c r="K49" s="58"/>
      <c r="L49" s="56"/>
      <c r="M49" s="56" t="str">
        <f>IF(ISNUMBER(H49),L49*H49,IF(ISNUMBER(J49),J49,IF(J49="RATE ONLY",LOWER("RATE ONLY")," ")))</f>
        <v xml:space="preserve"> </v>
      </c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x14ac:dyDescent="0.2">
      <c r="A50" s="30"/>
      <c r="B50" s="42"/>
      <c r="C50" s="51"/>
      <c r="D50" s="52"/>
      <c r="E50" s="51"/>
      <c r="F50" s="53"/>
      <c r="G50" s="103"/>
      <c r="H50" s="45"/>
      <c r="I50" s="104"/>
      <c r="J50" s="105"/>
      <c r="K50" s="48"/>
      <c r="L50" s="106"/>
      <c r="M50" s="104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ht="22.8" x14ac:dyDescent="0.2">
      <c r="A51" s="30" t="s">
        <v>56</v>
      </c>
      <c r="B51" s="155"/>
      <c r="C51" s="151" t="s">
        <v>692</v>
      </c>
      <c r="D51" s="52"/>
      <c r="E51" s="157"/>
      <c r="F51" s="53" t="s">
        <v>693</v>
      </c>
      <c r="G51" s="54"/>
      <c r="H51" s="55"/>
      <c r="I51" s="56"/>
      <c r="J51" s="57"/>
      <c r="K51" s="58"/>
      <c r="L51" s="56"/>
      <c r="M51" s="56" t="str">
        <f>IF(ISNUMBER(H51),L51*H51,IF(ISNUMBER(J51),J51,IF(J51="RATE ONLY",LOWER("RATE ONLY")," ")))</f>
        <v xml:space="preserve"> </v>
      </c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x14ac:dyDescent="0.2">
      <c r="A52" s="30"/>
      <c r="B52" s="42"/>
      <c r="C52" s="51"/>
      <c r="D52" s="52"/>
      <c r="E52" s="51"/>
      <c r="F52" s="53"/>
      <c r="G52" s="103"/>
      <c r="H52" s="45"/>
      <c r="I52" s="104"/>
      <c r="J52" s="105"/>
      <c r="K52" s="48"/>
      <c r="L52" s="106"/>
      <c r="M52" s="104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x14ac:dyDescent="0.2">
      <c r="A53" s="30" t="s">
        <v>3</v>
      </c>
      <c r="B53" s="155"/>
      <c r="C53" s="151"/>
      <c r="D53" s="52" t="s">
        <v>3850</v>
      </c>
      <c r="E53" s="157"/>
      <c r="F53" s="53" t="s">
        <v>4457</v>
      </c>
      <c r="G53" s="54" t="s">
        <v>8</v>
      </c>
      <c r="H53" s="55"/>
      <c r="I53" s="56"/>
      <c r="J53" s="57"/>
      <c r="K53" s="58"/>
      <c r="L53" s="56">
        <v>85</v>
      </c>
      <c r="M53" s="56" t="str">
        <f>IF(ISNUMBER(H53),L53*H53,IF(ISNUMBER(J53),J53,IF(J53="RATE ONLY",LOWER("RATE ONLY")," ")))</f>
        <v xml:space="preserve"> </v>
      </c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x14ac:dyDescent="0.2">
      <c r="A54" s="30"/>
      <c r="B54" s="42"/>
      <c r="C54" s="51"/>
      <c r="D54" s="52"/>
      <c r="E54" s="51"/>
      <c r="F54" s="53"/>
      <c r="G54" s="103"/>
      <c r="H54" s="45"/>
      <c r="I54" s="104"/>
      <c r="J54" s="105"/>
      <c r="K54" s="48"/>
      <c r="L54" s="106"/>
      <c r="M54" s="104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x14ac:dyDescent="0.2">
      <c r="A55" s="30" t="s">
        <v>3</v>
      </c>
      <c r="B55" s="155"/>
      <c r="C55" s="151"/>
      <c r="D55" s="52" t="s">
        <v>3851</v>
      </c>
      <c r="E55" s="157"/>
      <c r="F55" s="53" t="s">
        <v>4458</v>
      </c>
      <c r="G55" s="54" t="s">
        <v>8</v>
      </c>
      <c r="H55" s="55"/>
      <c r="I55" s="56"/>
      <c r="J55" s="57"/>
      <c r="K55" s="58"/>
      <c r="L55" s="56">
        <v>290</v>
      </c>
      <c r="M55" s="56" t="str">
        <f>IF(ISNUMBER(H55),L55*H55,IF(ISNUMBER(J55),J55,IF(J55="RATE ONLY",LOWER("RATE ONLY")," ")))</f>
        <v xml:space="preserve"> </v>
      </c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x14ac:dyDescent="0.2">
      <c r="A56" s="30"/>
      <c r="B56" s="42"/>
      <c r="C56" s="51"/>
      <c r="D56" s="52"/>
      <c r="E56" s="51"/>
      <c r="F56" s="53"/>
      <c r="G56" s="103"/>
      <c r="H56" s="45"/>
      <c r="I56" s="104"/>
      <c r="J56" s="105"/>
      <c r="K56" s="48"/>
      <c r="L56" s="106"/>
      <c r="M56" s="104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x14ac:dyDescent="0.2">
      <c r="A57" s="30" t="s">
        <v>3</v>
      </c>
      <c r="B57" s="166"/>
      <c r="C57" s="167"/>
      <c r="D57" s="168" t="s">
        <v>3852</v>
      </c>
      <c r="E57" s="159"/>
      <c r="F57" s="161" t="s">
        <v>4459</v>
      </c>
      <c r="G57" s="162" t="s">
        <v>8</v>
      </c>
      <c r="H57" s="163"/>
      <c r="I57" s="164"/>
      <c r="J57" s="165"/>
      <c r="K57" s="58"/>
      <c r="L57" s="56"/>
      <c r="M57" s="56" t="str">
        <f t="shared" si="1"/>
        <v xml:space="preserve"> </v>
      </c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ht="34.200000000000003" x14ac:dyDescent="0.2">
      <c r="A58" s="30" t="s">
        <v>56</v>
      </c>
      <c r="B58" s="155"/>
      <c r="C58" s="151" t="s">
        <v>694</v>
      </c>
      <c r="D58" s="52"/>
      <c r="E58" s="157"/>
      <c r="F58" s="53" t="s">
        <v>695</v>
      </c>
      <c r="G58" s="54" t="s">
        <v>8</v>
      </c>
      <c r="H58" s="55"/>
      <c r="I58" s="56"/>
      <c r="J58" s="57"/>
      <c r="K58" s="58"/>
      <c r="L58" s="56"/>
      <c r="M58" s="56" t="str">
        <f>IF(ISNUMBER(H58),L58*H58,IF(ISNUMBER(J58),J58,IF(J58="RATE ONLY",LOWER("RATE ONLY")," ")))</f>
        <v xml:space="preserve"> </v>
      </c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x14ac:dyDescent="0.2">
      <c r="A59" s="30"/>
      <c r="B59" s="42"/>
      <c r="C59" s="51"/>
      <c r="D59" s="52"/>
      <c r="E59" s="51"/>
      <c r="F59" s="53"/>
      <c r="G59" s="103"/>
      <c r="H59" s="45"/>
      <c r="I59" s="104"/>
      <c r="J59" s="105"/>
      <c r="K59" s="48"/>
      <c r="L59" s="106"/>
      <c r="M59" s="104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ht="34.200000000000003" x14ac:dyDescent="0.2">
      <c r="A60" s="30" t="s">
        <v>56</v>
      </c>
      <c r="B60" s="155"/>
      <c r="C60" s="151" t="s">
        <v>696</v>
      </c>
      <c r="D60" s="52"/>
      <c r="E60" s="157"/>
      <c r="F60" s="53" t="s">
        <v>697</v>
      </c>
      <c r="G60" s="54" t="s">
        <v>8</v>
      </c>
      <c r="H60" s="55"/>
      <c r="I60" s="56"/>
      <c r="J60" s="57"/>
      <c r="K60" s="58"/>
      <c r="L60" s="56"/>
      <c r="M60" s="56" t="str">
        <f>IF(ISNUMBER(H60),L60*H60,IF(ISNUMBER(J60),J60,IF(J60="RATE ONLY",LOWER("RATE ONLY")," ")))</f>
        <v xml:space="preserve"> </v>
      </c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x14ac:dyDescent="0.2">
      <c r="A61" s="30"/>
      <c r="B61" s="42"/>
      <c r="C61" s="51"/>
      <c r="D61" s="52"/>
      <c r="E61" s="51"/>
      <c r="F61" s="53"/>
      <c r="G61" s="103"/>
      <c r="H61" s="45"/>
      <c r="I61" s="104"/>
      <c r="J61" s="105"/>
      <c r="K61" s="48"/>
      <c r="L61" s="106"/>
      <c r="M61" s="104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ht="34.200000000000003" x14ac:dyDescent="0.2">
      <c r="A62" s="30" t="s">
        <v>56</v>
      </c>
      <c r="B62" s="155"/>
      <c r="C62" s="151" t="s">
        <v>698</v>
      </c>
      <c r="D62" s="52"/>
      <c r="E62" s="157"/>
      <c r="F62" s="53" t="s">
        <v>699</v>
      </c>
      <c r="G62" s="54" t="s">
        <v>8</v>
      </c>
      <c r="H62" s="55"/>
      <c r="I62" s="56"/>
      <c r="J62" s="57"/>
      <c r="K62" s="58"/>
      <c r="L62" s="56">
        <v>290</v>
      </c>
      <c r="M62" s="56" t="str">
        <f>IF(ISNUMBER(H62),L62*H62,IF(ISNUMBER(J62),J62,IF(J62="RATE ONLY",LOWER("RATE ONLY")," ")))</f>
        <v xml:space="preserve"> </v>
      </c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x14ac:dyDescent="0.2">
      <c r="A63" s="30"/>
      <c r="B63" s="42"/>
      <c r="C63" s="51"/>
      <c r="D63" s="52"/>
      <c r="E63" s="51"/>
      <c r="F63" s="53"/>
      <c r="G63" s="103"/>
      <c r="H63" s="45"/>
      <c r="I63" s="104"/>
      <c r="J63" s="105"/>
      <c r="K63" s="48"/>
      <c r="L63" s="106"/>
      <c r="M63" s="104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ht="22.8" x14ac:dyDescent="0.2">
      <c r="A64" s="30" t="s">
        <v>56</v>
      </c>
      <c r="B64" s="155"/>
      <c r="C64" s="151" t="s">
        <v>700</v>
      </c>
      <c r="D64" s="52"/>
      <c r="E64" s="157"/>
      <c r="F64" s="53" t="s">
        <v>701</v>
      </c>
      <c r="G64" s="54" t="s">
        <v>8</v>
      </c>
      <c r="H64" s="55"/>
      <c r="I64" s="56"/>
      <c r="J64" s="57"/>
      <c r="K64" s="58"/>
      <c r="L64" s="56"/>
      <c r="M64" s="56" t="str">
        <f>IF(ISNUMBER(H64),L64*H64,IF(ISNUMBER(J64),J64,IF(J64="RATE ONLY",LOWER("RATE ONLY")," ")))</f>
        <v xml:space="preserve"> </v>
      </c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x14ac:dyDescent="0.2">
      <c r="A65" s="30"/>
      <c r="B65" s="42"/>
      <c r="C65" s="51"/>
      <c r="D65" s="52"/>
      <c r="E65" s="51"/>
      <c r="F65" s="53"/>
      <c r="G65" s="103"/>
      <c r="H65" s="45"/>
      <c r="I65" s="104"/>
      <c r="J65" s="105"/>
      <c r="K65" s="48"/>
      <c r="L65" s="106"/>
      <c r="M65" s="104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ht="34.200000000000003" x14ac:dyDescent="0.2">
      <c r="A66" s="30" t="s">
        <v>56</v>
      </c>
      <c r="B66" s="155"/>
      <c r="C66" s="151" t="s">
        <v>702</v>
      </c>
      <c r="D66" s="52"/>
      <c r="E66" s="157"/>
      <c r="F66" s="53" t="s">
        <v>703</v>
      </c>
      <c r="G66" s="54"/>
      <c r="H66" s="55"/>
      <c r="I66" s="56"/>
      <c r="J66" s="57"/>
      <c r="K66" s="58"/>
      <c r="L66" s="56"/>
      <c r="M66" s="56" t="str">
        <f>IF(ISNUMBER(H66),L66*H66,IF(ISNUMBER(J66),J66,IF(J66="RATE ONLY",LOWER("RATE ONLY")," ")))</f>
        <v xml:space="preserve"> </v>
      </c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x14ac:dyDescent="0.2">
      <c r="A67" s="30"/>
      <c r="B67" s="42"/>
      <c r="C67" s="51"/>
      <c r="D67" s="52"/>
      <c r="E67" s="51"/>
      <c r="F67" s="53"/>
      <c r="G67" s="103"/>
      <c r="H67" s="45"/>
      <c r="I67" s="104"/>
      <c r="J67" s="105"/>
      <c r="K67" s="48"/>
      <c r="L67" s="106"/>
      <c r="M67" s="104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x14ac:dyDescent="0.2">
      <c r="A68" s="30" t="s">
        <v>3</v>
      </c>
      <c r="B68" s="166"/>
      <c r="C68" s="167"/>
      <c r="D68" s="168" t="s">
        <v>3850</v>
      </c>
      <c r="E68" s="159"/>
      <c r="F68" s="161" t="s">
        <v>4463</v>
      </c>
      <c r="G68" s="162" t="s">
        <v>2</v>
      </c>
      <c r="H68" s="163"/>
      <c r="I68" s="164"/>
      <c r="J68" s="165"/>
      <c r="K68" s="58"/>
      <c r="L68" s="56"/>
      <c r="M68" s="56" t="str">
        <f t="shared" si="1"/>
        <v xml:space="preserve"> </v>
      </c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2" customFormat="1" x14ac:dyDescent="0.2">
      <c r="A69" s="30" t="s">
        <v>3</v>
      </c>
      <c r="B69" s="166"/>
      <c r="C69" s="167"/>
      <c r="D69" s="168" t="s">
        <v>3851</v>
      </c>
      <c r="E69" s="159"/>
      <c r="F69" s="161" t="s">
        <v>4464</v>
      </c>
      <c r="G69" s="162" t="s">
        <v>2</v>
      </c>
      <c r="H69" s="163"/>
      <c r="I69" s="164"/>
      <c r="J69" s="165"/>
      <c r="K69" s="58"/>
      <c r="L69" s="56"/>
      <c r="M69" s="56" t="str">
        <f t="shared" si="1"/>
        <v xml:space="preserve"> </v>
      </c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</row>
    <row r="70" spans="1:113" s="112" customFormat="1" ht="24" x14ac:dyDescent="0.2">
      <c r="A70" s="30" t="s">
        <v>55</v>
      </c>
      <c r="B70" s="150" t="s">
        <v>704</v>
      </c>
      <c r="C70" s="151"/>
      <c r="D70" s="52"/>
      <c r="E70" s="157"/>
      <c r="F70" s="43" t="s">
        <v>3731</v>
      </c>
      <c r="G70" s="54"/>
      <c r="H70" s="55"/>
      <c r="I70" s="56"/>
      <c r="J70" s="57"/>
      <c r="K70" s="58"/>
      <c r="L70" s="56"/>
      <c r="M70" s="56" t="str">
        <f>IF(ISNUMBER(H70),L70*H70,IF(ISNUMBER(J70),J70,IF(J70="RATE ONLY",LOWER("RATE ONLY")," ")))</f>
        <v xml:space="preserve"> </v>
      </c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</row>
    <row r="71" spans="1:113" s="112" customFormat="1" x14ac:dyDescent="0.2">
      <c r="A71" s="30"/>
      <c r="B71" s="42"/>
      <c r="C71" s="51"/>
      <c r="D71" s="52"/>
      <c r="E71" s="51"/>
      <c r="F71" s="53"/>
      <c r="G71" s="103"/>
      <c r="H71" s="45"/>
      <c r="I71" s="104"/>
      <c r="J71" s="105"/>
      <c r="K71" s="48"/>
      <c r="L71" s="106"/>
      <c r="M71" s="104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</row>
    <row r="72" spans="1:113" s="112" customFormat="1" ht="22.8" x14ac:dyDescent="0.2">
      <c r="A72" s="30" t="s">
        <v>3</v>
      </c>
      <c r="B72" s="155"/>
      <c r="C72" s="151" t="s">
        <v>705</v>
      </c>
      <c r="D72" s="52"/>
      <c r="E72" s="157"/>
      <c r="F72" s="53" t="s">
        <v>706</v>
      </c>
      <c r="G72" s="54" t="s">
        <v>8</v>
      </c>
      <c r="H72" s="55"/>
      <c r="I72" s="56"/>
      <c r="J72" s="57"/>
      <c r="K72" s="58"/>
      <c r="L72" s="56">
        <v>96</v>
      </c>
      <c r="M72" s="56" t="str">
        <f>IF(ISNUMBER(H72),L72*H72,IF(ISNUMBER(J72),J72,IF(J72="RATE ONLY",LOWER("RATE ONLY")," ")))</f>
        <v xml:space="preserve"> </v>
      </c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</row>
    <row r="73" spans="1:113" s="112" customFormat="1" x14ac:dyDescent="0.2">
      <c r="A73" s="30" t="s">
        <v>10</v>
      </c>
      <c r="B73" s="60"/>
      <c r="C73" s="61"/>
      <c r="D73" s="61"/>
      <c r="E73" s="61"/>
      <c r="F73" s="62"/>
      <c r="G73" s="63"/>
      <c r="H73" s="64"/>
      <c r="I73" s="65"/>
      <c r="J73" s="66"/>
      <c r="K73" s="22"/>
      <c r="L73" s="67"/>
      <c r="M73" s="68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</row>
    <row r="74" spans="1:113" s="112" customFormat="1" x14ac:dyDescent="0.2">
      <c r="A74" s="30" t="s">
        <v>10</v>
      </c>
      <c r="B74" s="69" t="s">
        <v>11</v>
      </c>
      <c r="C74" s="70"/>
      <c r="D74" s="70"/>
      <c r="E74" s="70"/>
      <c r="F74" s="29"/>
      <c r="G74" s="41"/>
      <c r="H74" s="59"/>
      <c r="I74" s="71"/>
      <c r="J74" s="197"/>
      <c r="K74" s="22"/>
      <c r="L74" s="72"/>
      <c r="M74" s="73">
        <f>SUBTOTAL(9,M$7:M72)</f>
        <v>0</v>
      </c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</row>
    <row r="75" spans="1:113" s="112" customFormat="1" x14ac:dyDescent="0.2">
      <c r="A75" s="30" t="s">
        <v>10</v>
      </c>
      <c r="B75" s="74"/>
      <c r="C75" s="75"/>
      <c r="D75" s="75"/>
      <c r="E75" s="75"/>
      <c r="F75" s="76"/>
      <c r="G75" s="77"/>
      <c r="H75" s="78"/>
      <c r="I75" s="79"/>
      <c r="J75" s="80"/>
      <c r="K75" s="22"/>
      <c r="L75" s="81"/>
      <c r="M75" s="82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</row>
    <row r="76" spans="1:113" s="112" customFormat="1" x14ac:dyDescent="0.2">
      <c r="A76" s="30" t="s">
        <v>10</v>
      </c>
      <c r="B76" s="60"/>
      <c r="C76" s="61"/>
      <c r="D76" s="61"/>
      <c r="E76" s="61"/>
      <c r="F76" s="62"/>
      <c r="G76" s="63"/>
      <c r="H76" s="64"/>
      <c r="I76" s="65"/>
      <c r="J76" s="66"/>
      <c r="K76" s="22"/>
      <c r="L76" s="67"/>
      <c r="M76" s="68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</row>
    <row r="77" spans="1:113" s="112" customFormat="1" x14ac:dyDescent="0.2">
      <c r="A77" s="30" t="s">
        <v>10</v>
      </c>
      <c r="B77" s="69" t="s">
        <v>12</v>
      </c>
      <c r="C77" s="70"/>
      <c r="D77" s="70"/>
      <c r="E77" s="70"/>
      <c r="F77" s="29"/>
      <c r="G77" s="41"/>
      <c r="H77" s="59"/>
      <c r="I77" s="71"/>
      <c r="J77" s="197"/>
      <c r="K77" s="22"/>
      <c r="L77" s="72"/>
      <c r="M77" s="73">
        <f>SUBTOTAL(9,M$7:M75)</f>
        <v>0</v>
      </c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</row>
    <row r="78" spans="1:113" s="112" customFormat="1" x14ac:dyDescent="0.2">
      <c r="A78" s="30" t="s">
        <v>10</v>
      </c>
      <c r="B78" s="74"/>
      <c r="C78" s="75"/>
      <c r="D78" s="75"/>
      <c r="E78" s="75"/>
      <c r="F78" s="76"/>
      <c r="G78" s="77"/>
      <c r="H78" s="78"/>
      <c r="I78" s="79"/>
      <c r="J78" s="80"/>
      <c r="K78" s="22"/>
      <c r="L78" s="81"/>
      <c r="M78" s="82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</row>
    <row r="79" spans="1:113" s="112" customFormat="1" x14ac:dyDescent="0.2">
      <c r="A79" s="30"/>
      <c r="B79" s="42"/>
      <c r="C79" s="51"/>
      <c r="D79" s="52"/>
      <c r="E79" s="51"/>
      <c r="F79" s="53"/>
      <c r="G79" s="103"/>
      <c r="H79" s="45"/>
      <c r="I79" s="104"/>
      <c r="J79" s="105"/>
      <c r="K79" s="48"/>
      <c r="L79" s="106"/>
      <c r="M79" s="104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</row>
    <row r="80" spans="1:113" s="112" customFormat="1" ht="22.8" x14ac:dyDescent="0.2">
      <c r="A80" s="30" t="s">
        <v>3</v>
      </c>
      <c r="B80" s="155"/>
      <c r="C80" s="151" t="s">
        <v>707</v>
      </c>
      <c r="D80" s="52"/>
      <c r="E80" s="157"/>
      <c r="F80" s="53" t="s">
        <v>708</v>
      </c>
      <c r="G80" s="54" t="s">
        <v>8</v>
      </c>
      <c r="H80" s="55"/>
      <c r="I80" s="56"/>
      <c r="J80" s="57"/>
      <c r="K80" s="58"/>
      <c r="L80" s="56">
        <v>130</v>
      </c>
      <c r="M80" s="56" t="str">
        <f>IF(ISNUMBER(H80),L80*H80,IF(ISNUMBER(J80),J80,IF(J80="RATE ONLY",LOWER("RATE ONLY")," ")))</f>
        <v xml:space="preserve"> </v>
      </c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</row>
    <row r="81" spans="1:113" s="112" customFormat="1" x14ac:dyDescent="0.2">
      <c r="A81" s="30"/>
      <c r="B81" s="42"/>
      <c r="C81" s="51"/>
      <c r="D81" s="52"/>
      <c r="E81" s="51"/>
      <c r="F81" s="53"/>
      <c r="G81" s="103"/>
      <c r="H81" s="45"/>
      <c r="I81" s="104"/>
      <c r="J81" s="105"/>
      <c r="K81" s="48"/>
      <c r="L81" s="106"/>
      <c r="M81" s="104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</row>
    <row r="82" spans="1:113" s="112" customFormat="1" ht="22.8" x14ac:dyDescent="0.2">
      <c r="A82" s="30" t="s">
        <v>3</v>
      </c>
      <c r="B82" s="155"/>
      <c r="C82" s="151" t="s">
        <v>709</v>
      </c>
      <c r="D82" s="52"/>
      <c r="E82" s="157"/>
      <c r="F82" s="53" t="s">
        <v>710</v>
      </c>
      <c r="G82" s="54" t="s">
        <v>8</v>
      </c>
      <c r="H82" s="55"/>
      <c r="I82" s="56"/>
      <c r="J82" s="57"/>
      <c r="K82" s="58"/>
      <c r="L82" s="56">
        <v>185</v>
      </c>
      <c r="M82" s="56" t="str">
        <f>IF(ISNUMBER(H82),L82*H82,IF(ISNUMBER(J82),J82,IF(J82="RATE ONLY",LOWER("RATE ONLY")," ")))</f>
        <v xml:space="preserve"> </v>
      </c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</row>
    <row r="83" spans="1:113" s="112" customFormat="1" x14ac:dyDescent="0.2">
      <c r="A83" s="30"/>
      <c r="B83" s="42"/>
      <c r="C83" s="51"/>
      <c r="D83" s="52"/>
      <c r="E83" s="51"/>
      <c r="F83" s="53"/>
      <c r="G83" s="103"/>
      <c r="H83" s="45"/>
      <c r="I83" s="104"/>
      <c r="J83" s="105"/>
      <c r="K83" s="48"/>
      <c r="L83" s="106"/>
      <c r="M83" s="104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</row>
    <row r="84" spans="1:113" s="112" customFormat="1" ht="12" x14ac:dyDescent="0.2">
      <c r="A84" s="30" t="s">
        <v>55</v>
      </c>
      <c r="B84" s="150" t="s">
        <v>711</v>
      </c>
      <c r="C84" s="151"/>
      <c r="D84" s="52"/>
      <c r="E84" s="157"/>
      <c r="F84" s="43" t="s">
        <v>714</v>
      </c>
      <c r="G84" s="54"/>
      <c r="H84" s="55"/>
      <c r="I84" s="56"/>
      <c r="J84" s="57"/>
      <c r="K84" s="58"/>
      <c r="L84" s="56"/>
      <c r="M84" s="56" t="str">
        <f>IF(ISNUMBER(H84),L84*H84,IF(ISNUMBER(J84),J84,IF(J84="RATE ONLY",LOWER("RATE ONLY")," ")))</f>
        <v xml:space="preserve"> </v>
      </c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</row>
    <row r="85" spans="1:113" s="112" customFormat="1" x14ac:dyDescent="0.2">
      <c r="A85" s="30"/>
      <c r="B85" s="42"/>
      <c r="C85" s="51"/>
      <c r="D85" s="52"/>
      <c r="E85" s="51"/>
      <c r="F85" s="53"/>
      <c r="G85" s="103"/>
      <c r="H85" s="45"/>
      <c r="I85" s="104"/>
      <c r="J85" s="105"/>
      <c r="K85" s="48"/>
      <c r="L85" s="106"/>
      <c r="M85" s="104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</row>
    <row r="86" spans="1:113" s="112" customFormat="1" x14ac:dyDescent="0.2">
      <c r="A86" s="30" t="s">
        <v>3</v>
      </c>
      <c r="B86" s="155"/>
      <c r="C86" s="151" t="s">
        <v>712</v>
      </c>
      <c r="D86" s="52"/>
      <c r="E86" s="157"/>
      <c r="F86" s="53" t="s">
        <v>715</v>
      </c>
      <c r="G86" s="54" t="s">
        <v>8</v>
      </c>
      <c r="H86" s="55"/>
      <c r="I86" s="56"/>
      <c r="J86" s="57"/>
      <c r="K86" s="58"/>
      <c r="L86" s="56">
        <v>70</v>
      </c>
      <c r="M86" s="56" t="str">
        <f>IF(ISNUMBER(H86),L86*H86,IF(ISNUMBER(J86),J86,IF(J86="RATE ONLY",LOWER("RATE ONLY")," ")))</f>
        <v xml:space="preserve"> </v>
      </c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</row>
    <row r="87" spans="1:113" s="112" customFormat="1" x14ac:dyDescent="0.2">
      <c r="A87" s="30"/>
      <c r="B87" s="42"/>
      <c r="C87" s="51"/>
      <c r="D87" s="52"/>
      <c r="E87" s="51"/>
      <c r="F87" s="53"/>
      <c r="G87" s="103"/>
      <c r="H87" s="45"/>
      <c r="I87" s="104"/>
      <c r="J87" s="105"/>
      <c r="K87" s="48"/>
      <c r="L87" s="106"/>
      <c r="M87" s="104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</row>
    <row r="88" spans="1:113" s="112" customFormat="1" ht="22.8" x14ac:dyDescent="0.2">
      <c r="A88" s="30" t="s">
        <v>3</v>
      </c>
      <c r="B88" s="166"/>
      <c r="C88" s="167" t="s">
        <v>713</v>
      </c>
      <c r="D88" s="168"/>
      <c r="E88" s="159"/>
      <c r="F88" s="161" t="s">
        <v>716</v>
      </c>
      <c r="G88" s="162" t="s">
        <v>8</v>
      </c>
      <c r="H88" s="163"/>
      <c r="I88" s="164"/>
      <c r="J88" s="165"/>
      <c r="K88" s="58"/>
      <c r="L88" s="56"/>
      <c r="M88" s="56" t="str">
        <f t="shared" ref="M88" si="2">IF(ISNUMBER(H88),L88*H88,IF(ISNUMBER(J88),J88,IF(J88="RATE ONLY",LOWER("RATE ONLY")," ")))</f>
        <v xml:space="preserve"> </v>
      </c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</row>
    <row r="89" spans="1:113" s="112" customFormat="1" ht="36" x14ac:dyDescent="0.2">
      <c r="A89" s="30" t="s">
        <v>55</v>
      </c>
      <c r="B89" s="150" t="s">
        <v>717</v>
      </c>
      <c r="C89" s="151"/>
      <c r="D89" s="52"/>
      <c r="E89" s="157"/>
      <c r="F89" s="43" t="s">
        <v>720</v>
      </c>
      <c r="G89" s="54"/>
      <c r="H89" s="55"/>
      <c r="I89" s="56"/>
      <c r="J89" s="57"/>
      <c r="K89" s="58"/>
      <c r="L89" s="56"/>
      <c r="M89" s="56" t="str">
        <f>IF(ISNUMBER(H89),L89*H89,IF(ISNUMBER(J89),J89,IF(J89="RATE ONLY",LOWER("RATE ONLY")," ")))</f>
        <v xml:space="preserve"> </v>
      </c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</row>
    <row r="90" spans="1:113" s="112" customFormat="1" x14ac:dyDescent="0.2">
      <c r="A90" s="30"/>
      <c r="B90" s="42"/>
      <c r="C90" s="51"/>
      <c r="D90" s="52"/>
      <c r="E90" s="51"/>
      <c r="F90" s="53"/>
      <c r="G90" s="103"/>
      <c r="H90" s="45"/>
      <c r="I90" s="104"/>
      <c r="J90" s="105"/>
      <c r="K90" s="48"/>
      <c r="L90" s="106"/>
      <c r="M90" s="104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</row>
    <row r="91" spans="1:113" s="112" customFormat="1" ht="22.8" x14ac:dyDescent="0.2">
      <c r="A91" s="30" t="s">
        <v>56</v>
      </c>
      <c r="B91" s="155"/>
      <c r="C91" s="151" t="s">
        <v>718</v>
      </c>
      <c r="D91" s="52"/>
      <c r="E91" s="157"/>
      <c r="F91" s="53" t="s">
        <v>4898</v>
      </c>
      <c r="G91" s="54"/>
      <c r="H91" s="55"/>
      <c r="I91" s="56"/>
      <c r="J91" s="57"/>
      <c r="K91" s="58"/>
      <c r="L91" s="56"/>
      <c r="M91" s="56" t="str">
        <f>IF(ISNUMBER(H91),L91*H91,IF(ISNUMBER(J91),J91,IF(J91="RATE ONLY",LOWER("RATE ONLY")," ")))</f>
        <v xml:space="preserve"> </v>
      </c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</row>
    <row r="92" spans="1:113" s="112" customFormat="1" x14ac:dyDescent="0.2">
      <c r="A92" s="30"/>
      <c r="B92" s="42"/>
      <c r="C92" s="51"/>
      <c r="D92" s="52"/>
      <c r="E92" s="51"/>
      <c r="F92" s="53"/>
      <c r="G92" s="103"/>
      <c r="H92" s="45"/>
      <c r="I92" s="104"/>
      <c r="J92" s="105"/>
      <c r="K92" s="48"/>
      <c r="L92" s="106"/>
      <c r="M92" s="104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</row>
    <row r="93" spans="1:113" s="112" customFormat="1" x14ac:dyDescent="0.2">
      <c r="A93" s="30" t="s">
        <v>3</v>
      </c>
      <c r="B93" s="155"/>
      <c r="C93" s="151"/>
      <c r="D93" s="52" t="s">
        <v>3850</v>
      </c>
      <c r="E93" s="157"/>
      <c r="F93" s="53" t="s">
        <v>2817</v>
      </c>
      <c r="G93" s="54" t="s">
        <v>8</v>
      </c>
      <c r="H93" s="55"/>
      <c r="I93" s="56"/>
      <c r="J93" s="57"/>
      <c r="K93" s="58"/>
      <c r="L93" s="56">
        <v>375</v>
      </c>
      <c r="M93" s="56" t="str">
        <f>IF(ISNUMBER(H93),L93*H93,IF(ISNUMBER(J93),J93,IF(J93="RATE ONLY",LOWER("RATE ONLY")," ")))</f>
        <v xml:space="preserve"> </v>
      </c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</row>
    <row r="94" spans="1:113" s="112" customFormat="1" x14ac:dyDescent="0.2">
      <c r="A94" s="30"/>
      <c r="B94" s="42"/>
      <c r="C94" s="51"/>
      <c r="D94" s="52"/>
      <c r="E94" s="51"/>
      <c r="F94" s="53"/>
      <c r="G94" s="103"/>
      <c r="H94" s="45"/>
      <c r="I94" s="104"/>
      <c r="J94" s="105"/>
      <c r="K94" s="48"/>
      <c r="L94" s="106"/>
      <c r="M94" s="104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</row>
    <row r="95" spans="1:113" s="112" customFormat="1" x14ac:dyDescent="0.2">
      <c r="A95" s="30" t="s">
        <v>3</v>
      </c>
      <c r="B95" s="155"/>
      <c r="C95" s="151"/>
      <c r="D95" s="52" t="s">
        <v>3851</v>
      </c>
      <c r="E95" s="157"/>
      <c r="F95" s="53" t="s">
        <v>4899</v>
      </c>
      <c r="G95" s="54" t="s">
        <v>8</v>
      </c>
      <c r="H95" s="55"/>
      <c r="I95" s="56"/>
      <c r="J95" s="57"/>
      <c r="K95" s="58"/>
      <c r="L95" s="56">
        <v>365</v>
      </c>
      <c r="M95" s="56" t="str">
        <f>IF(ISNUMBER(H95),L95*H95,IF(ISNUMBER(J95),J95,IF(J95="RATE ONLY",LOWER("RATE ONLY")," ")))</f>
        <v xml:space="preserve"> </v>
      </c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</row>
    <row r="96" spans="1:113" s="112" customFormat="1" x14ac:dyDescent="0.2">
      <c r="A96" s="30"/>
      <c r="B96" s="42"/>
      <c r="C96" s="51"/>
      <c r="D96" s="52"/>
      <c r="E96" s="51"/>
      <c r="F96" s="53"/>
      <c r="G96" s="103"/>
      <c r="H96" s="45"/>
      <c r="I96" s="104"/>
      <c r="J96" s="105"/>
      <c r="K96" s="48"/>
      <c r="L96" s="106"/>
      <c r="M96" s="104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</row>
    <row r="97" spans="1:113" s="112" customFormat="1" ht="22.8" x14ac:dyDescent="0.2">
      <c r="A97" s="30" t="s">
        <v>56</v>
      </c>
      <c r="B97" s="155"/>
      <c r="C97" s="151" t="s">
        <v>719</v>
      </c>
      <c r="D97" s="52"/>
      <c r="E97" s="157"/>
      <c r="F97" s="53" t="s">
        <v>4900</v>
      </c>
      <c r="G97" s="54"/>
      <c r="H97" s="55"/>
      <c r="I97" s="56"/>
      <c r="J97" s="57"/>
      <c r="K97" s="58"/>
      <c r="L97" s="56"/>
      <c r="M97" s="56" t="str">
        <f>IF(ISNUMBER(H97),L97*H97,IF(ISNUMBER(J97),J97,IF(J97="RATE ONLY",LOWER("RATE ONLY")," ")))</f>
        <v xml:space="preserve"> </v>
      </c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</row>
    <row r="98" spans="1:113" s="112" customFormat="1" x14ac:dyDescent="0.2">
      <c r="A98" s="30"/>
      <c r="B98" s="42"/>
      <c r="C98" s="51"/>
      <c r="D98" s="52"/>
      <c r="E98" s="51"/>
      <c r="F98" s="53"/>
      <c r="G98" s="103"/>
      <c r="H98" s="45"/>
      <c r="I98" s="104"/>
      <c r="J98" s="105"/>
      <c r="K98" s="48"/>
      <c r="L98" s="106"/>
      <c r="M98" s="104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</row>
    <row r="99" spans="1:113" s="112" customFormat="1" x14ac:dyDescent="0.2">
      <c r="A99" s="30" t="s">
        <v>3</v>
      </c>
      <c r="B99" s="155"/>
      <c r="C99" s="151"/>
      <c r="D99" s="52" t="s">
        <v>3850</v>
      </c>
      <c r="E99" s="157"/>
      <c r="F99" s="53" t="s">
        <v>2817</v>
      </c>
      <c r="G99" s="54" t="s">
        <v>8</v>
      </c>
      <c r="H99" s="55"/>
      <c r="I99" s="56"/>
      <c r="J99" s="57"/>
      <c r="K99" s="58"/>
      <c r="L99" s="56">
        <v>400</v>
      </c>
      <c r="M99" s="56" t="str">
        <f>IF(ISNUMBER(H99),L99*H99,IF(ISNUMBER(J99),J99,IF(J99="RATE ONLY",LOWER("RATE ONLY")," ")))</f>
        <v xml:space="preserve"> </v>
      </c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</row>
    <row r="100" spans="1:113" s="112" customFormat="1" x14ac:dyDescent="0.2">
      <c r="A100" s="30"/>
      <c r="B100" s="42"/>
      <c r="C100" s="51"/>
      <c r="D100" s="52"/>
      <c r="E100" s="51"/>
      <c r="F100" s="53"/>
      <c r="G100" s="103"/>
      <c r="H100" s="45"/>
      <c r="I100" s="104"/>
      <c r="J100" s="105"/>
      <c r="K100" s="48"/>
      <c r="L100" s="106"/>
      <c r="M100" s="104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</row>
    <row r="101" spans="1:113" s="112" customFormat="1" x14ac:dyDescent="0.2">
      <c r="A101" s="30" t="s">
        <v>3</v>
      </c>
      <c r="B101" s="155"/>
      <c r="C101" s="151"/>
      <c r="D101" s="52" t="s">
        <v>3851</v>
      </c>
      <c r="E101" s="157"/>
      <c r="F101" s="53" t="s">
        <v>4899</v>
      </c>
      <c r="G101" s="54" t="s">
        <v>8</v>
      </c>
      <c r="H101" s="55"/>
      <c r="I101" s="56"/>
      <c r="J101" s="57"/>
      <c r="K101" s="58"/>
      <c r="L101" s="56">
        <v>390</v>
      </c>
      <c r="M101" s="56" t="str">
        <f>IF(ISNUMBER(H101),L101*H101,IF(ISNUMBER(J101),J101,IF(J101="RATE ONLY",LOWER("RATE ONLY")," ")))</f>
        <v xml:space="preserve"> </v>
      </c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</row>
    <row r="102" spans="1:113" s="112" customFormat="1" x14ac:dyDescent="0.2">
      <c r="A102" s="30"/>
      <c r="B102" s="42"/>
      <c r="C102" s="51"/>
      <c r="D102" s="52"/>
      <c r="E102" s="51"/>
      <c r="F102" s="53"/>
      <c r="G102" s="103"/>
      <c r="H102" s="45"/>
      <c r="I102" s="104"/>
      <c r="J102" s="105"/>
      <c r="K102" s="48"/>
      <c r="L102" s="106"/>
      <c r="M102" s="104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</row>
    <row r="103" spans="1:113" s="112" customFormat="1" ht="36" x14ac:dyDescent="0.2">
      <c r="A103" s="30" t="s">
        <v>55</v>
      </c>
      <c r="B103" s="150" t="s">
        <v>721</v>
      </c>
      <c r="C103" s="151"/>
      <c r="D103" s="52"/>
      <c r="E103" s="157"/>
      <c r="F103" s="43" t="s">
        <v>722</v>
      </c>
      <c r="G103" s="54"/>
      <c r="H103" s="55"/>
      <c r="I103" s="56"/>
      <c r="J103" s="57"/>
      <c r="K103" s="58"/>
      <c r="L103" s="56"/>
      <c r="M103" s="56" t="str">
        <f>IF(ISNUMBER(H103),L103*H103,IF(ISNUMBER(J103),J103,IF(J103="RATE ONLY",LOWER("RATE ONLY")," ")))</f>
        <v xml:space="preserve"> </v>
      </c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</row>
    <row r="104" spans="1:113" s="112" customFormat="1" x14ac:dyDescent="0.2">
      <c r="A104" s="30"/>
      <c r="B104" s="42"/>
      <c r="C104" s="51"/>
      <c r="D104" s="52"/>
      <c r="E104" s="51"/>
      <c r="F104" s="53"/>
      <c r="G104" s="103"/>
      <c r="H104" s="45"/>
      <c r="I104" s="104"/>
      <c r="J104" s="105"/>
      <c r="K104" s="48"/>
      <c r="L104" s="106"/>
      <c r="M104" s="104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</row>
    <row r="105" spans="1:113" s="112" customFormat="1" ht="22.8" x14ac:dyDescent="0.2">
      <c r="A105" s="30" t="s">
        <v>56</v>
      </c>
      <c r="B105" s="155"/>
      <c r="C105" s="151" t="s">
        <v>723</v>
      </c>
      <c r="D105" s="52"/>
      <c r="E105" s="157"/>
      <c r="F105" s="53" t="s">
        <v>4901</v>
      </c>
      <c r="G105" s="54"/>
      <c r="H105" s="55"/>
      <c r="I105" s="56"/>
      <c r="J105" s="57"/>
      <c r="K105" s="58"/>
      <c r="L105" s="56"/>
      <c r="M105" s="56" t="str">
        <f>IF(ISNUMBER(H105),L105*H105,IF(ISNUMBER(J105),J105,IF(J105="RATE ONLY",LOWER("RATE ONLY")," ")))</f>
        <v xml:space="preserve"> </v>
      </c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</row>
    <row r="106" spans="1:113" s="112" customFormat="1" x14ac:dyDescent="0.2">
      <c r="A106" s="30"/>
      <c r="B106" s="42"/>
      <c r="C106" s="51"/>
      <c r="D106" s="52"/>
      <c r="E106" s="51"/>
      <c r="F106" s="53"/>
      <c r="G106" s="103"/>
      <c r="H106" s="45"/>
      <c r="I106" s="104"/>
      <c r="J106" s="105"/>
      <c r="K106" s="48"/>
      <c r="L106" s="106"/>
      <c r="M106" s="104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</row>
    <row r="107" spans="1:113" s="112" customFormat="1" x14ac:dyDescent="0.2">
      <c r="A107" s="30" t="s">
        <v>3</v>
      </c>
      <c r="B107" s="155"/>
      <c r="C107" s="151"/>
      <c r="D107" s="52" t="s">
        <v>3850</v>
      </c>
      <c r="E107" s="157"/>
      <c r="F107" s="53" t="s">
        <v>2817</v>
      </c>
      <c r="G107" s="54" t="s">
        <v>8</v>
      </c>
      <c r="H107" s="55"/>
      <c r="I107" s="56"/>
      <c r="J107" s="57"/>
      <c r="K107" s="58"/>
      <c r="L107" s="56">
        <v>300</v>
      </c>
      <c r="M107" s="56" t="str">
        <f>IF(ISNUMBER(H107),L107*H107,IF(ISNUMBER(J107),J107,IF(J107="RATE ONLY",LOWER("RATE ONLY")," ")))</f>
        <v xml:space="preserve"> </v>
      </c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</row>
    <row r="108" spans="1:113" s="112" customFormat="1" x14ac:dyDescent="0.2">
      <c r="A108" s="30"/>
      <c r="B108" s="42"/>
      <c r="C108" s="51"/>
      <c r="D108" s="52"/>
      <c r="E108" s="51"/>
      <c r="F108" s="53"/>
      <c r="G108" s="103"/>
      <c r="H108" s="45"/>
      <c r="I108" s="104"/>
      <c r="J108" s="105"/>
      <c r="K108" s="48"/>
      <c r="L108" s="106"/>
      <c r="M108" s="104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</row>
    <row r="109" spans="1:113" s="112" customFormat="1" x14ac:dyDescent="0.2">
      <c r="A109" s="30" t="s">
        <v>3</v>
      </c>
      <c r="B109" s="155"/>
      <c r="C109" s="151"/>
      <c r="D109" s="52" t="s">
        <v>3851</v>
      </c>
      <c r="E109" s="157"/>
      <c r="F109" s="53" t="s">
        <v>2818</v>
      </c>
      <c r="G109" s="54" t="s">
        <v>8</v>
      </c>
      <c r="H109" s="55"/>
      <c r="I109" s="56"/>
      <c r="J109" s="57"/>
      <c r="K109" s="58"/>
      <c r="L109" s="56">
        <v>290</v>
      </c>
      <c r="M109" s="56" t="str">
        <f>IF(ISNUMBER(H109),L109*H109,IF(ISNUMBER(J109),J109,IF(J109="RATE ONLY",LOWER("RATE ONLY")," ")))</f>
        <v xml:space="preserve"> </v>
      </c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</row>
    <row r="110" spans="1:113" s="112" customFormat="1" x14ac:dyDescent="0.2">
      <c r="A110" s="30"/>
      <c r="B110" s="42"/>
      <c r="C110" s="51"/>
      <c r="D110" s="52"/>
      <c r="E110" s="51"/>
      <c r="F110" s="53"/>
      <c r="G110" s="103"/>
      <c r="H110" s="45"/>
      <c r="I110" s="104"/>
      <c r="J110" s="105"/>
      <c r="K110" s="48"/>
      <c r="L110" s="106"/>
      <c r="M110" s="104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</row>
    <row r="111" spans="1:113" s="112" customFormat="1" x14ac:dyDescent="0.2">
      <c r="A111" s="30" t="s">
        <v>3</v>
      </c>
      <c r="B111" s="155"/>
      <c r="C111" s="151"/>
      <c r="D111" s="52" t="s">
        <v>3852</v>
      </c>
      <c r="E111" s="157"/>
      <c r="F111" s="53" t="s">
        <v>4899</v>
      </c>
      <c r="G111" s="54" t="s">
        <v>8</v>
      </c>
      <c r="H111" s="55"/>
      <c r="I111" s="56"/>
      <c r="J111" s="57"/>
      <c r="K111" s="58"/>
      <c r="L111" s="56">
        <v>280</v>
      </c>
      <c r="M111" s="56" t="str">
        <f>IF(ISNUMBER(H111),L111*H111,IF(ISNUMBER(J111),J111,IF(J111="RATE ONLY",LOWER("RATE ONLY")," ")))</f>
        <v xml:space="preserve"> </v>
      </c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</row>
    <row r="112" spans="1:113" s="112" customFormat="1" x14ac:dyDescent="0.2">
      <c r="A112" s="30"/>
      <c r="B112" s="42"/>
      <c r="C112" s="51"/>
      <c r="D112" s="52"/>
      <c r="E112" s="51"/>
      <c r="F112" s="53"/>
      <c r="G112" s="103"/>
      <c r="H112" s="45"/>
      <c r="I112" s="104"/>
      <c r="J112" s="105"/>
      <c r="K112" s="48"/>
      <c r="L112" s="106"/>
      <c r="M112" s="104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</row>
    <row r="113" spans="1:113" s="112" customFormat="1" x14ac:dyDescent="0.2">
      <c r="A113" s="30" t="s">
        <v>56</v>
      </c>
      <c r="B113" s="155"/>
      <c r="C113" s="151" t="s">
        <v>724</v>
      </c>
      <c r="D113" s="52"/>
      <c r="E113" s="157"/>
      <c r="F113" s="53" t="s">
        <v>4902</v>
      </c>
      <c r="G113" s="54"/>
      <c r="H113" s="55"/>
      <c r="I113" s="56"/>
      <c r="J113" s="57"/>
      <c r="K113" s="58"/>
      <c r="L113" s="56"/>
      <c r="M113" s="56" t="str">
        <f>IF(ISNUMBER(H113),L113*H113,IF(ISNUMBER(J113),J113,IF(J113="RATE ONLY",LOWER("RATE ONLY")," ")))</f>
        <v xml:space="preserve"> </v>
      </c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</row>
    <row r="114" spans="1:113" s="112" customFormat="1" x14ac:dyDescent="0.2">
      <c r="A114" s="30"/>
      <c r="B114" s="42"/>
      <c r="C114" s="51"/>
      <c r="D114" s="52"/>
      <c r="E114" s="51"/>
      <c r="F114" s="53"/>
      <c r="G114" s="103"/>
      <c r="H114" s="45"/>
      <c r="I114" s="104"/>
      <c r="J114" s="105"/>
      <c r="K114" s="48"/>
      <c r="L114" s="106"/>
      <c r="M114" s="104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</row>
    <row r="115" spans="1:113" s="112" customFormat="1" x14ac:dyDescent="0.2">
      <c r="A115" s="30" t="s">
        <v>3</v>
      </c>
      <c r="B115" s="155"/>
      <c r="C115" s="151"/>
      <c r="D115" s="52" t="s">
        <v>3850</v>
      </c>
      <c r="E115" s="157"/>
      <c r="F115" s="53" t="s">
        <v>2817</v>
      </c>
      <c r="G115" s="54" t="s">
        <v>8</v>
      </c>
      <c r="H115" s="55"/>
      <c r="I115" s="56"/>
      <c r="J115" s="57"/>
      <c r="K115" s="58"/>
      <c r="L115" s="56">
        <v>360</v>
      </c>
      <c r="M115" s="56" t="str">
        <f>IF(ISNUMBER(H115),L115*H115,IF(ISNUMBER(J115),J115,IF(J115="RATE ONLY",LOWER("RATE ONLY")," ")))</f>
        <v xml:space="preserve"> </v>
      </c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</row>
    <row r="116" spans="1:113" s="112" customFormat="1" x14ac:dyDescent="0.2">
      <c r="A116" s="30"/>
      <c r="B116" s="42"/>
      <c r="C116" s="51"/>
      <c r="D116" s="52"/>
      <c r="E116" s="51"/>
      <c r="F116" s="53"/>
      <c r="G116" s="103"/>
      <c r="H116" s="45"/>
      <c r="I116" s="104"/>
      <c r="J116" s="105"/>
      <c r="K116" s="48"/>
      <c r="L116" s="106"/>
      <c r="M116" s="104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</row>
    <row r="117" spans="1:113" s="112" customFormat="1" x14ac:dyDescent="0.2">
      <c r="A117" s="30" t="s">
        <v>3</v>
      </c>
      <c r="B117" s="155"/>
      <c r="C117" s="151"/>
      <c r="D117" s="52" t="s">
        <v>3851</v>
      </c>
      <c r="E117" s="157"/>
      <c r="F117" s="53" t="s">
        <v>2818</v>
      </c>
      <c r="G117" s="54" t="s">
        <v>8</v>
      </c>
      <c r="H117" s="55"/>
      <c r="I117" s="56"/>
      <c r="J117" s="57"/>
      <c r="K117" s="58"/>
      <c r="L117" s="56">
        <v>350</v>
      </c>
      <c r="M117" s="56" t="str">
        <f>IF(ISNUMBER(H117),L117*H117,IF(ISNUMBER(J117),J117,IF(J117="RATE ONLY",LOWER("RATE ONLY")," ")))</f>
        <v xml:space="preserve"> </v>
      </c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</row>
    <row r="118" spans="1:113" s="112" customFormat="1" x14ac:dyDescent="0.2">
      <c r="A118" s="30"/>
      <c r="B118" s="42"/>
      <c r="C118" s="51"/>
      <c r="D118" s="52"/>
      <c r="E118" s="51"/>
      <c r="F118" s="53"/>
      <c r="G118" s="103"/>
      <c r="H118" s="45"/>
      <c r="I118" s="104"/>
      <c r="J118" s="105"/>
      <c r="K118" s="48"/>
      <c r="L118" s="106"/>
      <c r="M118" s="104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</row>
    <row r="119" spans="1:113" s="112" customFormat="1" x14ac:dyDescent="0.2">
      <c r="A119" s="30" t="s">
        <v>10</v>
      </c>
      <c r="B119" s="60"/>
      <c r="C119" s="61"/>
      <c r="D119" s="61"/>
      <c r="E119" s="61"/>
      <c r="F119" s="62"/>
      <c r="G119" s="63"/>
      <c r="H119" s="64"/>
      <c r="I119" s="65"/>
      <c r="J119" s="66"/>
      <c r="K119" s="22"/>
      <c r="L119" s="67"/>
      <c r="M119" s="68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</row>
    <row r="120" spans="1:113" s="112" customFormat="1" x14ac:dyDescent="0.2">
      <c r="A120" s="30" t="s">
        <v>10</v>
      </c>
      <c r="B120" s="69" t="s">
        <v>11</v>
      </c>
      <c r="C120" s="70"/>
      <c r="D120" s="70"/>
      <c r="E120" s="70"/>
      <c r="F120" s="29"/>
      <c r="G120" s="41"/>
      <c r="H120" s="59"/>
      <c r="I120" s="71"/>
      <c r="J120" s="197"/>
      <c r="K120" s="22"/>
      <c r="L120" s="72"/>
      <c r="M120" s="73">
        <f>SUBTOTAL(9,M$7:M118)</f>
        <v>0</v>
      </c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</row>
    <row r="121" spans="1:113" s="112" customFormat="1" x14ac:dyDescent="0.2">
      <c r="A121" s="30" t="s">
        <v>10</v>
      </c>
      <c r="B121" s="74"/>
      <c r="C121" s="75"/>
      <c r="D121" s="75"/>
      <c r="E121" s="75"/>
      <c r="F121" s="76"/>
      <c r="G121" s="77"/>
      <c r="H121" s="78"/>
      <c r="I121" s="79"/>
      <c r="J121" s="80"/>
      <c r="K121" s="22"/>
      <c r="L121" s="81"/>
      <c r="M121" s="82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</row>
    <row r="122" spans="1:113" s="112" customFormat="1" x14ac:dyDescent="0.2">
      <c r="A122" s="30" t="s">
        <v>10</v>
      </c>
      <c r="B122" s="60"/>
      <c r="C122" s="61"/>
      <c r="D122" s="61"/>
      <c r="E122" s="61"/>
      <c r="F122" s="62"/>
      <c r="G122" s="63"/>
      <c r="H122" s="64"/>
      <c r="I122" s="65"/>
      <c r="J122" s="66"/>
      <c r="K122" s="22"/>
      <c r="L122" s="67"/>
      <c r="M122" s="68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</row>
    <row r="123" spans="1:113" s="112" customFormat="1" x14ac:dyDescent="0.2">
      <c r="A123" s="30" t="s">
        <v>10</v>
      </c>
      <c r="B123" s="69" t="s">
        <v>12</v>
      </c>
      <c r="C123" s="70"/>
      <c r="D123" s="70"/>
      <c r="E123" s="70"/>
      <c r="F123" s="29"/>
      <c r="G123" s="41"/>
      <c r="H123" s="59"/>
      <c r="I123" s="71"/>
      <c r="J123" s="197"/>
      <c r="K123" s="22"/>
      <c r="L123" s="72"/>
      <c r="M123" s="73">
        <f>SUBTOTAL(9,M$7:M121)</f>
        <v>0</v>
      </c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</row>
    <row r="124" spans="1:113" s="112" customFormat="1" x14ac:dyDescent="0.2">
      <c r="A124" s="30" t="s">
        <v>10</v>
      </c>
      <c r="B124" s="74"/>
      <c r="C124" s="75"/>
      <c r="D124" s="75"/>
      <c r="E124" s="75"/>
      <c r="F124" s="76"/>
      <c r="G124" s="77"/>
      <c r="H124" s="78"/>
      <c r="I124" s="79"/>
      <c r="J124" s="80"/>
      <c r="K124" s="22"/>
      <c r="L124" s="81"/>
      <c r="M124" s="82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</row>
    <row r="125" spans="1:113" s="112" customFormat="1" x14ac:dyDescent="0.2">
      <c r="A125" s="30" t="s">
        <v>3</v>
      </c>
      <c r="B125" s="155"/>
      <c r="C125" s="151"/>
      <c r="D125" s="52" t="s">
        <v>3852</v>
      </c>
      <c r="E125" s="157"/>
      <c r="F125" s="53" t="s">
        <v>4899</v>
      </c>
      <c r="G125" s="54" t="s">
        <v>8</v>
      </c>
      <c r="H125" s="55"/>
      <c r="I125" s="56"/>
      <c r="J125" s="57"/>
      <c r="K125" s="58"/>
      <c r="L125" s="56">
        <v>340</v>
      </c>
      <c r="M125" s="56" t="str">
        <f>IF(ISNUMBER(H125),L125*H125,IF(ISNUMBER(J125),J125,IF(J125="RATE ONLY",LOWER("RATE ONLY")," ")))</f>
        <v xml:space="preserve"> </v>
      </c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</row>
    <row r="126" spans="1:113" s="112" customFormat="1" x14ac:dyDescent="0.2">
      <c r="A126" s="30"/>
      <c r="B126" s="42"/>
      <c r="C126" s="51"/>
      <c r="D126" s="52"/>
      <c r="E126" s="51"/>
      <c r="F126" s="53"/>
      <c r="G126" s="103"/>
      <c r="H126" s="45"/>
      <c r="I126" s="104"/>
      <c r="J126" s="105"/>
      <c r="K126" s="48"/>
      <c r="L126" s="106"/>
      <c r="M126" s="104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</row>
    <row r="127" spans="1:113" s="112" customFormat="1" ht="12" x14ac:dyDescent="0.2">
      <c r="A127" s="30" t="s">
        <v>55</v>
      </c>
      <c r="B127" s="150" t="s">
        <v>725</v>
      </c>
      <c r="C127" s="151"/>
      <c r="D127" s="52"/>
      <c r="E127" s="157"/>
      <c r="F127" s="43" t="s">
        <v>726</v>
      </c>
      <c r="G127" s="54"/>
      <c r="H127" s="55"/>
      <c r="I127" s="56"/>
      <c r="J127" s="57"/>
      <c r="K127" s="58"/>
      <c r="L127" s="56"/>
      <c r="M127" s="56" t="str">
        <f>IF(ISNUMBER(H127),L127*H127,IF(ISNUMBER(J127),J127,IF(J127="RATE ONLY",LOWER("RATE ONLY")," ")))</f>
        <v xml:space="preserve"> </v>
      </c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</row>
    <row r="128" spans="1:113" s="112" customFormat="1" x14ac:dyDescent="0.2">
      <c r="A128" s="30"/>
      <c r="B128" s="42"/>
      <c r="C128" s="51"/>
      <c r="D128" s="52"/>
      <c r="E128" s="51"/>
      <c r="F128" s="53"/>
      <c r="G128" s="103"/>
      <c r="H128" s="45"/>
      <c r="I128" s="104"/>
      <c r="J128" s="105"/>
      <c r="K128" s="48"/>
      <c r="L128" s="106"/>
      <c r="M128" s="104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/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111"/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</row>
    <row r="129" spans="1:113" s="112" customFormat="1" ht="22.8" x14ac:dyDescent="0.2">
      <c r="A129" s="30" t="s">
        <v>56</v>
      </c>
      <c r="B129" s="155"/>
      <c r="C129" s="151" t="s">
        <v>727</v>
      </c>
      <c r="D129" s="52"/>
      <c r="E129" s="157"/>
      <c r="F129" s="53" t="s">
        <v>4903</v>
      </c>
      <c r="G129" s="54"/>
      <c r="H129" s="55"/>
      <c r="I129" s="56"/>
      <c r="J129" s="57"/>
      <c r="K129" s="58"/>
      <c r="L129" s="56"/>
      <c r="M129" s="56" t="str">
        <f>IF(ISNUMBER(H129),L129*H129,IF(ISNUMBER(J129),J129,IF(J129="RATE ONLY",LOWER("RATE ONLY")," ")))</f>
        <v xml:space="preserve"> </v>
      </c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11"/>
      <c r="CO129" s="111"/>
      <c r="CP129" s="111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</row>
    <row r="130" spans="1:113" s="112" customFormat="1" x14ac:dyDescent="0.2">
      <c r="A130" s="30"/>
      <c r="B130" s="42"/>
      <c r="C130" s="51"/>
      <c r="D130" s="52"/>
      <c r="E130" s="51"/>
      <c r="F130" s="53"/>
      <c r="G130" s="103"/>
      <c r="H130" s="45"/>
      <c r="I130" s="104"/>
      <c r="J130" s="105"/>
      <c r="K130" s="48"/>
      <c r="L130" s="106"/>
      <c r="M130" s="104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11"/>
      <c r="CO130" s="111"/>
      <c r="CP130" s="111"/>
      <c r="CQ130" s="111"/>
      <c r="CR130" s="111"/>
      <c r="CS130" s="111"/>
      <c r="CT130" s="111"/>
      <c r="CU130" s="111"/>
      <c r="CV130" s="111"/>
      <c r="CW130" s="111"/>
      <c r="CX130" s="111"/>
      <c r="CY130" s="111"/>
      <c r="CZ130" s="111"/>
      <c r="DA130" s="111"/>
      <c r="DB130" s="111"/>
      <c r="DC130" s="111"/>
      <c r="DD130" s="111"/>
      <c r="DE130" s="111"/>
      <c r="DF130" s="111"/>
      <c r="DG130" s="111"/>
      <c r="DH130" s="111"/>
      <c r="DI130" s="111"/>
    </row>
    <row r="131" spans="1:113" s="112" customFormat="1" x14ac:dyDescent="0.2">
      <c r="A131" s="30" t="s">
        <v>3</v>
      </c>
      <c r="B131" s="155"/>
      <c r="C131" s="151"/>
      <c r="D131" s="52" t="s">
        <v>3850</v>
      </c>
      <c r="E131" s="157"/>
      <c r="F131" s="53" t="s">
        <v>4904</v>
      </c>
      <c r="G131" s="54" t="s">
        <v>2</v>
      </c>
      <c r="H131" s="55"/>
      <c r="I131" s="56"/>
      <c r="J131" s="57"/>
      <c r="K131" s="58"/>
      <c r="L131" s="56">
        <v>44</v>
      </c>
      <c r="M131" s="56" t="str">
        <f>IF(ISNUMBER(H131),L131*H131,IF(ISNUMBER(J131),J131,IF(J131="RATE ONLY",LOWER("RATE ONLY")," ")))</f>
        <v xml:space="preserve"> </v>
      </c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11"/>
      <c r="CO131" s="111"/>
      <c r="CP131" s="111"/>
      <c r="CQ131" s="111"/>
      <c r="CR131" s="111"/>
      <c r="CS131" s="111"/>
      <c r="CT131" s="111"/>
      <c r="CU131" s="111"/>
      <c r="CV131" s="111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</row>
    <row r="132" spans="1:113" s="112" customFormat="1" x14ac:dyDescent="0.2">
      <c r="A132" s="30"/>
      <c r="B132" s="42"/>
      <c r="C132" s="51"/>
      <c r="D132" s="52"/>
      <c r="E132" s="51"/>
      <c r="F132" s="53"/>
      <c r="G132" s="103"/>
      <c r="H132" s="45"/>
      <c r="I132" s="104"/>
      <c r="J132" s="105"/>
      <c r="K132" s="48"/>
      <c r="L132" s="106"/>
      <c r="M132" s="104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11"/>
      <c r="CO132" s="111"/>
      <c r="CP132" s="111"/>
      <c r="CQ132" s="111"/>
      <c r="CR132" s="111"/>
      <c r="CS132" s="111"/>
      <c r="CT132" s="111"/>
      <c r="CU132" s="111"/>
      <c r="CV132" s="111"/>
      <c r="CW132" s="111"/>
      <c r="CX132" s="111"/>
      <c r="CY132" s="111"/>
      <c r="CZ132" s="111"/>
      <c r="DA132" s="111"/>
      <c r="DB132" s="111"/>
      <c r="DC132" s="111"/>
      <c r="DD132" s="111"/>
      <c r="DE132" s="111"/>
      <c r="DF132" s="111"/>
      <c r="DG132" s="111"/>
      <c r="DH132" s="111"/>
      <c r="DI132" s="111"/>
    </row>
    <row r="133" spans="1:113" s="112" customFormat="1" x14ac:dyDescent="0.2">
      <c r="A133" s="30" t="s">
        <v>3</v>
      </c>
      <c r="B133" s="155"/>
      <c r="C133" s="151"/>
      <c r="D133" s="52" t="s">
        <v>3851</v>
      </c>
      <c r="E133" s="157"/>
      <c r="F133" s="53" t="s">
        <v>4905</v>
      </c>
      <c r="G133" s="54" t="s">
        <v>2</v>
      </c>
      <c r="H133" s="55"/>
      <c r="I133" s="56"/>
      <c r="J133" s="57"/>
      <c r="K133" s="58"/>
      <c r="L133" s="56">
        <v>40</v>
      </c>
      <c r="M133" s="56" t="str">
        <f>IF(ISNUMBER(H133),L133*H133,IF(ISNUMBER(J133),J133,IF(J133="RATE ONLY",LOWER("RATE ONLY")," ")))</f>
        <v xml:space="preserve"> </v>
      </c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11"/>
      <c r="CO133" s="111"/>
      <c r="CP133" s="111"/>
      <c r="CQ133" s="111"/>
      <c r="CR133" s="111"/>
      <c r="CS133" s="111"/>
      <c r="CT133" s="111"/>
      <c r="CU133" s="111"/>
      <c r="CV133" s="111"/>
      <c r="CW133" s="111"/>
      <c r="CX133" s="111"/>
      <c r="CY133" s="111"/>
      <c r="CZ133" s="111"/>
      <c r="DA133" s="111"/>
      <c r="DB133" s="111"/>
      <c r="DC133" s="111"/>
      <c r="DD133" s="111"/>
      <c r="DE133" s="111"/>
      <c r="DF133" s="111"/>
      <c r="DG133" s="111"/>
      <c r="DH133" s="111"/>
      <c r="DI133" s="111"/>
    </row>
    <row r="134" spans="1:113" s="112" customFormat="1" x14ac:dyDescent="0.2">
      <c r="A134" s="30"/>
      <c r="B134" s="42"/>
      <c r="C134" s="51"/>
      <c r="D134" s="52"/>
      <c r="E134" s="51"/>
      <c r="F134" s="53"/>
      <c r="G134" s="103"/>
      <c r="H134" s="45"/>
      <c r="I134" s="104"/>
      <c r="J134" s="105"/>
      <c r="K134" s="48"/>
      <c r="L134" s="106"/>
      <c r="M134" s="104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11"/>
      <c r="CO134" s="111"/>
      <c r="CP134" s="111"/>
      <c r="CQ134" s="111"/>
      <c r="CR134" s="111"/>
      <c r="CS134" s="111"/>
      <c r="CT134" s="111"/>
      <c r="CU134" s="111"/>
      <c r="CV134" s="111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1"/>
      <c r="DG134" s="111"/>
      <c r="DH134" s="111"/>
      <c r="DI134" s="111"/>
    </row>
    <row r="135" spans="1:113" s="112" customFormat="1" x14ac:dyDescent="0.2">
      <c r="A135" s="30" t="s">
        <v>3</v>
      </c>
      <c r="B135" s="155"/>
      <c r="C135" s="151"/>
      <c r="D135" s="52" t="s">
        <v>3852</v>
      </c>
      <c r="E135" s="157"/>
      <c r="F135" s="53" t="s">
        <v>4906</v>
      </c>
      <c r="G135" s="54" t="s">
        <v>2</v>
      </c>
      <c r="H135" s="55"/>
      <c r="I135" s="56"/>
      <c r="J135" s="57"/>
      <c r="K135" s="58"/>
      <c r="L135" s="56">
        <v>54</v>
      </c>
      <c r="M135" s="56" t="str">
        <f>IF(ISNUMBER(H135),L135*H135,IF(ISNUMBER(J135),J135,IF(J135="RATE ONLY",LOWER("RATE ONLY")," ")))</f>
        <v xml:space="preserve"> </v>
      </c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11"/>
      <c r="CO135" s="111"/>
      <c r="CP135" s="111"/>
      <c r="CQ135" s="111"/>
      <c r="CR135" s="111"/>
      <c r="CS135" s="111"/>
      <c r="CT135" s="111"/>
      <c r="CU135" s="111"/>
      <c r="CV135" s="111"/>
      <c r="CW135" s="111"/>
      <c r="CX135" s="111"/>
      <c r="CY135" s="111"/>
      <c r="CZ135" s="111"/>
      <c r="DA135" s="111"/>
      <c r="DB135" s="111"/>
      <c r="DC135" s="111"/>
      <c r="DD135" s="111"/>
      <c r="DE135" s="111"/>
      <c r="DF135" s="111"/>
      <c r="DG135" s="111"/>
      <c r="DH135" s="111"/>
      <c r="DI135" s="111"/>
    </row>
    <row r="136" spans="1:113" s="112" customFormat="1" x14ac:dyDescent="0.2">
      <c r="A136" s="30"/>
      <c r="B136" s="42"/>
      <c r="C136" s="51"/>
      <c r="D136" s="52"/>
      <c r="E136" s="51"/>
      <c r="F136" s="53"/>
      <c r="G136" s="103"/>
      <c r="H136" s="45"/>
      <c r="I136" s="104"/>
      <c r="J136" s="105"/>
      <c r="K136" s="48"/>
      <c r="L136" s="106"/>
      <c r="M136" s="104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1"/>
      <c r="AU136" s="111"/>
      <c r="AV136" s="111"/>
      <c r="AW136" s="111"/>
      <c r="AX136" s="111"/>
      <c r="AY136" s="111"/>
      <c r="AZ136" s="111"/>
      <c r="BA136" s="111"/>
      <c r="BB136" s="111"/>
      <c r="BC136" s="111"/>
      <c r="BD136" s="111"/>
      <c r="BE136" s="111"/>
      <c r="BF136" s="111"/>
      <c r="BG136" s="111"/>
      <c r="BH136" s="111"/>
      <c r="BI136" s="111"/>
      <c r="BJ136" s="111"/>
      <c r="BK136" s="111"/>
      <c r="BL136" s="111"/>
      <c r="BM136" s="111"/>
      <c r="BN136" s="111"/>
      <c r="BO136" s="111"/>
      <c r="BP136" s="111"/>
      <c r="BQ136" s="111"/>
      <c r="BR136" s="111"/>
      <c r="BS136" s="111"/>
      <c r="BT136" s="111"/>
      <c r="BU136" s="111"/>
      <c r="BV136" s="111"/>
      <c r="BW136" s="111"/>
      <c r="BX136" s="111"/>
      <c r="BY136" s="111"/>
      <c r="BZ136" s="111"/>
      <c r="CA136" s="111"/>
      <c r="CB136" s="111"/>
      <c r="CC136" s="111"/>
      <c r="CD136" s="111"/>
      <c r="CE136" s="111"/>
      <c r="CF136" s="111"/>
      <c r="CG136" s="111"/>
      <c r="CH136" s="111"/>
      <c r="CI136" s="111"/>
      <c r="CJ136" s="111"/>
      <c r="CK136" s="111"/>
      <c r="CL136" s="111"/>
      <c r="CM136" s="111"/>
      <c r="CN136" s="111"/>
      <c r="CO136" s="111"/>
      <c r="CP136" s="111"/>
      <c r="CQ136" s="111"/>
      <c r="CR136" s="111"/>
      <c r="CS136" s="111"/>
      <c r="CT136" s="111"/>
      <c r="CU136" s="111"/>
      <c r="CV136" s="111"/>
      <c r="CW136" s="111"/>
      <c r="CX136" s="111"/>
      <c r="CY136" s="111"/>
      <c r="CZ136" s="111"/>
      <c r="DA136" s="111"/>
      <c r="DB136" s="111"/>
      <c r="DC136" s="111"/>
      <c r="DD136" s="111"/>
      <c r="DE136" s="111"/>
      <c r="DF136" s="111"/>
      <c r="DG136" s="111"/>
      <c r="DH136" s="111"/>
      <c r="DI136" s="111"/>
    </row>
    <row r="137" spans="1:113" s="112" customFormat="1" x14ac:dyDescent="0.2">
      <c r="A137" s="30" t="s">
        <v>3</v>
      </c>
      <c r="B137" s="155"/>
      <c r="C137" s="151"/>
      <c r="D137" s="52" t="s">
        <v>3853</v>
      </c>
      <c r="E137" s="157"/>
      <c r="F137" s="53" t="s">
        <v>4907</v>
      </c>
      <c r="G137" s="54" t="s">
        <v>2</v>
      </c>
      <c r="H137" s="55"/>
      <c r="I137" s="56"/>
      <c r="J137" s="57"/>
      <c r="K137" s="58"/>
      <c r="L137" s="56">
        <v>50</v>
      </c>
      <c r="M137" s="56" t="str">
        <f>IF(ISNUMBER(H137),L137*H137,IF(ISNUMBER(J137),J137,IF(J137="RATE ONLY",LOWER("RATE ONLY")," ")))</f>
        <v xml:space="preserve"> </v>
      </c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  <c r="BY137" s="111"/>
      <c r="BZ137" s="111"/>
      <c r="CA137" s="111"/>
      <c r="CB137" s="111"/>
      <c r="CC137" s="111"/>
      <c r="CD137" s="111"/>
      <c r="CE137" s="111"/>
      <c r="CF137" s="111"/>
      <c r="CG137" s="111"/>
      <c r="CH137" s="111"/>
      <c r="CI137" s="111"/>
      <c r="CJ137" s="111"/>
      <c r="CK137" s="111"/>
      <c r="CL137" s="111"/>
      <c r="CM137" s="111"/>
      <c r="CN137" s="111"/>
      <c r="CO137" s="111"/>
      <c r="CP137" s="111"/>
      <c r="CQ137" s="111"/>
      <c r="CR137" s="111"/>
      <c r="CS137" s="111"/>
      <c r="CT137" s="111"/>
      <c r="CU137" s="111"/>
      <c r="CV137" s="111"/>
      <c r="CW137" s="111"/>
      <c r="CX137" s="111"/>
      <c r="CY137" s="111"/>
      <c r="CZ137" s="111"/>
      <c r="DA137" s="111"/>
      <c r="DB137" s="111"/>
      <c r="DC137" s="111"/>
      <c r="DD137" s="111"/>
      <c r="DE137" s="111"/>
      <c r="DF137" s="111"/>
      <c r="DG137" s="111"/>
      <c r="DH137" s="111"/>
      <c r="DI137" s="111"/>
    </row>
    <row r="138" spans="1:113" s="112" customFormat="1" x14ac:dyDescent="0.2">
      <c r="A138" s="30"/>
      <c r="B138" s="42"/>
      <c r="C138" s="51"/>
      <c r="D138" s="52"/>
      <c r="E138" s="51"/>
      <c r="F138" s="53"/>
      <c r="G138" s="103"/>
      <c r="H138" s="45"/>
      <c r="I138" s="104"/>
      <c r="J138" s="105"/>
      <c r="K138" s="48"/>
      <c r="L138" s="106"/>
      <c r="M138" s="104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111"/>
      <c r="AM138" s="111"/>
      <c r="AN138" s="111"/>
      <c r="AO138" s="111"/>
      <c r="AP138" s="111"/>
      <c r="AQ138" s="111"/>
      <c r="AR138" s="111"/>
      <c r="AS138" s="111"/>
      <c r="AT138" s="111"/>
      <c r="AU138" s="111"/>
      <c r="AV138" s="111"/>
      <c r="AW138" s="111"/>
      <c r="AX138" s="111"/>
      <c r="AY138" s="111"/>
      <c r="AZ138" s="111"/>
      <c r="BA138" s="111"/>
      <c r="BB138" s="111"/>
      <c r="BC138" s="111"/>
      <c r="BD138" s="111"/>
      <c r="BE138" s="111"/>
      <c r="BF138" s="111"/>
      <c r="BG138" s="111"/>
      <c r="BH138" s="111"/>
      <c r="BI138" s="111"/>
      <c r="BJ138" s="111"/>
      <c r="BK138" s="111"/>
      <c r="BL138" s="111"/>
      <c r="BM138" s="111"/>
      <c r="BN138" s="111"/>
      <c r="BO138" s="111"/>
      <c r="BP138" s="111"/>
      <c r="BQ138" s="111"/>
      <c r="BR138" s="111"/>
      <c r="BS138" s="111"/>
      <c r="BT138" s="111"/>
      <c r="BU138" s="111"/>
      <c r="BV138" s="111"/>
      <c r="BW138" s="111"/>
      <c r="BX138" s="111"/>
      <c r="BY138" s="111"/>
      <c r="BZ138" s="111"/>
      <c r="CA138" s="111"/>
      <c r="CB138" s="111"/>
      <c r="CC138" s="111"/>
      <c r="CD138" s="111"/>
      <c r="CE138" s="111"/>
      <c r="CF138" s="111"/>
      <c r="CG138" s="111"/>
      <c r="CH138" s="111"/>
      <c r="CI138" s="111"/>
      <c r="CJ138" s="111"/>
      <c r="CK138" s="111"/>
      <c r="CL138" s="111"/>
      <c r="CM138" s="111"/>
      <c r="CN138" s="111"/>
      <c r="CO138" s="111"/>
      <c r="CP138" s="111"/>
      <c r="CQ138" s="111"/>
      <c r="CR138" s="111"/>
      <c r="CS138" s="111"/>
      <c r="CT138" s="111"/>
      <c r="CU138" s="111"/>
      <c r="CV138" s="111"/>
      <c r="CW138" s="111"/>
      <c r="CX138" s="111"/>
      <c r="CY138" s="111"/>
      <c r="CZ138" s="111"/>
      <c r="DA138" s="111"/>
      <c r="DB138" s="111"/>
      <c r="DC138" s="111"/>
      <c r="DD138" s="111"/>
      <c r="DE138" s="111"/>
      <c r="DF138" s="111"/>
      <c r="DG138" s="111"/>
      <c r="DH138" s="111"/>
      <c r="DI138" s="111"/>
    </row>
    <row r="139" spans="1:113" s="112" customFormat="1" ht="22.8" x14ac:dyDescent="0.2">
      <c r="A139" s="30" t="s">
        <v>56</v>
      </c>
      <c r="B139" s="155"/>
      <c r="C139" s="151" t="s">
        <v>5271</v>
      </c>
      <c r="D139" s="52"/>
      <c r="E139" s="157"/>
      <c r="F139" s="53" t="s">
        <v>4908</v>
      </c>
      <c r="G139" s="54"/>
      <c r="H139" s="55"/>
      <c r="I139" s="56"/>
      <c r="J139" s="57"/>
      <c r="K139" s="58"/>
      <c r="L139" s="56"/>
      <c r="M139" s="56" t="str">
        <f>IF(ISNUMBER(H139),L139*H139,IF(ISNUMBER(J139),J139,IF(J139="RATE ONLY",LOWER("RATE ONLY")," ")))</f>
        <v xml:space="preserve"> </v>
      </c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111"/>
      <c r="AM139" s="111"/>
      <c r="AN139" s="111"/>
      <c r="AO139" s="111"/>
      <c r="AP139" s="111"/>
      <c r="AQ139" s="111"/>
      <c r="AR139" s="111"/>
      <c r="AS139" s="111"/>
      <c r="AT139" s="111"/>
      <c r="AU139" s="111"/>
      <c r="AV139" s="111"/>
      <c r="AW139" s="111"/>
      <c r="AX139" s="111"/>
      <c r="AY139" s="111"/>
      <c r="AZ139" s="111"/>
      <c r="BA139" s="111"/>
      <c r="BB139" s="111"/>
      <c r="BC139" s="111"/>
      <c r="BD139" s="111"/>
      <c r="BE139" s="111"/>
      <c r="BF139" s="111"/>
      <c r="BG139" s="111"/>
      <c r="BH139" s="111"/>
      <c r="BI139" s="111"/>
      <c r="BJ139" s="111"/>
      <c r="BK139" s="111"/>
      <c r="BL139" s="111"/>
      <c r="BM139" s="111"/>
      <c r="BN139" s="111"/>
      <c r="BO139" s="111"/>
      <c r="BP139" s="111"/>
      <c r="BQ139" s="111"/>
      <c r="BR139" s="111"/>
      <c r="BS139" s="111"/>
      <c r="BT139" s="111"/>
      <c r="BU139" s="111"/>
      <c r="BV139" s="111"/>
      <c r="BW139" s="111"/>
      <c r="BX139" s="111"/>
      <c r="BY139" s="111"/>
      <c r="BZ139" s="111"/>
      <c r="CA139" s="111"/>
      <c r="CB139" s="111"/>
      <c r="CC139" s="111"/>
      <c r="CD139" s="111"/>
      <c r="CE139" s="111"/>
      <c r="CF139" s="111"/>
      <c r="CG139" s="111"/>
      <c r="CH139" s="111"/>
      <c r="CI139" s="111"/>
      <c r="CJ139" s="111"/>
      <c r="CK139" s="111"/>
      <c r="CL139" s="111"/>
      <c r="CM139" s="111"/>
      <c r="CN139" s="111"/>
      <c r="CO139" s="111"/>
      <c r="CP139" s="111"/>
      <c r="CQ139" s="111"/>
      <c r="CR139" s="111"/>
      <c r="CS139" s="111"/>
      <c r="CT139" s="111"/>
      <c r="CU139" s="111"/>
      <c r="CV139" s="111"/>
      <c r="CW139" s="111"/>
      <c r="CX139" s="111"/>
      <c r="CY139" s="111"/>
      <c r="CZ139" s="111"/>
      <c r="DA139" s="111"/>
      <c r="DB139" s="111"/>
      <c r="DC139" s="111"/>
      <c r="DD139" s="111"/>
      <c r="DE139" s="111"/>
      <c r="DF139" s="111"/>
      <c r="DG139" s="111"/>
      <c r="DH139" s="111"/>
      <c r="DI139" s="111"/>
    </row>
    <row r="140" spans="1:113" s="112" customFormat="1" x14ac:dyDescent="0.2">
      <c r="A140" s="30"/>
      <c r="B140" s="42"/>
      <c r="C140" s="51"/>
      <c r="D140" s="52"/>
      <c r="E140" s="51"/>
      <c r="F140" s="53"/>
      <c r="G140" s="103"/>
      <c r="H140" s="45"/>
      <c r="I140" s="104"/>
      <c r="J140" s="105"/>
      <c r="K140" s="48"/>
      <c r="L140" s="106"/>
      <c r="M140" s="104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11"/>
      <c r="CO140" s="111"/>
      <c r="CP140" s="111"/>
      <c r="CQ140" s="111"/>
      <c r="CR140" s="111"/>
      <c r="CS140" s="111"/>
      <c r="CT140" s="111"/>
      <c r="CU140" s="111"/>
      <c r="CV140" s="111"/>
      <c r="CW140" s="111"/>
      <c r="CX140" s="111"/>
      <c r="CY140" s="111"/>
      <c r="CZ140" s="111"/>
      <c r="DA140" s="111"/>
      <c r="DB140" s="111"/>
      <c r="DC140" s="111"/>
      <c r="DD140" s="111"/>
      <c r="DE140" s="111"/>
      <c r="DF140" s="111"/>
      <c r="DG140" s="111"/>
      <c r="DH140" s="111"/>
      <c r="DI140" s="111"/>
    </row>
    <row r="141" spans="1:113" s="112" customFormat="1" x14ac:dyDescent="0.2">
      <c r="A141" s="30" t="s">
        <v>3</v>
      </c>
      <c r="B141" s="155"/>
      <c r="C141" s="151"/>
      <c r="D141" s="52" t="s">
        <v>3850</v>
      </c>
      <c r="E141" s="157"/>
      <c r="F141" s="53" t="s">
        <v>4904</v>
      </c>
      <c r="G141" s="54" t="s">
        <v>2</v>
      </c>
      <c r="H141" s="55"/>
      <c r="I141" s="56"/>
      <c r="J141" s="57"/>
      <c r="K141" s="58"/>
      <c r="L141" s="56">
        <v>54</v>
      </c>
      <c r="M141" s="56" t="str">
        <f>IF(ISNUMBER(H141),L141*H141,IF(ISNUMBER(J141),J141,IF(J141="RATE ONLY",LOWER("RATE ONLY")," ")))</f>
        <v xml:space="preserve"> </v>
      </c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11"/>
      <c r="CO141" s="111"/>
      <c r="CP141" s="111"/>
      <c r="CQ141" s="111"/>
      <c r="CR141" s="111"/>
      <c r="CS141" s="111"/>
      <c r="CT141" s="111"/>
      <c r="CU141" s="111"/>
      <c r="CV141" s="111"/>
      <c r="CW141" s="111"/>
      <c r="CX141" s="111"/>
      <c r="CY141" s="111"/>
      <c r="CZ141" s="111"/>
      <c r="DA141" s="111"/>
      <c r="DB141" s="111"/>
      <c r="DC141" s="111"/>
      <c r="DD141" s="111"/>
      <c r="DE141" s="111"/>
      <c r="DF141" s="111"/>
      <c r="DG141" s="111"/>
      <c r="DH141" s="111"/>
      <c r="DI141" s="111"/>
    </row>
    <row r="142" spans="1:113" s="112" customFormat="1" x14ac:dyDescent="0.2">
      <c r="A142" s="30"/>
      <c r="B142" s="42"/>
      <c r="C142" s="51"/>
      <c r="D142" s="52"/>
      <c r="E142" s="51"/>
      <c r="F142" s="53"/>
      <c r="G142" s="103"/>
      <c r="H142" s="45"/>
      <c r="I142" s="104"/>
      <c r="J142" s="105"/>
      <c r="K142" s="48"/>
      <c r="L142" s="106"/>
      <c r="M142" s="104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</row>
    <row r="143" spans="1:113" s="112" customFormat="1" x14ac:dyDescent="0.2">
      <c r="A143" s="30" t="s">
        <v>3</v>
      </c>
      <c r="B143" s="155"/>
      <c r="C143" s="151"/>
      <c r="D143" s="52" t="s">
        <v>3851</v>
      </c>
      <c r="E143" s="157"/>
      <c r="F143" s="53" t="s">
        <v>4905</v>
      </c>
      <c r="G143" s="54" t="s">
        <v>2</v>
      </c>
      <c r="H143" s="55"/>
      <c r="I143" s="56"/>
      <c r="J143" s="57"/>
      <c r="K143" s="58"/>
      <c r="L143" s="56">
        <v>50</v>
      </c>
      <c r="M143" s="56" t="str">
        <f>IF(ISNUMBER(H143),L143*H143,IF(ISNUMBER(J143),J143,IF(J143="RATE ONLY",LOWER("RATE ONLY")," ")))</f>
        <v xml:space="preserve"> </v>
      </c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</row>
    <row r="144" spans="1:113" s="112" customFormat="1" x14ac:dyDescent="0.2">
      <c r="A144" s="30"/>
      <c r="B144" s="42"/>
      <c r="C144" s="51"/>
      <c r="D144" s="52"/>
      <c r="E144" s="51"/>
      <c r="F144" s="53"/>
      <c r="G144" s="103"/>
      <c r="H144" s="45"/>
      <c r="I144" s="104"/>
      <c r="J144" s="105"/>
      <c r="K144" s="48"/>
      <c r="L144" s="106"/>
      <c r="M144" s="104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</row>
    <row r="145" spans="1:113" s="112" customFormat="1" x14ac:dyDescent="0.2">
      <c r="A145" s="30" t="s">
        <v>3</v>
      </c>
      <c r="B145" s="155"/>
      <c r="C145" s="151"/>
      <c r="D145" s="52" t="s">
        <v>3852</v>
      </c>
      <c r="E145" s="157"/>
      <c r="F145" s="53" t="s">
        <v>4906</v>
      </c>
      <c r="G145" s="54" t="s">
        <v>2</v>
      </c>
      <c r="H145" s="55"/>
      <c r="I145" s="56"/>
      <c r="J145" s="57"/>
      <c r="K145" s="58"/>
      <c r="L145" s="56">
        <v>64</v>
      </c>
      <c r="M145" s="56" t="str">
        <f>IF(ISNUMBER(H145),L145*H145,IF(ISNUMBER(J145),J145,IF(J145="RATE ONLY",LOWER("RATE ONLY")," ")))</f>
        <v xml:space="preserve"> </v>
      </c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</row>
    <row r="146" spans="1:113" s="112" customFormat="1" x14ac:dyDescent="0.2">
      <c r="A146" s="30"/>
      <c r="B146" s="42"/>
      <c r="C146" s="51"/>
      <c r="D146" s="52"/>
      <c r="E146" s="51"/>
      <c r="F146" s="53"/>
      <c r="G146" s="103"/>
      <c r="H146" s="45"/>
      <c r="I146" s="104"/>
      <c r="J146" s="105"/>
      <c r="K146" s="48"/>
      <c r="L146" s="106"/>
      <c r="M146" s="104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</row>
    <row r="147" spans="1:113" s="112" customFormat="1" x14ac:dyDescent="0.2">
      <c r="A147" s="30" t="s">
        <v>3</v>
      </c>
      <c r="B147" s="155"/>
      <c r="C147" s="151"/>
      <c r="D147" s="52" t="s">
        <v>3853</v>
      </c>
      <c r="E147" s="157"/>
      <c r="F147" s="53" t="s">
        <v>4907</v>
      </c>
      <c r="G147" s="54" t="s">
        <v>2</v>
      </c>
      <c r="H147" s="55"/>
      <c r="I147" s="56"/>
      <c r="J147" s="57"/>
      <c r="K147" s="58"/>
      <c r="L147" s="56">
        <v>60</v>
      </c>
      <c r="M147" s="56" t="str">
        <f>IF(ISNUMBER(H147),L147*H147,IF(ISNUMBER(J147),J147,IF(J147="RATE ONLY",LOWER("RATE ONLY")," ")))</f>
        <v xml:space="preserve"> </v>
      </c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</row>
    <row r="148" spans="1:113" s="112" customFormat="1" x14ac:dyDescent="0.2">
      <c r="A148" s="30"/>
      <c r="B148" s="42"/>
      <c r="C148" s="51"/>
      <c r="D148" s="52"/>
      <c r="E148" s="51"/>
      <c r="F148" s="53"/>
      <c r="G148" s="103"/>
      <c r="H148" s="45"/>
      <c r="I148" s="104"/>
      <c r="J148" s="105"/>
      <c r="K148" s="48"/>
      <c r="L148" s="106"/>
      <c r="M148" s="104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</row>
    <row r="149" spans="1:113" s="112" customFormat="1" ht="36" x14ac:dyDescent="0.2">
      <c r="A149" s="30" t="s">
        <v>55</v>
      </c>
      <c r="B149" s="150" t="s">
        <v>728</v>
      </c>
      <c r="C149" s="151"/>
      <c r="D149" s="52"/>
      <c r="E149" s="157"/>
      <c r="F149" s="43" t="s">
        <v>3730</v>
      </c>
      <c r="G149" s="54"/>
      <c r="H149" s="55"/>
      <c r="I149" s="56"/>
      <c r="J149" s="57"/>
      <c r="K149" s="58"/>
      <c r="L149" s="56"/>
      <c r="M149" s="56" t="str">
        <f>IF(ISNUMBER(H149),L149*H149,IF(ISNUMBER(J149),J149,IF(J149="RATE ONLY",LOWER("RATE ONLY")," ")))</f>
        <v xml:space="preserve"> </v>
      </c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</row>
    <row r="150" spans="1:113" s="112" customFormat="1" x14ac:dyDescent="0.2">
      <c r="A150" s="30"/>
      <c r="B150" s="42"/>
      <c r="C150" s="51"/>
      <c r="D150" s="52"/>
      <c r="E150" s="51"/>
      <c r="F150" s="53"/>
      <c r="G150" s="103"/>
      <c r="H150" s="45"/>
      <c r="I150" s="104"/>
      <c r="J150" s="105"/>
      <c r="K150" s="48"/>
      <c r="L150" s="106"/>
      <c r="M150" s="104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</row>
    <row r="151" spans="1:113" s="112" customFormat="1" x14ac:dyDescent="0.2">
      <c r="A151" s="30" t="s">
        <v>3</v>
      </c>
      <c r="B151" s="155"/>
      <c r="C151" s="151" t="s">
        <v>729</v>
      </c>
      <c r="D151" s="52"/>
      <c r="E151" s="157"/>
      <c r="F151" s="53" t="s">
        <v>731</v>
      </c>
      <c r="G151" s="54" t="s">
        <v>19</v>
      </c>
      <c r="H151" s="55"/>
      <c r="I151" s="56"/>
      <c r="J151" s="57"/>
      <c r="K151" s="58"/>
      <c r="L151" s="56">
        <v>9.1999999999999993</v>
      </c>
      <c r="M151" s="56" t="str">
        <f>IF(ISNUMBER(H151),L151*H151,IF(ISNUMBER(J151),J151,IF(J151="RATE ONLY",LOWER("RATE ONLY")," ")))</f>
        <v xml:space="preserve"> </v>
      </c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</row>
    <row r="152" spans="1:113" s="112" customFormat="1" x14ac:dyDescent="0.2">
      <c r="A152" s="30"/>
      <c r="B152" s="42"/>
      <c r="C152" s="51"/>
      <c r="D152" s="52"/>
      <c r="E152" s="51"/>
      <c r="F152" s="53"/>
      <c r="G152" s="103"/>
      <c r="H152" s="45"/>
      <c r="I152" s="104"/>
      <c r="J152" s="105"/>
      <c r="K152" s="48"/>
      <c r="L152" s="106"/>
      <c r="M152" s="104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</row>
    <row r="153" spans="1:113" s="112" customFormat="1" x14ac:dyDescent="0.2">
      <c r="A153" s="30" t="s">
        <v>3</v>
      </c>
      <c r="B153" s="166"/>
      <c r="C153" s="167" t="s">
        <v>730</v>
      </c>
      <c r="D153" s="168"/>
      <c r="E153" s="159"/>
      <c r="F153" s="161" t="s">
        <v>732</v>
      </c>
      <c r="G153" s="162" t="s">
        <v>19</v>
      </c>
      <c r="H153" s="163"/>
      <c r="I153" s="164"/>
      <c r="J153" s="165"/>
      <c r="K153" s="58"/>
      <c r="L153" s="56"/>
      <c r="M153" s="56" t="str">
        <f t="shared" ref="M153:M176" si="3">IF(ISNUMBER(H153),L153*H153,IF(ISNUMBER(J153),J153,IF(J153="RATE ONLY",LOWER("RATE ONLY")," ")))</f>
        <v xml:space="preserve"> </v>
      </c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</row>
    <row r="154" spans="1:113" s="112" customFormat="1" ht="12" x14ac:dyDescent="0.2">
      <c r="A154" s="30" t="s">
        <v>55</v>
      </c>
      <c r="B154" s="150" t="s">
        <v>733</v>
      </c>
      <c r="C154" s="151"/>
      <c r="D154" s="52"/>
      <c r="E154" s="157"/>
      <c r="F154" s="43" t="s">
        <v>4909</v>
      </c>
      <c r="G154" s="54" t="s">
        <v>19</v>
      </c>
      <c r="H154" s="55"/>
      <c r="I154" s="56"/>
      <c r="J154" s="57"/>
      <c r="K154" s="58"/>
      <c r="L154" s="56">
        <v>18</v>
      </c>
      <c r="M154" s="56" t="str">
        <f>IF(ISNUMBER(H154),L154*H154,IF(ISNUMBER(J154),J154,IF(J154="RATE ONLY",LOWER("RATE ONLY")," ")))</f>
        <v xml:space="preserve"> </v>
      </c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</row>
    <row r="155" spans="1:113" s="112" customFormat="1" x14ac:dyDescent="0.2">
      <c r="A155" s="30"/>
      <c r="B155" s="42"/>
      <c r="C155" s="51"/>
      <c r="D155" s="52"/>
      <c r="E155" s="51"/>
      <c r="F155" s="53"/>
      <c r="G155" s="103"/>
      <c r="H155" s="45"/>
      <c r="I155" s="104"/>
      <c r="J155" s="105"/>
      <c r="K155" s="48"/>
      <c r="L155" s="106"/>
      <c r="M155" s="104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/>
      <c r="BA155" s="111"/>
      <c r="BB155" s="111"/>
      <c r="BC155" s="111"/>
      <c r="BD155" s="111"/>
      <c r="BE155" s="111"/>
      <c r="BF155" s="111"/>
      <c r="BG155" s="111"/>
      <c r="BH155" s="111"/>
      <c r="BI155" s="111"/>
      <c r="BJ155" s="111"/>
      <c r="BK155" s="111"/>
      <c r="BL155" s="111"/>
      <c r="BM155" s="111"/>
      <c r="BN155" s="111"/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</row>
    <row r="156" spans="1:113" s="112" customFormat="1" ht="12" x14ac:dyDescent="0.2">
      <c r="A156" s="30" t="s">
        <v>55</v>
      </c>
      <c r="B156" s="150" t="s">
        <v>734</v>
      </c>
      <c r="C156" s="151"/>
      <c r="D156" s="52"/>
      <c r="E156" s="157"/>
      <c r="F156" s="43" t="s">
        <v>3749</v>
      </c>
      <c r="G156" s="54"/>
      <c r="H156" s="55"/>
      <c r="I156" s="56"/>
      <c r="J156" s="57"/>
      <c r="K156" s="58"/>
      <c r="L156" s="56"/>
      <c r="M156" s="56" t="str">
        <f>IF(ISNUMBER(H156),L156*H156,IF(ISNUMBER(J156),J156,IF(J156="RATE ONLY",LOWER("RATE ONLY")," ")))</f>
        <v xml:space="preserve"> </v>
      </c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  <c r="BH156" s="111"/>
      <c r="BI156" s="111"/>
      <c r="BJ156" s="111"/>
      <c r="BK156" s="111"/>
      <c r="BL156" s="111"/>
      <c r="BM156" s="111"/>
      <c r="BN156" s="111"/>
      <c r="BO156" s="111"/>
      <c r="BP156" s="111"/>
      <c r="BQ156" s="111"/>
      <c r="BR156" s="111"/>
      <c r="BS156" s="111"/>
      <c r="BT156" s="111"/>
      <c r="BU156" s="111"/>
      <c r="BV156" s="111"/>
      <c r="BW156" s="111"/>
      <c r="BX156" s="111"/>
      <c r="BY156" s="111"/>
      <c r="BZ156" s="111"/>
      <c r="CA156" s="111"/>
      <c r="CB156" s="111"/>
      <c r="CC156" s="111"/>
      <c r="CD156" s="111"/>
      <c r="CE156" s="111"/>
      <c r="CF156" s="111"/>
      <c r="CG156" s="111"/>
      <c r="CH156" s="111"/>
      <c r="CI156" s="111"/>
      <c r="CJ156" s="111"/>
      <c r="CK156" s="111"/>
      <c r="CL156" s="111"/>
      <c r="CM156" s="111"/>
      <c r="CN156" s="111"/>
      <c r="CO156" s="111"/>
      <c r="CP156" s="111"/>
      <c r="CQ156" s="111"/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</row>
    <row r="157" spans="1:113" s="112" customFormat="1" x14ac:dyDescent="0.2">
      <c r="A157" s="30"/>
      <c r="B157" s="42"/>
      <c r="C157" s="51"/>
      <c r="D157" s="52"/>
      <c r="E157" s="51"/>
      <c r="F157" s="53"/>
      <c r="G157" s="103"/>
      <c r="H157" s="45"/>
      <c r="I157" s="104"/>
      <c r="J157" s="105"/>
      <c r="K157" s="48"/>
      <c r="L157" s="106"/>
      <c r="M157" s="104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11"/>
      <c r="CO157" s="111"/>
      <c r="CP157" s="111"/>
      <c r="CQ157" s="111"/>
      <c r="CR157" s="111"/>
      <c r="CS157" s="111"/>
      <c r="CT157" s="111"/>
      <c r="CU157" s="111"/>
      <c r="CV157" s="111"/>
      <c r="CW157" s="111"/>
      <c r="CX157" s="111"/>
      <c r="CY157" s="111"/>
      <c r="CZ157" s="111"/>
      <c r="DA157" s="111"/>
      <c r="DB157" s="111"/>
      <c r="DC157" s="111"/>
      <c r="DD157" s="111"/>
      <c r="DE157" s="111"/>
      <c r="DF157" s="111"/>
      <c r="DG157" s="111"/>
      <c r="DH157" s="111"/>
      <c r="DI157" s="111"/>
    </row>
    <row r="158" spans="1:113" s="112" customFormat="1" ht="22.8" x14ac:dyDescent="0.2">
      <c r="A158" s="30" t="s">
        <v>3</v>
      </c>
      <c r="B158" s="166"/>
      <c r="C158" s="167" t="s">
        <v>735</v>
      </c>
      <c r="D158" s="168"/>
      <c r="E158" s="159"/>
      <c r="F158" s="161" t="s">
        <v>4311</v>
      </c>
      <c r="G158" s="162" t="s">
        <v>2</v>
      </c>
      <c r="H158" s="163"/>
      <c r="I158" s="164"/>
      <c r="J158" s="165"/>
      <c r="K158" s="58"/>
      <c r="L158" s="56"/>
      <c r="M158" s="56" t="str">
        <f t="shared" si="3"/>
        <v xml:space="preserve"> </v>
      </c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/>
      <c r="BB158" s="111"/>
      <c r="BC158" s="111"/>
      <c r="BD158" s="111"/>
      <c r="BE158" s="111"/>
      <c r="BF158" s="111"/>
      <c r="BG158" s="111"/>
      <c r="BH158" s="111"/>
      <c r="BI158" s="111"/>
      <c r="BJ158" s="111"/>
      <c r="BK158" s="111"/>
      <c r="BL158" s="111"/>
      <c r="BM158" s="111"/>
      <c r="BN158" s="111"/>
      <c r="BO158" s="111"/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1"/>
      <c r="CC158" s="111"/>
      <c r="CD158" s="111"/>
      <c r="CE158" s="111"/>
      <c r="CF158" s="111"/>
      <c r="CG158" s="111"/>
      <c r="CH158" s="111"/>
      <c r="CI158" s="111"/>
      <c r="CJ158" s="111"/>
      <c r="CK158" s="111"/>
      <c r="CL158" s="111"/>
      <c r="CM158" s="111"/>
      <c r="CN158" s="111"/>
      <c r="CO158" s="111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</row>
    <row r="159" spans="1:113" s="112" customFormat="1" ht="34.200000000000003" x14ac:dyDescent="0.2">
      <c r="A159" s="30" t="s">
        <v>3</v>
      </c>
      <c r="B159" s="166"/>
      <c r="C159" s="167" t="s">
        <v>736</v>
      </c>
      <c r="D159" s="168"/>
      <c r="E159" s="159"/>
      <c r="F159" s="161" t="s">
        <v>4312</v>
      </c>
      <c r="G159" s="162" t="s">
        <v>2</v>
      </c>
      <c r="H159" s="163"/>
      <c r="I159" s="164"/>
      <c r="J159" s="165"/>
      <c r="K159" s="58"/>
      <c r="L159" s="56"/>
      <c r="M159" s="56" t="str">
        <f t="shared" si="3"/>
        <v xml:space="preserve"> </v>
      </c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11"/>
      <c r="CO159" s="111"/>
      <c r="CP159" s="111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</row>
    <row r="160" spans="1:113" s="112" customFormat="1" ht="22.8" x14ac:dyDescent="0.2">
      <c r="A160" s="30" t="s">
        <v>3</v>
      </c>
      <c r="B160" s="166"/>
      <c r="C160" s="167" t="s">
        <v>737</v>
      </c>
      <c r="D160" s="168"/>
      <c r="E160" s="159"/>
      <c r="F160" s="161" t="s">
        <v>4313</v>
      </c>
      <c r="G160" s="162" t="s">
        <v>2</v>
      </c>
      <c r="H160" s="163"/>
      <c r="I160" s="164"/>
      <c r="J160" s="165"/>
      <c r="K160" s="58"/>
      <c r="L160" s="56"/>
      <c r="M160" s="56" t="str">
        <f t="shared" si="3"/>
        <v xml:space="preserve"> </v>
      </c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</row>
    <row r="161" spans="1:113" s="112" customFormat="1" ht="34.200000000000003" x14ac:dyDescent="0.2">
      <c r="A161" s="30" t="s">
        <v>3</v>
      </c>
      <c r="B161" s="166"/>
      <c r="C161" s="167" t="s">
        <v>738</v>
      </c>
      <c r="D161" s="168"/>
      <c r="E161" s="159"/>
      <c r="F161" s="161" t="s">
        <v>4314</v>
      </c>
      <c r="G161" s="162" t="s">
        <v>2</v>
      </c>
      <c r="H161" s="163"/>
      <c r="I161" s="164"/>
      <c r="J161" s="165"/>
      <c r="K161" s="58"/>
      <c r="L161" s="56"/>
      <c r="M161" s="56" t="str">
        <f t="shared" si="3"/>
        <v xml:space="preserve"> </v>
      </c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/>
      <c r="BA161" s="111"/>
      <c r="BB161" s="111"/>
      <c r="BC161" s="111"/>
      <c r="BD161" s="111"/>
      <c r="BE161" s="111"/>
      <c r="BF161" s="111"/>
      <c r="BG161" s="111"/>
      <c r="BH161" s="111"/>
      <c r="BI161" s="111"/>
      <c r="BJ161" s="111"/>
      <c r="BK161" s="111"/>
      <c r="BL161" s="111"/>
      <c r="BM161" s="111"/>
      <c r="BN161" s="111"/>
      <c r="BO161" s="111"/>
      <c r="BP161" s="111"/>
      <c r="BQ161" s="111"/>
      <c r="BR161" s="111"/>
      <c r="BS161" s="111"/>
      <c r="BT161" s="111"/>
      <c r="BU161" s="111"/>
      <c r="BV161" s="111"/>
      <c r="BW161" s="111"/>
      <c r="BX161" s="111"/>
      <c r="BY161" s="111"/>
      <c r="BZ161" s="111"/>
      <c r="CA161" s="111"/>
      <c r="CB161" s="111"/>
      <c r="CC161" s="111"/>
      <c r="CD161" s="111"/>
      <c r="CE161" s="111"/>
      <c r="CF161" s="111"/>
      <c r="CG161" s="111"/>
      <c r="CH161" s="111"/>
      <c r="CI161" s="111"/>
      <c r="CJ161" s="111"/>
      <c r="CK161" s="111"/>
      <c r="CL161" s="111"/>
      <c r="CM161" s="111"/>
      <c r="CN161" s="111"/>
      <c r="CO161" s="111"/>
      <c r="CP161" s="111"/>
      <c r="CQ161" s="111"/>
      <c r="CR161" s="111"/>
      <c r="CS161" s="111"/>
      <c r="CT161" s="111"/>
      <c r="CU161" s="111"/>
      <c r="CV161" s="111"/>
      <c r="CW161" s="111"/>
      <c r="CX161" s="111"/>
      <c r="CY161" s="111"/>
      <c r="CZ161" s="111"/>
      <c r="DA161" s="111"/>
      <c r="DB161" s="111"/>
      <c r="DC161" s="111"/>
      <c r="DD161" s="111"/>
      <c r="DE161" s="111"/>
      <c r="DF161" s="111"/>
      <c r="DG161" s="111"/>
      <c r="DH161" s="111"/>
      <c r="DI161" s="111"/>
    </row>
    <row r="162" spans="1:113" s="112" customFormat="1" ht="36" x14ac:dyDescent="0.2">
      <c r="A162" s="30" t="s">
        <v>55</v>
      </c>
      <c r="B162" s="150" t="s">
        <v>739</v>
      </c>
      <c r="C162" s="151"/>
      <c r="D162" s="52"/>
      <c r="E162" s="157"/>
      <c r="F162" s="43" t="s">
        <v>746</v>
      </c>
      <c r="G162" s="54"/>
      <c r="H162" s="55"/>
      <c r="I162" s="56"/>
      <c r="J162" s="57"/>
      <c r="K162" s="58"/>
      <c r="L162" s="56"/>
      <c r="M162" s="56" t="str">
        <f>IF(ISNUMBER(H162),L162*H162,IF(ISNUMBER(J162),J162,IF(J162="RATE ONLY",LOWER("RATE ONLY")," ")))</f>
        <v xml:space="preserve"> </v>
      </c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111"/>
      <c r="AO162" s="111"/>
      <c r="AP162" s="111"/>
      <c r="AQ162" s="111"/>
      <c r="AR162" s="111"/>
      <c r="AS162" s="111"/>
      <c r="AT162" s="111"/>
      <c r="AU162" s="111"/>
      <c r="AV162" s="111"/>
      <c r="AW162" s="111"/>
      <c r="AX162" s="111"/>
      <c r="AY162" s="111"/>
      <c r="AZ162" s="111"/>
      <c r="BA162" s="111"/>
      <c r="BB162" s="111"/>
      <c r="BC162" s="111"/>
      <c r="BD162" s="111"/>
      <c r="BE162" s="111"/>
      <c r="BF162" s="111"/>
      <c r="BG162" s="111"/>
      <c r="BH162" s="111"/>
      <c r="BI162" s="111"/>
      <c r="BJ162" s="111"/>
      <c r="BK162" s="111"/>
      <c r="BL162" s="111"/>
      <c r="BM162" s="111"/>
      <c r="BN162" s="111"/>
      <c r="BO162" s="111"/>
      <c r="BP162" s="111"/>
      <c r="BQ162" s="111"/>
      <c r="BR162" s="111"/>
      <c r="BS162" s="111"/>
      <c r="BT162" s="111"/>
      <c r="BU162" s="111"/>
      <c r="BV162" s="111"/>
      <c r="BW162" s="111"/>
      <c r="BX162" s="111"/>
      <c r="BY162" s="111"/>
      <c r="BZ162" s="111"/>
      <c r="CA162" s="111"/>
      <c r="CB162" s="111"/>
      <c r="CC162" s="111"/>
      <c r="CD162" s="111"/>
      <c r="CE162" s="111"/>
      <c r="CF162" s="111"/>
      <c r="CG162" s="111"/>
      <c r="CH162" s="111"/>
      <c r="CI162" s="111"/>
      <c r="CJ162" s="111"/>
      <c r="CK162" s="111"/>
      <c r="CL162" s="111"/>
      <c r="CM162" s="111"/>
      <c r="CN162" s="111"/>
      <c r="CO162" s="111"/>
      <c r="CP162" s="111"/>
      <c r="CQ162" s="111"/>
      <c r="CR162" s="111"/>
      <c r="CS162" s="111"/>
      <c r="CT162" s="111"/>
      <c r="CU162" s="111"/>
      <c r="CV162" s="111"/>
      <c r="CW162" s="111"/>
      <c r="CX162" s="111"/>
      <c r="CY162" s="111"/>
      <c r="CZ162" s="111"/>
      <c r="DA162" s="111"/>
      <c r="DB162" s="111"/>
      <c r="DC162" s="111"/>
      <c r="DD162" s="111"/>
      <c r="DE162" s="111"/>
      <c r="DF162" s="111"/>
      <c r="DG162" s="111"/>
      <c r="DH162" s="111"/>
      <c r="DI162" s="111"/>
    </row>
    <row r="163" spans="1:113" s="112" customFormat="1" x14ac:dyDescent="0.2">
      <c r="A163" s="30"/>
      <c r="B163" s="42"/>
      <c r="C163" s="51"/>
      <c r="D163" s="52"/>
      <c r="E163" s="51"/>
      <c r="F163" s="53"/>
      <c r="G163" s="103"/>
      <c r="H163" s="45"/>
      <c r="I163" s="104"/>
      <c r="J163" s="105"/>
      <c r="K163" s="48"/>
      <c r="L163" s="106"/>
      <c r="M163" s="104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11"/>
      <c r="CO163" s="111"/>
      <c r="CP163" s="111"/>
      <c r="CQ163" s="111"/>
      <c r="CR163" s="111"/>
      <c r="CS163" s="111"/>
      <c r="CT163" s="111"/>
      <c r="CU163" s="111"/>
      <c r="CV163" s="111"/>
      <c r="CW163" s="111"/>
      <c r="CX163" s="111"/>
      <c r="CY163" s="111"/>
      <c r="CZ163" s="111"/>
      <c r="DA163" s="111"/>
      <c r="DB163" s="111"/>
      <c r="DC163" s="111"/>
      <c r="DD163" s="111"/>
      <c r="DE163" s="111"/>
      <c r="DF163" s="111"/>
      <c r="DG163" s="111"/>
      <c r="DH163" s="111"/>
      <c r="DI163" s="111"/>
    </row>
    <row r="164" spans="1:113" s="112" customFormat="1" ht="22.8" x14ac:dyDescent="0.2">
      <c r="A164" s="30" t="s">
        <v>3</v>
      </c>
      <c r="B164" s="155"/>
      <c r="C164" s="151" t="s">
        <v>740</v>
      </c>
      <c r="D164" s="52"/>
      <c r="E164" s="157"/>
      <c r="F164" s="53" t="s">
        <v>4910</v>
      </c>
      <c r="G164" s="54" t="s">
        <v>99</v>
      </c>
      <c r="H164" s="55"/>
      <c r="I164" s="56"/>
      <c r="J164" s="57"/>
      <c r="K164" s="58"/>
      <c r="L164" s="56">
        <v>5300</v>
      </c>
      <c r="M164" s="56" t="str">
        <f>IF(ISNUMBER(H164),L164*H164,IF(ISNUMBER(J164),J164,IF(J164="RATE ONLY",LOWER("RATE ONLY")," ")))</f>
        <v xml:space="preserve"> </v>
      </c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11"/>
      <c r="CO164" s="111"/>
      <c r="CP164" s="111"/>
      <c r="CQ164" s="111"/>
      <c r="CR164" s="111"/>
      <c r="CS164" s="111"/>
      <c r="CT164" s="111"/>
      <c r="CU164" s="111"/>
      <c r="CV164" s="111"/>
      <c r="CW164" s="111"/>
      <c r="CX164" s="111"/>
      <c r="CY164" s="111"/>
      <c r="CZ164" s="111"/>
      <c r="DA164" s="111"/>
      <c r="DB164" s="111"/>
      <c r="DC164" s="111"/>
      <c r="DD164" s="111"/>
      <c r="DE164" s="111"/>
      <c r="DF164" s="111"/>
      <c r="DG164" s="111"/>
      <c r="DH164" s="111"/>
      <c r="DI164" s="111"/>
    </row>
    <row r="165" spans="1:113" s="112" customFormat="1" x14ac:dyDescent="0.2">
      <c r="A165" s="30"/>
      <c r="B165" s="42"/>
      <c r="C165" s="51"/>
      <c r="D165" s="52"/>
      <c r="E165" s="51"/>
      <c r="F165" s="53"/>
      <c r="G165" s="103"/>
      <c r="H165" s="45"/>
      <c r="I165" s="104"/>
      <c r="J165" s="105"/>
      <c r="K165" s="48"/>
      <c r="L165" s="106"/>
      <c r="M165" s="104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11"/>
      <c r="CO165" s="111"/>
      <c r="CP165" s="111"/>
      <c r="CQ165" s="111"/>
      <c r="CR165" s="111"/>
      <c r="CS165" s="111"/>
      <c r="CT165" s="111"/>
      <c r="CU165" s="111"/>
      <c r="CV165" s="111"/>
      <c r="CW165" s="111"/>
      <c r="CX165" s="111"/>
      <c r="CY165" s="111"/>
      <c r="CZ165" s="111"/>
      <c r="DA165" s="111"/>
      <c r="DB165" s="111"/>
      <c r="DC165" s="111"/>
      <c r="DD165" s="111"/>
      <c r="DE165" s="111"/>
      <c r="DF165" s="111"/>
      <c r="DG165" s="111"/>
      <c r="DH165" s="111"/>
      <c r="DI165" s="111"/>
    </row>
    <row r="166" spans="1:113" s="112" customFormat="1" ht="22.8" x14ac:dyDescent="0.2">
      <c r="A166" s="30" t="s">
        <v>3</v>
      </c>
      <c r="B166" s="166"/>
      <c r="C166" s="167" t="s">
        <v>741</v>
      </c>
      <c r="D166" s="168"/>
      <c r="E166" s="159"/>
      <c r="F166" s="161" t="s">
        <v>4315</v>
      </c>
      <c r="G166" s="162" t="s">
        <v>99</v>
      </c>
      <c r="H166" s="163"/>
      <c r="I166" s="164"/>
      <c r="J166" s="165"/>
      <c r="K166" s="58"/>
      <c r="L166" s="56"/>
      <c r="M166" s="56" t="str">
        <f t="shared" si="3"/>
        <v xml:space="preserve"> </v>
      </c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11"/>
      <c r="CO166" s="111"/>
      <c r="CP166" s="111"/>
      <c r="CQ166" s="111"/>
      <c r="CR166" s="111"/>
      <c r="CS166" s="111"/>
      <c r="CT166" s="111"/>
      <c r="CU166" s="111"/>
      <c r="CV166" s="111"/>
      <c r="CW166" s="111"/>
      <c r="CX166" s="111"/>
      <c r="CY166" s="111"/>
      <c r="CZ166" s="111"/>
      <c r="DA166" s="111"/>
      <c r="DB166" s="111"/>
      <c r="DC166" s="111"/>
      <c r="DD166" s="111"/>
      <c r="DE166" s="111"/>
      <c r="DF166" s="111"/>
      <c r="DG166" s="111"/>
      <c r="DH166" s="111"/>
      <c r="DI166" s="111"/>
    </row>
    <row r="167" spans="1:113" s="112" customFormat="1" ht="22.8" x14ac:dyDescent="0.2">
      <c r="A167" s="30" t="s">
        <v>3</v>
      </c>
      <c r="B167" s="155"/>
      <c r="C167" s="151" t="s">
        <v>742</v>
      </c>
      <c r="D167" s="52"/>
      <c r="E167" s="157"/>
      <c r="F167" s="53" t="s">
        <v>4911</v>
      </c>
      <c r="G167" s="54" t="s">
        <v>99</v>
      </c>
      <c r="H167" s="55"/>
      <c r="I167" s="56"/>
      <c r="J167" s="57"/>
      <c r="K167" s="58"/>
      <c r="L167" s="56">
        <v>6800</v>
      </c>
      <c r="M167" s="56" t="str">
        <f>IF(ISNUMBER(H167),L167*H167,IF(ISNUMBER(J167),J167,IF(J167="RATE ONLY",LOWER("RATE ONLY")," ")))</f>
        <v xml:space="preserve"> </v>
      </c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11"/>
      <c r="CO167" s="111"/>
      <c r="CP167" s="111"/>
      <c r="CQ167" s="111"/>
      <c r="CR167" s="111"/>
      <c r="CS167" s="111"/>
      <c r="CT167" s="111"/>
      <c r="CU167" s="111"/>
      <c r="CV167" s="111"/>
      <c r="CW167" s="111"/>
      <c r="CX167" s="111"/>
      <c r="CY167" s="111"/>
      <c r="CZ167" s="111"/>
      <c r="DA167" s="111"/>
      <c r="DB167" s="111"/>
      <c r="DC167" s="111"/>
      <c r="DD167" s="111"/>
      <c r="DE167" s="111"/>
      <c r="DF167" s="111"/>
      <c r="DG167" s="111"/>
      <c r="DH167" s="111"/>
      <c r="DI167" s="111"/>
    </row>
    <row r="168" spans="1:113" s="112" customFormat="1" x14ac:dyDescent="0.2">
      <c r="A168" s="30"/>
      <c r="B168" s="42"/>
      <c r="C168" s="51"/>
      <c r="D168" s="52"/>
      <c r="E168" s="51"/>
      <c r="F168" s="53"/>
      <c r="G168" s="103"/>
      <c r="H168" s="45"/>
      <c r="I168" s="104"/>
      <c r="J168" s="105"/>
      <c r="K168" s="48"/>
      <c r="L168" s="106"/>
      <c r="M168" s="104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111"/>
      <c r="AM168" s="111"/>
      <c r="AN168" s="111"/>
      <c r="AO168" s="111"/>
      <c r="AP168" s="111"/>
      <c r="AQ168" s="111"/>
      <c r="AR168" s="111"/>
      <c r="AS168" s="111"/>
      <c r="AT168" s="111"/>
      <c r="AU168" s="111"/>
      <c r="AV168" s="111"/>
      <c r="AW168" s="111"/>
      <c r="AX168" s="111"/>
      <c r="AY168" s="111"/>
      <c r="AZ168" s="111"/>
      <c r="BA168" s="111"/>
      <c r="BB168" s="111"/>
      <c r="BC168" s="111"/>
      <c r="BD168" s="111"/>
      <c r="BE168" s="111"/>
      <c r="BF168" s="111"/>
      <c r="BG168" s="111"/>
      <c r="BH168" s="111"/>
      <c r="BI168" s="111"/>
      <c r="BJ168" s="111"/>
      <c r="BK168" s="111"/>
      <c r="BL168" s="111"/>
      <c r="BM168" s="111"/>
      <c r="BN168" s="111"/>
      <c r="BO168" s="111"/>
      <c r="BP168" s="111"/>
      <c r="BQ168" s="111"/>
      <c r="BR168" s="111"/>
      <c r="BS168" s="111"/>
      <c r="BT168" s="111"/>
      <c r="BU168" s="111"/>
      <c r="BV168" s="111"/>
      <c r="BW168" s="111"/>
      <c r="BX168" s="111"/>
      <c r="BY168" s="111"/>
      <c r="BZ168" s="111"/>
      <c r="CA168" s="111"/>
      <c r="CB168" s="111"/>
      <c r="CC168" s="111"/>
      <c r="CD168" s="111"/>
      <c r="CE168" s="111"/>
      <c r="CF168" s="111"/>
      <c r="CG168" s="111"/>
      <c r="CH168" s="111"/>
      <c r="CI168" s="111"/>
      <c r="CJ168" s="111"/>
      <c r="CK168" s="111"/>
      <c r="CL168" s="111"/>
      <c r="CM168" s="111"/>
      <c r="CN168" s="111"/>
      <c r="CO168" s="111"/>
      <c r="CP168" s="111"/>
      <c r="CQ168" s="111"/>
      <c r="CR168" s="111"/>
      <c r="CS168" s="111"/>
      <c r="CT168" s="111"/>
      <c r="CU168" s="111"/>
      <c r="CV168" s="111"/>
      <c r="CW168" s="111"/>
      <c r="CX168" s="111"/>
      <c r="CY168" s="111"/>
      <c r="CZ168" s="111"/>
      <c r="DA168" s="111"/>
      <c r="DB168" s="111"/>
      <c r="DC168" s="111"/>
      <c r="DD168" s="111"/>
      <c r="DE168" s="111"/>
      <c r="DF168" s="111"/>
      <c r="DG168" s="111"/>
      <c r="DH168" s="111"/>
      <c r="DI168" s="111"/>
    </row>
    <row r="169" spans="1:113" s="112" customFormat="1" ht="22.8" x14ac:dyDescent="0.2">
      <c r="A169" s="30" t="s">
        <v>3</v>
      </c>
      <c r="B169" s="155"/>
      <c r="C169" s="151" t="s">
        <v>743</v>
      </c>
      <c r="D169" s="52"/>
      <c r="E169" s="157"/>
      <c r="F169" s="53" t="s">
        <v>4912</v>
      </c>
      <c r="G169" s="54" t="s">
        <v>99</v>
      </c>
      <c r="H169" s="55"/>
      <c r="I169" s="56"/>
      <c r="J169" s="57"/>
      <c r="K169" s="58"/>
      <c r="L169" s="56">
        <v>3690</v>
      </c>
      <c r="M169" s="56" t="str">
        <f>IF(ISNUMBER(H169),L169*H169,IF(ISNUMBER(J169),J169,IF(J169="RATE ONLY",LOWER("RATE ONLY")," ")))</f>
        <v xml:space="preserve"> </v>
      </c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1"/>
      <c r="BJ169" s="111"/>
      <c r="BK169" s="111"/>
      <c r="BL169" s="111"/>
      <c r="BM169" s="111"/>
      <c r="BN169" s="111"/>
      <c r="BO169" s="111"/>
      <c r="BP169" s="111"/>
      <c r="BQ169" s="111"/>
      <c r="BR169" s="111"/>
      <c r="BS169" s="111"/>
      <c r="BT169" s="111"/>
      <c r="BU169" s="111"/>
      <c r="BV169" s="111"/>
      <c r="BW169" s="111"/>
      <c r="BX169" s="111"/>
      <c r="BY169" s="111"/>
      <c r="BZ169" s="111"/>
      <c r="CA169" s="111"/>
      <c r="CB169" s="111"/>
      <c r="CC169" s="111"/>
      <c r="CD169" s="111"/>
      <c r="CE169" s="111"/>
      <c r="CF169" s="111"/>
      <c r="CG169" s="111"/>
      <c r="CH169" s="111"/>
      <c r="CI169" s="111"/>
      <c r="CJ169" s="111"/>
      <c r="CK169" s="111"/>
      <c r="CL169" s="111"/>
      <c r="CM169" s="111"/>
      <c r="CN169" s="111"/>
      <c r="CO169" s="111"/>
      <c r="CP169" s="111"/>
      <c r="CQ169" s="111"/>
      <c r="CR169" s="111"/>
      <c r="CS169" s="111"/>
      <c r="CT169" s="111"/>
      <c r="CU169" s="111"/>
      <c r="CV169" s="111"/>
      <c r="CW169" s="111"/>
      <c r="CX169" s="111"/>
      <c r="CY169" s="111"/>
      <c r="CZ169" s="111"/>
      <c r="DA169" s="111"/>
      <c r="DB169" s="111"/>
      <c r="DC169" s="111"/>
      <c r="DD169" s="111"/>
      <c r="DE169" s="111"/>
      <c r="DF169" s="111"/>
      <c r="DG169" s="111"/>
      <c r="DH169" s="111"/>
      <c r="DI169" s="111"/>
    </row>
    <row r="170" spans="1:113" s="112" customFormat="1" x14ac:dyDescent="0.2">
      <c r="A170" s="30"/>
      <c r="B170" s="42"/>
      <c r="C170" s="51"/>
      <c r="D170" s="52"/>
      <c r="E170" s="51"/>
      <c r="F170" s="53"/>
      <c r="G170" s="103"/>
      <c r="H170" s="45"/>
      <c r="I170" s="104"/>
      <c r="J170" s="105"/>
      <c r="K170" s="48"/>
      <c r="L170" s="106"/>
      <c r="M170" s="104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111"/>
      <c r="AO170" s="111"/>
      <c r="AP170" s="111"/>
      <c r="AQ170" s="111"/>
      <c r="AR170" s="111"/>
      <c r="AS170" s="111"/>
      <c r="AT170" s="111"/>
      <c r="AU170" s="111"/>
      <c r="AV170" s="111"/>
      <c r="AW170" s="111"/>
      <c r="AX170" s="111"/>
      <c r="AY170" s="111"/>
      <c r="AZ170" s="111"/>
      <c r="BA170" s="111"/>
      <c r="BB170" s="111"/>
      <c r="BC170" s="111"/>
      <c r="BD170" s="111"/>
      <c r="BE170" s="111"/>
      <c r="BF170" s="111"/>
      <c r="BG170" s="111"/>
      <c r="BH170" s="111"/>
      <c r="BI170" s="111"/>
      <c r="BJ170" s="111"/>
      <c r="BK170" s="111"/>
      <c r="BL170" s="111"/>
      <c r="BM170" s="111"/>
      <c r="BN170" s="111"/>
      <c r="BO170" s="111"/>
      <c r="BP170" s="111"/>
      <c r="BQ170" s="111"/>
      <c r="BR170" s="111"/>
      <c r="BS170" s="111"/>
      <c r="BT170" s="111"/>
      <c r="BU170" s="111"/>
      <c r="BV170" s="111"/>
      <c r="BW170" s="111"/>
      <c r="BX170" s="111"/>
      <c r="BY170" s="111"/>
      <c r="BZ170" s="111"/>
      <c r="CA170" s="111"/>
      <c r="CB170" s="111"/>
      <c r="CC170" s="111"/>
      <c r="CD170" s="111"/>
      <c r="CE170" s="111"/>
      <c r="CF170" s="111"/>
      <c r="CG170" s="111"/>
      <c r="CH170" s="111"/>
      <c r="CI170" s="111"/>
      <c r="CJ170" s="111"/>
      <c r="CK170" s="111"/>
      <c r="CL170" s="111"/>
      <c r="CM170" s="111"/>
      <c r="CN170" s="111"/>
      <c r="CO170" s="111"/>
      <c r="CP170" s="111"/>
      <c r="CQ170" s="111"/>
      <c r="CR170" s="111"/>
      <c r="CS170" s="111"/>
      <c r="CT170" s="111"/>
      <c r="CU170" s="111"/>
      <c r="CV170" s="111"/>
      <c r="CW170" s="111"/>
      <c r="CX170" s="111"/>
      <c r="CY170" s="111"/>
      <c r="CZ170" s="111"/>
      <c r="DA170" s="111"/>
      <c r="DB170" s="111"/>
      <c r="DC170" s="111"/>
      <c r="DD170" s="111"/>
      <c r="DE170" s="111"/>
      <c r="DF170" s="111"/>
      <c r="DG170" s="111"/>
      <c r="DH170" s="111"/>
      <c r="DI170" s="111"/>
    </row>
    <row r="171" spans="1:113" s="112" customFormat="1" ht="12" x14ac:dyDescent="0.2">
      <c r="A171" s="30" t="s">
        <v>55</v>
      </c>
      <c r="B171" s="150" t="s">
        <v>744</v>
      </c>
      <c r="C171" s="151"/>
      <c r="D171" s="52"/>
      <c r="E171" s="157"/>
      <c r="F171" s="43" t="s">
        <v>745</v>
      </c>
      <c r="G171" s="54"/>
      <c r="H171" s="55"/>
      <c r="I171" s="56"/>
      <c r="J171" s="57"/>
      <c r="K171" s="58"/>
      <c r="L171" s="56"/>
      <c r="M171" s="56" t="str">
        <f>IF(ISNUMBER(H171),L171*H171,IF(ISNUMBER(J171),J171,IF(J171="RATE ONLY",LOWER("RATE ONLY")," ")))</f>
        <v xml:space="preserve"> </v>
      </c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  <c r="AO171" s="111"/>
      <c r="AP171" s="111"/>
      <c r="AQ171" s="111"/>
      <c r="AR171" s="111"/>
      <c r="AS171" s="111"/>
      <c r="AT171" s="111"/>
      <c r="AU171" s="111"/>
      <c r="AV171" s="111"/>
      <c r="AW171" s="111"/>
      <c r="AX171" s="111"/>
      <c r="AY171" s="111"/>
      <c r="AZ171" s="111"/>
      <c r="BA171" s="111"/>
      <c r="BB171" s="111"/>
      <c r="BC171" s="111"/>
      <c r="BD171" s="111"/>
      <c r="BE171" s="111"/>
      <c r="BF171" s="111"/>
      <c r="BG171" s="111"/>
      <c r="BH171" s="111"/>
      <c r="BI171" s="111"/>
      <c r="BJ171" s="111"/>
      <c r="BK171" s="111"/>
      <c r="BL171" s="111"/>
      <c r="BM171" s="111"/>
      <c r="BN171" s="111"/>
      <c r="BO171" s="111"/>
      <c r="BP171" s="111"/>
      <c r="BQ171" s="111"/>
      <c r="BR171" s="111"/>
      <c r="BS171" s="111"/>
      <c r="BT171" s="111"/>
      <c r="BU171" s="111"/>
      <c r="BV171" s="111"/>
      <c r="BW171" s="111"/>
      <c r="BX171" s="111"/>
      <c r="BY171" s="111"/>
      <c r="BZ171" s="111"/>
      <c r="CA171" s="111"/>
      <c r="CB171" s="111"/>
      <c r="CC171" s="111"/>
      <c r="CD171" s="111"/>
      <c r="CE171" s="111"/>
      <c r="CF171" s="111"/>
      <c r="CG171" s="111"/>
      <c r="CH171" s="111"/>
      <c r="CI171" s="111"/>
      <c r="CJ171" s="111"/>
      <c r="CK171" s="111"/>
      <c r="CL171" s="111"/>
      <c r="CM171" s="111"/>
      <c r="CN171" s="111"/>
      <c r="CO171" s="111"/>
      <c r="CP171" s="111"/>
      <c r="CQ171" s="111"/>
      <c r="CR171" s="111"/>
      <c r="CS171" s="111"/>
      <c r="CT171" s="111"/>
      <c r="CU171" s="111"/>
      <c r="CV171" s="111"/>
      <c r="CW171" s="111"/>
      <c r="CX171" s="111"/>
      <c r="CY171" s="111"/>
      <c r="CZ171" s="111"/>
      <c r="DA171" s="111"/>
      <c r="DB171" s="111"/>
      <c r="DC171" s="111"/>
      <c r="DD171" s="111"/>
      <c r="DE171" s="111"/>
      <c r="DF171" s="111"/>
      <c r="DG171" s="111"/>
      <c r="DH171" s="111"/>
      <c r="DI171" s="111"/>
    </row>
    <row r="172" spans="1:113" s="112" customFormat="1" x14ac:dyDescent="0.2">
      <c r="A172" s="30"/>
      <c r="B172" s="42"/>
      <c r="C172" s="51"/>
      <c r="D172" s="52"/>
      <c r="E172" s="51"/>
      <c r="F172" s="53"/>
      <c r="G172" s="103"/>
      <c r="H172" s="45"/>
      <c r="I172" s="104"/>
      <c r="J172" s="105"/>
      <c r="K172" s="48"/>
      <c r="L172" s="106"/>
      <c r="M172" s="104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111"/>
      <c r="AM172" s="111"/>
      <c r="AN172" s="111"/>
      <c r="AO172" s="111"/>
      <c r="AP172" s="111"/>
      <c r="AQ172" s="111"/>
      <c r="AR172" s="111"/>
      <c r="AS172" s="111"/>
      <c r="AT172" s="111"/>
      <c r="AU172" s="111"/>
      <c r="AV172" s="111"/>
      <c r="AW172" s="111"/>
      <c r="AX172" s="111"/>
      <c r="AY172" s="111"/>
      <c r="AZ172" s="111"/>
      <c r="BA172" s="111"/>
      <c r="BB172" s="111"/>
      <c r="BC172" s="111"/>
      <c r="BD172" s="111"/>
      <c r="BE172" s="111"/>
      <c r="BF172" s="111"/>
      <c r="BG172" s="111"/>
      <c r="BH172" s="111"/>
      <c r="BI172" s="111"/>
      <c r="BJ172" s="111"/>
      <c r="BK172" s="111"/>
      <c r="BL172" s="111"/>
      <c r="BM172" s="111"/>
      <c r="BN172" s="111"/>
      <c r="BO172" s="111"/>
      <c r="BP172" s="111"/>
      <c r="BQ172" s="111"/>
      <c r="BR172" s="111"/>
      <c r="BS172" s="111"/>
      <c r="BT172" s="111"/>
      <c r="BU172" s="111"/>
      <c r="BV172" s="111"/>
      <c r="BW172" s="111"/>
      <c r="BX172" s="111"/>
      <c r="BY172" s="111"/>
      <c r="BZ172" s="111"/>
      <c r="CA172" s="111"/>
      <c r="CB172" s="111"/>
      <c r="CC172" s="111"/>
      <c r="CD172" s="111"/>
      <c r="CE172" s="111"/>
      <c r="CF172" s="111"/>
      <c r="CG172" s="111"/>
      <c r="CH172" s="111"/>
      <c r="CI172" s="111"/>
      <c r="CJ172" s="111"/>
      <c r="CK172" s="111"/>
      <c r="CL172" s="111"/>
      <c r="CM172" s="111"/>
      <c r="CN172" s="111"/>
      <c r="CO172" s="111"/>
      <c r="CP172" s="111"/>
      <c r="CQ172" s="111"/>
      <c r="CR172" s="111"/>
      <c r="CS172" s="111"/>
      <c r="CT172" s="111"/>
      <c r="CU172" s="111"/>
      <c r="CV172" s="111"/>
      <c r="CW172" s="111"/>
      <c r="CX172" s="111"/>
      <c r="CY172" s="111"/>
      <c r="CZ172" s="111"/>
      <c r="DA172" s="111"/>
      <c r="DB172" s="111"/>
      <c r="DC172" s="111"/>
      <c r="DD172" s="111"/>
      <c r="DE172" s="111"/>
      <c r="DF172" s="111"/>
      <c r="DG172" s="111"/>
      <c r="DH172" s="111"/>
      <c r="DI172" s="111"/>
    </row>
    <row r="173" spans="1:113" s="112" customFormat="1" x14ac:dyDescent="0.2">
      <c r="A173" s="30" t="s">
        <v>3</v>
      </c>
      <c r="B173" s="155"/>
      <c r="C173" s="151" t="s">
        <v>747</v>
      </c>
      <c r="D173" s="52"/>
      <c r="E173" s="157"/>
      <c r="F173" s="53" t="s">
        <v>748</v>
      </c>
      <c r="G173" s="54" t="s">
        <v>99</v>
      </c>
      <c r="H173" s="55"/>
      <c r="I173" s="56"/>
      <c r="J173" s="57"/>
      <c r="K173" s="58"/>
      <c r="L173" s="56">
        <v>90</v>
      </c>
      <c r="M173" s="56" t="str">
        <f>IF(ISNUMBER(H173),L173*H173,IF(ISNUMBER(J173),J173,IF(J173="RATE ONLY",LOWER("RATE ONLY")," ")))</f>
        <v xml:space="preserve"> </v>
      </c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1"/>
      <c r="AJ173" s="111"/>
      <c r="AK173" s="111"/>
      <c r="AL173" s="111"/>
      <c r="AM173" s="111"/>
      <c r="AN173" s="111"/>
      <c r="AO173" s="111"/>
      <c r="AP173" s="111"/>
      <c r="AQ173" s="111"/>
      <c r="AR173" s="111"/>
      <c r="AS173" s="111"/>
      <c r="AT173" s="111"/>
      <c r="AU173" s="111"/>
      <c r="AV173" s="111"/>
      <c r="AW173" s="111"/>
      <c r="AX173" s="111"/>
      <c r="AY173" s="111"/>
      <c r="AZ173" s="111"/>
      <c r="BA173" s="111"/>
      <c r="BB173" s="111"/>
      <c r="BC173" s="111"/>
      <c r="BD173" s="111"/>
      <c r="BE173" s="111"/>
      <c r="BF173" s="111"/>
      <c r="BG173" s="111"/>
      <c r="BH173" s="111"/>
      <c r="BI173" s="111"/>
      <c r="BJ173" s="111"/>
      <c r="BK173" s="111"/>
      <c r="BL173" s="111"/>
      <c r="BM173" s="111"/>
      <c r="BN173" s="111"/>
      <c r="BO173" s="111"/>
      <c r="BP173" s="111"/>
      <c r="BQ173" s="111"/>
      <c r="BR173" s="111"/>
      <c r="BS173" s="111"/>
      <c r="BT173" s="111"/>
      <c r="BU173" s="111"/>
      <c r="BV173" s="111"/>
      <c r="BW173" s="111"/>
      <c r="BX173" s="111"/>
      <c r="BY173" s="111"/>
      <c r="BZ173" s="111"/>
      <c r="CA173" s="111"/>
      <c r="CB173" s="111"/>
      <c r="CC173" s="111"/>
      <c r="CD173" s="111"/>
      <c r="CE173" s="111"/>
      <c r="CF173" s="111"/>
      <c r="CG173" s="111"/>
      <c r="CH173" s="111"/>
      <c r="CI173" s="111"/>
      <c r="CJ173" s="111"/>
      <c r="CK173" s="111"/>
      <c r="CL173" s="111"/>
      <c r="CM173" s="111"/>
      <c r="CN173" s="111"/>
      <c r="CO173" s="111"/>
      <c r="CP173" s="111"/>
      <c r="CQ173" s="111"/>
      <c r="CR173" s="111"/>
      <c r="CS173" s="111"/>
      <c r="CT173" s="111"/>
      <c r="CU173" s="111"/>
      <c r="CV173" s="111"/>
      <c r="CW173" s="111"/>
      <c r="CX173" s="111"/>
      <c r="CY173" s="111"/>
      <c r="CZ173" s="111"/>
      <c r="DA173" s="111"/>
      <c r="DB173" s="111"/>
      <c r="DC173" s="111"/>
      <c r="DD173" s="111"/>
      <c r="DE173" s="111"/>
      <c r="DF173" s="111"/>
      <c r="DG173" s="111"/>
      <c r="DH173" s="111"/>
      <c r="DI173" s="111"/>
    </row>
    <row r="174" spans="1:113" s="112" customFormat="1" x14ac:dyDescent="0.2">
      <c r="A174" s="30"/>
      <c r="B174" s="42"/>
      <c r="C174" s="51"/>
      <c r="D174" s="52"/>
      <c r="E174" s="51"/>
      <c r="F174" s="53"/>
      <c r="G174" s="103"/>
      <c r="H174" s="45"/>
      <c r="I174" s="104"/>
      <c r="J174" s="105"/>
      <c r="K174" s="48"/>
      <c r="L174" s="106"/>
      <c r="M174" s="104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/>
      <c r="BO174" s="111"/>
      <c r="BP174" s="111"/>
      <c r="BQ174" s="111"/>
      <c r="BR174" s="111"/>
      <c r="BS174" s="111"/>
      <c r="BT174" s="111"/>
      <c r="BU174" s="111"/>
      <c r="BV174" s="111"/>
      <c r="BW174" s="111"/>
      <c r="BX174" s="111"/>
      <c r="BY174" s="111"/>
      <c r="BZ174" s="111"/>
      <c r="CA174" s="111"/>
      <c r="CB174" s="111"/>
      <c r="CC174" s="111"/>
      <c r="CD174" s="111"/>
      <c r="CE174" s="111"/>
      <c r="CF174" s="111"/>
      <c r="CG174" s="111"/>
      <c r="CH174" s="111"/>
      <c r="CI174" s="111"/>
      <c r="CJ174" s="111"/>
      <c r="CK174" s="111"/>
      <c r="CL174" s="111"/>
      <c r="CM174" s="111"/>
      <c r="CN174" s="111"/>
      <c r="CO174" s="111"/>
      <c r="CP174" s="111"/>
      <c r="CQ174" s="111"/>
      <c r="CR174" s="111"/>
      <c r="CS174" s="111"/>
      <c r="CT174" s="111"/>
      <c r="CU174" s="111"/>
      <c r="CV174" s="111"/>
      <c r="CW174" s="111"/>
      <c r="CX174" s="111"/>
      <c r="CY174" s="111"/>
      <c r="CZ174" s="111"/>
      <c r="DA174" s="111"/>
      <c r="DB174" s="111"/>
      <c r="DC174" s="111"/>
      <c r="DD174" s="111"/>
      <c r="DE174" s="111"/>
      <c r="DF174" s="111"/>
      <c r="DG174" s="111"/>
      <c r="DH174" s="111"/>
      <c r="DI174" s="111"/>
    </row>
    <row r="175" spans="1:113" s="112" customFormat="1" x14ac:dyDescent="0.2">
      <c r="A175" s="30" t="s">
        <v>3</v>
      </c>
      <c r="B175" s="166"/>
      <c r="C175" s="167" t="s">
        <v>750</v>
      </c>
      <c r="D175" s="168"/>
      <c r="E175" s="159"/>
      <c r="F175" s="161" t="s">
        <v>749</v>
      </c>
      <c r="G175" s="162" t="s">
        <v>99</v>
      </c>
      <c r="H175" s="163"/>
      <c r="I175" s="164"/>
      <c r="J175" s="165"/>
      <c r="K175" s="58"/>
      <c r="L175" s="56"/>
      <c r="M175" s="56" t="str">
        <f t="shared" si="3"/>
        <v xml:space="preserve"> </v>
      </c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/>
      <c r="BB175" s="111"/>
      <c r="BC175" s="111"/>
      <c r="BD175" s="111"/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/>
      <c r="BO175" s="111"/>
      <c r="BP175" s="111"/>
      <c r="BQ175" s="111"/>
      <c r="BR175" s="111"/>
      <c r="BS175" s="111"/>
      <c r="BT175" s="111"/>
      <c r="BU175" s="111"/>
      <c r="BV175" s="111"/>
      <c r="BW175" s="111"/>
      <c r="BX175" s="111"/>
      <c r="BY175" s="111"/>
      <c r="BZ175" s="111"/>
      <c r="CA175" s="111"/>
      <c r="CB175" s="111"/>
      <c r="CC175" s="111"/>
      <c r="CD175" s="111"/>
      <c r="CE175" s="111"/>
      <c r="CF175" s="111"/>
      <c r="CG175" s="111"/>
      <c r="CH175" s="111"/>
      <c r="CI175" s="111"/>
      <c r="CJ175" s="111"/>
      <c r="CK175" s="111"/>
      <c r="CL175" s="111"/>
      <c r="CM175" s="111"/>
      <c r="CN175" s="111"/>
      <c r="CO175" s="111"/>
      <c r="CP175" s="111"/>
      <c r="CQ175" s="111"/>
      <c r="CR175" s="111"/>
      <c r="CS175" s="111"/>
      <c r="CT175" s="111"/>
      <c r="CU175" s="111"/>
      <c r="CV175" s="111"/>
      <c r="CW175" s="111"/>
      <c r="CX175" s="111"/>
      <c r="CY175" s="111"/>
      <c r="CZ175" s="111"/>
      <c r="DA175" s="111"/>
      <c r="DB175" s="111"/>
      <c r="DC175" s="111"/>
      <c r="DD175" s="111"/>
      <c r="DE175" s="111"/>
      <c r="DF175" s="111"/>
      <c r="DG175" s="111"/>
      <c r="DH175" s="111"/>
      <c r="DI175" s="111"/>
    </row>
    <row r="176" spans="1:113" s="112" customFormat="1" ht="22.8" x14ac:dyDescent="0.2">
      <c r="A176" s="30" t="s">
        <v>3</v>
      </c>
      <c r="B176" s="166"/>
      <c r="C176" s="167" t="s">
        <v>751</v>
      </c>
      <c r="D176" s="168"/>
      <c r="E176" s="159"/>
      <c r="F176" s="161" t="s">
        <v>4316</v>
      </c>
      <c r="G176" s="162" t="s">
        <v>99</v>
      </c>
      <c r="H176" s="163"/>
      <c r="I176" s="164"/>
      <c r="J176" s="165"/>
      <c r="K176" s="58"/>
      <c r="L176" s="56"/>
      <c r="M176" s="56" t="str">
        <f t="shared" si="3"/>
        <v xml:space="preserve"> </v>
      </c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/>
      <c r="BA176" s="111"/>
      <c r="BB176" s="111"/>
      <c r="BC176" s="111"/>
      <c r="BD176" s="111"/>
      <c r="BE176" s="111"/>
      <c r="BF176" s="111"/>
      <c r="BG176" s="111"/>
      <c r="BH176" s="111"/>
      <c r="BI176" s="111"/>
      <c r="BJ176" s="111"/>
      <c r="BK176" s="111"/>
      <c r="BL176" s="111"/>
      <c r="BM176" s="111"/>
      <c r="BN176" s="111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1"/>
      <c r="CM176" s="111"/>
      <c r="CN176" s="111"/>
      <c r="CO176" s="111"/>
      <c r="CP176" s="111"/>
      <c r="CQ176" s="111"/>
      <c r="CR176" s="111"/>
      <c r="CS176" s="111"/>
      <c r="CT176" s="111"/>
      <c r="CU176" s="111"/>
      <c r="CV176" s="111"/>
      <c r="CW176" s="111"/>
      <c r="CX176" s="111"/>
      <c r="CY176" s="111"/>
      <c r="CZ176" s="111"/>
      <c r="DA176" s="111"/>
      <c r="DB176" s="111"/>
      <c r="DC176" s="111"/>
      <c r="DD176" s="111"/>
      <c r="DE176" s="111"/>
      <c r="DF176" s="111"/>
      <c r="DG176" s="111"/>
      <c r="DH176" s="111"/>
      <c r="DI176" s="111"/>
    </row>
    <row r="177" spans="1:113" s="112" customFormat="1" ht="24" x14ac:dyDescent="0.2">
      <c r="A177" s="30" t="s">
        <v>55</v>
      </c>
      <c r="B177" s="150" t="s">
        <v>752</v>
      </c>
      <c r="C177" s="151"/>
      <c r="D177" s="52"/>
      <c r="E177" s="157"/>
      <c r="F177" s="43" t="s">
        <v>753</v>
      </c>
      <c r="G177" s="54" t="s">
        <v>89</v>
      </c>
      <c r="H177" s="55"/>
      <c r="I177" s="56"/>
      <c r="J177" s="57"/>
      <c r="K177" s="58"/>
      <c r="L177" s="56"/>
      <c r="M177" s="56" t="str">
        <f>IF(ISNUMBER(H177),L177*H177,IF(ISNUMBER(J177),J177,IF(J177="RATE ONLY",LOWER("RATE ONLY")," ")))</f>
        <v xml:space="preserve"> </v>
      </c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/>
      <c r="BB177" s="111"/>
      <c r="BC177" s="111"/>
      <c r="BD177" s="111"/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/>
      <c r="BO177" s="111"/>
      <c r="BP177" s="111"/>
      <c r="BQ177" s="111"/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1"/>
      <c r="CB177" s="111"/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1"/>
      <c r="CM177" s="111"/>
      <c r="CN177" s="111"/>
      <c r="CO177" s="111"/>
      <c r="CP177" s="111"/>
      <c r="CQ177" s="111"/>
      <c r="CR177" s="111"/>
      <c r="CS177" s="111"/>
      <c r="CT177" s="111"/>
      <c r="CU177" s="111"/>
      <c r="CV177" s="111"/>
      <c r="CW177" s="111"/>
      <c r="CX177" s="111"/>
      <c r="CY177" s="111"/>
      <c r="CZ177" s="111"/>
      <c r="DA177" s="111"/>
      <c r="DB177" s="111"/>
      <c r="DC177" s="111"/>
      <c r="DD177" s="111"/>
      <c r="DE177" s="111"/>
      <c r="DF177" s="111"/>
      <c r="DG177" s="111"/>
      <c r="DH177" s="111"/>
      <c r="DI177" s="111"/>
    </row>
    <row r="178" spans="1:113" s="112" customFormat="1" x14ac:dyDescent="0.2">
      <c r="A178" s="30" t="s">
        <v>10</v>
      </c>
      <c r="B178" s="60"/>
      <c r="C178" s="61"/>
      <c r="D178" s="61"/>
      <c r="E178" s="61"/>
      <c r="F178" s="62"/>
      <c r="G178" s="63"/>
      <c r="H178" s="64"/>
      <c r="I178" s="65"/>
      <c r="J178" s="66"/>
      <c r="K178" s="22"/>
      <c r="L178" s="67"/>
      <c r="M178" s="68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  <c r="AZ178" s="111"/>
      <c r="BA178" s="111"/>
      <c r="BB178" s="111"/>
      <c r="BC178" s="111"/>
      <c r="BD178" s="111"/>
      <c r="BE178" s="111"/>
      <c r="BF178" s="111"/>
      <c r="BG178" s="111"/>
      <c r="BH178" s="111"/>
      <c r="BI178" s="111"/>
      <c r="BJ178" s="111"/>
      <c r="BK178" s="111"/>
      <c r="BL178" s="111"/>
      <c r="BM178" s="111"/>
      <c r="BN178" s="111"/>
      <c r="BO178" s="111"/>
      <c r="BP178" s="111"/>
      <c r="BQ178" s="111"/>
      <c r="BR178" s="111"/>
      <c r="BS178" s="111"/>
      <c r="BT178" s="111"/>
      <c r="BU178" s="111"/>
      <c r="BV178" s="111"/>
      <c r="BW178" s="111"/>
      <c r="BX178" s="111"/>
      <c r="BY178" s="111"/>
      <c r="BZ178" s="111"/>
      <c r="CA178" s="111"/>
      <c r="CB178" s="111"/>
      <c r="CC178" s="111"/>
      <c r="CD178" s="111"/>
      <c r="CE178" s="111"/>
      <c r="CF178" s="111"/>
      <c r="CG178" s="111"/>
      <c r="CH178" s="111"/>
      <c r="CI178" s="111"/>
      <c r="CJ178" s="111"/>
      <c r="CK178" s="111"/>
      <c r="CL178" s="111"/>
      <c r="CM178" s="111"/>
      <c r="CN178" s="111"/>
      <c r="CO178" s="111"/>
      <c r="CP178" s="111"/>
      <c r="CQ178" s="111"/>
      <c r="CR178" s="111"/>
      <c r="CS178" s="111"/>
      <c r="CT178" s="111"/>
      <c r="CU178" s="111"/>
      <c r="CV178" s="111"/>
      <c r="CW178" s="111"/>
      <c r="CX178" s="111"/>
      <c r="CY178" s="111"/>
      <c r="CZ178" s="111"/>
      <c r="DA178" s="111"/>
      <c r="DB178" s="111"/>
      <c r="DC178" s="111"/>
      <c r="DD178" s="111"/>
      <c r="DE178" s="111"/>
      <c r="DF178" s="111"/>
      <c r="DG178" s="111"/>
      <c r="DH178" s="111"/>
      <c r="DI178" s="111"/>
    </row>
    <row r="179" spans="1:113" s="112" customFormat="1" x14ac:dyDescent="0.2">
      <c r="A179" s="30" t="s">
        <v>10</v>
      </c>
      <c r="B179" s="69" t="s">
        <v>11</v>
      </c>
      <c r="C179" s="70"/>
      <c r="D179" s="70"/>
      <c r="E179" s="70"/>
      <c r="F179" s="29"/>
      <c r="G179" s="41"/>
      <c r="H179" s="59"/>
      <c r="I179" s="71"/>
      <c r="J179" s="197"/>
      <c r="K179" s="22"/>
      <c r="L179" s="72"/>
      <c r="M179" s="73">
        <f>SUBTOTAL(9,M$7:M177)</f>
        <v>0</v>
      </c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1"/>
      <c r="AJ179" s="111"/>
      <c r="AK179" s="111"/>
      <c r="AL179" s="111"/>
      <c r="AM179" s="111"/>
      <c r="AN179" s="111"/>
      <c r="AO179" s="111"/>
      <c r="AP179" s="111"/>
      <c r="AQ179" s="111"/>
      <c r="AR179" s="111"/>
      <c r="AS179" s="111"/>
      <c r="AT179" s="111"/>
      <c r="AU179" s="111"/>
      <c r="AV179" s="111"/>
      <c r="AW179" s="111"/>
      <c r="AX179" s="111"/>
      <c r="AY179" s="111"/>
      <c r="AZ179" s="111"/>
      <c r="BA179" s="111"/>
      <c r="BB179" s="111"/>
      <c r="BC179" s="111"/>
      <c r="BD179" s="111"/>
      <c r="BE179" s="111"/>
      <c r="BF179" s="111"/>
      <c r="BG179" s="111"/>
      <c r="BH179" s="111"/>
      <c r="BI179" s="111"/>
      <c r="BJ179" s="111"/>
      <c r="BK179" s="111"/>
      <c r="BL179" s="111"/>
      <c r="BM179" s="111"/>
      <c r="BN179" s="111"/>
      <c r="BO179" s="111"/>
      <c r="BP179" s="111"/>
      <c r="BQ179" s="111"/>
      <c r="BR179" s="111"/>
      <c r="BS179" s="111"/>
      <c r="BT179" s="111"/>
      <c r="BU179" s="111"/>
      <c r="BV179" s="111"/>
      <c r="BW179" s="111"/>
      <c r="BX179" s="111"/>
      <c r="BY179" s="111"/>
      <c r="BZ179" s="111"/>
      <c r="CA179" s="111"/>
      <c r="CB179" s="111"/>
      <c r="CC179" s="111"/>
      <c r="CD179" s="111"/>
      <c r="CE179" s="111"/>
      <c r="CF179" s="111"/>
      <c r="CG179" s="111"/>
      <c r="CH179" s="111"/>
      <c r="CI179" s="111"/>
      <c r="CJ179" s="111"/>
      <c r="CK179" s="111"/>
      <c r="CL179" s="111"/>
      <c r="CM179" s="111"/>
      <c r="CN179" s="111"/>
      <c r="CO179" s="111"/>
      <c r="CP179" s="111"/>
      <c r="CQ179" s="111"/>
      <c r="CR179" s="111"/>
      <c r="CS179" s="111"/>
      <c r="CT179" s="111"/>
      <c r="CU179" s="111"/>
      <c r="CV179" s="111"/>
      <c r="CW179" s="111"/>
      <c r="CX179" s="111"/>
      <c r="CY179" s="111"/>
      <c r="CZ179" s="111"/>
      <c r="DA179" s="111"/>
      <c r="DB179" s="111"/>
      <c r="DC179" s="111"/>
      <c r="DD179" s="111"/>
      <c r="DE179" s="111"/>
      <c r="DF179" s="111"/>
      <c r="DG179" s="111"/>
      <c r="DH179" s="111"/>
      <c r="DI179" s="111"/>
    </row>
    <row r="180" spans="1:113" s="112" customFormat="1" x14ac:dyDescent="0.2">
      <c r="A180" s="30" t="s">
        <v>10</v>
      </c>
      <c r="B180" s="74"/>
      <c r="C180" s="75"/>
      <c r="D180" s="75"/>
      <c r="E180" s="75"/>
      <c r="F180" s="76"/>
      <c r="G180" s="77"/>
      <c r="H180" s="78"/>
      <c r="I180" s="79"/>
      <c r="J180" s="80"/>
      <c r="K180" s="22"/>
      <c r="L180" s="81"/>
      <c r="M180" s="82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111"/>
      <c r="AO180" s="111"/>
      <c r="AP180" s="111"/>
      <c r="AQ180" s="111"/>
      <c r="AR180" s="111"/>
      <c r="AS180" s="111"/>
      <c r="AT180" s="111"/>
      <c r="AU180" s="111"/>
      <c r="AV180" s="111"/>
      <c r="AW180" s="111"/>
      <c r="AX180" s="111"/>
      <c r="AY180" s="111"/>
      <c r="AZ180" s="111"/>
      <c r="BA180" s="111"/>
      <c r="BB180" s="111"/>
      <c r="BC180" s="111"/>
      <c r="BD180" s="111"/>
      <c r="BE180" s="111"/>
      <c r="BF180" s="111"/>
      <c r="BG180" s="111"/>
      <c r="BH180" s="111"/>
      <c r="BI180" s="111"/>
      <c r="BJ180" s="111"/>
      <c r="BK180" s="111"/>
      <c r="BL180" s="111"/>
      <c r="BM180" s="111"/>
      <c r="BN180" s="111"/>
      <c r="BO180" s="111"/>
      <c r="BP180" s="111"/>
      <c r="BQ180" s="111"/>
      <c r="BR180" s="111"/>
      <c r="BS180" s="111"/>
      <c r="BT180" s="111"/>
      <c r="BU180" s="111"/>
      <c r="BV180" s="111"/>
      <c r="BW180" s="111"/>
      <c r="BX180" s="111"/>
      <c r="BY180" s="111"/>
      <c r="BZ180" s="111"/>
      <c r="CA180" s="111"/>
      <c r="CB180" s="111"/>
      <c r="CC180" s="111"/>
      <c r="CD180" s="111"/>
      <c r="CE180" s="111"/>
      <c r="CF180" s="111"/>
      <c r="CG180" s="111"/>
      <c r="CH180" s="111"/>
      <c r="CI180" s="111"/>
      <c r="CJ180" s="111"/>
      <c r="CK180" s="111"/>
      <c r="CL180" s="111"/>
      <c r="CM180" s="111"/>
      <c r="CN180" s="111"/>
      <c r="CO180" s="111"/>
      <c r="CP180" s="111"/>
      <c r="CQ180" s="111"/>
      <c r="CR180" s="111"/>
      <c r="CS180" s="111"/>
      <c r="CT180" s="111"/>
      <c r="CU180" s="111"/>
      <c r="CV180" s="111"/>
      <c r="CW180" s="111"/>
      <c r="CX180" s="111"/>
      <c r="CY180" s="111"/>
      <c r="CZ180" s="111"/>
      <c r="DA180" s="111"/>
      <c r="DB180" s="111"/>
      <c r="DC180" s="111"/>
      <c r="DD180" s="111"/>
      <c r="DE180" s="111"/>
      <c r="DF180" s="111"/>
      <c r="DG180" s="111"/>
      <c r="DH180" s="111"/>
      <c r="DI180" s="111"/>
    </row>
    <row r="181" spans="1:113" s="112" customFormat="1" x14ac:dyDescent="0.2">
      <c r="A181" s="30" t="s">
        <v>10</v>
      </c>
      <c r="B181" s="60"/>
      <c r="C181" s="61"/>
      <c r="D181" s="61"/>
      <c r="E181" s="61"/>
      <c r="F181" s="62"/>
      <c r="G181" s="63"/>
      <c r="H181" s="64"/>
      <c r="I181" s="65"/>
      <c r="J181" s="66"/>
      <c r="K181" s="22"/>
      <c r="L181" s="67"/>
      <c r="M181" s="68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  <c r="AJ181" s="111"/>
      <c r="AK181" s="111"/>
      <c r="AL181" s="111"/>
      <c r="AM181" s="111"/>
      <c r="AN181" s="111"/>
      <c r="AO181" s="111"/>
      <c r="AP181" s="111"/>
      <c r="AQ181" s="111"/>
      <c r="AR181" s="111"/>
      <c r="AS181" s="111"/>
      <c r="AT181" s="111"/>
      <c r="AU181" s="111"/>
      <c r="AV181" s="111"/>
      <c r="AW181" s="111"/>
      <c r="AX181" s="111"/>
      <c r="AY181" s="111"/>
      <c r="AZ181" s="111"/>
      <c r="BA181" s="111"/>
      <c r="BB181" s="111"/>
      <c r="BC181" s="111"/>
      <c r="BD181" s="111"/>
      <c r="BE181" s="111"/>
      <c r="BF181" s="111"/>
      <c r="BG181" s="111"/>
      <c r="BH181" s="111"/>
      <c r="BI181" s="111"/>
      <c r="BJ181" s="111"/>
      <c r="BK181" s="111"/>
      <c r="BL181" s="111"/>
      <c r="BM181" s="111"/>
      <c r="BN181" s="111"/>
      <c r="BO181" s="111"/>
      <c r="BP181" s="111"/>
      <c r="BQ181" s="111"/>
      <c r="BR181" s="111"/>
      <c r="BS181" s="111"/>
      <c r="BT181" s="111"/>
      <c r="BU181" s="111"/>
      <c r="BV181" s="111"/>
      <c r="BW181" s="111"/>
      <c r="BX181" s="111"/>
      <c r="BY181" s="111"/>
      <c r="BZ181" s="111"/>
      <c r="CA181" s="111"/>
      <c r="CB181" s="111"/>
      <c r="CC181" s="111"/>
      <c r="CD181" s="111"/>
      <c r="CE181" s="111"/>
      <c r="CF181" s="111"/>
      <c r="CG181" s="111"/>
      <c r="CH181" s="111"/>
      <c r="CI181" s="111"/>
      <c r="CJ181" s="111"/>
      <c r="CK181" s="111"/>
      <c r="CL181" s="111"/>
      <c r="CM181" s="111"/>
      <c r="CN181" s="111"/>
      <c r="CO181" s="111"/>
      <c r="CP181" s="111"/>
      <c r="CQ181" s="111"/>
      <c r="CR181" s="111"/>
      <c r="CS181" s="111"/>
      <c r="CT181" s="111"/>
      <c r="CU181" s="111"/>
      <c r="CV181" s="111"/>
      <c r="CW181" s="111"/>
      <c r="CX181" s="111"/>
      <c r="CY181" s="111"/>
      <c r="CZ181" s="111"/>
      <c r="DA181" s="111"/>
      <c r="DB181" s="111"/>
      <c r="DC181" s="111"/>
      <c r="DD181" s="111"/>
      <c r="DE181" s="111"/>
      <c r="DF181" s="111"/>
      <c r="DG181" s="111"/>
      <c r="DH181" s="111"/>
      <c r="DI181" s="111"/>
    </row>
    <row r="182" spans="1:113" s="112" customFormat="1" x14ac:dyDescent="0.2">
      <c r="A182" s="30" t="s">
        <v>10</v>
      </c>
      <c r="B182" s="69" t="s">
        <v>12</v>
      </c>
      <c r="C182" s="70"/>
      <c r="D182" s="70"/>
      <c r="E182" s="70"/>
      <c r="F182" s="29"/>
      <c r="G182" s="41"/>
      <c r="H182" s="59"/>
      <c r="I182" s="71"/>
      <c r="J182" s="197"/>
      <c r="K182" s="22"/>
      <c r="L182" s="72"/>
      <c r="M182" s="73">
        <f>SUBTOTAL(9,M$7:M180)</f>
        <v>0</v>
      </c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111"/>
      <c r="AJ182" s="111"/>
      <c r="AK182" s="111"/>
      <c r="AL182" s="111"/>
      <c r="AM182" s="111"/>
      <c r="AN182" s="111"/>
      <c r="AO182" s="111"/>
      <c r="AP182" s="111"/>
      <c r="AQ182" s="111"/>
      <c r="AR182" s="111"/>
      <c r="AS182" s="111"/>
      <c r="AT182" s="111"/>
      <c r="AU182" s="111"/>
      <c r="AV182" s="111"/>
      <c r="AW182" s="111"/>
      <c r="AX182" s="111"/>
      <c r="AY182" s="111"/>
      <c r="AZ182" s="111"/>
      <c r="BA182" s="111"/>
      <c r="BB182" s="111"/>
      <c r="BC182" s="111"/>
      <c r="BD182" s="111"/>
      <c r="BE182" s="111"/>
      <c r="BF182" s="111"/>
      <c r="BG182" s="111"/>
      <c r="BH182" s="111"/>
      <c r="BI182" s="111"/>
      <c r="BJ182" s="111"/>
      <c r="BK182" s="111"/>
      <c r="BL182" s="111"/>
      <c r="BM182" s="111"/>
      <c r="BN182" s="111"/>
      <c r="BO182" s="111"/>
      <c r="BP182" s="111"/>
      <c r="BQ182" s="111"/>
      <c r="BR182" s="111"/>
      <c r="BS182" s="111"/>
      <c r="BT182" s="111"/>
      <c r="BU182" s="111"/>
      <c r="BV182" s="111"/>
      <c r="BW182" s="111"/>
      <c r="BX182" s="111"/>
      <c r="BY182" s="111"/>
      <c r="BZ182" s="111"/>
      <c r="CA182" s="111"/>
      <c r="CB182" s="111"/>
      <c r="CC182" s="111"/>
      <c r="CD182" s="111"/>
      <c r="CE182" s="111"/>
      <c r="CF182" s="111"/>
      <c r="CG182" s="111"/>
      <c r="CH182" s="111"/>
      <c r="CI182" s="111"/>
      <c r="CJ182" s="111"/>
      <c r="CK182" s="111"/>
      <c r="CL182" s="111"/>
      <c r="CM182" s="111"/>
      <c r="CN182" s="111"/>
      <c r="CO182" s="111"/>
      <c r="CP182" s="111"/>
      <c r="CQ182" s="111"/>
      <c r="CR182" s="111"/>
      <c r="CS182" s="111"/>
      <c r="CT182" s="111"/>
      <c r="CU182" s="111"/>
      <c r="CV182" s="111"/>
      <c r="CW182" s="111"/>
      <c r="CX182" s="111"/>
      <c r="CY182" s="111"/>
      <c r="CZ182" s="111"/>
      <c r="DA182" s="111"/>
      <c r="DB182" s="111"/>
      <c r="DC182" s="111"/>
      <c r="DD182" s="111"/>
      <c r="DE182" s="111"/>
      <c r="DF182" s="111"/>
      <c r="DG182" s="111"/>
      <c r="DH182" s="111"/>
      <c r="DI182" s="111"/>
    </row>
    <row r="183" spans="1:113" s="112" customFormat="1" x14ac:dyDescent="0.2">
      <c r="A183" s="30" t="s">
        <v>10</v>
      </c>
      <c r="B183" s="74"/>
      <c r="C183" s="75"/>
      <c r="D183" s="75"/>
      <c r="E183" s="75"/>
      <c r="F183" s="76"/>
      <c r="G183" s="77"/>
      <c r="H183" s="78"/>
      <c r="I183" s="79"/>
      <c r="J183" s="80"/>
      <c r="K183" s="22"/>
      <c r="L183" s="81"/>
      <c r="M183" s="82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1"/>
      <c r="AL183" s="111"/>
      <c r="AM183" s="111"/>
      <c r="AN183" s="111"/>
      <c r="AO183" s="111"/>
      <c r="AP183" s="111"/>
      <c r="AQ183" s="111"/>
      <c r="AR183" s="111"/>
      <c r="AS183" s="111"/>
      <c r="AT183" s="111"/>
      <c r="AU183" s="111"/>
      <c r="AV183" s="111"/>
      <c r="AW183" s="111"/>
      <c r="AX183" s="111"/>
      <c r="AY183" s="111"/>
      <c r="AZ183" s="111"/>
      <c r="BA183" s="111"/>
      <c r="BB183" s="111"/>
      <c r="BC183" s="111"/>
      <c r="BD183" s="111"/>
      <c r="BE183" s="111"/>
      <c r="BF183" s="111"/>
      <c r="BG183" s="111"/>
      <c r="BH183" s="111"/>
      <c r="BI183" s="111"/>
      <c r="BJ183" s="111"/>
      <c r="BK183" s="111"/>
      <c r="BL183" s="111"/>
      <c r="BM183" s="111"/>
      <c r="BN183" s="111"/>
      <c r="BO183" s="111"/>
      <c r="BP183" s="111"/>
      <c r="BQ183" s="111"/>
      <c r="BR183" s="111"/>
      <c r="BS183" s="111"/>
      <c r="BT183" s="111"/>
      <c r="BU183" s="111"/>
      <c r="BV183" s="111"/>
      <c r="BW183" s="111"/>
      <c r="BX183" s="111"/>
      <c r="BY183" s="111"/>
      <c r="BZ183" s="111"/>
      <c r="CA183" s="111"/>
      <c r="CB183" s="111"/>
      <c r="CC183" s="111"/>
      <c r="CD183" s="111"/>
      <c r="CE183" s="111"/>
      <c r="CF183" s="111"/>
      <c r="CG183" s="111"/>
      <c r="CH183" s="111"/>
      <c r="CI183" s="111"/>
      <c r="CJ183" s="111"/>
      <c r="CK183" s="111"/>
      <c r="CL183" s="111"/>
      <c r="CM183" s="111"/>
      <c r="CN183" s="111"/>
      <c r="CO183" s="111"/>
      <c r="CP183" s="111"/>
      <c r="CQ183" s="111"/>
      <c r="CR183" s="111"/>
      <c r="CS183" s="111"/>
      <c r="CT183" s="111"/>
      <c r="CU183" s="111"/>
      <c r="CV183" s="111"/>
      <c r="CW183" s="111"/>
      <c r="CX183" s="111"/>
      <c r="CY183" s="111"/>
      <c r="CZ183" s="111"/>
      <c r="DA183" s="111"/>
      <c r="DB183" s="111"/>
      <c r="DC183" s="111"/>
      <c r="DD183" s="111"/>
      <c r="DE183" s="111"/>
      <c r="DF183" s="111"/>
      <c r="DG183" s="111"/>
      <c r="DH183" s="111"/>
      <c r="DI183" s="111"/>
    </row>
    <row r="184" spans="1:113" s="112" customFormat="1" x14ac:dyDescent="0.2">
      <c r="A184" s="30"/>
      <c r="B184" s="42"/>
      <c r="C184" s="51"/>
      <c r="D184" s="52"/>
      <c r="E184" s="51"/>
      <c r="F184" s="53"/>
      <c r="G184" s="103"/>
      <c r="H184" s="45"/>
      <c r="I184" s="104"/>
      <c r="J184" s="105"/>
      <c r="K184" s="48"/>
      <c r="L184" s="106"/>
      <c r="M184" s="104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111"/>
      <c r="AJ184" s="111"/>
      <c r="AK184" s="111"/>
      <c r="AL184" s="111"/>
      <c r="AM184" s="111"/>
      <c r="AN184" s="111"/>
      <c r="AO184" s="111"/>
      <c r="AP184" s="111"/>
      <c r="AQ184" s="111"/>
      <c r="AR184" s="111"/>
      <c r="AS184" s="111"/>
      <c r="AT184" s="111"/>
      <c r="AU184" s="111"/>
      <c r="AV184" s="111"/>
      <c r="AW184" s="111"/>
      <c r="AX184" s="111"/>
      <c r="AY184" s="111"/>
      <c r="AZ184" s="111"/>
      <c r="BA184" s="111"/>
      <c r="BB184" s="111"/>
      <c r="BC184" s="111"/>
      <c r="BD184" s="111"/>
      <c r="BE184" s="111"/>
      <c r="BF184" s="111"/>
      <c r="BG184" s="111"/>
      <c r="BH184" s="111"/>
      <c r="BI184" s="111"/>
      <c r="BJ184" s="111"/>
      <c r="BK184" s="111"/>
      <c r="BL184" s="111"/>
      <c r="BM184" s="111"/>
      <c r="BN184" s="111"/>
      <c r="BO184" s="111"/>
      <c r="BP184" s="111"/>
      <c r="BQ184" s="111"/>
      <c r="BR184" s="111"/>
      <c r="BS184" s="111"/>
      <c r="BT184" s="111"/>
      <c r="BU184" s="111"/>
      <c r="BV184" s="111"/>
      <c r="BW184" s="111"/>
      <c r="BX184" s="111"/>
      <c r="BY184" s="111"/>
      <c r="BZ184" s="111"/>
      <c r="CA184" s="111"/>
      <c r="CB184" s="111"/>
      <c r="CC184" s="111"/>
      <c r="CD184" s="111"/>
      <c r="CE184" s="111"/>
      <c r="CF184" s="111"/>
      <c r="CG184" s="111"/>
      <c r="CH184" s="111"/>
      <c r="CI184" s="111"/>
      <c r="CJ184" s="111"/>
      <c r="CK184" s="111"/>
      <c r="CL184" s="111"/>
      <c r="CM184" s="111"/>
      <c r="CN184" s="111"/>
      <c r="CO184" s="111"/>
      <c r="CP184" s="111"/>
      <c r="CQ184" s="111"/>
      <c r="CR184" s="111"/>
      <c r="CS184" s="111"/>
      <c r="CT184" s="111"/>
      <c r="CU184" s="111"/>
      <c r="CV184" s="111"/>
      <c r="CW184" s="111"/>
      <c r="CX184" s="111"/>
      <c r="CY184" s="111"/>
      <c r="CZ184" s="111"/>
      <c r="DA184" s="111"/>
      <c r="DB184" s="111"/>
      <c r="DC184" s="111"/>
      <c r="DD184" s="111"/>
      <c r="DE184" s="111"/>
      <c r="DF184" s="111"/>
      <c r="DG184" s="111"/>
      <c r="DH184" s="111"/>
      <c r="DI184" s="111"/>
    </row>
    <row r="185" spans="1:113" s="112" customFormat="1" ht="24" x14ac:dyDescent="0.2">
      <c r="A185" s="30" t="s">
        <v>55</v>
      </c>
      <c r="B185" s="150" t="s">
        <v>754</v>
      </c>
      <c r="C185" s="151"/>
      <c r="D185" s="52"/>
      <c r="E185" s="157"/>
      <c r="F185" s="43" t="s">
        <v>755</v>
      </c>
      <c r="G185" s="54" t="s">
        <v>23</v>
      </c>
      <c r="H185" s="55"/>
      <c r="I185" s="56"/>
      <c r="J185" s="57"/>
      <c r="K185" s="58"/>
      <c r="L185" s="56">
        <v>4.5</v>
      </c>
      <c r="M185" s="56" t="str">
        <f>IF(ISNUMBER(H185),L185*H185,IF(ISNUMBER(J185),J185,IF(J185="RATE ONLY",LOWER("RATE ONLY")," ")))</f>
        <v xml:space="preserve"> </v>
      </c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  <c r="AI185" s="111"/>
      <c r="AJ185" s="111"/>
      <c r="AK185" s="111"/>
      <c r="AL185" s="111"/>
      <c r="AM185" s="111"/>
      <c r="AN185" s="111"/>
      <c r="AO185" s="111"/>
      <c r="AP185" s="111"/>
      <c r="AQ185" s="111"/>
      <c r="AR185" s="111"/>
      <c r="AS185" s="111"/>
      <c r="AT185" s="111"/>
      <c r="AU185" s="111"/>
      <c r="AV185" s="111"/>
      <c r="AW185" s="111"/>
      <c r="AX185" s="111"/>
      <c r="AY185" s="111"/>
      <c r="AZ185" s="111"/>
      <c r="BA185" s="111"/>
      <c r="BB185" s="111"/>
      <c r="BC185" s="111"/>
      <c r="BD185" s="111"/>
      <c r="BE185" s="111"/>
      <c r="BF185" s="111"/>
      <c r="BG185" s="111"/>
      <c r="BH185" s="111"/>
      <c r="BI185" s="111"/>
      <c r="BJ185" s="111"/>
      <c r="BK185" s="111"/>
      <c r="BL185" s="111"/>
      <c r="BM185" s="111"/>
      <c r="BN185" s="111"/>
      <c r="BO185" s="111"/>
      <c r="BP185" s="111"/>
      <c r="BQ185" s="111"/>
      <c r="BR185" s="111"/>
      <c r="BS185" s="111"/>
      <c r="BT185" s="111"/>
      <c r="BU185" s="111"/>
      <c r="BV185" s="111"/>
      <c r="BW185" s="111"/>
      <c r="BX185" s="111"/>
      <c r="BY185" s="111"/>
      <c r="BZ185" s="111"/>
      <c r="CA185" s="111"/>
      <c r="CB185" s="111"/>
      <c r="CC185" s="111"/>
      <c r="CD185" s="111"/>
      <c r="CE185" s="111"/>
      <c r="CF185" s="111"/>
      <c r="CG185" s="111"/>
      <c r="CH185" s="111"/>
      <c r="CI185" s="111"/>
      <c r="CJ185" s="111"/>
      <c r="CK185" s="111"/>
      <c r="CL185" s="111"/>
      <c r="CM185" s="111"/>
      <c r="CN185" s="111"/>
      <c r="CO185" s="111"/>
      <c r="CP185" s="111"/>
      <c r="CQ185" s="111"/>
      <c r="CR185" s="111"/>
      <c r="CS185" s="111"/>
      <c r="CT185" s="111"/>
      <c r="CU185" s="111"/>
      <c r="CV185" s="111"/>
      <c r="CW185" s="111"/>
      <c r="CX185" s="111"/>
      <c r="CY185" s="111"/>
      <c r="CZ185" s="111"/>
      <c r="DA185" s="111"/>
      <c r="DB185" s="111"/>
      <c r="DC185" s="111"/>
      <c r="DD185" s="111"/>
      <c r="DE185" s="111"/>
      <c r="DF185" s="111"/>
      <c r="DG185" s="111"/>
      <c r="DH185" s="111"/>
      <c r="DI185" s="111"/>
    </row>
    <row r="186" spans="1:113" s="112" customFormat="1" x14ac:dyDescent="0.2">
      <c r="A186" s="30"/>
      <c r="B186" s="42"/>
      <c r="C186" s="51"/>
      <c r="D186" s="52"/>
      <c r="E186" s="51"/>
      <c r="F186" s="53"/>
      <c r="G186" s="103"/>
      <c r="H186" s="45"/>
      <c r="I186" s="104"/>
      <c r="J186" s="105"/>
      <c r="K186" s="48"/>
      <c r="L186" s="106"/>
      <c r="M186" s="104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/>
      <c r="BA186" s="111"/>
      <c r="BB186" s="111"/>
      <c r="BC186" s="111"/>
      <c r="BD186" s="111"/>
      <c r="BE186" s="111"/>
      <c r="BF186" s="111"/>
      <c r="BG186" s="111"/>
      <c r="BH186" s="111"/>
      <c r="BI186" s="111"/>
      <c r="BJ186" s="111"/>
      <c r="BK186" s="111"/>
      <c r="BL186" s="111"/>
      <c r="BM186" s="111"/>
      <c r="BN186" s="111"/>
      <c r="BO186" s="111"/>
      <c r="BP186" s="111"/>
      <c r="BQ186" s="111"/>
      <c r="BR186" s="111"/>
      <c r="BS186" s="111"/>
      <c r="BT186" s="111"/>
      <c r="BU186" s="111"/>
      <c r="BV186" s="111"/>
      <c r="BW186" s="111"/>
      <c r="BX186" s="111"/>
      <c r="BY186" s="111"/>
      <c r="BZ186" s="111"/>
      <c r="CA186" s="111"/>
      <c r="CB186" s="111"/>
      <c r="CC186" s="111"/>
      <c r="CD186" s="111"/>
      <c r="CE186" s="111"/>
      <c r="CF186" s="111"/>
      <c r="CG186" s="111"/>
      <c r="CH186" s="111"/>
      <c r="CI186" s="111"/>
      <c r="CJ186" s="111"/>
      <c r="CK186" s="111"/>
      <c r="CL186" s="111"/>
      <c r="CM186" s="111"/>
      <c r="CN186" s="111"/>
      <c r="CO186" s="111"/>
      <c r="CP186" s="111"/>
      <c r="CQ186" s="111"/>
      <c r="CR186" s="111"/>
      <c r="CS186" s="111"/>
      <c r="CT186" s="111"/>
      <c r="CU186" s="111"/>
      <c r="CV186" s="111"/>
      <c r="CW186" s="111"/>
      <c r="CX186" s="111"/>
      <c r="CY186" s="111"/>
      <c r="CZ186" s="111"/>
      <c r="DA186" s="111"/>
      <c r="DB186" s="111"/>
      <c r="DC186" s="111"/>
      <c r="DD186" s="111"/>
      <c r="DE186" s="111"/>
      <c r="DF186" s="111"/>
      <c r="DG186" s="111"/>
      <c r="DH186" s="111"/>
      <c r="DI186" s="111"/>
    </row>
    <row r="187" spans="1:113" s="112" customFormat="1" ht="12" x14ac:dyDescent="0.2">
      <c r="A187" s="30" t="s">
        <v>55</v>
      </c>
      <c r="B187" s="150" t="s">
        <v>756</v>
      </c>
      <c r="C187" s="151"/>
      <c r="D187" s="52"/>
      <c r="E187" s="157"/>
      <c r="F187" s="43" t="s">
        <v>757</v>
      </c>
      <c r="G187" s="54" t="s">
        <v>8</v>
      </c>
      <c r="H187" s="55"/>
      <c r="I187" s="56"/>
      <c r="J187" s="57"/>
      <c r="K187" s="58"/>
      <c r="L187" s="56"/>
      <c r="M187" s="56" t="str">
        <f>IF(ISNUMBER(H187),L187*H187,IF(ISNUMBER(J187),J187,IF(J187="RATE ONLY",LOWER("RATE ONLY")," ")))</f>
        <v xml:space="preserve"> </v>
      </c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  <c r="BH187" s="111"/>
      <c r="BI187" s="111"/>
      <c r="BJ187" s="111"/>
      <c r="BK187" s="111"/>
      <c r="BL187" s="111"/>
      <c r="BM187" s="111"/>
      <c r="BN187" s="111"/>
      <c r="BO187" s="111"/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11"/>
      <c r="BZ187" s="111"/>
      <c r="CA187" s="111"/>
      <c r="CB187" s="111"/>
      <c r="CC187" s="111"/>
      <c r="CD187" s="111"/>
      <c r="CE187" s="111"/>
      <c r="CF187" s="111"/>
      <c r="CG187" s="111"/>
      <c r="CH187" s="111"/>
      <c r="CI187" s="111"/>
      <c r="CJ187" s="111"/>
      <c r="CK187" s="111"/>
      <c r="CL187" s="111"/>
      <c r="CM187" s="111"/>
      <c r="CN187" s="111"/>
      <c r="CO187" s="111"/>
      <c r="CP187" s="111"/>
      <c r="CQ187" s="111"/>
      <c r="CR187" s="111"/>
      <c r="CS187" s="111"/>
      <c r="CT187" s="111"/>
      <c r="CU187" s="111"/>
      <c r="CV187" s="111"/>
      <c r="CW187" s="111"/>
      <c r="CX187" s="111"/>
      <c r="CY187" s="111"/>
      <c r="CZ187" s="111"/>
      <c r="DA187" s="111"/>
      <c r="DB187" s="111"/>
      <c r="DC187" s="111"/>
      <c r="DD187" s="111"/>
      <c r="DE187" s="111"/>
      <c r="DF187" s="111"/>
      <c r="DG187" s="111"/>
      <c r="DH187" s="111"/>
      <c r="DI187" s="111"/>
    </row>
    <row r="188" spans="1:113" s="112" customFormat="1" x14ac:dyDescent="0.2">
      <c r="A188" s="30"/>
      <c r="B188" s="42"/>
      <c r="C188" s="51"/>
      <c r="D188" s="52"/>
      <c r="E188" s="51"/>
      <c r="F188" s="53"/>
      <c r="G188" s="103"/>
      <c r="H188" s="45"/>
      <c r="I188" s="104"/>
      <c r="J188" s="105"/>
      <c r="K188" s="48"/>
      <c r="L188" s="106"/>
      <c r="M188" s="104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  <c r="AZ188" s="111"/>
      <c r="BA188" s="111"/>
      <c r="BB188" s="111"/>
      <c r="BC188" s="111"/>
      <c r="BD188" s="111"/>
      <c r="BE188" s="111"/>
      <c r="BF188" s="111"/>
      <c r="BG188" s="111"/>
      <c r="BH188" s="111"/>
      <c r="BI188" s="111"/>
      <c r="BJ188" s="111"/>
      <c r="BK188" s="111"/>
      <c r="BL188" s="111"/>
      <c r="BM188" s="111"/>
      <c r="BN188" s="111"/>
      <c r="BO188" s="111"/>
      <c r="BP188" s="111"/>
      <c r="BQ188" s="111"/>
      <c r="BR188" s="111"/>
      <c r="BS188" s="111"/>
      <c r="BT188" s="111"/>
      <c r="BU188" s="111"/>
      <c r="BV188" s="111"/>
      <c r="BW188" s="111"/>
      <c r="BX188" s="111"/>
      <c r="BY188" s="111"/>
      <c r="BZ188" s="111"/>
      <c r="CA188" s="111"/>
      <c r="CB188" s="111"/>
      <c r="CC188" s="111"/>
      <c r="CD188" s="111"/>
      <c r="CE188" s="111"/>
      <c r="CF188" s="111"/>
      <c r="CG188" s="111"/>
      <c r="CH188" s="111"/>
      <c r="CI188" s="111"/>
      <c r="CJ188" s="111"/>
      <c r="CK188" s="111"/>
      <c r="CL188" s="111"/>
      <c r="CM188" s="111"/>
      <c r="CN188" s="111"/>
      <c r="CO188" s="111"/>
      <c r="CP188" s="111"/>
      <c r="CQ188" s="111"/>
      <c r="CR188" s="111"/>
      <c r="CS188" s="111"/>
      <c r="CT188" s="111"/>
      <c r="CU188" s="111"/>
      <c r="CV188" s="111"/>
      <c r="CW188" s="111"/>
      <c r="CX188" s="111"/>
      <c r="CY188" s="111"/>
      <c r="CZ188" s="111"/>
      <c r="DA188" s="111"/>
      <c r="DB188" s="111"/>
      <c r="DC188" s="111"/>
      <c r="DD188" s="111"/>
      <c r="DE188" s="111"/>
      <c r="DF188" s="111"/>
      <c r="DG188" s="111"/>
      <c r="DH188" s="111"/>
      <c r="DI188" s="111"/>
    </row>
    <row r="189" spans="1:113" s="112" customFormat="1" ht="48" x14ac:dyDescent="0.2">
      <c r="A189" s="30" t="s">
        <v>55</v>
      </c>
      <c r="B189" s="150" t="s">
        <v>758</v>
      </c>
      <c r="C189" s="151"/>
      <c r="D189" s="52"/>
      <c r="E189" s="157"/>
      <c r="F189" s="43" t="s">
        <v>759</v>
      </c>
      <c r="G189" s="54" t="s">
        <v>8</v>
      </c>
      <c r="H189" s="55"/>
      <c r="I189" s="56"/>
      <c r="J189" s="57"/>
      <c r="K189" s="58"/>
      <c r="L189" s="56"/>
      <c r="M189" s="56" t="str">
        <f>IF(ISNUMBER(H189),L189*H189,IF(ISNUMBER(J189),J189,IF(J189="RATE ONLY",LOWER("RATE ONLY")," ")))</f>
        <v xml:space="preserve"> </v>
      </c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  <c r="BH189" s="111"/>
      <c r="BI189" s="111"/>
      <c r="BJ189" s="111"/>
      <c r="BK189" s="111"/>
      <c r="BL189" s="111"/>
      <c r="BM189" s="111"/>
      <c r="BN189" s="111"/>
      <c r="BO189" s="111"/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1"/>
      <c r="CC189" s="111"/>
      <c r="CD189" s="111"/>
      <c r="CE189" s="111"/>
      <c r="CF189" s="111"/>
      <c r="CG189" s="111"/>
      <c r="CH189" s="111"/>
      <c r="CI189" s="111"/>
      <c r="CJ189" s="111"/>
      <c r="CK189" s="111"/>
      <c r="CL189" s="111"/>
      <c r="CM189" s="111"/>
      <c r="CN189" s="111"/>
      <c r="CO189" s="111"/>
      <c r="CP189" s="111"/>
      <c r="CQ189" s="111"/>
      <c r="CR189" s="111"/>
      <c r="CS189" s="111"/>
      <c r="CT189" s="111"/>
      <c r="CU189" s="111"/>
      <c r="CV189" s="111"/>
      <c r="CW189" s="111"/>
      <c r="CX189" s="111"/>
      <c r="CY189" s="111"/>
      <c r="CZ189" s="111"/>
      <c r="DA189" s="111"/>
      <c r="DB189" s="111"/>
      <c r="DC189" s="111"/>
      <c r="DD189" s="111"/>
      <c r="DE189" s="111"/>
      <c r="DF189" s="111"/>
      <c r="DG189" s="111"/>
      <c r="DH189" s="111"/>
      <c r="DI189" s="111"/>
    </row>
    <row r="190" spans="1:113" s="112" customFormat="1" x14ac:dyDescent="0.2">
      <c r="A190" s="30"/>
      <c r="B190" s="42"/>
      <c r="C190" s="51"/>
      <c r="D190" s="52"/>
      <c r="E190" s="51"/>
      <c r="F190" s="53"/>
      <c r="G190" s="103"/>
      <c r="H190" s="45"/>
      <c r="I190" s="104"/>
      <c r="J190" s="105"/>
      <c r="K190" s="48"/>
      <c r="L190" s="106"/>
      <c r="M190" s="104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/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111"/>
      <c r="BP190" s="111"/>
      <c r="BQ190" s="111"/>
      <c r="BR190" s="111"/>
      <c r="BS190" s="111"/>
      <c r="BT190" s="111"/>
      <c r="BU190" s="111"/>
      <c r="BV190" s="111"/>
      <c r="BW190" s="111"/>
      <c r="BX190" s="111"/>
      <c r="BY190" s="111"/>
      <c r="BZ190" s="111"/>
      <c r="CA190" s="111"/>
      <c r="CB190" s="111"/>
      <c r="CC190" s="111"/>
      <c r="CD190" s="111"/>
      <c r="CE190" s="111"/>
      <c r="CF190" s="111"/>
      <c r="CG190" s="111"/>
      <c r="CH190" s="111"/>
      <c r="CI190" s="111"/>
      <c r="CJ190" s="111"/>
      <c r="CK190" s="111"/>
      <c r="CL190" s="111"/>
      <c r="CM190" s="111"/>
      <c r="CN190" s="111"/>
      <c r="CO190" s="111"/>
      <c r="CP190" s="111"/>
      <c r="CQ190" s="111"/>
      <c r="CR190" s="111"/>
      <c r="CS190" s="111"/>
      <c r="CT190" s="111"/>
      <c r="CU190" s="111"/>
      <c r="CV190" s="111"/>
      <c r="CW190" s="111"/>
      <c r="CX190" s="111"/>
      <c r="CY190" s="111"/>
      <c r="CZ190" s="111"/>
      <c r="DA190" s="111"/>
      <c r="DB190" s="111"/>
      <c r="DC190" s="111"/>
      <c r="DD190" s="111"/>
      <c r="DE190" s="111"/>
      <c r="DF190" s="111"/>
      <c r="DG190" s="111"/>
      <c r="DH190" s="111"/>
      <c r="DI190" s="111"/>
    </row>
    <row r="191" spans="1:113" s="112" customFormat="1" ht="12" x14ac:dyDescent="0.2">
      <c r="A191" s="30" t="s">
        <v>55</v>
      </c>
      <c r="B191" s="150" t="s">
        <v>760</v>
      </c>
      <c r="C191" s="151"/>
      <c r="D191" s="52"/>
      <c r="E191" s="157"/>
      <c r="F191" s="43" t="s">
        <v>761</v>
      </c>
      <c r="G191" s="54" t="s">
        <v>8</v>
      </c>
      <c r="H191" s="55"/>
      <c r="I191" s="56"/>
      <c r="J191" s="57"/>
      <c r="K191" s="58"/>
      <c r="L191" s="56"/>
      <c r="M191" s="56" t="str">
        <f>IF(ISNUMBER(H191),L191*H191,IF(ISNUMBER(J191),J191,IF(J191="RATE ONLY",LOWER("RATE ONLY")," ")))</f>
        <v xml:space="preserve"> </v>
      </c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11"/>
      <c r="AU191" s="111"/>
      <c r="AV191" s="111"/>
      <c r="AW191" s="111"/>
      <c r="AX191" s="111"/>
      <c r="AY191" s="111"/>
      <c r="AZ191" s="111"/>
      <c r="BA191" s="111"/>
      <c r="BB191" s="111"/>
      <c r="BC191" s="111"/>
      <c r="BD191" s="111"/>
      <c r="BE191" s="111"/>
      <c r="BF191" s="111"/>
      <c r="BG191" s="111"/>
      <c r="BH191" s="111"/>
      <c r="BI191" s="111"/>
      <c r="BJ191" s="111"/>
      <c r="BK191" s="111"/>
      <c r="BL191" s="111"/>
      <c r="BM191" s="111"/>
      <c r="BN191" s="111"/>
      <c r="BO191" s="111"/>
      <c r="BP191" s="111"/>
      <c r="BQ191" s="111"/>
      <c r="BR191" s="111"/>
      <c r="BS191" s="111"/>
      <c r="BT191" s="111"/>
      <c r="BU191" s="111"/>
      <c r="BV191" s="111"/>
      <c r="BW191" s="111"/>
      <c r="BX191" s="111"/>
      <c r="BY191" s="111"/>
      <c r="BZ191" s="111"/>
      <c r="CA191" s="111"/>
      <c r="CB191" s="111"/>
      <c r="CC191" s="111"/>
      <c r="CD191" s="111"/>
      <c r="CE191" s="111"/>
      <c r="CF191" s="111"/>
      <c r="CG191" s="111"/>
      <c r="CH191" s="111"/>
      <c r="CI191" s="111"/>
      <c r="CJ191" s="111"/>
      <c r="CK191" s="111"/>
      <c r="CL191" s="111"/>
      <c r="CM191" s="111"/>
      <c r="CN191" s="111"/>
      <c r="CO191" s="111"/>
      <c r="CP191" s="111"/>
      <c r="CQ191" s="111"/>
      <c r="CR191" s="111"/>
      <c r="CS191" s="111"/>
      <c r="CT191" s="111"/>
      <c r="CU191" s="111"/>
      <c r="CV191" s="111"/>
      <c r="CW191" s="111"/>
      <c r="CX191" s="111"/>
      <c r="CY191" s="111"/>
      <c r="CZ191" s="111"/>
      <c r="DA191" s="111"/>
      <c r="DB191" s="111"/>
      <c r="DC191" s="111"/>
      <c r="DD191" s="111"/>
      <c r="DE191" s="111"/>
      <c r="DF191" s="111"/>
      <c r="DG191" s="111"/>
      <c r="DH191" s="111"/>
      <c r="DI191" s="111"/>
    </row>
    <row r="192" spans="1:113" s="112" customFormat="1" x14ac:dyDescent="0.2">
      <c r="A192" s="30"/>
      <c r="B192" s="42"/>
      <c r="C192" s="51"/>
      <c r="D192" s="52"/>
      <c r="E192" s="51"/>
      <c r="F192" s="53"/>
      <c r="G192" s="103"/>
      <c r="H192" s="45"/>
      <c r="I192" s="104"/>
      <c r="J192" s="105"/>
      <c r="K192" s="48"/>
      <c r="L192" s="106"/>
      <c r="M192" s="104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  <c r="AZ192" s="111"/>
      <c r="BA192" s="111"/>
      <c r="BB192" s="111"/>
      <c r="BC192" s="111"/>
      <c r="BD192" s="111"/>
      <c r="BE192" s="111"/>
      <c r="BF192" s="111"/>
      <c r="BG192" s="111"/>
      <c r="BH192" s="111"/>
      <c r="BI192" s="111"/>
      <c r="BJ192" s="111"/>
      <c r="BK192" s="111"/>
      <c r="BL192" s="111"/>
      <c r="BM192" s="111"/>
      <c r="BN192" s="111"/>
      <c r="BO192" s="111"/>
      <c r="BP192" s="111"/>
      <c r="BQ192" s="111"/>
      <c r="BR192" s="111"/>
      <c r="BS192" s="111"/>
      <c r="BT192" s="111"/>
      <c r="BU192" s="111"/>
      <c r="BV192" s="111"/>
      <c r="BW192" s="111"/>
      <c r="BX192" s="111"/>
      <c r="BY192" s="111"/>
      <c r="BZ192" s="111"/>
      <c r="CA192" s="111"/>
      <c r="CB192" s="111"/>
      <c r="CC192" s="111"/>
      <c r="CD192" s="111"/>
      <c r="CE192" s="111"/>
      <c r="CF192" s="111"/>
      <c r="CG192" s="111"/>
      <c r="CH192" s="111"/>
      <c r="CI192" s="111"/>
      <c r="CJ192" s="111"/>
      <c r="CK192" s="111"/>
      <c r="CL192" s="111"/>
      <c r="CM192" s="111"/>
      <c r="CN192" s="111"/>
      <c r="CO192" s="111"/>
      <c r="CP192" s="111"/>
      <c r="CQ192" s="111"/>
      <c r="CR192" s="111"/>
      <c r="CS192" s="111"/>
      <c r="CT192" s="111"/>
      <c r="CU192" s="111"/>
      <c r="CV192" s="111"/>
      <c r="CW192" s="111"/>
      <c r="CX192" s="111"/>
      <c r="CY192" s="111"/>
      <c r="CZ192" s="111"/>
      <c r="DA192" s="111"/>
      <c r="DB192" s="111"/>
      <c r="DC192" s="111"/>
      <c r="DD192" s="111"/>
      <c r="DE192" s="111"/>
      <c r="DF192" s="111"/>
      <c r="DG192" s="111"/>
      <c r="DH192" s="111"/>
      <c r="DI192" s="111"/>
    </row>
    <row r="193" spans="1:113" s="112" customFormat="1" ht="24" x14ac:dyDescent="0.2">
      <c r="A193" s="30" t="s">
        <v>55</v>
      </c>
      <c r="B193" s="150" t="s">
        <v>762</v>
      </c>
      <c r="C193" s="151"/>
      <c r="D193" s="52"/>
      <c r="E193" s="157"/>
      <c r="F193" s="43" t="s">
        <v>763</v>
      </c>
      <c r="G193" s="54" t="s">
        <v>99</v>
      </c>
      <c r="H193" s="55"/>
      <c r="I193" s="56"/>
      <c r="J193" s="57"/>
      <c r="K193" s="58"/>
      <c r="L193" s="56">
        <v>350</v>
      </c>
      <c r="M193" s="56" t="str">
        <f>IF(ISNUMBER(H193),L193*H193,IF(ISNUMBER(J193),J193,IF(J193="RATE ONLY",LOWER("RATE ONLY")," ")))</f>
        <v xml:space="preserve"> </v>
      </c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/>
      <c r="BA193" s="111"/>
      <c r="BB193" s="111"/>
      <c r="BC193" s="111"/>
      <c r="BD193" s="111"/>
      <c r="BE193" s="111"/>
      <c r="BF193" s="111"/>
      <c r="BG193" s="111"/>
      <c r="BH193" s="111"/>
      <c r="BI193" s="111"/>
      <c r="BJ193" s="111"/>
      <c r="BK193" s="111"/>
      <c r="BL193" s="111"/>
      <c r="BM193" s="111"/>
      <c r="BN193" s="111"/>
      <c r="BO193" s="111"/>
      <c r="BP193" s="111"/>
      <c r="BQ193" s="111"/>
      <c r="BR193" s="111"/>
      <c r="BS193" s="111"/>
      <c r="BT193" s="111"/>
      <c r="BU193" s="111"/>
      <c r="BV193" s="111"/>
      <c r="BW193" s="111"/>
      <c r="BX193" s="111"/>
      <c r="BY193" s="111"/>
      <c r="BZ193" s="111"/>
      <c r="CA193" s="111"/>
      <c r="CB193" s="111"/>
      <c r="CC193" s="111"/>
      <c r="CD193" s="111"/>
      <c r="CE193" s="111"/>
      <c r="CF193" s="111"/>
      <c r="CG193" s="111"/>
      <c r="CH193" s="111"/>
      <c r="CI193" s="111"/>
      <c r="CJ193" s="111"/>
      <c r="CK193" s="111"/>
      <c r="CL193" s="111"/>
      <c r="CM193" s="111"/>
      <c r="CN193" s="111"/>
      <c r="CO193" s="111"/>
      <c r="CP193" s="111"/>
      <c r="CQ193" s="111"/>
      <c r="CR193" s="111"/>
      <c r="CS193" s="111"/>
      <c r="CT193" s="111"/>
      <c r="CU193" s="111"/>
      <c r="CV193" s="111"/>
      <c r="CW193" s="111"/>
      <c r="CX193" s="111"/>
      <c r="CY193" s="111"/>
      <c r="CZ193" s="111"/>
      <c r="DA193" s="111"/>
      <c r="DB193" s="111"/>
      <c r="DC193" s="111"/>
      <c r="DD193" s="111"/>
      <c r="DE193" s="111"/>
      <c r="DF193" s="111"/>
      <c r="DG193" s="111"/>
      <c r="DH193" s="111"/>
      <c r="DI193" s="111"/>
    </row>
    <row r="194" spans="1:113" s="112" customFormat="1" x14ac:dyDescent="0.2">
      <c r="A194" s="30"/>
      <c r="B194" s="42"/>
      <c r="C194" s="51"/>
      <c r="D194" s="52"/>
      <c r="E194" s="51"/>
      <c r="F194" s="53"/>
      <c r="G194" s="103"/>
      <c r="H194" s="45"/>
      <c r="I194" s="104"/>
      <c r="J194" s="105"/>
      <c r="K194" s="48"/>
      <c r="L194" s="106"/>
      <c r="M194" s="104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  <c r="AK194" s="111"/>
      <c r="AL194" s="111"/>
      <c r="AM194" s="111"/>
      <c r="AN194" s="111"/>
      <c r="AO194" s="111"/>
      <c r="AP194" s="111"/>
      <c r="AQ194" s="111"/>
      <c r="AR194" s="111"/>
      <c r="AS194" s="111"/>
      <c r="AT194" s="111"/>
      <c r="AU194" s="111"/>
      <c r="AV194" s="111"/>
      <c r="AW194" s="111"/>
      <c r="AX194" s="111"/>
      <c r="AY194" s="111"/>
      <c r="AZ194" s="111"/>
      <c r="BA194" s="111"/>
      <c r="BB194" s="111"/>
      <c r="BC194" s="111"/>
      <c r="BD194" s="111"/>
      <c r="BE194" s="111"/>
      <c r="BF194" s="111"/>
      <c r="BG194" s="111"/>
      <c r="BH194" s="111"/>
      <c r="BI194" s="111"/>
      <c r="BJ194" s="111"/>
      <c r="BK194" s="111"/>
      <c r="BL194" s="111"/>
      <c r="BM194" s="111"/>
      <c r="BN194" s="111"/>
      <c r="BO194" s="111"/>
      <c r="BP194" s="111"/>
      <c r="BQ194" s="111"/>
      <c r="BR194" s="111"/>
      <c r="BS194" s="111"/>
      <c r="BT194" s="111"/>
      <c r="BU194" s="111"/>
      <c r="BV194" s="111"/>
      <c r="BW194" s="111"/>
      <c r="BX194" s="111"/>
      <c r="BY194" s="111"/>
      <c r="BZ194" s="111"/>
      <c r="CA194" s="111"/>
      <c r="CB194" s="111"/>
      <c r="CC194" s="111"/>
      <c r="CD194" s="111"/>
      <c r="CE194" s="111"/>
      <c r="CF194" s="111"/>
      <c r="CG194" s="111"/>
      <c r="CH194" s="111"/>
      <c r="CI194" s="111"/>
      <c r="CJ194" s="111"/>
      <c r="CK194" s="111"/>
      <c r="CL194" s="111"/>
      <c r="CM194" s="111"/>
      <c r="CN194" s="111"/>
      <c r="CO194" s="111"/>
      <c r="CP194" s="111"/>
      <c r="CQ194" s="111"/>
      <c r="CR194" s="111"/>
      <c r="CS194" s="111"/>
      <c r="CT194" s="111"/>
      <c r="CU194" s="111"/>
      <c r="CV194" s="111"/>
      <c r="CW194" s="111"/>
      <c r="CX194" s="111"/>
      <c r="CY194" s="111"/>
      <c r="CZ194" s="111"/>
      <c r="DA194" s="111"/>
      <c r="DB194" s="111"/>
      <c r="DC194" s="111"/>
      <c r="DD194" s="111"/>
      <c r="DE194" s="111"/>
      <c r="DF194" s="111"/>
      <c r="DG194" s="111"/>
      <c r="DH194" s="111"/>
      <c r="DI194" s="111"/>
    </row>
    <row r="195" spans="1:113" s="112" customFormat="1" ht="12" x14ac:dyDescent="0.2">
      <c r="A195" s="30" t="s">
        <v>55</v>
      </c>
      <c r="B195" s="150" t="s">
        <v>764</v>
      </c>
      <c r="C195" s="151"/>
      <c r="D195" s="52"/>
      <c r="E195" s="157"/>
      <c r="F195" s="43" t="s">
        <v>3733</v>
      </c>
      <c r="G195" s="54"/>
      <c r="H195" s="55"/>
      <c r="I195" s="56"/>
      <c r="J195" s="57"/>
      <c r="K195" s="58"/>
      <c r="L195" s="56"/>
      <c r="M195" s="56" t="str">
        <f>IF(ISNUMBER(H195),L195*H195,IF(ISNUMBER(J195),J195,IF(J195="RATE ONLY",LOWER("RATE ONLY")," ")))</f>
        <v xml:space="preserve"> </v>
      </c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1"/>
      <c r="AJ195" s="111"/>
      <c r="AK195" s="111"/>
      <c r="AL195" s="111"/>
      <c r="AM195" s="111"/>
      <c r="AN195" s="111"/>
      <c r="AO195" s="111"/>
      <c r="AP195" s="111"/>
      <c r="AQ195" s="111"/>
      <c r="AR195" s="111"/>
      <c r="AS195" s="111"/>
      <c r="AT195" s="111"/>
      <c r="AU195" s="111"/>
      <c r="AV195" s="111"/>
      <c r="AW195" s="111"/>
      <c r="AX195" s="111"/>
      <c r="AY195" s="111"/>
      <c r="AZ195" s="111"/>
      <c r="BA195" s="111"/>
      <c r="BB195" s="111"/>
      <c r="BC195" s="111"/>
      <c r="BD195" s="111"/>
      <c r="BE195" s="111"/>
      <c r="BF195" s="111"/>
      <c r="BG195" s="111"/>
      <c r="BH195" s="111"/>
      <c r="BI195" s="111"/>
      <c r="BJ195" s="111"/>
      <c r="BK195" s="111"/>
      <c r="BL195" s="111"/>
      <c r="BM195" s="111"/>
      <c r="BN195" s="111"/>
      <c r="BO195" s="111"/>
      <c r="BP195" s="111"/>
      <c r="BQ195" s="111"/>
      <c r="BR195" s="111"/>
      <c r="BS195" s="111"/>
      <c r="BT195" s="111"/>
      <c r="BU195" s="111"/>
      <c r="BV195" s="111"/>
      <c r="BW195" s="111"/>
      <c r="BX195" s="111"/>
      <c r="BY195" s="111"/>
      <c r="BZ195" s="111"/>
      <c r="CA195" s="111"/>
      <c r="CB195" s="111"/>
      <c r="CC195" s="111"/>
      <c r="CD195" s="111"/>
      <c r="CE195" s="111"/>
      <c r="CF195" s="111"/>
      <c r="CG195" s="111"/>
      <c r="CH195" s="111"/>
      <c r="CI195" s="111"/>
      <c r="CJ195" s="111"/>
      <c r="CK195" s="111"/>
      <c r="CL195" s="111"/>
      <c r="CM195" s="111"/>
      <c r="CN195" s="111"/>
      <c r="CO195" s="111"/>
      <c r="CP195" s="111"/>
      <c r="CQ195" s="111"/>
      <c r="CR195" s="111"/>
      <c r="CS195" s="111"/>
      <c r="CT195" s="111"/>
      <c r="CU195" s="111"/>
      <c r="CV195" s="111"/>
      <c r="CW195" s="111"/>
      <c r="CX195" s="111"/>
      <c r="CY195" s="111"/>
      <c r="CZ195" s="111"/>
      <c r="DA195" s="111"/>
      <c r="DB195" s="111"/>
      <c r="DC195" s="111"/>
      <c r="DD195" s="111"/>
      <c r="DE195" s="111"/>
      <c r="DF195" s="111"/>
      <c r="DG195" s="111"/>
      <c r="DH195" s="111"/>
      <c r="DI195" s="111"/>
    </row>
    <row r="196" spans="1:113" s="112" customFormat="1" x14ac:dyDescent="0.2">
      <c r="A196" s="30"/>
      <c r="B196" s="42"/>
      <c r="C196" s="51"/>
      <c r="D196" s="52"/>
      <c r="E196" s="51"/>
      <c r="F196" s="53"/>
      <c r="G196" s="103"/>
      <c r="H196" s="45"/>
      <c r="I196" s="104"/>
      <c r="J196" s="105"/>
      <c r="K196" s="48"/>
      <c r="L196" s="106"/>
      <c r="M196" s="104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111"/>
      <c r="AJ196" s="111"/>
      <c r="AK196" s="111"/>
      <c r="AL196" s="111"/>
      <c r="AM196" s="111"/>
      <c r="AN196" s="111"/>
      <c r="AO196" s="111"/>
      <c r="AP196" s="111"/>
      <c r="AQ196" s="111"/>
      <c r="AR196" s="111"/>
      <c r="AS196" s="111"/>
      <c r="AT196" s="111"/>
      <c r="AU196" s="111"/>
      <c r="AV196" s="111"/>
      <c r="AW196" s="111"/>
      <c r="AX196" s="111"/>
      <c r="AY196" s="111"/>
      <c r="AZ196" s="111"/>
      <c r="BA196" s="111"/>
      <c r="BB196" s="111"/>
      <c r="BC196" s="111"/>
      <c r="BD196" s="111"/>
      <c r="BE196" s="111"/>
      <c r="BF196" s="111"/>
      <c r="BG196" s="111"/>
      <c r="BH196" s="111"/>
      <c r="BI196" s="111"/>
      <c r="BJ196" s="111"/>
      <c r="BK196" s="111"/>
      <c r="BL196" s="111"/>
      <c r="BM196" s="111"/>
      <c r="BN196" s="111"/>
      <c r="BO196" s="111"/>
      <c r="BP196" s="111"/>
      <c r="BQ196" s="111"/>
      <c r="BR196" s="111"/>
      <c r="BS196" s="111"/>
      <c r="BT196" s="111"/>
      <c r="BU196" s="111"/>
      <c r="BV196" s="111"/>
      <c r="BW196" s="111"/>
      <c r="BX196" s="111"/>
      <c r="BY196" s="111"/>
      <c r="BZ196" s="111"/>
      <c r="CA196" s="111"/>
      <c r="CB196" s="111"/>
      <c r="CC196" s="111"/>
      <c r="CD196" s="111"/>
      <c r="CE196" s="111"/>
      <c r="CF196" s="111"/>
      <c r="CG196" s="111"/>
      <c r="CH196" s="111"/>
      <c r="CI196" s="111"/>
      <c r="CJ196" s="111"/>
      <c r="CK196" s="111"/>
      <c r="CL196" s="111"/>
      <c r="CM196" s="111"/>
      <c r="CN196" s="111"/>
      <c r="CO196" s="111"/>
      <c r="CP196" s="111"/>
      <c r="CQ196" s="111"/>
      <c r="CR196" s="111"/>
      <c r="CS196" s="111"/>
      <c r="CT196" s="111"/>
      <c r="CU196" s="111"/>
      <c r="CV196" s="111"/>
      <c r="CW196" s="111"/>
      <c r="CX196" s="111"/>
      <c r="CY196" s="111"/>
      <c r="CZ196" s="111"/>
      <c r="DA196" s="111"/>
      <c r="DB196" s="111"/>
      <c r="DC196" s="111"/>
      <c r="DD196" s="111"/>
      <c r="DE196" s="111"/>
      <c r="DF196" s="111"/>
      <c r="DG196" s="111"/>
      <c r="DH196" s="111"/>
      <c r="DI196" s="111"/>
    </row>
    <row r="197" spans="1:113" s="112" customFormat="1" x14ac:dyDescent="0.2">
      <c r="A197" s="30" t="s">
        <v>4371</v>
      </c>
      <c r="B197" s="166"/>
      <c r="C197" s="167" t="s">
        <v>765</v>
      </c>
      <c r="D197" s="168"/>
      <c r="E197" s="159"/>
      <c r="F197" s="176" t="s">
        <v>767</v>
      </c>
      <c r="G197" s="162" t="s">
        <v>2</v>
      </c>
      <c r="H197" s="163"/>
      <c r="I197" s="164"/>
      <c r="J197" s="165"/>
      <c r="K197" s="58"/>
      <c r="L197" s="56"/>
      <c r="M197" s="56" t="str">
        <f>IF(ISNUMBER(H197),L197*H197,IF(ISNUMBER(J197),J197,IF(J197="RATE ONLY",LOWER("RATE ONLY")," ")))</f>
        <v xml:space="preserve"> </v>
      </c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1"/>
      <c r="AI197" s="111"/>
      <c r="AJ197" s="111"/>
      <c r="AK197" s="111"/>
      <c r="AL197" s="111"/>
      <c r="AM197" s="111"/>
      <c r="AN197" s="111"/>
      <c r="AO197" s="111"/>
      <c r="AP197" s="111"/>
      <c r="AQ197" s="111"/>
      <c r="AR197" s="111"/>
      <c r="AS197" s="111"/>
      <c r="AT197" s="111"/>
      <c r="AU197" s="111"/>
      <c r="AV197" s="111"/>
      <c r="AW197" s="111"/>
      <c r="AX197" s="111"/>
      <c r="AY197" s="111"/>
      <c r="AZ197" s="111"/>
      <c r="BA197" s="111"/>
      <c r="BB197" s="111"/>
      <c r="BC197" s="111"/>
      <c r="BD197" s="111"/>
      <c r="BE197" s="111"/>
      <c r="BF197" s="111"/>
      <c r="BG197" s="111"/>
      <c r="BH197" s="111"/>
      <c r="BI197" s="111"/>
      <c r="BJ197" s="111"/>
      <c r="BK197" s="111"/>
      <c r="BL197" s="111"/>
      <c r="BM197" s="111"/>
      <c r="BN197" s="111"/>
      <c r="BO197" s="111"/>
      <c r="BP197" s="111"/>
      <c r="BQ197" s="111"/>
      <c r="BR197" s="111"/>
      <c r="BS197" s="111"/>
      <c r="BT197" s="111"/>
      <c r="BU197" s="111"/>
      <c r="BV197" s="111"/>
      <c r="BW197" s="111"/>
      <c r="BX197" s="111"/>
      <c r="BY197" s="111"/>
      <c r="BZ197" s="111"/>
      <c r="CA197" s="111"/>
      <c r="CB197" s="111"/>
      <c r="CC197" s="111"/>
      <c r="CD197" s="111"/>
      <c r="CE197" s="111"/>
      <c r="CF197" s="111"/>
      <c r="CG197" s="111"/>
      <c r="CH197" s="111"/>
      <c r="CI197" s="111"/>
      <c r="CJ197" s="111"/>
      <c r="CK197" s="111"/>
      <c r="CL197" s="111"/>
      <c r="CM197" s="111"/>
      <c r="CN197" s="111"/>
      <c r="CO197" s="111"/>
      <c r="CP197" s="111"/>
      <c r="CQ197" s="111"/>
      <c r="CR197" s="111"/>
      <c r="CS197" s="111"/>
      <c r="CT197" s="111"/>
      <c r="CU197" s="111"/>
      <c r="CV197" s="111"/>
      <c r="CW197" s="111"/>
      <c r="CX197" s="111"/>
      <c r="CY197" s="111"/>
      <c r="CZ197" s="111"/>
      <c r="DA197" s="111"/>
      <c r="DB197" s="111"/>
      <c r="DC197" s="111"/>
      <c r="DD197" s="111"/>
      <c r="DE197" s="111"/>
      <c r="DF197" s="111"/>
      <c r="DG197" s="111"/>
      <c r="DH197" s="111"/>
      <c r="DI197" s="111"/>
    </row>
    <row r="198" spans="1:113" s="112" customFormat="1" x14ac:dyDescent="0.2">
      <c r="A198" s="30" t="s">
        <v>3</v>
      </c>
      <c r="B198" s="166"/>
      <c r="C198" s="167" t="s">
        <v>766</v>
      </c>
      <c r="D198" s="168"/>
      <c r="E198" s="159"/>
      <c r="F198" s="176" t="s">
        <v>768</v>
      </c>
      <c r="G198" s="162" t="s">
        <v>2</v>
      </c>
      <c r="H198" s="163"/>
      <c r="I198" s="164"/>
      <c r="J198" s="165"/>
      <c r="K198" s="58"/>
      <c r="L198" s="56"/>
      <c r="M198" s="56" t="str">
        <f>IF(ISNUMBER(H198),L198*H198,IF(ISNUMBER(J198),J198,IF(J198="RATE ONLY",LOWER("RATE ONLY")," ")))</f>
        <v xml:space="preserve"> </v>
      </c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  <c r="AE198" s="111"/>
      <c r="AF198" s="111"/>
      <c r="AG198" s="111"/>
      <c r="AH198" s="111"/>
      <c r="AI198" s="111"/>
      <c r="AJ198" s="111"/>
      <c r="AK198" s="111"/>
      <c r="AL198" s="111"/>
      <c r="AM198" s="111"/>
      <c r="AN198" s="111"/>
      <c r="AO198" s="111"/>
      <c r="AP198" s="111"/>
      <c r="AQ198" s="111"/>
      <c r="AR198" s="111"/>
      <c r="AS198" s="111"/>
      <c r="AT198" s="111"/>
      <c r="AU198" s="111"/>
      <c r="AV198" s="111"/>
      <c r="AW198" s="111"/>
      <c r="AX198" s="111"/>
      <c r="AY198" s="111"/>
      <c r="AZ198" s="111"/>
      <c r="BA198" s="111"/>
      <c r="BB198" s="111"/>
      <c r="BC198" s="111"/>
      <c r="BD198" s="111"/>
      <c r="BE198" s="111"/>
      <c r="BF198" s="111"/>
      <c r="BG198" s="111"/>
      <c r="BH198" s="111"/>
      <c r="BI198" s="111"/>
      <c r="BJ198" s="111"/>
      <c r="BK198" s="111"/>
      <c r="BL198" s="111"/>
      <c r="BM198" s="111"/>
      <c r="BN198" s="111"/>
      <c r="BO198" s="111"/>
      <c r="BP198" s="111"/>
      <c r="BQ198" s="111"/>
      <c r="BR198" s="111"/>
      <c r="BS198" s="111"/>
      <c r="BT198" s="111"/>
      <c r="BU198" s="111"/>
      <c r="BV198" s="111"/>
      <c r="BW198" s="111"/>
      <c r="BX198" s="111"/>
      <c r="BY198" s="111"/>
      <c r="BZ198" s="111"/>
      <c r="CA198" s="111"/>
      <c r="CB198" s="111"/>
      <c r="CC198" s="111"/>
      <c r="CD198" s="111"/>
      <c r="CE198" s="111"/>
      <c r="CF198" s="111"/>
      <c r="CG198" s="111"/>
      <c r="CH198" s="111"/>
      <c r="CI198" s="111"/>
      <c r="CJ198" s="111"/>
      <c r="CK198" s="111"/>
      <c r="CL198" s="111"/>
      <c r="CM198" s="111"/>
      <c r="CN198" s="111"/>
      <c r="CO198" s="111"/>
      <c r="CP198" s="111"/>
      <c r="CQ198" s="111"/>
      <c r="CR198" s="111"/>
      <c r="CS198" s="111"/>
      <c r="CT198" s="111"/>
      <c r="CU198" s="111"/>
      <c r="CV198" s="111"/>
      <c r="CW198" s="111"/>
      <c r="CX198" s="111"/>
      <c r="CY198" s="111"/>
      <c r="CZ198" s="111"/>
      <c r="DA198" s="111"/>
      <c r="DB198" s="111"/>
      <c r="DC198" s="111"/>
      <c r="DD198" s="111"/>
      <c r="DE198" s="111"/>
      <c r="DF198" s="111"/>
      <c r="DG198" s="111"/>
      <c r="DH198" s="111"/>
      <c r="DI198" s="111"/>
    </row>
    <row r="199" spans="1:113" s="112" customFormat="1" ht="24" x14ac:dyDescent="0.2">
      <c r="A199" s="30" t="s">
        <v>55</v>
      </c>
      <c r="B199" s="150" t="s">
        <v>769</v>
      </c>
      <c r="C199" s="151"/>
      <c r="D199" s="52"/>
      <c r="E199" s="157"/>
      <c r="F199" s="43" t="s">
        <v>770</v>
      </c>
      <c r="G199" s="54" t="s">
        <v>99</v>
      </c>
      <c r="H199" s="55"/>
      <c r="I199" s="56"/>
      <c r="J199" s="57"/>
      <c r="K199" s="58"/>
      <c r="L199" s="56">
        <v>1220</v>
      </c>
      <c r="M199" s="56" t="str">
        <f>IF(ISNUMBER(H199),L199*H199,IF(ISNUMBER(J199),J199,IF(J199="RATE ONLY",LOWER("RATE ONLY")," ")))</f>
        <v xml:space="preserve"> </v>
      </c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111"/>
      <c r="AJ199" s="111"/>
      <c r="AK199" s="111"/>
      <c r="AL199" s="111"/>
      <c r="AM199" s="111"/>
      <c r="AN199" s="111"/>
      <c r="AO199" s="111"/>
      <c r="AP199" s="111"/>
      <c r="AQ199" s="111"/>
      <c r="AR199" s="111"/>
      <c r="AS199" s="111"/>
      <c r="AT199" s="111"/>
      <c r="AU199" s="111"/>
      <c r="AV199" s="111"/>
      <c r="AW199" s="111"/>
      <c r="AX199" s="111"/>
      <c r="AY199" s="111"/>
      <c r="AZ199" s="111"/>
      <c r="BA199" s="111"/>
      <c r="BB199" s="111"/>
      <c r="BC199" s="111"/>
      <c r="BD199" s="111"/>
      <c r="BE199" s="111"/>
      <c r="BF199" s="111"/>
      <c r="BG199" s="111"/>
      <c r="BH199" s="111"/>
      <c r="BI199" s="111"/>
      <c r="BJ199" s="111"/>
      <c r="BK199" s="111"/>
      <c r="BL199" s="111"/>
      <c r="BM199" s="111"/>
      <c r="BN199" s="111"/>
      <c r="BO199" s="111"/>
      <c r="BP199" s="111"/>
      <c r="BQ199" s="111"/>
      <c r="BR199" s="111"/>
      <c r="BS199" s="111"/>
      <c r="BT199" s="111"/>
      <c r="BU199" s="111"/>
      <c r="BV199" s="111"/>
      <c r="BW199" s="111"/>
      <c r="BX199" s="111"/>
      <c r="BY199" s="111"/>
      <c r="BZ199" s="111"/>
      <c r="CA199" s="111"/>
      <c r="CB199" s="111"/>
      <c r="CC199" s="111"/>
      <c r="CD199" s="111"/>
      <c r="CE199" s="111"/>
      <c r="CF199" s="111"/>
      <c r="CG199" s="111"/>
      <c r="CH199" s="111"/>
      <c r="CI199" s="111"/>
      <c r="CJ199" s="111"/>
      <c r="CK199" s="111"/>
      <c r="CL199" s="111"/>
      <c r="CM199" s="111"/>
      <c r="CN199" s="111"/>
      <c r="CO199" s="111"/>
      <c r="CP199" s="111"/>
      <c r="CQ199" s="111"/>
      <c r="CR199" s="111"/>
      <c r="CS199" s="111"/>
      <c r="CT199" s="111"/>
      <c r="CU199" s="111"/>
      <c r="CV199" s="111"/>
      <c r="CW199" s="111"/>
      <c r="CX199" s="111"/>
      <c r="CY199" s="111"/>
      <c r="CZ199" s="111"/>
      <c r="DA199" s="111"/>
      <c r="DB199" s="111"/>
      <c r="DC199" s="111"/>
      <c r="DD199" s="111"/>
      <c r="DE199" s="111"/>
      <c r="DF199" s="111"/>
      <c r="DG199" s="111"/>
      <c r="DH199" s="111"/>
      <c r="DI199" s="111"/>
    </row>
    <row r="200" spans="1:113" s="112" customFormat="1" x14ac:dyDescent="0.2">
      <c r="A200" s="30"/>
      <c r="B200" s="42"/>
      <c r="C200" s="51"/>
      <c r="D200" s="52"/>
      <c r="E200" s="51"/>
      <c r="F200" s="53"/>
      <c r="G200" s="103"/>
      <c r="H200" s="45"/>
      <c r="I200" s="104"/>
      <c r="J200" s="105"/>
      <c r="K200" s="48"/>
      <c r="L200" s="106"/>
      <c r="M200" s="104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  <c r="AE200" s="111"/>
      <c r="AF200" s="111"/>
      <c r="AG200" s="111"/>
      <c r="AH200" s="111"/>
      <c r="AI200" s="111"/>
      <c r="AJ200" s="111"/>
      <c r="AK200" s="111"/>
      <c r="AL200" s="111"/>
      <c r="AM200" s="111"/>
      <c r="AN200" s="111"/>
      <c r="AO200" s="111"/>
      <c r="AP200" s="111"/>
      <c r="AQ200" s="111"/>
      <c r="AR200" s="111"/>
      <c r="AS200" s="111"/>
      <c r="AT200" s="111"/>
      <c r="AU200" s="111"/>
      <c r="AV200" s="111"/>
      <c r="AW200" s="111"/>
      <c r="AX200" s="111"/>
      <c r="AY200" s="111"/>
      <c r="AZ200" s="111"/>
      <c r="BA200" s="111"/>
      <c r="BB200" s="111"/>
      <c r="BC200" s="111"/>
      <c r="BD200" s="111"/>
      <c r="BE200" s="111"/>
      <c r="BF200" s="111"/>
      <c r="BG200" s="111"/>
      <c r="BH200" s="111"/>
      <c r="BI200" s="111"/>
      <c r="BJ200" s="111"/>
      <c r="BK200" s="111"/>
      <c r="BL200" s="111"/>
      <c r="BM200" s="111"/>
      <c r="BN200" s="111"/>
      <c r="BO200" s="111"/>
      <c r="BP200" s="111"/>
      <c r="BQ200" s="111"/>
      <c r="BR200" s="111"/>
      <c r="BS200" s="111"/>
      <c r="BT200" s="111"/>
      <c r="BU200" s="111"/>
      <c r="BV200" s="111"/>
      <c r="BW200" s="111"/>
      <c r="BX200" s="111"/>
      <c r="BY200" s="111"/>
      <c r="BZ200" s="111"/>
      <c r="CA200" s="111"/>
      <c r="CB200" s="111"/>
      <c r="CC200" s="111"/>
      <c r="CD200" s="111"/>
      <c r="CE200" s="111"/>
      <c r="CF200" s="111"/>
      <c r="CG200" s="111"/>
      <c r="CH200" s="111"/>
      <c r="CI200" s="111"/>
      <c r="CJ200" s="111"/>
      <c r="CK200" s="111"/>
      <c r="CL200" s="111"/>
      <c r="CM200" s="111"/>
      <c r="CN200" s="111"/>
      <c r="CO200" s="111"/>
      <c r="CP200" s="111"/>
      <c r="CQ200" s="111"/>
      <c r="CR200" s="111"/>
      <c r="CS200" s="111"/>
      <c r="CT200" s="111"/>
      <c r="CU200" s="111"/>
      <c r="CV200" s="111"/>
      <c r="CW200" s="111"/>
      <c r="CX200" s="111"/>
      <c r="CY200" s="111"/>
      <c r="CZ200" s="111"/>
      <c r="DA200" s="111"/>
      <c r="DB200" s="111"/>
      <c r="DC200" s="111"/>
      <c r="DD200" s="111"/>
      <c r="DE200" s="111"/>
      <c r="DF200" s="111"/>
      <c r="DG200" s="111"/>
      <c r="DH200" s="111"/>
      <c r="DI200" s="111"/>
    </row>
    <row r="201" spans="1:113" s="112" customFormat="1" ht="24" x14ac:dyDescent="0.2">
      <c r="A201" s="30" t="s">
        <v>55</v>
      </c>
      <c r="B201" s="150" t="s">
        <v>771</v>
      </c>
      <c r="C201" s="151"/>
      <c r="D201" s="52"/>
      <c r="E201" s="157"/>
      <c r="F201" s="43" t="s">
        <v>4913</v>
      </c>
      <c r="G201" s="54" t="s">
        <v>99</v>
      </c>
      <c r="H201" s="55"/>
      <c r="I201" s="56"/>
      <c r="J201" s="57"/>
      <c r="K201" s="58"/>
      <c r="L201" s="56">
        <v>230</v>
      </c>
      <c r="M201" s="56" t="str">
        <f>IF(ISNUMBER(H201),L201*H201,IF(ISNUMBER(J201),J201,IF(J201="RATE ONLY",LOWER("RATE ONLY")," ")))</f>
        <v xml:space="preserve"> </v>
      </c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1"/>
      <c r="AI201" s="111"/>
      <c r="AJ201" s="111"/>
      <c r="AK201" s="111"/>
      <c r="AL201" s="111"/>
      <c r="AM201" s="111"/>
      <c r="AN201" s="111"/>
      <c r="AO201" s="111"/>
      <c r="AP201" s="111"/>
      <c r="AQ201" s="111"/>
      <c r="AR201" s="111"/>
      <c r="AS201" s="111"/>
      <c r="AT201" s="111"/>
      <c r="AU201" s="111"/>
      <c r="AV201" s="111"/>
      <c r="AW201" s="111"/>
      <c r="AX201" s="111"/>
      <c r="AY201" s="111"/>
      <c r="AZ201" s="111"/>
      <c r="BA201" s="111"/>
      <c r="BB201" s="111"/>
      <c r="BC201" s="111"/>
      <c r="BD201" s="111"/>
      <c r="BE201" s="111"/>
      <c r="BF201" s="111"/>
      <c r="BG201" s="111"/>
      <c r="BH201" s="111"/>
      <c r="BI201" s="111"/>
      <c r="BJ201" s="111"/>
      <c r="BK201" s="111"/>
      <c r="BL201" s="111"/>
      <c r="BM201" s="111"/>
      <c r="BN201" s="111"/>
      <c r="BO201" s="111"/>
      <c r="BP201" s="111"/>
      <c r="BQ201" s="111"/>
      <c r="BR201" s="111"/>
      <c r="BS201" s="111"/>
      <c r="BT201" s="111"/>
      <c r="BU201" s="111"/>
      <c r="BV201" s="111"/>
      <c r="BW201" s="111"/>
      <c r="BX201" s="111"/>
      <c r="BY201" s="111"/>
      <c r="BZ201" s="111"/>
      <c r="CA201" s="111"/>
      <c r="CB201" s="111"/>
      <c r="CC201" s="111"/>
      <c r="CD201" s="111"/>
      <c r="CE201" s="111"/>
      <c r="CF201" s="111"/>
      <c r="CG201" s="111"/>
      <c r="CH201" s="111"/>
      <c r="CI201" s="111"/>
      <c r="CJ201" s="111"/>
      <c r="CK201" s="111"/>
      <c r="CL201" s="111"/>
      <c r="CM201" s="111"/>
      <c r="CN201" s="111"/>
      <c r="CO201" s="111"/>
      <c r="CP201" s="111"/>
      <c r="CQ201" s="111"/>
      <c r="CR201" s="111"/>
      <c r="CS201" s="111"/>
      <c r="CT201" s="111"/>
      <c r="CU201" s="111"/>
      <c r="CV201" s="111"/>
      <c r="CW201" s="111"/>
      <c r="CX201" s="111"/>
      <c r="CY201" s="111"/>
      <c r="CZ201" s="111"/>
      <c r="DA201" s="111"/>
      <c r="DB201" s="111"/>
      <c r="DC201" s="111"/>
      <c r="DD201" s="111"/>
      <c r="DE201" s="111"/>
      <c r="DF201" s="111"/>
      <c r="DG201" s="111"/>
      <c r="DH201" s="111"/>
      <c r="DI201" s="111"/>
    </row>
    <row r="202" spans="1:113" s="112" customFormat="1" x14ac:dyDescent="0.2">
      <c r="A202" s="30"/>
      <c r="B202" s="42"/>
      <c r="C202" s="51"/>
      <c r="D202" s="52"/>
      <c r="E202" s="51"/>
      <c r="F202" s="53"/>
      <c r="G202" s="103"/>
      <c r="H202" s="45"/>
      <c r="I202" s="104"/>
      <c r="J202" s="105"/>
      <c r="K202" s="48"/>
      <c r="L202" s="106"/>
      <c r="M202" s="104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1"/>
      <c r="AJ202" s="111"/>
      <c r="AK202" s="111"/>
      <c r="AL202" s="111"/>
      <c r="AM202" s="111"/>
      <c r="AN202" s="111"/>
      <c r="AO202" s="111"/>
      <c r="AP202" s="111"/>
      <c r="AQ202" s="111"/>
      <c r="AR202" s="111"/>
      <c r="AS202" s="111"/>
      <c r="AT202" s="111"/>
      <c r="AU202" s="111"/>
      <c r="AV202" s="111"/>
      <c r="AW202" s="111"/>
      <c r="AX202" s="111"/>
      <c r="AY202" s="111"/>
      <c r="AZ202" s="111"/>
      <c r="BA202" s="111"/>
      <c r="BB202" s="111"/>
      <c r="BC202" s="111"/>
      <c r="BD202" s="111"/>
      <c r="BE202" s="111"/>
      <c r="BF202" s="111"/>
      <c r="BG202" s="111"/>
      <c r="BH202" s="111"/>
      <c r="BI202" s="111"/>
      <c r="BJ202" s="111"/>
      <c r="BK202" s="111"/>
      <c r="BL202" s="111"/>
      <c r="BM202" s="111"/>
      <c r="BN202" s="111"/>
      <c r="BO202" s="111"/>
      <c r="BP202" s="111"/>
      <c r="BQ202" s="111"/>
      <c r="BR202" s="111"/>
      <c r="BS202" s="111"/>
      <c r="BT202" s="111"/>
      <c r="BU202" s="111"/>
      <c r="BV202" s="111"/>
      <c r="BW202" s="111"/>
      <c r="BX202" s="111"/>
      <c r="BY202" s="111"/>
      <c r="BZ202" s="111"/>
      <c r="CA202" s="111"/>
      <c r="CB202" s="111"/>
      <c r="CC202" s="111"/>
      <c r="CD202" s="111"/>
      <c r="CE202" s="111"/>
      <c r="CF202" s="111"/>
      <c r="CG202" s="111"/>
      <c r="CH202" s="111"/>
      <c r="CI202" s="111"/>
      <c r="CJ202" s="111"/>
      <c r="CK202" s="111"/>
      <c r="CL202" s="111"/>
      <c r="CM202" s="111"/>
      <c r="CN202" s="111"/>
      <c r="CO202" s="111"/>
      <c r="CP202" s="111"/>
      <c r="CQ202" s="111"/>
      <c r="CR202" s="111"/>
      <c r="CS202" s="111"/>
      <c r="CT202" s="111"/>
      <c r="CU202" s="111"/>
      <c r="CV202" s="111"/>
      <c r="CW202" s="111"/>
      <c r="CX202" s="111"/>
      <c r="CY202" s="111"/>
      <c r="CZ202" s="111"/>
      <c r="DA202" s="111"/>
      <c r="DB202" s="111"/>
      <c r="DC202" s="111"/>
      <c r="DD202" s="111"/>
      <c r="DE202" s="111"/>
      <c r="DF202" s="111"/>
      <c r="DG202" s="111"/>
      <c r="DH202" s="111"/>
      <c r="DI202" s="111"/>
    </row>
    <row r="203" spans="1:113" s="112" customFormat="1" ht="24" x14ac:dyDescent="0.2">
      <c r="A203" s="30" t="s">
        <v>55</v>
      </c>
      <c r="B203" s="150" t="s">
        <v>772</v>
      </c>
      <c r="C203" s="151"/>
      <c r="D203" s="52"/>
      <c r="E203" s="157"/>
      <c r="F203" s="43" t="s">
        <v>773</v>
      </c>
      <c r="G203" s="54" t="s">
        <v>89</v>
      </c>
      <c r="H203" s="55"/>
      <c r="I203" s="56"/>
      <c r="J203" s="57">
        <f>H203*I203</f>
        <v>0</v>
      </c>
      <c r="K203" s="58"/>
      <c r="L203" s="56">
        <v>60000</v>
      </c>
      <c r="M203" s="56">
        <f>IF(ISNUMBER(H203),L203*H203,IF(ISNUMBER(J203),J203,IF(J203="RATE ONLY",LOWER("RATE ONLY")," ")))</f>
        <v>0</v>
      </c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111"/>
      <c r="AM203" s="111"/>
      <c r="AN203" s="111"/>
      <c r="AO203" s="111"/>
      <c r="AP203" s="111"/>
      <c r="AQ203" s="111"/>
      <c r="AR203" s="111"/>
      <c r="AS203" s="111"/>
      <c r="AT203" s="111"/>
      <c r="AU203" s="111"/>
      <c r="AV203" s="111"/>
      <c r="AW203" s="111"/>
      <c r="AX203" s="111"/>
      <c r="AY203" s="111"/>
      <c r="AZ203" s="111"/>
      <c r="BA203" s="111"/>
      <c r="BB203" s="111"/>
      <c r="BC203" s="111"/>
      <c r="BD203" s="111"/>
      <c r="BE203" s="111"/>
      <c r="BF203" s="111"/>
      <c r="BG203" s="111"/>
      <c r="BH203" s="111"/>
      <c r="BI203" s="111"/>
      <c r="BJ203" s="111"/>
      <c r="BK203" s="111"/>
      <c r="BL203" s="111"/>
      <c r="BM203" s="111"/>
      <c r="BN203" s="111"/>
      <c r="BO203" s="111"/>
      <c r="BP203" s="111"/>
      <c r="BQ203" s="111"/>
      <c r="BR203" s="111"/>
      <c r="BS203" s="111"/>
      <c r="BT203" s="111"/>
      <c r="BU203" s="111"/>
      <c r="BV203" s="111"/>
      <c r="BW203" s="111"/>
      <c r="BX203" s="111"/>
      <c r="BY203" s="111"/>
      <c r="BZ203" s="111"/>
      <c r="CA203" s="111"/>
      <c r="CB203" s="111"/>
      <c r="CC203" s="111"/>
      <c r="CD203" s="111"/>
      <c r="CE203" s="111"/>
      <c r="CF203" s="111"/>
      <c r="CG203" s="111"/>
      <c r="CH203" s="111"/>
      <c r="CI203" s="111"/>
      <c r="CJ203" s="111"/>
      <c r="CK203" s="111"/>
      <c r="CL203" s="111"/>
      <c r="CM203" s="111"/>
      <c r="CN203" s="111"/>
      <c r="CO203" s="111"/>
      <c r="CP203" s="111"/>
      <c r="CQ203" s="111"/>
      <c r="CR203" s="111"/>
      <c r="CS203" s="111"/>
      <c r="CT203" s="111"/>
      <c r="CU203" s="111"/>
      <c r="CV203" s="111"/>
      <c r="CW203" s="111"/>
      <c r="CX203" s="111"/>
      <c r="CY203" s="111"/>
      <c r="CZ203" s="111"/>
      <c r="DA203" s="111"/>
      <c r="DB203" s="111"/>
      <c r="DC203" s="111"/>
      <c r="DD203" s="111"/>
      <c r="DE203" s="111"/>
      <c r="DF203" s="111"/>
      <c r="DG203" s="111"/>
      <c r="DH203" s="111"/>
      <c r="DI203" s="111"/>
    </row>
    <row r="204" spans="1:113" s="112" customFormat="1" x14ac:dyDescent="0.2">
      <c r="A204" s="30"/>
      <c r="B204" s="42"/>
      <c r="C204" s="51"/>
      <c r="D204" s="52"/>
      <c r="E204" s="51"/>
      <c r="F204" s="53"/>
      <c r="G204" s="103"/>
      <c r="H204" s="45"/>
      <c r="I204" s="104"/>
      <c r="J204" s="105"/>
      <c r="K204" s="48"/>
      <c r="L204" s="106"/>
      <c r="M204" s="104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111"/>
      <c r="AM204" s="111"/>
      <c r="AN204" s="111"/>
      <c r="AO204" s="111"/>
      <c r="AP204" s="111"/>
      <c r="AQ204" s="111"/>
      <c r="AR204" s="111"/>
      <c r="AS204" s="111"/>
      <c r="AT204" s="111"/>
      <c r="AU204" s="111"/>
      <c r="AV204" s="111"/>
      <c r="AW204" s="111"/>
      <c r="AX204" s="111"/>
      <c r="AY204" s="111"/>
      <c r="AZ204" s="111"/>
      <c r="BA204" s="111"/>
      <c r="BB204" s="111"/>
      <c r="BC204" s="111"/>
      <c r="BD204" s="111"/>
      <c r="BE204" s="111"/>
      <c r="BF204" s="111"/>
      <c r="BG204" s="111"/>
      <c r="BH204" s="111"/>
      <c r="BI204" s="111"/>
      <c r="BJ204" s="111"/>
      <c r="BK204" s="111"/>
      <c r="BL204" s="111"/>
      <c r="BM204" s="111"/>
      <c r="BN204" s="111"/>
      <c r="BO204" s="111"/>
      <c r="BP204" s="111"/>
      <c r="BQ204" s="111"/>
      <c r="BR204" s="111"/>
      <c r="BS204" s="111"/>
      <c r="BT204" s="111"/>
      <c r="BU204" s="111"/>
      <c r="BV204" s="111"/>
      <c r="BW204" s="111"/>
      <c r="BX204" s="111"/>
      <c r="BY204" s="111"/>
      <c r="BZ204" s="111"/>
      <c r="CA204" s="111"/>
      <c r="CB204" s="111"/>
      <c r="CC204" s="111"/>
      <c r="CD204" s="111"/>
      <c r="CE204" s="111"/>
      <c r="CF204" s="111"/>
      <c r="CG204" s="111"/>
      <c r="CH204" s="111"/>
      <c r="CI204" s="111"/>
      <c r="CJ204" s="111"/>
      <c r="CK204" s="111"/>
      <c r="CL204" s="111"/>
      <c r="CM204" s="111"/>
      <c r="CN204" s="111"/>
      <c r="CO204" s="111"/>
      <c r="CP204" s="111"/>
      <c r="CQ204" s="111"/>
      <c r="CR204" s="111"/>
      <c r="CS204" s="111"/>
      <c r="CT204" s="111"/>
      <c r="CU204" s="111"/>
      <c r="CV204" s="111"/>
      <c r="CW204" s="111"/>
      <c r="CX204" s="111"/>
      <c r="CY204" s="111"/>
      <c r="CZ204" s="111"/>
      <c r="DA204" s="111"/>
      <c r="DB204" s="111"/>
      <c r="DC204" s="111"/>
      <c r="DD204" s="111"/>
      <c r="DE204" s="111"/>
      <c r="DF204" s="111"/>
      <c r="DG204" s="111"/>
      <c r="DH204" s="111"/>
      <c r="DI204" s="111"/>
    </row>
    <row r="205" spans="1:113" s="112" customFormat="1" ht="36" x14ac:dyDescent="0.2">
      <c r="A205" s="30" t="s">
        <v>55</v>
      </c>
      <c r="B205" s="150" t="s">
        <v>4914</v>
      </c>
      <c r="C205" s="151"/>
      <c r="D205" s="52"/>
      <c r="E205" s="157"/>
      <c r="F205" s="43" t="s">
        <v>4915</v>
      </c>
      <c r="G205" s="54" t="s">
        <v>8</v>
      </c>
      <c r="H205" s="55"/>
      <c r="I205" s="56"/>
      <c r="J205" s="57"/>
      <c r="K205" s="58"/>
      <c r="L205" s="56">
        <v>1950</v>
      </c>
      <c r="M205" s="56" t="str">
        <f>IF(ISNUMBER(H205),L205*H205,IF(ISNUMBER(J205),J205,IF(J205="RATE ONLY",LOWER("RATE ONLY")," ")))</f>
        <v xml:space="preserve"> </v>
      </c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111"/>
      <c r="AJ205" s="111"/>
      <c r="AK205" s="111"/>
      <c r="AL205" s="111"/>
      <c r="AM205" s="111"/>
      <c r="AN205" s="111"/>
      <c r="AO205" s="111"/>
      <c r="AP205" s="111"/>
      <c r="AQ205" s="111"/>
      <c r="AR205" s="111"/>
      <c r="AS205" s="111"/>
      <c r="AT205" s="111"/>
      <c r="AU205" s="111"/>
      <c r="AV205" s="111"/>
      <c r="AW205" s="111"/>
      <c r="AX205" s="111"/>
      <c r="AY205" s="111"/>
      <c r="AZ205" s="111"/>
      <c r="BA205" s="111"/>
      <c r="BB205" s="111"/>
      <c r="BC205" s="111"/>
      <c r="BD205" s="111"/>
      <c r="BE205" s="111"/>
      <c r="BF205" s="111"/>
      <c r="BG205" s="111"/>
      <c r="BH205" s="111"/>
      <c r="BI205" s="111"/>
      <c r="BJ205" s="111"/>
      <c r="BK205" s="111"/>
      <c r="BL205" s="111"/>
      <c r="BM205" s="111"/>
      <c r="BN205" s="111"/>
      <c r="BO205" s="111"/>
      <c r="BP205" s="111"/>
      <c r="BQ205" s="111"/>
      <c r="BR205" s="111"/>
      <c r="BS205" s="111"/>
      <c r="BT205" s="111"/>
      <c r="BU205" s="111"/>
      <c r="BV205" s="111"/>
      <c r="BW205" s="111"/>
      <c r="BX205" s="111"/>
      <c r="BY205" s="111"/>
      <c r="BZ205" s="111"/>
      <c r="CA205" s="111"/>
      <c r="CB205" s="111"/>
      <c r="CC205" s="111"/>
      <c r="CD205" s="111"/>
      <c r="CE205" s="111"/>
      <c r="CF205" s="111"/>
      <c r="CG205" s="111"/>
      <c r="CH205" s="111"/>
      <c r="CI205" s="111"/>
      <c r="CJ205" s="111"/>
      <c r="CK205" s="111"/>
      <c r="CL205" s="111"/>
      <c r="CM205" s="111"/>
      <c r="CN205" s="111"/>
      <c r="CO205" s="111"/>
      <c r="CP205" s="111"/>
      <c r="CQ205" s="111"/>
      <c r="CR205" s="111"/>
      <c r="CS205" s="111"/>
      <c r="CT205" s="111"/>
      <c r="CU205" s="111"/>
      <c r="CV205" s="111"/>
      <c r="CW205" s="111"/>
      <c r="CX205" s="111"/>
      <c r="CY205" s="111"/>
      <c r="CZ205" s="111"/>
      <c r="DA205" s="111"/>
      <c r="DB205" s="111"/>
      <c r="DC205" s="111"/>
      <c r="DD205" s="111"/>
      <c r="DE205" s="111"/>
      <c r="DF205" s="111"/>
      <c r="DG205" s="111"/>
      <c r="DH205" s="111"/>
      <c r="DI205" s="111"/>
    </row>
    <row r="206" spans="1:113" s="112" customFormat="1" x14ac:dyDescent="0.2">
      <c r="A206" s="30"/>
      <c r="B206" s="42"/>
      <c r="C206" s="51"/>
      <c r="D206" s="52"/>
      <c r="E206" s="51"/>
      <c r="F206" s="53"/>
      <c r="G206" s="103"/>
      <c r="H206" s="45"/>
      <c r="I206" s="104"/>
      <c r="J206" s="105"/>
      <c r="K206" s="48"/>
      <c r="L206" s="106"/>
      <c r="M206" s="104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111"/>
      <c r="AJ206" s="111"/>
      <c r="AK206" s="111"/>
      <c r="AL206" s="111"/>
      <c r="AM206" s="111"/>
      <c r="AN206" s="111"/>
      <c r="AO206" s="111"/>
      <c r="AP206" s="111"/>
      <c r="AQ206" s="111"/>
      <c r="AR206" s="111"/>
      <c r="AS206" s="111"/>
      <c r="AT206" s="111"/>
      <c r="AU206" s="111"/>
      <c r="AV206" s="111"/>
      <c r="AW206" s="111"/>
      <c r="AX206" s="111"/>
      <c r="AY206" s="111"/>
      <c r="AZ206" s="111"/>
      <c r="BA206" s="111"/>
      <c r="BB206" s="111"/>
      <c r="BC206" s="111"/>
      <c r="BD206" s="111"/>
      <c r="BE206" s="111"/>
      <c r="BF206" s="111"/>
      <c r="BG206" s="111"/>
      <c r="BH206" s="111"/>
      <c r="BI206" s="111"/>
      <c r="BJ206" s="111"/>
      <c r="BK206" s="111"/>
      <c r="BL206" s="111"/>
      <c r="BM206" s="111"/>
      <c r="BN206" s="111"/>
      <c r="BO206" s="111"/>
      <c r="BP206" s="111"/>
      <c r="BQ206" s="111"/>
      <c r="BR206" s="111"/>
      <c r="BS206" s="111"/>
      <c r="BT206" s="111"/>
      <c r="BU206" s="111"/>
      <c r="BV206" s="111"/>
      <c r="BW206" s="111"/>
      <c r="BX206" s="111"/>
      <c r="BY206" s="111"/>
      <c r="BZ206" s="111"/>
      <c r="CA206" s="111"/>
      <c r="CB206" s="111"/>
      <c r="CC206" s="111"/>
      <c r="CD206" s="111"/>
      <c r="CE206" s="111"/>
      <c r="CF206" s="111"/>
      <c r="CG206" s="111"/>
      <c r="CH206" s="111"/>
      <c r="CI206" s="111"/>
      <c r="CJ206" s="111"/>
      <c r="CK206" s="111"/>
      <c r="CL206" s="111"/>
      <c r="CM206" s="111"/>
      <c r="CN206" s="111"/>
      <c r="CO206" s="111"/>
      <c r="CP206" s="111"/>
      <c r="CQ206" s="111"/>
      <c r="CR206" s="111"/>
      <c r="CS206" s="111"/>
      <c r="CT206" s="111"/>
      <c r="CU206" s="111"/>
      <c r="CV206" s="111"/>
      <c r="CW206" s="111"/>
      <c r="CX206" s="111"/>
      <c r="CY206" s="111"/>
      <c r="CZ206" s="111"/>
      <c r="DA206" s="111"/>
      <c r="DB206" s="111"/>
      <c r="DC206" s="111"/>
      <c r="DD206" s="111"/>
      <c r="DE206" s="111"/>
      <c r="DF206" s="111"/>
      <c r="DG206" s="111"/>
      <c r="DH206" s="111"/>
      <c r="DI206" s="111"/>
    </row>
    <row r="207" spans="1:113" s="112" customFormat="1" ht="24" x14ac:dyDescent="0.2">
      <c r="A207" s="30" t="s">
        <v>55</v>
      </c>
      <c r="B207" s="150" t="s">
        <v>4916</v>
      </c>
      <c r="C207" s="151"/>
      <c r="D207" s="52"/>
      <c r="E207" s="157"/>
      <c r="F207" s="43" t="s">
        <v>4917</v>
      </c>
      <c r="G207" s="54"/>
      <c r="H207" s="55"/>
      <c r="I207" s="56"/>
      <c r="J207" s="57"/>
      <c r="K207" s="58"/>
      <c r="L207" s="56"/>
      <c r="M207" s="56" t="str">
        <f>IF(ISNUMBER(H207),L207*H207,IF(ISNUMBER(J207),J207,IF(J207="RATE ONLY",LOWER("RATE ONLY")," ")))</f>
        <v xml:space="preserve"> </v>
      </c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  <c r="AE207" s="111"/>
      <c r="AF207" s="111"/>
      <c r="AG207" s="111"/>
      <c r="AH207" s="111"/>
      <c r="AI207" s="111"/>
      <c r="AJ207" s="111"/>
      <c r="AK207" s="111"/>
      <c r="AL207" s="111"/>
      <c r="AM207" s="111"/>
      <c r="AN207" s="111"/>
      <c r="AO207" s="111"/>
      <c r="AP207" s="111"/>
      <c r="AQ207" s="111"/>
      <c r="AR207" s="111"/>
      <c r="AS207" s="111"/>
      <c r="AT207" s="111"/>
      <c r="AU207" s="111"/>
      <c r="AV207" s="111"/>
      <c r="AW207" s="111"/>
      <c r="AX207" s="111"/>
      <c r="AY207" s="111"/>
      <c r="AZ207" s="111"/>
      <c r="BA207" s="111"/>
      <c r="BB207" s="111"/>
      <c r="BC207" s="111"/>
      <c r="BD207" s="111"/>
      <c r="BE207" s="111"/>
      <c r="BF207" s="111"/>
      <c r="BG207" s="111"/>
      <c r="BH207" s="111"/>
      <c r="BI207" s="111"/>
      <c r="BJ207" s="111"/>
      <c r="BK207" s="111"/>
      <c r="BL207" s="111"/>
      <c r="BM207" s="111"/>
      <c r="BN207" s="111"/>
      <c r="BO207" s="111"/>
      <c r="BP207" s="111"/>
      <c r="BQ207" s="111"/>
      <c r="BR207" s="111"/>
      <c r="BS207" s="111"/>
      <c r="BT207" s="111"/>
      <c r="BU207" s="111"/>
      <c r="BV207" s="111"/>
      <c r="BW207" s="111"/>
      <c r="BX207" s="111"/>
      <c r="BY207" s="111"/>
      <c r="BZ207" s="111"/>
      <c r="CA207" s="111"/>
      <c r="CB207" s="111"/>
      <c r="CC207" s="111"/>
      <c r="CD207" s="111"/>
      <c r="CE207" s="111"/>
      <c r="CF207" s="111"/>
      <c r="CG207" s="111"/>
      <c r="CH207" s="111"/>
      <c r="CI207" s="111"/>
      <c r="CJ207" s="111"/>
      <c r="CK207" s="111"/>
      <c r="CL207" s="111"/>
      <c r="CM207" s="111"/>
      <c r="CN207" s="111"/>
      <c r="CO207" s="111"/>
      <c r="CP207" s="111"/>
      <c r="CQ207" s="111"/>
      <c r="CR207" s="111"/>
      <c r="CS207" s="111"/>
      <c r="CT207" s="111"/>
      <c r="CU207" s="111"/>
      <c r="CV207" s="111"/>
      <c r="CW207" s="111"/>
      <c r="CX207" s="111"/>
      <c r="CY207" s="111"/>
      <c r="CZ207" s="111"/>
      <c r="DA207" s="111"/>
      <c r="DB207" s="111"/>
      <c r="DC207" s="111"/>
      <c r="DD207" s="111"/>
      <c r="DE207" s="111"/>
      <c r="DF207" s="111"/>
      <c r="DG207" s="111"/>
      <c r="DH207" s="111"/>
      <c r="DI207" s="111"/>
    </row>
    <row r="208" spans="1:113" s="112" customFormat="1" x14ac:dyDescent="0.2">
      <c r="A208" s="30"/>
      <c r="B208" s="42"/>
      <c r="C208" s="51"/>
      <c r="D208" s="52"/>
      <c r="E208" s="51"/>
      <c r="F208" s="53"/>
      <c r="G208" s="103"/>
      <c r="H208" s="45"/>
      <c r="I208" s="104"/>
      <c r="J208" s="105"/>
      <c r="K208" s="48"/>
      <c r="L208" s="106"/>
      <c r="M208" s="104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  <c r="AE208" s="111"/>
      <c r="AF208" s="111"/>
      <c r="AG208" s="111"/>
      <c r="AH208" s="111"/>
      <c r="AI208" s="111"/>
      <c r="AJ208" s="111"/>
      <c r="AK208" s="111"/>
      <c r="AL208" s="111"/>
      <c r="AM208" s="111"/>
      <c r="AN208" s="111"/>
      <c r="AO208" s="111"/>
      <c r="AP208" s="111"/>
      <c r="AQ208" s="111"/>
      <c r="AR208" s="111"/>
      <c r="AS208" s="111"/>
      <c r="AT208" s="111"/>
      <c r="AU208" s="111"/>
      <c r="AV208" s="111"/>
      <c r="AW208" s="111"/>
      <c r="AX208" s="111"/>
      <c r="AY208" s="111"/>
      <c r="AZ208" s="111"/>
      <c r="BA208" s="111"/>
      <c r="BB208" s="111"/>
      <c r="BC208" s="111"/>
      <c r="BD208" s="111"/>
      <c r="BE208" s="111"/>
      <c r="BF208" s="111"/>
      <c r="BG208" s="111"/>
      <c r="BH208" s="111"/>
      <c r="BI208" s="111"/>
      <c r="BJ208" s="111"/>
      <c r="BK208" s="111"/>
      <c r="BL208" s="111"/>
      <c r="BM208" s="111"/>
      <c r="BN208" s="111"/>
      <c r="BO208" s="111"/>
      <c r="BP208" s="111"/>
      <c r="BQ208" s="111"/>
      <c r="BR208" s="111"/>
      <c r="BS208" s="111"/>
      <c r="BT208" s="111"/>
      <c r="BU208" s="111"/>
      <c r="BV208" s="111"/>
      <c r="BW208" s="111"/>
      <c r="BX208" s="111"/>
      <c r="BY208" s="111"/>
      <c r="BZ208" s="111"/>
      <c r="CA208" s="111"/>
      <c r="CB208" s="111"/>
      <c r="CC208" s="111"/>
      <c r="CD208" s="111"/>
      <c r="CE208" s="111"/>
      <c r="CF208" s="111"/>
      <c r="CG208" s="111"/>
      <c r="CH208" s="111"/>
      <c r="CI208" s="111"/>
      <c r="CJ208" s="111"/>
      <c r="CK208" s="111"/>
      <c r="CL208" s="111"/>
      <c r="CM208" s="111"/>
      <c r="CN208" s="111"/>
      <c r="CO208" s="111"/>
      <c r="CP208" s="111"/>
      <c r="CQ208" s="111"/>
      <c r="CR208" s="111"/>
      <c r="CS208" s="111"/>
      <c r="CT208" s="111"/>
      <c r="CU208" s="111"/>
      <c r="CV208" s="111"/>
      <c r="CW208" s="111"/>
      <c r="CX208" s="111"/>
      <c r="CY208" s="111"/>
      <c r="CZ208" s="111"/>
      <c r="DA208" s="111"/>
      <c r="DB208" s="111"/>
      <c r="DC208" s="111"/>
      <c r="DD208" s="111"/>
      <c r="DE208" s="111"/>
      <c r="DF208" s="111"/>
      <c r="DG208" s="111"/>
      <c r="DH208" s="111"/>
      <c r="DI208" s="111"/>
    </row>
    <row r="209" spans="1:113" s="112" customFormat="1" x14ac:dyDescent="0.2">
      <c r="A209" s="30" t="s">
        <v>4371</v>
      </c>
      <c r="B209" s="155"/>
      <c r="C209" s="199" t="s">
        <v>5272</v>
      </c>
      <c r="D209" s="52"/>
      <c r="E209" s="157"/>
      <c r="F209" s="53" t="s">
        <v>4918</v>
      </c>
      <c r="G209" s="54" t="s">
        <v>2</v>
      </c>
      <c r="H209" s="55"/>
      <c r="I209" s="56"/>
      <c r="J209" s="57"/>
      <c r="K209" s="58"/>
      <c r="L209" s="56">
        <v>40</v>
      </c>
      <c r="M209" s="56" t="str">
        <f>IF(ISNUMBER(H209),L209*H209,IF(ISNUMBER(J209),J209,IF(J209="RATE ONLY",LOWER("RATE ONLY")," ")))</f>
        <v xml:space="preserve"> </v>
      </c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  <c r="AE209" s="111"/>
      <c r="AF209" s="111"/>
      <c r="AG209" s="111"/>
      <c r="AH209" s="111"/>
      <c r="AI209" s="111"/>
      <c r="AJ209" s="111"/>
      <c r="AK209" s="111"/>
      <c r="AL209" s="111"/>
      <c r="AM209" s="111"/>
      <c r="AN209" s="111"/>
      <c r="AO209" s="111"/>
      <c r="AP209" s="111"/>
      <c r="AQ209" s="111"/>
      <c r="AR209" s="111"/>
      <c r="AS209" s="111"/>
      <c r="AT209" s="111"/>
      <c r="AU209" s="111"/>
      <c r="AV209" s="111"/>
      <c r="AW209" s="111"/>
      <c r="AX209" s="111"/>
      <c r="AY209" s="111"/>
      <c r="AZ209" s="111"/>
      <c r="BA209" s="111"/>
      <c r="BB209" s="111"/>
      <c r="BC209" s="111"/>
      <c r="BD209" s="111"/>
      <c r="BE209" s="111"/>
      <c r="BF209" s="111"/>
      <c r="BG209" s="111"/>
      <c r="BH209" s="111"/>
      <c r="BI209" s="111"/>
      <c r="BJ209" s="111"/>
      <c r="BK209" s="111"/>
      <c r="BL209" s="111"/>
      <c r="BM209" s="111"/>
      <c r="BN209" s="111"/>
      <c r="BO209" s="111"/>
      <c r="BP209" s="111"/>
      <c r="BQ209" s="111"/>
      <c r="BR209" s="111"/>
      <c r="BS209" s="111"/>
      <c r="BT209" s="111"/>
      <c r="BU209" s="111"/>
      <c r="BV209" s="111"/>
      <c r="BW209" s="111"/>
      <c r="BX209" s="111"/>
      <c r="BY209" s="111"/>
      <c r="BZ209" s="111"/>
      <c r="CA209" s="111"/>
      <c r="CB209" s="111"/>
      <c r="CC209" s="111"/>
      <c r="CD209" s="111"/>
      <c r="CE209" s="111"/>
      <c r="CF209" s="111"/>
      <c r="CG209" s="111"/>
      <c r="CH209" s="111"/>
      <c r="CI209" s="111"/>
      <c r="CJ209" s="111"/>
      <c r="CK209" s="111"/>
      <c r="CL209" s="111"/>
      <c r="CM209" s="111"/>
      <c r="CN209" s="111"/>
      <c r="CO209" s="111"/>
      <c r="CP209" s="111"/>
      <c r="CQ209" s="111"/>
      <c r="CR209" s="111"/>
      <c r="CS209" s="111"/>
      <c r="CT209" s="111"/>
      <c r="CU209" s="111"/>
      <c r="CV209" s="111"/>
      <c r="CW209" s="111"/>
      <c r="CX209" s="111"/>
      <c r="CY209" s="111"/>
      <c r="CZ209" s="111"/>
      <c r="DA209" s="111"/>
      <c r="DB209" s="111"/>
      <c r="DC209" s="111"/>
      <c r="DD209" s="111"/>
      <c r="DE209" s="111"/>
      <c r="DF209" s="111"/>
      <c r="DG209" s="111"/>
      <c r="DH209" s="111"/>
      <c r="DI209" s="111"/>
    </row>
    <row r="210" spans="1:113" s="112" customFormat="1" x14ac:dyDescent="0.2">
      <c r="A210" s="30"/>
      <c r="B210" s="42"/>
      <c r="C210" s="200"/>
      <c r="D210" s="52"/>
      <c r="E210" s="51"/>
      <c r="F210" s="53"/>
      <c r="G210" s="103"/>
      <c r="H210" s="45"/>
      <c r="I210" s="104"/>
      <c r="J210" s="105"/>
      <c r="K210" s="48"/>
      <c r="L210" s="106"/>
      <c r="M210" s="104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111"/>
      <c r="AJ210" s="111"/>
      <c r="AK210" s="111"/>
      <c r="AL210" s="111"/>
      <c r="AM210" s="111"/>
      <c r="AN210" s="111"/>
      <c r="AO210" s="111"/>
      <c r="AP210" s="111"/>
      <c r="AQ210" s="111"/>
      <c r="AR210" s="111"/>
      <c r="AS210" s="111"/>
      <c r="AT210" s="111"/>
      <c r="AU210" s="111"/>
      <c r="AV210" s="111"/>
      <c r="AW210" s="111"/>
      <c r="AX210" s="111"/>
      <c r="AY210" s="111"/>
      <c r="AZ210" s="111"/>
      <c r="BA210" s="111"/>
      <c r="BB210" s="111"/>
      <c r="BC210" s="111"/>
      <c r="BD210" s="111"/>
      <c r="BE210" s="111"/>
      <c r="BF210" s="111"/>
      <c r="BG210" s="111"/>
      <c r="BH210" s="111"/>
      <c r="BI210" s="111"/>
      <c r="BJ210" s="111"/>
      <c r="BK210" s="111"/>
      <c r="BL210" s="111"/>
      <c r="BM210" s="111"/>
      <c r="BN210" s="111"/>
      <c r="BO210" s="111"/>
      <c r="BP210" s="111"/>
      <c r="BQ210" s="111"/>
      <c r="BR210" s="111"/>
      <c r="BS210" s="111"/>
      <c r="BT210" s="111"/>
      <c r="BU210" s="111"/>
      <c r="BV210" s="111"/>
      <c r="BW210" s="111"/>
      <c r="BX210" s="111"/>
      <c r="BY210" s="111"/>
      <c r="BZ210" s="111"/>
      <c r="CA210" s="111"/>
      <c r="CB210" s="111"/>
      <c r="CC210" s="111"/>
      <c r="CD210" s="111"/>
      <c r="CE210" s="111"/>
      <c r="CF210" s="111"/>
      <c r="CG210" s="111"/>
      <c r="CH210" s="111"/>
      <c r="CI210" s="111"/>
      <c r="CJ210" s="111"/>
      <c r="CK210" s="111"/>
      <c r="CL210" s="111"/>
      <c r="CM210" s="111"/>
      <c r="CN210" s="111"/>
      <c r="CO210" s="111"/>
      <c r="CP210" s="111"/>
      <c r="CQ210" s="111"/>
      <c r="CR210" s="111"/>
      <c r="CS210" s="111"/>
      <c r="CT210" s="111"/>
      <c r="CU210" s="111"/>
      <c r="CV210" s="111"/>
      <c r="CW210" s="111"/>
      <c r="CX210" s="111"/>
      <c r="CY210" s="111"/>
      <c r="CZ210" s="111"/>
      <c r="DA210" s="111"/>
      <c r="DB210" s="111"/>
      <c r="DC210" s="111"/>
      <c r="DD210" s="111"/>
      <c r="DE210" s="111"/>
      <c r="DF210" s="111"/>
      <c r="DG210" s="111"/>
      <c r="DH210" s="111"/>
      <c r="DI210" s="111"/>
    </row>
    <row r="211" spans="1:113" s="112" customFormat="1" x14ac:dyDescent="0.2">
      <c r="A211" s="30" t="s">
        <v>3</v>
      </c>
      <c r="B211" s="155"/>
      <c r="C211" s="199" t="s">
        <v>5273</v>
      </c>
      <c r="D211" s="52"/>
      <c r="E211" s="157"/>
      <c r="F211" s="53" t="s">
        <v>4919</v>
      </c>
      <c r="G211" s="54" t="s">
        <v>2</v>
      </c>
      <c r="H211" s="55"/>
      <c r="I211" s="56"/>
      <c r="J211" s="57"/>
      <c r="K211" s="58"/>
      <c r="L211" s="56">
        <v>40</v>
      </c>
      <c r="M211" s="56" t="str">
        <f>IF(ISNUMBER(H211),L211*H211,IF(ISNUMBER(J211),J211,IF(J211="RATE ONLY",LOWER("RATE ONLY")," ")))</f>
        <v xml:space="preserve"> </v>
      </c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1"/>
      <c r="AK211" s="111"/>
      <c r="AL211" s="111"/>
      <c r="AM211" s="111"/>
      <c r="AN211" s="111"/>
      <c r="AO211" s="111"/>
      <c r="AP211" s="111"/>
      <c r="AQ211" s="111"/>
      <c r="AR211" s="111"/>
      <c r="AS211" s="111"/>
      <c r="AT211" s="111"/>
      <c r="AU211" s="111"/>
      <c r="AV211" s="111"/>
      <c r="AW211" s="111"/>
      <c r="AX211" s="111"/>
      <c r="AY211" s="111"/>
      <c r="AZ211" s="111"/>
      <c r="BA211" s="111"/>
      <c r="BB211" s="111"/>
      <c r="BC211" s="111"/>
      <c r="BD211" s="111"/>
      <c r="BE211" s="111"/>
      <c r="BF211" s="111"/>
      <c r="BG211" s="111"/>
      <c r="BH211" s="111"/>
      <c r="BI211" s="111"/>
      <c r="BJ211" s="111"/>
      <c r="BK211" s="111"/>
      <c r="BL211" s="111"/>
      <c r="BM211" s="111"/>
      <c r="BN211" s="111"/>
      <c r="BO211" s="111"/>
      <c r="BP211" s="111"/>
      <c r="BQ211" s="111"/>
      <c r="BR211" s="111"/>
      <c r="BS211" s="111"/>
      <c r="BT211" s="111"/>
      <c r="BU211" s="111"/>
      <c r="BV211" s="111"/>
      <c r="BW211" s="111"/>
      <c r="BX211" s="111"/>
      <c r="BY211" s="111"/>
      <c r="BZ211" s="111"/>
      <c r="CA211" s="111"/>
      <c r="CB211" s="111"/>
      <c r="CC211" s="111"/>
      <c r="CD211" s="111"/>
      <c r="CE211" s="111"/>
      <c r="CF211" s="111"/>
      <c r="CG211" s="111"/>
      <c r="CH211" s="111"/>
      <c r="CI211" s="111"/>
      <c r="CJ211" s="111"/>
      <c r="CK211" s="111"/>
      <c r="CL211" s="111"/>
      <c r="CM211" s="111"/>
      <c r="CN211" s="111"/>
      <c r="CO211" s="111"/>
      <c r="CP211" s="111"/>
      <c r="CQ211" s="111"/>
      <c r="CR211" s="111"/>
      <c r="CS211" s="111"/>
      <c r="CT211" s="111"/>
      <c r="CU211" s="111"/>
      <c r="CV211" s="111"/>
      <c r="CW211" s="111"/>
      <c r="CX211" s="111"/>
      <c r="CY211" s="111"/>
      <c r="CZ211" s="111"/>
      <c r="DA211" s="111"/>
      <c r="DB211" s="111"/>
      <c r="DC211" s="111"/>
      <c r="DD211" s="111"/>
      <c r="DE211" s="111"/>
      <c r="DF211" s="111"/>
      <c r="DG211" s="111"/>
      <c r="DH211" s="111"/>
      <c r="DI211" s="111"/>
    </row>
    <row r="212" spans="1:113" s="112" customFormat="1" x14ac:dyDescent="0.2">
      <c r="A212" s="30"/>
      <c r="B212" s="42"/>
      <c r="C212" s="200"/>
      <c r="D212" s="52"/>
      <c r="E212" s="51"/>
      <c r="F212" s="53"/>
      <c r="G212" s="103"/>
      <c r="H212" s="45"/>
      <c r="I212" s="104"/>
      <c r="J212" s="105"/>
      <c r="K212" s="48"/>
      <c r="L212" s="106"/>
      <c r="M212" s="104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111"/>
      <c r="AJ212" s="111"/>
      <c r="AK212" s="111"/>
      <c r="AL212" s="111"/>
      <c r="AM212" s="111"/>
      <c r="AN212" s="111"/>
      <c r="AO212" s="111"/>
      <c r="AP212" s="111"/>
      <c r="AQ212" s="111"/>
      <c r="AR212" s="111"/>
      <c r="AS212" s="111"/>
      <c r="AT212" s="111"/>
      <c r="AU212" s="111"/>
      <c r="AV212" s="111"/>
      <c r="AW212" s="111"/>
      <c r="AX212" s="111"/>
      <c r="AY212" s="111"/>
      <c r="AZ212" s="111"/>
      <c r="BA212" s="111"/>
      <c r="BB212" s="111"/>
      <c r="BC212" s="111"/>
      <c r="BD212" s="111"/>
      <c r="BE212" s="111"/>
      <c r="BF212" s="111"/>
      <c r="BG212" s="111"/>
      <c r="BH212" s="111"/>
      <c r="BI212" s="111"/>
      <c r="BJ212" s="111"/>
      <c r="BK212" s="111"/>
      <c r="BL212" s="111"/>
      <c r="BM212" s="111"/>
      <c r="BN212" s="111"/>
      <c r="BO212" s="111"/>
      <c r="BP212" s="111"/>
      <c r="BQ212" s="111"/>
      <c r="BR212" s="111"/>
      <c r="BS212" s="111"/>
      <c r="BT212" s="111"/>
      <c r="BU212" s="111"/>
      <c r="BV212" s="111"/>
      <c r="BW212" s="111"/>
      <c r="BX212" s="111"/>
      <c r="BY212" s="111"/>
      <c r="BZ212" s="111"/>
      <c r="CA212" s="111"/>
      <c r="CB212" s="111"/>
      <c r="CC212" s="111"/>
      <c r="CD212" s="111"/>
      <c r="CE212" s="111"/>
      <c r="CF212" s="111"/>
      <c r="CG212" s="111"/>
      <c r="CH212" s="111"/>
      <c r="CI212" s="111"/>
      <c r="CJ212" s="111"/>
      <c r="CK212" s="111"/>
      <c r="CL212" s="111"/>
      <c r="CM212" s="111"/>
      <c r="CN212" s="111"/>
      <c r="CO212" s="111"/>
      <c r="CP212" s="111"/>
      <c r="CQ212" s="111"/>
      <c r="CR212" s="111"/>
      <c r="CS212" s="111"/>
      <c r="CT212" s="111"/>
      <c r="CU212" s="111"/>
      <c r="CV212" s="111"/>
      <c r="CW212" s="111"/>
      <c r="CX212" s="111"/>
      <c r="CY212" s="111"/>
      <c r="CZ212" s="111"/>
      <c r="DA212" s="111"/>
      <c r="DB212" s="111"/>
      <c r="DC212" s="111"/>
      <c r="DD212" s="111"/>
      <c r="DE212" s="111"/>
      <c r="DF212" s="111"/>
      <c r="DG212" s="111"/>
      <c r="DH212" s="111"/>
      <c r="DI212" s="111"/>
    </row>
    <row r="213" spans="1:113" s="112" customFormat="1" x14ac:dyDescent="0.2">
      <c r="A213" s="30" t="s">
        <v>3</v>
      </c>
      <c r="B213" s="155"/>
      <c r="C213" s="199" t="s">
        <v>5274</v>
      </c>
      <c r="D213" s="52"/>
      <c r="E213" s="157"/>
      <c r="F213" s="53" t="s">
        <v>4920</v>
      </c>
      <c r="G213" s="54" t="s">
        <v>2</v>
      </c>
      <c r="H213" s="55"/>
      <c r="I213" s="56"/>
      <c r="J213" s="57"/>
      <c r="K213" s="58"/>
      <c r="L213" s="56">
        <v>45</v>
      </c>
      <c r="M213" s="56" t="str">
        <f>IF(ISNUMBER(H213),L213*H213,IF(ISNUMBER(J213),J213,IF(J213="RATE ONLY",LOWER("RATE ONLY")," ")))</f>
        <v xml:space="preserve"> </v>
      </c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  <c r="AE213" s="111"/>
      <c r="AF213" s="111"/>
      <c r="AG213" s="111"/>
      <c r="AH213" s="111"/>
      <c r="AI213" s="111"/>
      <c r="AJ213" s="111"/>
      <c r="AK213" s="111"/>
      <c r="AL213" s="111"/>
      <c r="AM213" s="111"/>
      <c r="AN213" s="111"/>
      <c r="AO213" s="111"/>
      <c r="AP213" s="111"/>
      <c r="AQ213" s="111"/>
      <c r="AR213" s="111"/>
      <c r="AS213" s="111"/>
      <c r="AT213" s="111"/>
      <c r="AU213" s="111"/>
      <c r="AV213" s="111"/>
      <c r="AW213" s="111"/>
      <c r="AX213" s="111"/>
      <c r="AY213" s="111"/>
      <c r="AZ213" s="111"/>
      <c r="BA213" s="111"/>
      <c r="BB213" s="111"/>
      <c r="BC213" s="111"/>
      <c r="BD213" s="111"/>
      <c r="BE213" s="111"/>
      <c r="BF213" s="111"/>
      <c r="BG213" s="111"/>
      <c r="BH213" s="111"/>
      <c r="BI213" s="111"/>
      <c r="BJ213" s="111"/>
      <c r="BK213" s="111"/>
      <c r="BL213" s="111"/>
      <c r="BM213" s="111"/>
      <c r="BN213" s="111"/>
      <c r="BO213" s="111"/>
      <c r="BP213" s="111"/>
      <c r="BQ213" s="111"/>
      <c r="BR213" s="111"/>
      <c r="BS213" s="111"/>
      <c r="BT213" s="111"/>
      <c r="BU213" s="111"/>
      <c r="BV213" s="111"/>
      <c r="BW213" s="111"/>
      <c r="BX213" s="111"/>
      <c r="BY213" s="111"/>
      <c r="BZ213" s="111"/>
      <c r="CA213" s="111"/>
      <c r="CB213" s="111"/>
      <c r="CC213" s="111"/>
      <c r="CD213" s="111"/>
      <c r="CE213" s="111"/>
      <c r="CF213" s="111"/>
      <c r="CG213" s="111"/>
      <c r="CH213" s="111"/>
      <c r="CI213" s="111"/>
      <c r="CJ213" s="111"/>
      <c r="CK213" s="111"/>
      <c r="CL213" s="111"/>
      <c r="CM213" s="111"/>
      <c r="CN213" s="111"/>
      <c r="CO213" s="111"/>
      <c r="CP213" s="111"/>
      <c r="CQ213" s="111"/>
      <c r="CR213" s="111"/>
      <c r="CS213" s="111"/>
      <c r="CT213" s="111"/>
      <c r="CU213" s="111"/>
      <c r="CV213" s="111"/>
      <c r="CW213" s="111"/>
      <c r="CX213" s="111"/>
      <c r="CY213" s="111"/>
      <c r="CZ213" s="111"/>
      <c r="DA213" s="111"/>
      <c r="DB213" s="111"/>
      <c r="DC213" s="111"/>
      <c r="DD213" s="111"/>
      <c r="DE213" s="111"/>
      <c r="DF213" s="111"/>
      <c r="DG213" s="111"/>
      <c r="DH213" s="111"/>
      <c r="DI213" s="111"/>
    </row>
    <row r="214" spans="1:113" s="112" customFormat="1" x14ac:dyDescent="0.2">
      <c r="A214" s="30"/>
      <c r="B214" s="42"/>
      <c r="C214" s="51"/>
      <c r="D214" s="52"/>
      <c r="E214" s="51"/>
      <c r="F214" s="53"/>
      <c r="G214" s="103"/>
      <c r="H214" s="45"/>
      <c r="I214" s="104"/>
      <c r="J214" s="105"/>
      <c r="K214" s="48"/>
      <c r="L214" s="106"/>
      <c r="M214" s="104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  <c r="AE214" s="111"/>
      <c r="AF214" s="111"/>
      <c r="AG214" s="111"/>
      <c r="AH214" s="111"/>
      <c r="AI214" s="111"/>
      <c r="AJ214" s="111"/>
      <c r="AK214" s="111"/>
      <c r="AL214" s="111"/>
      <c r="AM214" s="111"/>
      <c r="AN214" s="111"/>
      <c r="AO214" s="111"/>
      <c r="AP214" s="111"/>
      <c r="AQ214" s="111"/>
      <c r="AR214" s="111"/>
      <c r="AS214" s="111"/>
      <c r="AT214" s="111"/>
      <c r="AU214" s="111"/>
      <c r="AV214" s="111"/>
      <c r="AW214" s="111"/>
      <c r="AX214" s="111"/>
      <c r="AY214" s="111"/>
      <c r="AZ214" s="111"/>
      <c r="BA214" s="111"/>
      <c r="BB214" s="111"/>
      <c r="BC214" s="111"/>
      <c r="BD214" s="111"/>
      <c r="BE214" s="111"/>
      <c r="BF214" s="111"/>
      <c r="BG214" s="111"/>
      <c r="BH214" s="111"/>
      <c r="BI214" s="111"/>
      <c r="BJ214" s="111"/>
      <c r="BK214" s="111"/>
      <c r="BL214" s="111"/>
      <c r="BM214" s="111"/>
      <c r="BN214" s="111"/>
      <c r="BO214" s="111"/>
      <c r="BP214" s="111"/>
      <c r="BQ214" s="111"/>
      <c r="BR214" s="111"/>
      <c r="BS214" s="111"/>
      <c r="BT214" s="111"/>
      <c r="BU214" s="111"/>
      <c r="BV214" s="111"/>
      <c r="BW214" s="111"/>
      <c r="BX214" s="111"/>
      <c r="BY214" s="111"/>
      <c r="BZ214" s="111"/>
      <c r="CA214" s="111"/>
      <c r="CB214" s="111"/>
      <c r="CC214" s="111"/>
      <c r="CD214" s="111"/>
      <c r="CE214" s="111"/>
      <c r="CF214" s="111"/>
      <c r="CG214" s="111"/>
      <c r="CH214" s="111"/>
      <c r="CI214" s="111"/>
      <c r="CJ214" s="111"/>
      <c r="CK214" s="111"/>
      <c r="CL214" s="111"/>
      <c r="CM214" s="111"/>
      <c r="CN214" s="111"/>
      <c r="CO214" s="111"/>
      <c r="CP214" s="111"/>
      <c r="CQ214" s="111"/>
      <c r="CR214" s="111"/>
      <c r="CS214" s="111"/>
      <c r="CT214" s="111"/>
      <c r="CU214" s="111"/>
      <c r="CV214" s="111"/>
      <c r="CW214" s="111"/>
      <c r="CX214" s="111"/>
      <c r="CY214" s="111"/>
      <c r="CZ214" s="111"/>
      <c r="DA214" s="111"/>
      <c r="DB214" s="111"/>
      <c r="DC214" s="111"/>
      <c r="DD214" s="111"/>
      <c r="DE214" s="111"/>
      <c r="DF214" s="111"/>
      <c r="DG214" s="111"/>
      <c r="DH214" s="111"/>
      <c r="DI214" s="111"/>
    </row>
    <row r="215" spans="1:113" s="112" customFormat="1" ht="24" x14ac:dyDescent="0.2">
      <c r="A215" s="30" t="s">
        <v>55</v>
      </c>
      <c r="B215" s="150" t="s">
        <v>4921</v>
      </c>
      <c r="C215" s="151"/>
      <c r="D215" s="52"/>
      <c r="E215" s="157"/>
      <c r="F215" s="43" t="s">
        <v>4922</v>
      </c>
      <c r="G215" s="54" t="s">
        <v>99</v>
      </c>
      <c r="H215" s="55"/>
      <c r="I215" s="56"/>
      <c r="J215" s="57"/>
      <c r="K215" s="58"/>
      <c r="L215" s="56">
        <v>120</v>
      </c>
      <c r="M215" s="56" t="str">
        <f>IF(ISNUMBER(H215),L215*H215,IF(ISNUMBER(J215),J215,IF(J215="RATE ONLY",LOWER("RATE ONLY")," ")))</f>
        <v xml:space="preserve"> </v>
      </c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  <c r="AE215" s="111"/>
      <c r="AF215" s="111"/>
      <c r="AG215" s="111"/>
      <c r="AH215" s="111"/>
      <c r="AI215" s="111"/>
      <c r="AJ215" s="111"/>
      <c r="AK215" s="111"/>
      <c r="AL215" s="111"/>
      <c r="AM215" s="111"/>
      <c r="AN215" s="111"/>
      <c r="AO215" s="111"/>
      <c r="AP215" s="111"/>
      <c r="AQ215" s="111"/>
      <c r="AR215" s="111"/>
      <c r="AS215" s="111"/>
      <c r="AT215" s="111"/>
      <c r="AU215" s="111"/>
      <c r="AV215" s="111"/>
      <c r="AW215" s="111"/>
      <c r="AX215" s="111"/>
      <c r="AY215" s="111"/>
      <c r="AZ215" s="111"/>
      <c r="BA215" s="111"/>
      <c r="BB215" s="111"/>
      <c r="BC215" s="111"/>
      <c r="BD215" s="111"/>
      <c r="BE215" s="111"/>
      <c r="BF215" s="111"/>
      <c r="BG215" s="111"/>
      <c r="BH215" s="111"/>
      <c r="BI215" s="111"/>
      <c r="BJ215" s="111"/>
      <c r="BK215" s="111"/>
      <c r="BL215" s="111"/>
      <c r="BM215" s="111"/>
      <c r="BN215" s="111"/>
      <c r="BO215" s="111"/>
      <c r="BP215" s="111"/>
      <c r="BQ215" s="111"/>
      <c r="BR215" s="111"/>
      <c r="BS215" s="111"/>
      <c r="BT215" s="111"/>
      <c r="BU215" s="111"/>
      <c r="BV215" s="111"/>
      <c r="BW215" s="111"/>
      <c r="BX215" s="111"/>
      <c r="BY215" s="111"/>
      <c r="BZ215" s="111"/>
      <c r="CA215" s="111"/>
      <c r="CB215" s="111"/>
      <c r="CC215" s="111"/>
      <c r="CD215" s="111"/>
      <c r="CE215" s="111"/>
      <c r="CF215" s="111"/>
      <c r="CG215" s="111"/>
      <c r="CH215" s="111"/>
      <c r="CI215" s="111"/>
      <c r="CJ215" s="111"/>
      <c r="CK215" s="111"/>
      <c r="CL215" s="111"/>
      <c r="CM215" s="111"/>
      <c r="CN215" s="111"/>
      <c r="CO215" s="111"/>
      <c r="CP215" s="111"/>
      <c r="CQ215" s="111"/>
      <c r="CR215" s="111"/>
      <c r="CS215" s="111"/>
      <c r="CT215" s="111"/>
      <c r="CU215" s="111"/>
      <c r="CV215" s="111"/>
      <c r="CW215" s="111"/>
      <c r="CX215" s="111"/>
      <c r="CY215" s="111"/>
      <c r="CZ215" s="111"/>
      <c r="DA215" s="111"/>
      <c r="DB215" s="111"/>
      <c r="DC215" s="111"/>
      <c r="DD215" s="111"/>
      <c r="DE215" s="111"/>
      <c r="DF215" s="111"/>
      <c r="DG215" s="111"/>
      <c r="DH215" s="111"/>
      <c r="DI215" s="111"/>
    </row>
    <row r="216" spans="1:113" s="112" customFormat="1" x14ac:dyDescent="0.2">
      <c r="A216" s="30"/>
      <c r="B216" s="42"/>
      <c r="C216" s="51"/>
      <c r="D216" s="52"/>
      <c r="E216" s="51"/>
      <c r="F216" s="53"/>
      <c r="G216" s="103"/>
      <c r="H216" s="45"/>
      <c r="I216" s="104"/>
      <c r="J216" s="105"/>
      <c r="K216" s="48"/>
      <c r="L216" s="106"/>
      <c r="M216" s="104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  <c r="AE216" s="111"/>
      <c r="AF216" s="111"/>
      <c r="AG216" s="111"/>
      <c r="AH216" s="111"/>
      <c r="AI216" s="111"/>
      <c r="AJ216" s="111"/>
      <c r="AK216" s="111"/>
      <c r="AL216" s="111"/>
      <c r="AM216" s="111"/>
      <c r="AN216" s="111"/>
      <c r="AO216" s="111"/>
      <c r="AP216" s="111"/>
      <c r="AQ216" s="111"/>
      <c r="AR216" s="111"/>
      <c r="AS216" s="111"/>
      <c r="AT216" s="111"/>
      <c r="AU216" s="111"/>
      <c r="AV216" s="111"/>
      <c r="AW216" s="111"/>
      <c r="AX216" s="111"/>
      <c r="AY216" s="111"/>
      <c r="AZ216" s="111"/>
      <c r="BA216" s="111"/>
      <c r="BB216" s="111"/>
      <c r="BC216" s="111"/>
      <c r="BD216" s="111"/>
      <c r="BE216" s="111"/>
      <c r="BF216" s="111"/>
      <c r="BG216" s="111"/>
      <c r="BH216" s="111"/>
      <c r="BI216" s="111"/>
      <c r="BJ216" s="111"/>
      <c r="BK216" s="111"/>
      <c r="BL216" s="111"/>
      <c r="BM216" s="111"/>
      <c r="BN216" s="111"/>
      <c r="BO216" s="111"/>
      <c r="BP216" s="111"/>
      <c r="BQ216" s="111"/>
      <c r="BR216" s="111"/>
      <c r="BS216" s="111"/>
      <c r="BT216" s="111"/>
      <c r="BU216" s="111"/>
      <c r="BV216" s="111"/>
      <c r="BW216" s="111"/>
      <c r="BX216" s="111"/>
      <c r="BY216" s="111"/>
      <c r="BZ216" s="111"/>
      <c r="CA216" s="111"/>
      <c r="CB216" s="111"/>
      <c r="CC216" s="111"/>
      <c r="CD216" s="111"/>
      <c r="CE216" s="111"/>
      <c r="CF216" s="111"/>
      <c r="CG216" s="111"/>
      <c r="CH216" s="111"/>
      <c r="CI216" s="111"/>
      <c r="CJ216" s="111"/>
      <c r="CK216" s="111"/>
      <c r="CL216" s="111"/>
      <c r="CM216" s="111"/>
      <c r="CN216" s="111"/>
      <c r="CO216" s="111"/>
      <c r="CP216" s="111"/>
      <c r="CQ216" s="111"/>
      <c r="CR216" s="111"/>
      <c r="CS216" s="111"/>
      <c r="CT216" s="111"/>
      <c r="CU216" s="111"/>
      <c r="CV216" s="111"/>
      <c r="CW216" s="111"/>
      <c r="CX216" s="111"/>
      <c r="CY216" s="111"/>
      <c r="CZ216" s="111"/>
      <c r="DA216" s="111"/>
      <c r="DB216" s="111"/>
      <c r="DC216" s="111"/>
      <c r="DD216" s="111"/>
      <c r="DE216" s="111"/>
      <c r="DF216" s="111"/>
      <c r="DG216" s="111"/>
      <c r="DH216" s="111"/>
      <c r="DI216" s="111"/>
    </row>
    <row r="217" spans="1:113" s="112" customFormat="1" ht="22.8" x14ac:dyDescent="0.2">
      <c r="A217" s="30" t="s">
        <v>7</v>
      </c>
      <c r="B217" s="155" t="s">
        <v>4936</v>
      </c>
      <c r="C217" s="151"/>
      <c r="D217" s="52"/>
      <c r="E217" s="157"/>
      <c r="F217" s="53" t="s">
        <v>315</v>
      </c>
      <c r="G217" s="54"/>
      <c r="H217" s="55"/>
      <c r="I217" s="56"/>
      <c r="J217" s="57"/>
      <c r="K217" s="58"/>
      <c r="L217" s="56"/>
      <c r="M217" s="56" t="str">
        <f>IF(ISNUMBER(H217),L217*H217,IF(ISNUMBER(J217),J217,IF(J217="RATE ONLY",LOWER("RATE ONLY")," ")))</f>
        <v xml:space="preserve"> </v>
      </c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  <c r="AE217" s="111"/>
      <c r="AF217" s="111"/>
      <c r="AG217" s="111"/>
      <c r="AH217" s="111"/>
      <c r="AI217" s="111"/>
      <c r="AJ217" s="111"/>
      <c r="AK217" s="111"/>
      <c r="AL217" s="111"/>
      <c r="AM217" s="111"/>
      <c r="AN217" s="111"/>
      <c r="AO217" s="111"/>
      <c r="AP217" s="111"/>
      <c r="AQ217" s="111"/>
      <c r="AR217" s="111"/>
      <c r="AS217" s="111"/>
      <c r="AT217" s="111"/>
      <c r="AU217" s="111"/>
      <c r="AV217" s="111"/>
      <c r="AW217" s="111"/>
      <c r="AX217" s="111"/>
      <c r="AY217" s="111"/>
      <c r="AZ217" s="111"/>
      <c r="BA217" s="111"/>
      <c r="BB217" s="111"/>
      <c r="BC217" s="111"/>
      <c r="BD217" s="111"/>
      <c r="BE217" s="111"/>
      <c r="BF217" s="111"/>
      <c r="BG217" s="111"/>
      <c r="BH217" s="111"/>
      <c r="BI217" s="111"/>
      <c r="BJ217" s="111"/>
      <c r="BK217" s="111"/>
      <c r="BL217" s="111"/>
      <c r="BM217" s="111"/>
      <c r="BN217" s="111"/>
      <c r="BO217" s="111"/>
      <c r="BP217" s="111"/>
      <c r="BQ217" s="111"/>
      <c r="BR217" s="111"/>
      <c r="BS217" s="111"/>
      <c r="BT217" s="111"/>
      <c r="BU217" s="111"/>
      <c r="BV217" s="111"/>
      <c r="BW217" s="111"/>
      <c r="BX217" s="111"/>
      <c r="BY217" s="111"/>
      <c r="BZ217" s="111"/>
      <c r="CA217" s="111"/>
      <c r="CB217" s="111"/>
      <c r="CC217" s="111"/>
      <c r="CD217" s="111"/>
      <c r="CE217" s="111"/>
      <c r="CF217" s="111"/>
      <c r="CG217" s="111"/>
      <c r="CH217" s="111"/>
      <c r="CI217" s="111"/>
      <c r="CJ217" s="111"/>
      <c r="CK217" s="111"/>
      <c r="CL217" s="111"/>
      <c r="CM217" s="111"/>
      <c r="CN217" s="111"/>
      <c r="CO217" s="111"/>
      <c r="CP217" s="111"/>
      <c r="CQ217" s="111"/>
      <c r="CR217" s="111"/>
      <c r="CS217" s="111"/>
      <c r="CT217" s="111"/>
      <c r="CU217" s="111"/>
      <c r="CV217" s="111"/>
      <c r="CW217" s="111"/>
      <c r="CX217" s="111"/>
      <c r="CY217" s="111"/>
      <c r="CZ217" s="111"/>
      <c r="DA217" s="111"/>
      <c r="DB217" s="111"/>
      <c r="DC217" s="111"/>
      <c r="DD217" s="111"/>
      <c r="DE217" s="111"/>
      <c r="DF217" s="111"/>
      <c r="DG217" s="111"/>
      <c r="DH217" s="111"/>
      <c r="DI217" s="111"/>
    </row>
    <row r="218" spans="1:113" s="112" customFormat="1" x14ac:dyDescent="0.2">
      <c r="A218" s="30"/>
      <c r="B218" s="42"/>
      <c r="C218" s="51"/>
      <c r="D218" s="52"/>
      <c r="E218" s="51"/>
      <c r="F218" s="53"/>
      <c r="G218" s="103"/>
      <c r="H218" s="45"/>
      <c r="I218" s="104"/>
      <c r="J218" s="105"/>
      <c r="K218" s="48"/>
      <c r="L218" s="106"/>
      <c r="M218" s="104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11"/>
      <c r="AE218" s="111"/>
      <c r="AF218" s="111"/>
      <c r="AG218" s="111"/>
      <c r="AH218" s="111"/>
      <c r="AI218" s="111"/>
      <c r="AJ218" s="111"/>
      <c r="AK218" s="111"/>
      <c r="AL218" s="111"/>
      <c r="AM218" s="111"/>
      <c r="AN218" s="111"/>
      <c r="AO218" s="111"/>
      <c r="AP218" s="111"/>
      <c r="AQ218" s="111"/>
      <c r="AR218" s="111"/>
      <c r="AS218" s="111"/>
      <c r="AT218" s="111"/>
      <c r="AU218" s="111"/>
      <c r="AV218" s="111"/>
      <c r="AW218" s="111"/>
      <c r="AX218" s="111"/>
      <c r="AY218" s="111"/>
      <c r="AZ218" s="111"/>
      <c r="BA218" s="111"/>
      <c r="BB218" s="111"/>
      <c r="BC218" s="111"/>
      <c r="BD218" s="111"/>
      <c r="BE218" s="111"/>
      <c r="BF218" s="111"/>
      <c r="BG218" s="111"/>
      <c r="BH218" s="111"/>
      <c r="BI218" s="111"/>
      <c r="BJ218" s="111"/>
      <c r="BK218" s="111"/>
      <c r="BL218" s="111"/>
      <c r="BM218" s="111"/>
      <c r="BN218" s="111"/>
      <c r="BO218" s="111"/>
      <c r="BP218" s="111"/>
      <c r="BQ218" s="111"/>
      <c r="BR218" s="111"/>
      <c r="BS218" s="111"/>
      <c r="BT218" s="111"/>
      <c r="BU218" s="111"/>
      <c r="BV218" s="111"/>
      <c r="BW218" s="111"/>
      <c r="BX218" s="111"/>
      <c r="BY218" s="111"/>
      <c r="BZ218" s="111"/>
      <c r="CA218" s="111"/>
      <c r="CB218" s="111"/>
      <c r="CC218" s="111"/>
      <c r="CD218" s="111"/>
      <c r="CE218" s="111"/>
      <c r="CF218" s="111"/>
      <c r="CG218" s="111"/>
      <c r="CH218" s="111"/>
      <c r="CI218" s="111"/>
      <c r="CJ218" s="111"/>
      <c r="CK218" s="111"/>
      <c r="CL218" s="111"/>
      <c r="CM218" s="111"/>
      <c r="CN218" s="111"/>
      <c r="CO218" s="111"/>
      <c r="CP218" s="111"/>
      <c r="CQ218" s="111"/>
      <c r="CR218" s="111"/>
      <c r="CS218" s="111"/>
      <c r="CT218" s="111"/>
      <c r="CU218" s="111"/>
      <c r="CV218" s="111"/>
      <c r="CW218" s="111"/>
      <c r="CX218" s="111"/>
      <c r="CY218" s="111"/>
      <c r="CZ218" s="111"/>
      <c r="DA218" s="111"/>
      <c r="DB218" s="111"/>
      <c r="DC218" s="111"/>
      <c r="DD218" s="111"/>
      <c r="DE218" s="111"/>
      <c r="DF218" s="111"/>
      <c r="DG218" s="111"/>
      <c r="DH218" s="111"/>
      <c r="DI218" s="111"/>
    </row>
    <row r="219" spans="1:113" s="112" customFormat="1" ht="12" x14ac:dyDescent="0.2">
      <c r="A219" s="30" t="s">
        <v>55</v>
      </c>
      <c r="B219" s="150"/>
      <c r="C219" s="151" t="s">
        <v>316</v>
      </c>
      <c r="D219" s="52"/>
      <c r="E219" s="157"/>
      <c r="F219" s="43" t="s">
        <v>4385</v>
      </c>
      <c r="G219" s="54"/>
      <c r="H219" s="55"/>
      <c r="I219" s="56"/>
      <c r="J219" s="57"/>
      <c r="K219" s="58"/>
      <c r="L219" s="56"/>
      <c r="M219" s="56" t="str">
        <f>IF(ISNUMBER(H219),L219*H219,IF(ISNUMBER(J219),J219,IF(J219="RATE ONLY",LOWER("RATE ONLY")," ")))</f>
        <v xml:space="preserve"> </v>
      </c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  <c r="AA219" s="111"/>
      <c r="AB219" s="111"/>
      <c r="AC219" s="111"/>
      <c r="AD219" s="111"/>
      <c r="AE219" s="111"/>
      <c r="AF219" s="111"/>
      <c r="AG219" s="111"/>
      <c r="AH219" s="111"/>
      <c r="AI219" s="111"/>
      <c r="AJ219" s="111"/>
      <c r="AK219" s="111"/>
      <c r="AL219" s="111"/>
      <c r="AM219" s="111"/>
      <c r="AN219" s="111"/>
      <c r="AO219" s="111"/>
      <c r="AP219" s="111"/>
      <c r="AQ219" s="111"/>
      <c r="AR219" s="111"/>
      <c r="AS219" s="111"/>
      <c r="AT219" s="111"/>
      <c r="AU219" s="111"/>
      <c r="AV219" s="111"/>
      <c r="AW219" s="111"/>
      <c r="AX219" s="111"/>
      <c r="AY219" s="111"/>
      <c r="AZ219" s="111"/>
      <c r="BA219" s="111"/>
      <c r="BB219" s="111"/>
      <c r="BC219" s="111"/>
      <c r="BD219" s="111"/>
      <c r="BE219" s="111"/>
      <c r="BF219" s="111"/>
      <c r="BG219" s="111"/>
      <c r="BH219" s="111"/>
      <c r="BI219" s="111"/>
      <c r="BJ219" s="111"/>
      <c r="BK219" s="111"/>
      <c r="BL219" s="111"/>
      <c r="BM219" s="111"/>
      <c r="BN219" s="111"/>
      <c r="BO219" s="111"/>
      <c r="BP219" s="111"/>
      <c r="BQ219" s="111"/>
      <c r="BR219" s="111"/>
      <c r="BS219" s="111"/>
      <c r="BT219" s="111"/>
      <c r="BU219" s="111"/>
      <c r="BV219" s="111"/>
      <c r="BW219" s="111"/>
      <c r="BX219" s="111"/>
      <c r="BY219" s="111"/>
      <c r="BZ219" s="111"/>
      <c r="CA219" s="111"/>
      <c r="CB219" s="111"/>
      <c r="CC219" s="111"/>
      <c r="CD219" s="111"/>
      <c r="CE219" s="111"/>
      <c r="CF219" s="111"/>
      <c r="CG219" s="111"/>
      <c r="CH219" s="111"/>
      <c r="CI219" s="111"/>
      <c r="CJ219" s="111"/>
      <c r="CK219" s="111"/>
      <c r="CL219" s="111"/>
      <c r="CM219" s="111"/>
      <c r="CN219" s="111"/>
      <c r="CO219" s="111"/>
      <c r="CP219" s="111"/>
      <c r="CQ219" s="111"/>
      <c r="CR219" s="111"/>
      <c r="CS219" s="111"/>
      <c r="CT219" s="111"/>
      <c r="CU219" s="111"/>
      <c r="CV219" s="111"/>
      <c r="CW219" s="111"/>
      <c r="CX219" s="111"/>
      <c r="CY219" s="111"/>
      <c r="CZ219" s="111"/>
      <c r="DA219" s="111"/>
      <c r="DB219" s="111"/>
      <c r="DC219" s="111"/>
      <c r="DD219" s="111"/>
      <c r="DE219" s="111"/>
      <c r="DF219" s="111"/>
      <c r="DG219" s="111"/>
      <c r="DH219" s="111"/>
      <c r="DI219" s="111"/>
    </row>
    <row r="220" spans="1:113" s="112" customFormat="1" x14ac:dyDescent="0.2">
      <c r="A220" s="30"/>
      <c r="B220" s="42"/>
      <c r="C220" s="51"/>
      <c r="D220" s="52"/>
      <c r="E220" s="51"/>
      <c r="F220" s="53"/>
      <c r="G220" s="103"/>
      <c r="H220" s="45"/>
      <c r="I220" s="104"/>
      <c r="J220" s="105"/>
      <c r="K220" s="48"/>
      <c r="L220" s="106"/>
      <c r="M220" s="104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  <c r="AA220" s="111"/>
      <c r="AB220" s="111"/>
      <c r="AC220" s="111"/>
      <c r="AD220" s="111"/>
      <c r="AE220" s="111"/>
      <c r="AF220" s="111"/>
      <c r="AG220" s="111"/>
      <c r="AH220" s="111"/>
      <c r="AI220" s="111"/>
      <c r="AJ220" s="111"/>
      <c r="AK220" s="111"/>
      <c r="AL220" s="111"/>
      <c r="AM220" s="111"/>
      <c r="AN220" s="111"/>
      <c r="AO220" s="111"/>
      <c r="AP220" s="111"/>
      <c r="AQ220" s="111"/>
      <c r="AR220" s="111"/>
      <c r="AS220" s="111"/>
      <c r="AT220" s="111"/>
      <c r="AU220" s="111"/>
      <c r="AV220" s="111"/>
      <c r="AW220" s="111"/>
      <c r="AX220" s="111"/>
      <c r="AY220" s="111"/>
      <c r="AZ220" s="111"/>
      <c r="BA220" s="111"/>
      <c r="BB220" s="111"/>
      <c r="BC220" s="111"/>
      <c r="BD220" s="111"/>
      <c r="BE220" s="111"/>
      <c r="BF220" s="111"/>
      <c r="BG220" s="111"/>
      <c r="BH220" s="111"/>
      <c r="BI220" s="111"/>
      <c r="BJ220" s="111"/>
      <c r="BK220" s="111"/>
      <c r="BL220" s="111"/>
      <c r="BM220" s="111"/>
      <c r="BN220" s="111"/>
      <c r="BO220" s="111"/>
      <c r="BP220" s="111"/>
      <c r="BQ220" s="111"/>
      <c r="BR220" s="111"/>
      <c r="BS220" s="111"/>
      <c r="BT220" s="111"/>
      <c r="BU220" s="111"/>
      <c r="BV220" s="111"/>
      <c r="BW220" s="111"/>
      <c r="BX220" s="111"/>
      <c r="BY220" s="111"/>
      <c r="BZ220" s="111"/>
      <c r="CA220" s="111"/>
      <c r="CB220" s="111"/>
      <c r="CC220" s="111"/>
      <c r="CD220" s="111"/>
      <c r="CE220" s="111"/>
      <c r="CF220" s="111"/>
      <c r="CG220" s="111"/>
      <c r="CH220" s="111"/>
      <c r="CI220" s="111"/>
      <c r="CJ220" s="111"/>
      <c r="CK220" s="111"/>
      <c r="CL220" s="111"/>
      <c r="CM220" s="111"/>
      <c r="CN220" s="111"/>
      <c r="CO220" s="111"/>
      <c r="CP220" s="111"/>
      <c r="CQ220" s="111"/>
      <c r="CR220" s="111"/>
      <c r="CS220" s="111"/>
      <c r="CT220" s="111"/>
      <c r="CU220" s="111"/>
      <c r="CV220" s="111"/>
      <c r="CW220" s="111"/>
      <c r="CX220" s="111"/>
      <c r="CY220" s="111"/>
      <c r="CZ220" s="111"/>
      <c r="DA220" s="111"/>
      <c r="DB220" s="111"/>
      <c r="DC220" s="111"/>
      <c r="DD220" s="111"/>
      <c r="DE220" s="111"/>
      <c r="DF220" s="111"/>
      <c r="DG220" s="111"/>
      <c r="DH220" s="111"/>
      <c r="DI220" s="111"/>
    </row>
    <row r="221" spans="1:113" s="112" customFormat="1" ht="22.8" x14ac:dyDescent="0.2">
      <c r="A221" s="30" t="s">
        <v>4371</v>
      </c>
      <c r="B221" s="155"/>
      <c r="C221" s="151" t="s">
        <v>317</v>
      </c>
      <c r="D221" s="52"/>
      <c r="E221" s="157"/>
      <c r="F221" s="53" t="s">
        <v>320</v>
      </c>
      <c r="G221" s="54" t="s">
        <v>8</v>
      </c>
      <c r="H221" s="55"/>
      <c r="I221" s="56"/>
      <c r="J221" s="57"/>
      <c r="K221" s="58"/>
      <c r="L221" s="56">
        <v>2.5</v>
      </c>
      <c r="M221" s="56" t="str">
        <f>IF(ISNUMBER(H221),L221*H221,IF(ISNUMBER(J221),J221,IF(J221="RATE ONLY",LOWER("RATE ONLY")," ")))</f>
        <v xml:space="preserve"> </v>
      </c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  <c r="AA221" s="111"/>
      <c r="AB221" s="111"/>
      <c r="AC221" s="111"/>
      <c r="AD221" s="111"/>
      <c r="AE221" s="111"/>
      <c r="AF221" s="111"/>
      <c r="AG221" s="111"/>
      <c r="AH221" s="111"/>
      <c r="AI221" s="111"/>
      <c r="AJ221" s="111"/>
      <c r="AK221" s="111"/>
      <c r="AL221" s="111"/>
      <c r="AM221" s="111"/>
      <c r="AN221" s="111"/>
      <c r="AO221" s="111"/>
      <c r="AP221" s="111"/>
      <c r="AQ221" s="111"/>
      <c r="AR221" s="111"/>
      <c r="AS221" s="111"/>
      <c r="AT221" s="111"/>
      <c r="AU221" s="111"/>
      <c r="AV221" s="111"/>
      <c r="AW221" s="111"/>
      <c r="AX221" s="111"/>
      <c r="AY221" s="111"/>
      <c r="AZ221" s="111"/>
      <c r="BA221" s="111"/>
      <c r="BB221" s="111"/>
      <c r="BC221" s="111"/>
      <c r="BD221" s="111"/>
      <c r="BE221" s="111"/>
      <c r="BF221" s="111"/>
      <c r="BG221" s="111"/>
      <c r="BH221" s="111"/>
      <c r="BI221" s="111"/>
      <c r="BJ221" s="111"/>
      <c r="BK221" s="111"/>
      <c r="BL221" s="111"/>
      <c r="BM221" s="111"/>
      <c r="BN221" s="111"/>
      <c r="BO221" s="111"/>
      <c r="BP221" s="111"/>
      <c r="BQ221" s="111"/>
      <c r="BR221" s="111"/>
      <c r="BS221" s="111"/>
      <c r="BT221" s="111"/>
      <c r="BU221" s="111"/>
      <c r="BV221" s="111"/>
      <c r="BW221" s="111"/>
      <c r="BX221" s="111"/>
      <c r="BY221" s="111"/>
      <c r="BZ221" s="111"/>
      <c r="CA221" s="111"/>
      <c r="CB221" s="111"/>
      <c r="CC221" s="111"/>
      <c r="CD221" s="111"/>
      <c r="CE221" s="111"/>
      <c r="CF221" s="111"/>
      <c r="CG221" s="111"/>
      <c r="CH221" s="111"/>
      <c r="CI221" s="111"/>
      <c r="CJ221" s="111"/>
      <c r="CK221" s="111"/>
      <c r="CL221" s="111"/>
      <c r="CM221" s="111"/>
      <c r="CN221" s="111"/>
      <c r="CO221" s="111"/>
      <c r="CP221" s="111"/>
      <c r="CQ221" s="111"/>
      <c r="CR221" s="111"/>
      <c r="CS221" s="111"/>
      <c r="CT221" s="111"/>
      <c r="CU221" s="111"/>
      <c r="CV221" s="111"/>
      <c r="CW221" s="111"/>
      <c r="CX221" s="111"/>
      <c r="CY221" s="111"/>
      <c r="CZ221" s="111"/>
      <c r="DA221" s="111"/>
      <c r="DB221" s="111"/>
      <c r="DC221" s="111"/>
      <c r="DD221" s="111"/>
      <c r="DE221" s="111"/>
      <c r="DF221" s="111"/>
      <c r="DG221" s="111"/>
      <c r="DH221" s="111"/>
      <c r="DI221" s="111"/>
    </row>
    <row r="222" spans="1:113" s="112" customFormat="1" x14ac:dyDescent="0.2">
      <c r="A222" s="30"/>
      <c r="B222" s="42"/>
      <c r="C222" s="51"/>
      <c r="D222" s="52"/>
      <c r="E222" s="51"/>
      <c r="F222" s="53"/>
      <c r="G222" s="103"/>
      <c r="H222" s="45"/>
      <c r="I222" s="104"/>
      <c r="J222" s="105"/>
      <c r="K222" s="48"/>
      <c r="L222" s="106"/>
      <c r="M222" s="104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  <c r="AA222" s="111"/>
      <c r="AB222" s="111"/>
      <c r="AC222" s="111"/>
      <c r="AD222" s="111"/>
      <c r="AE222" s="111"/>
      <c r="AF222" s="111"/>
      <c r="AG222" s="111"/>
      <c r="AH222" s="111"/>
      <c r="AI222" s="111"/>
      <c r="AJ222" s="111"/>
      <c r="AK222" s="111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AZ222" s="111"/>
      <c r="BA222" s="111"/>
      <c r="BB222" s="111"/>
      <c r="BC222" s="111"/>
      <c r="BD222" s="111"/>
      <c r="BE222" s="111"/>
      <c r="BF222" s="111"/>
      <c r="BG222" s="111"/>
      <c r="BH222" s="111"/>
      <c r="BI222" s="111"/>
      <c r="BJ222" s="111"/>
      <c r="BK222" s="111"/>
      <c r="BL222" s="111"/>
      <c r="BM222" s="111"/>
      <c r="BN222" s="111"/>
      <c r="BO222" s="111"/>
      <c r="BP222" s="111"/>
      <c r="BQ222" s="111"/>
      <c r="BR222" s="111"/>
      <c r="BS222" s="111"/>
      <c r="BT222" s="111"/>
      <c r="BU222" s="111"/>
      <c r="BV222" s="111"/>
      <c r="BW222" s="111"/>
      <c r="BX222" s="111"/>
      <c r="BY222" s="111"/>
      <c r="BZ222" s="111"/>
      <c r="CA222" s="111"/>
      <c r="CB222" s="111"/>
      <c r="CC222" s="111"/>
      <c r="CD222" s="111"/>
      <c r="CE222" s="111"/>
      <c r="CF222" s="111"/>
      <c r="CG222" s="111"/>
      <c r="CH222" s="111"/>
      <c r="CI222" s="111"/>
      <c r="CJ222" s="111"/>
      <c r="CK222" s="111"/>
      <c r="CL222" s="111"/>
      <c r="CM222" s="111"/>
      <c r="CN222" s="111"/>
      <c r="CO222" s="111"/>
      <c r="CP222" s="111"/>
      <c r="CQ222" s="111"/>
      <c r="CR222" s="111"/>
      <c r="CS222" s="111"/>
      <c r="CT222" s="111"/>
      <c r="CU222" s="111"/>
      <c r="CV222" s="111"/>
      <c r="CW222" s="111"/>
      <c r="CX222" s="111"/>
      <c r="CY222" s="111"/>
      <c r="CZ222" s="111"/>
      <c r="DA222" s="111"/>
      <c r="DB222" s="111"/>
      <c r="DC222" s="111"/>
      <c r="DD222" s="111"/>
      <c r="DE222" s="111"/>
      <c r="DF222" s="111"/>
      <c r="DG222" s="111"/>
      <c r="DH222" s="111"/>
      <c r="DI222" s="111"/>
    </row>
    <row r="223" spans="1:113" s="112" customFormat="1" ht="12" x14ac:dyDescent="0.2">
      <c r="A223" s="30" t="s">
        <v>55</v>
      </c>
      <c r="B223" s="150"/>
      <c r="C223" s="151" t="s">
        <v>323</v>
      </c>
      <c r="D223" s="52"/>
      <c r="E223" s="157"/>
      <c r="F223" s="43" t="s">
        <v>4386</v>
      </c>
      <c r="G223" s="54"/>
      <c r="H223" s="55"/>
      <c r="I223" s="56"/>
      <c r="J223" s="57"/>
      <c r="K223" s="58"/>
      <c r="L223" s="56"/>
      <c r="M223" s="56" t="str">
        <f>IF(ISNUMBER(H223),L223*H223,IF(ISNUMBER(J223),J223,IF(J223="RATE ONLY",LOWER("RATE ONLY")," ")))</f>
        <v xml:space="preserve"> </v>
      </c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  <c r="AA223" s="111"/>
      <c r="AB223" s="111"/>
      <c r="AC223" s="111"/>
      <c r="AD223" s="111"/>
      <c r="AE223" s="111"/>
      <c r="AF223" s="111"/>
      <c r="AG223" s="111"/>
      <c r="AH223" s="111"/>
      <c r="AI223" s="111"/>
      <c r="AJ223" s="111"/>
      <c r="AK223" s="111"/>
      <c r="AL223" s="111"/>
      <c r="AM223" s="111"/>
      <c r="AN223" s="111"/>
      <c r="AO223" s="111"/>
      <c r="AP223" s="111"/>
      <c r="AQ223" s="111"/>
      <c r="AR223" s="111"/>
      <c r="AS223" s="111"/>
      <c r="AT223" s="111"/>
      <c r="AU223" s="111"/>
      <c r="AV223" s="111"/>
      <c r="AW223" s="111"/>
      <c r="AX223" s="111"/>
      <c r="AY223" s="111"/>
      <c r="AZ223" s="111"/>
      <c r="BA223" s="111"/>
      <c r="BB223" s="111"/>
      <c r="BC223" s="111"/>
      <c r="BD223" s="111"/>
      <c r="BE223" s="111"/>
      <c r="BF223" s="111"/>
      <c r="BG223" s="111"/>
      <c r="BH223" s="111"/>
      <c r="BI223" s="111"/>
      <c r="BJ223" s="111"/>
      <c r="BK223" s="111"/>
      <c r="BL223" s="111"/>
      <c r="BM223" s="111"/>
      <c r="BN223" s="111"/>
      <c r="BO223" s="111"/>
      <c r="BP223" s="111"/>
      <c r="BQ223" s="111"/>
      <c r="BR223" s="111"/>
      <c r="BS223" s="111"/>
      <c r="BT223" s="111"/>
      <c r="BU223" s="111"/>
      <c r="BV223" s="111"/>
      <c r="BW223" s="111"/>
      <c r="BX223" s="111"/>
      <c r="BY223" s="111"/>
      <c r="BZ223" s="111"/>
      <c r="CA223" s="111"/>
      <c r="CB223" s="111"/>
      <c r="CC223" s="111"/>
      <c r="CD223" s="111"/>
      <c r="CE223" s="111"/>
      <c r="CF223" s="111"/>
      <c r="CG223" s="111"/>
      <c r="CH223" s="111"/>
      <c r="CI223" s="111"/>
      <c r="CJ223" s="111"/>
      <c r="CK223" s="111"/>
      <c r="CL223" s="111"/>
      <c r="CM223" s="111"/>
      <c r="CN223" s="111"/>
      <c r="CO223" s="111"/>
      <c r="CP223" s="111"/>
      <c r="CQ223" s="111"/>
      <c r="CR223" s="111"/>
      <c r="CS223" s="111"/>
      <c r="CT223" s="111"/>
      <c r="CU223" s="111"/>
      <c r="CV223" s="111"/>
      <c r="CW223" s="111"/>
      <c r="CX223" s="111"/>
      <c r="CY223" s="111"/>
      <c r="CZ223" s="111"/>
      <c r="DA223" s="111"/>
      <c r="DB223" s="111"/>
      <c r="DC223" s="111"/>
      <c r="DD223" s="111"/>
      <c r="DE223" s="111"/>
      <c r="DF223" s="111"/>
      <c r="DG223" s="111"/>
      <c r="DH223" s="111"/>
      <c r="DI223" s="111"/>
    </row>
    <row r="224" spans="1:113" s="112" customFormat="1" x14ac:dyDescent="0.2">
      <c r="A224" s="30"/>
      <c r="B224" s="42"/>
      <c r="C224" s="51"/>
      <c r="D224" s="52"/>
      <c r="E224" s="51"/>
      <c r="F224" s="53"/>
      <c r="G224" s="103"/>
      <c r="H224" s="45"/>
      <c r="I224" s="104"/>
      <c r="J224" s="105"/>
      <c r="K224" s="48"/>
      <c r="L224" s="106"/>
      <c r="M224" s="104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  <c r="AA224" s="111"/>
      <c r="AB224" s="111"/>
      <c r="AC224" s="111"/>
      <c r="AD224" s="111"/>
      <c r="AE224" s="111"/>
      <c r="AF224" s="111"/>
      <c r="AG224" s="111"/>
      <c r="AH224" s="111"/>
      <c r="AI224" s="111"/>
      <c r="AJ224" s="111"/>
      <c r="AK224" s="111"/>
      <c r="AL224" s="111"/>
      <c r="AM224" s="111"/>
      <c r="AN224" s="111"/>
      <c r="AO224" s="111"/>
      <c r="AP224" s="111"/>
      <c r="AQ224" s="111"/>
      <c r="AR224" s="111"/>
      <c r="AS224" s="111"/>
      <c r="AT224" s="111"/>
      <c r="AU224" s="111"/>
      <c r="AV224" s="111"/>
      <c r="AW224" s="111"/>
      <c r="AX224" s="111"/>
      <c r="AY224" s="111"/>
      <c r="AZ224" s="111"/>
      <c r="BA224" s="111"/>
      <c r="BB224" s="111"/>
      <c r="BC224" s="111"/>
      <c r="BD224" s="111"/>
      <c r="BE224" s="111"/>
      <c r="BF224" s="111"/>
      <c r="BG224" s="111"/>
      <c r="BH224" s="111"/>
      <c r="BI224" s="111"/>
      <c r="BJ224" s="111"/>
      <c r="BK224" s="111"/>
      <c r="BL224" s="111"/>
      <c r="BM224" s="111"/>
      <c r="BN224" s="111"/>
      <c r="BO224" s="111"/>
      <c r="BP224" s="111"/>
      <c r="BQ224" s="111"/>
      <c r="BR224" s="111"/>
      <c r="BS224" s="111"/>
      <c r="BT224" s="111"/>
      <c r="BU224" s="111"/>
      <c r="BV224" s="111"/>
      <c r="BW224" s="111"/>
      <c r="BX224" s="111"/>
      <c r="BY224" s="111"/>
      <c r="BZ224" s="111"/>
      <c r="CA224" s="111"/>
      <c r="CB224" s="111"/>
      <c r="CC224" s="111"/>
      <c r="CD224" s="111"/>
      <c r="CE224" s="111"/>
      <c r="CF224" s="111"/>
      <c r="CG224" s="111"/>
      <c r="CH224" s="111"/>
      <c r="CI224" s="111"/>
      <c r="CJ224" s="111"/>
      <c r="CK224" s="111"/>
      <c r="CL224" s="111"/>
      <c r="CM224" s="111"/>
      <c r="CN224" s="111"/>
      <c r="CO224" s="111"/>
      <c r="CP224" s="111"/>
      <c r="CQ224" s="111"/>
      <c r="CR224" s="111"/>
      <c r="CS224" s="111"/>
      <c r="CT224" s="111"/>
      <c r="CU224" s="111"/>
      <c r="CV224" s="111"/>
      <c r="CW224" s="111"/>
      <c r="CX224" s="111"/>
      <c r="CY224" s="111"/>
      <c r="CZ224" s="111"/>
      <c r="DA224" s="111"/>
      <c r="DB224" s="111"/>
      <c r="DC224" s="111"/>
      <c r="DD224" s="111"/>
      <c r="DE224" s="111"/>
      <c r="DF224" s="111"/>
      <c r="DG224" s="111"/>
      <c r="DH224" s="111"/>
      <c r="DI224" s="111"/>
    </row>
    <row r="225" spans="1:113" s="112" customFormat="1" ht="22.8" x14ac:dyDescent="0.2">
      <c r="A225" s="30" t="s">
        <v>56</v>
      </c>
      <c r="B225" s="155"/>
      <c r="C225" s="151" t="s">
        <v>324</v>
      </c>
      <c r="D225" s="52"/>
      <c r="E225" s="157"/>
      <c r="F225" s="53" t="s">
        <v>325</v>
      </c>
      <c r="G225" s="54"/>
      <c r="H225" s="55"/>
      <c r="I225" s="56"/>
      <c r="J225" s="57"/>
      <c r="K225" s="58"/>
      <c r="L225" s="56"/>
      <c r="M225" s="56" t="str">
        <f>IF(ISNUMBER(H225),L225*H225,IF(ISNUMBER(J225),J225,IF(J225="RATE ONLY",LOWER("RATE ONLY")," ")))</f>
        <v xml:space="preserve"> </v>
      </c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  <c r="AA225" s="111"/>
      <c r="AB225" s="111"/>
      <c r="AC225" s="111"/>
      <c r="AD225" s="111"/>
      <c r="AE225" s="111"/>
      <c r="AF225" s="111"/>
      <c r="AG225" s="111"/>
      <c r="AH225" s="111"/>
      <c r="AI225" s="111"/>
      <c r="AJ225" s="111"/>
      <c r="AK225" s="111"/>
      <c r="AL225" s="111"/>
      <c r="AM225" s="111"/>
      <c r="AN225" s="111"/>
      <c r="AO225" s="111"/>
      <c r="AP225" s="111"/>
      <c r="AQ225" s="111"/>
      <c r="AR225" s="111"/>
      <c r="AS225" s="111"/>
      <c r="AT225" s="111"/>
      <c r="AU225" s="111"/>
      <c r="AV225" s="111"/>
      <c r="AW225" s="111"/>
      <c r="AX225" s="111"/>
      <c r="AY225" s="111"/>
      <c r="AZ225" s="111"/>
      <c r="BA225" s="111"/>
      <c r="BB225" s="111"/>
      <c r="BC225" s="111"/>
      <c r="BD225" s="111"/>
      <c r="BE225" s="111"/>
      <c r="BF225" s="111"/>
      <c r="BG225" s="111"/>
      <c r="BH225" s="111"/>
      <c r="BI225" s="111"/>
      <c r="BJ225" s="111"/>
      <c r="BK225" s="111"/>
      <c r="BL225" s="111"/>
      <c r="BM225" s="111"/>
      <c r="BN225" s="111"/>
      <c r="BO225" s="111"/>
      <c r="BP225" s="111"/>
      <c r="BQ225" s="111"/>
      <c r="BR225" s="111"/>
      <c r="BS225" s="111"/>
      <c r="BT225" s="111"/>
      <c r="BU225" s="111"/>
      <c r="BV225" s="111"/>
      <c r="BW225" s="111"/>
      <c r="BX225" s="111"/>
      <c r="BY225" s="111"/>
      <c r="BZ225" s="111"/>
      <c r="CA225" s="111"/>
      <c r="CB225" s="111"/>
      <c r="CC225" s="111"/>
      <c r="CD225" s="111"/>
      <c r="CE225" s="111"/>
      <c r="CF225" s="111"/>
      <c r="CG225" s="111"/>
      <c r="CH225" s="111"/>
      <c r="CI225" s="111"/>
      <c r="CJ225" s="111"/>
      <c r="CK225" s="111"/>
      <c r="CL225" s="111"/>
      <c r="CM225" s="111"/>
      <c r="CN225" s="111"/>
      <c r="CO225" s="111"/>
      <c r="CP225" s="111"/>
      <c r="CQ225" s="111"/>
      <c r="CR225" s="111"/>
      <c r="CS225" s="111"/>
      <c r="CT225" s="111"/>
      <c r="CU225" s="111"/>
      <c r="CV225" s="111"/>
      <c r="CW225" s="111"/>
      <c r="CX225" s="111"/>
      <c r="CY225" s="111"/>
      <c r="CZ225" s="111"/>
      <c r="DA225" s="111"/>
      <c r="DB225" s="111"/>
      <c r="DC225" s="111"/>
      <c r="DD225" s="111"/>
      <c r="DE225" s="111"/>
      <c r="DF225" s="111"/>
      <c r="DG225" s="111"/>
      <c r="DH225" s="111"/>
      <c r="DI225" s="111"/>
    </row>
    <row r="226" spans="1:113" s="112" customFormat="1" x14ac:dyDescent="0.2">
      <c r="A226" s="30"/>
      <c r="B226" s="42"/>
      <c r="C226" s="51"/>
      <c r="D226" s="52"/>
      <c r="E226" s="51"/>
      <c r="F226" s="53"/>
      <c r="G226" s="103"/>
      <c r="H226" s="45"/>
      <c r="I226" s="104"/>
      <c r="J226" s="105"/>
      <c r="K226" s="48"/>
      <c r="L226" s="106"/>
      <c r="M226" s="104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  <c r="AA226" s="111"/>
      <c r="AB226" s="111"/>
      <c r="AC226" s="111"/>
      <c r="AD226" s="111"/>
      <c r="AE226" s="111"/>
      <c r="AF226" s="111"/>
      <c r="AG226" s="111"/>
      <c r="AH226" s="111"/>
      <c r="AI226" s="111"/>
      <c r="AJ226" s="111"/>
      <c r="AK226" s="111"/>
      <c r="AL226" s="111"/>
      <c r="AM226" s="111"/>
      <c r="AN226" s="111"/>
      <c r="AO226" s="111"/>
      <c r="AP226" s="111"/>
      <c r="AQ226" s="111"/>
      <c r="AR226" s="111"/>
      <c r="AS226" s="111"/>
      <c r="AT226" s="111"/>
      <c r="AU226" s="111"/>
      <c r="AV226" s="111"/>
      <c r="AW226" s="111"/>
      <c r="AX226" s="111"/>
      <c r="AY226" s="111"/>
      <c r="AZ226" s="111"/>
      <c r="BA226" s="111"/>
      <c r="BB226" s="111"/>
      <c r="BC226" s="111"/>
      <c r="BD226" s="111"/>
      <c r="BE226" s="111"/>
      <c r="BF226" s="111"/>
      <c r="BG226" s="111"/>
      <c r="BH226" s="111"/>
      <c r="BI226" s="111"/>
      <c r="BJ226" s="111"/>
      <c r="BK226" s="111"/>
      <c r="BL226" s="111"/>
      <c r="BM226" s="111"/>
      <c r="BN226" s="111"/>
      <c r="BO226" s="111"/>
      <c r="BP226" s="111"/>
      <c r="BQ226" s="111"/>
      <c r="BR226" s="111"/>
      <c r="BS226" s="111"/>
      <c r="BT226" s="111"/>
      <c r="BU226" s="111"/>
      <c r="BV226" s="111"/>
      <c r="BW226" s="111"/>
      <c r="BX226" s="111"/>
      <c r="BY226" s="111"/>
      <c r="BZ226" s="111"/>
      <c r="CA226" s="111"/>
      <c r="CB226" s="111"/>
      <c r="CC226" s="111"/>
      <c r="CD226" s="111"/>
      <c r="CE226" s="111"/>
      <c r="CF226" s="111"/>
      <c r="CG226" s="111"/>
      <c r="CH226" s="111"/>
      <c r="CI226" s="111"/>
      <c r="CJ226" s="111"/>
      <c r="CK226" s="111"/>
      <c r="CL226" s="111"/>
      <c r="CM226" s="111"/>
      <c r="CN226" s="111"/>
      <c r="CO226" s="111"/>
      <c r="CP226" s="111"/>
      <c r="CQ226" s="111"/>
      <c r="CR226" s="111"/>
      <c r="CS226" s="111"/>
      <c r="CT226" s="111"/>
      <c r="CU226" s="111"/>
      <c r="CV226" s="111"/>
      <c r="CW226" s="111"/>
      <c r="CX226" s="111"/>
      <c r="CY226" s="111"/>
      <c r="CZ226" s="111"/>
      <c r="DA226" s="111"/>
      <c r="DB226" s="111"/>
      <c r="DC226" s="111"/>
      <c r="DD226" s="111"/>
      <c r="DE226" s="111"/>
      <c r="DF226" s="111"/>
      <c r="DG226" s="111"/>
      <c r="DH226" s="111"/>
      <c r="DI226" s="111"/>
    </row>
    <row r="227" spans="1:113" s="112" customFormat="1" ht="22.8" x14ac:dyDescent="0.2">
      <c r="A227" s="30" t="s">
        <v>4371</v>
      </c>
      <c r="B227" s="155"/>
      <c r="C227" s="151"/>
      <c r="D227" s="52" t="s">
        <v>3850</v>
      </c>
      <c r="E227" s="157"/>
      <c r="F227" s="53" t="s">
        <v>4387</v>
      </c>
      <c r="G227" s="54" t="s">
        <v>23</v>
      </c>
      <c r="H227" s="55"/>
      <c r="I227" s="56"/>
      <c r="J227" s="57"/>
      <c r="K227" s="58"/>
      <c r="L227" s="56">
        <v>4.5</v>
      </c>
      <c r="M227" s="56" t="str">
        <f>IF(ISNUMBER(H227),L227*H227,IF(ISNUMBER(J227),J227,IF(J227="RATE ONLY",LOWER("RATE ONLY")," ")))</f>
        <v xml:space="preserve"> </v>
      </c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  <c r="AA227" s="111"/>
      <c r="AB227" s="111"/>
      <c r="AC227" s="111"/>
      <c r="AD227" s="111"/>
      <c r="AE227" s="111"/>
      <c r="AF227" s="111"/>
      <c r="AG227" s="111"/>
      <c r="AH227" s="111"/>
      <c r="AI227" s="111"/>
      <c r="AJ227" s="111"/>
      <c r="AK227" s="111"/>
      <c r="AL227" s="111"/>
      <c r="AM227" s="111"/>
      <c r="AN227" s="111"/>
      <c r="AO227" s="111"/>
      <c r="AP227" s="111"/>
      <c r="AQ227" s="111"/>
      <c r="AR227" s="111"/>
      <c r="AS227" s="111"/>
      <c r="AT227" s="111"/>
      <c r="AU227" s="111"/>
      <c r="AV227" s="111"/>
      <c r="AW227" s="111"/>
      <c r="AX227" s="111"/>
      <c r="AY227" s="111"/>
      <c r="AZ227" s="111"/>
      <c r="BA227" s="111"/>
      <c r="BB227" s="111"/>
      <c r="BC227" s="111"/>
      <c r="BD227" s="111"/>
      <c r="BE227" s="111"/>
      <c r="BF227" s="111"/>
      <c r="BG227" s="111"/>
      <c r="BH227" s="111"/>
      <c r="BI227" s="111"/>
      <c r="BJ227" s="111"/>
      <c r="BK227" s="111"/>
      <c r="BL227" s="111"/>
      <c r="BM227" s="111"/>
      <c r="BN227" s="111"/>
      <c r="BO227" s="111"/>
      <c r="BP227" s="111"/>
      <c r="BQ227" s="111"/>
      <c r="BR227" s="111"/>
      <c r="BS227" s="111"/>
      <c r="BT227" s="111"/>
      <c r="BU227" s="111"/>
      <c r="BV227" s="111"/>
      <c r="BW227" s="111"/>
      <c r="BX227" s="111"/>
      <c r="BY227" s="111"/>
      <c r="BZ227" s="111"/>
      <c r="CA227" s="111"/>
      <c r="CB227" s="111"/>
      <c r="CC227" s="111"/>
      <c r="CD227" s="111"/>
      <c r="CE227" s="111"/>
      <c r="CF227" s="111"/>
      <c r="CG227" s="111"/>
      <c r="CH227" s="111"/>
      <c r="CI227" s="111"/>
      <c r="CJ227" s="111"/>
      <c r="CK227" s="111"/>
      <c r="CL227" s="111"/>
      <c r="CM227" s="111"/>
      <c r="CN227" s="111"/>
      <c r="CO227" s="111"/>
      <c r="CP227" s="111"/>
      <c r="CQ227" s="111"/>
      <c r="CR227" s="111"/>
      <c r="CS227" s="111"/>
      <c r="CT227" s="111"/>
      <c r="CU227" s="111"/>
      <c r="CV227" s="111"/>
      <c r="CW227" s="111"/>
      <c r="CX227" s="111"/>
      <c r="CY227" s="111"/>
      <c r="CZ227" s="111"/>
      <c r="DA227" s="111"/>
      <c r="DB227" s="111"/>
      <c r="DC227" s="111"/>
      <c r="DD227" s="111"/>
      <c r="DE227" s="111"/>
      <c r="DF227" s="111"/>
      <c r="DG227" s="111"/>
      <c r="DH227" s="111"/>
      <c r="DI227" s="111"/>
    </row>
    <row r="228" spans="1:113" s="112" customFormat="1" x14ac:dyDescent="0.2">
      <c r="A228" s="30"/>
      <c r="B228" s="42"/>
      <c r="C228" s="51"/>
      <c r="D228" s="52"/>
      <c r="E228" s="51"/>
      <c r="F228" s="53"/>
      <c r="G228" s="103"/>
      <c r="H228" s="45"/>
      <c r="I228" s="104"/>
      <c r="J228" s="105"/>
      <c r="K228" s="48"/>
      <c r="L228" s="106"/>
      <c r="M228" s="104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  <c r="AA228" s="111"/>
      <c r="AB228" s="111"/>
      <c r="AC228" s="111"/>
      <c r="AD228" s="111"/>
      <c r="AE228" s="111"/>
      <c r="AF228" s="111"/>
      <c r="AG228" s="111"/>
      <c r="AH228" s="111"/>
      <c r="AI228" s="111"/>
      <c r="AJ228" s="111"/>
      <c r="AK228" s="111"/>
      <c r="AL228" s="111"/>
      <c r="AM228" s="111"/>
      <c r="AN228" s="111"/>
      <c r="AO228" s="111"/>
      <c r="AP228" s="111"/>
      <c r="AQ228" s="111"/>
      <c r="AR228" s="111"/>
      <c r="AS228" s="111"/>
      <c r="AT228" s="111"/>
      <c r="AU228" s="111"/>
      <c r="AV228" s="111"/>
      <c r="AW228" s="111"/>
      <c r="AX228" s="111"/>
      <c r="AY228" s="111"/>
      <c r="AZ228" s="111"/>
      <c r="BA228" s="111"/>
      <c r="BB228" s="111"/>
      <c r="BC228" s="111"/>
      <c r="BD228" s="111"/>
      <c r="BE228" s="111"/>
      <c r="BF228" s="111"/>
      <c r="BG228" s="111"/>
      <c r="BH228" s="111"/>
      <c r="BI228" s="111"/>
      <c r="BJ228" s="111"/>
      <c r="BK228" s="111"/>
      <c r="BL228" s="111"/>
      <c r="BM228" s="111"/>
      <c r="BN228" s="111"/>
      <c r="BO228" s="111"/>
      <c r="BP228" s="111"/>
      <c r="BQ228" s="111"/>
      <c r="BR228" s="111"/>
      <c r="BS228" s="111"/>
      <c r="BT228" s="111"/>
      <c r="BU228" s="111"/>
      <c r="BV228" s="111"/>
      <c r="BW228" s="111"/>
      <c r="BX228" s="111"/>
      <c r="BY228" s="111"/>
      <c r="BZ228" s="111"/>
      <c r="CA228" s="111"/>
      <c r="CB228" s="111"/>
      <c r="CC228" s="111"/>
      <c r="CD228" s="111"/>
      <c r="CE228" s="111"/>
      <c r="CF228" s="111"/>
      <c r="CG228" s="111"/>
      <c r="CH228" s="111"/>
      <c r="CI228" s="111"/>
      <c r="CJ228" s="111"/>
      <c r="CK228" s="111"/>
      <c r="CL228" s="111"/>
      <c r="CM228" s="111"/>
      <c r="CN228" s="111"/>
      <c r="CO228" s="111"/>
      <c r="CP228" s="111"/>
      <c r="CQ228" s="111"/>
      <c r="CR228" s="111"/>
      <c r="CS228" s="111"/>
      <c r="CT228" s="111"/>
      <c r="CU228" s="111"/>
      <c r="CV228" s="111"/>
      <c r="CW228" s="111"/>
      <c r="CX228" s="111"/>
      <c r="CY228" s="111"/>
      <c r="CZ228" s="111"/>
      <c r="DA228" s="111"/>
      <c r="DB228" s="111"/>
      <c r="DC228" s="111"/>
      <c r="DD228" s="111"/>
      <c r="DE228" s="111"/>
      <c r="DF228" s="111"/>
      <c r="DG228" s="111"/>
      <c r="DH228" s="111"/>
      <c r="DI228" s="111"/>
    </row>
    <row r="229" spans="1:113" s="112" customFormat="1" ht="22.8" x14ac:dyDescent="0.2">
      <c r="A229" s="30" t="s">
        <v>7</v>
      </c>
      <c r="B229" s="155" t="s">
        <v>4937</v>
      </c>
      <c r="C229" s="151"/>
      <c r="D229" s="52"/>
      <c r="E229" s="157"/>
      <c r="F229" s="53" t="s">
        <v>41</v>
      </c>
      <c r="G229" s="54"/>
      <c r="H229" s="55"/>
      <c r="I229" s="56"/>
      <c r="J229" s="57"/>
      <c r="K229" s="58"/>
      <c r="L229" s="56"/>
      <c r="M229" s="56" t="str">
        <f>IF(ISNUMBER(H229),L229*H229,IF(ISNUMBER(J229),J229,IF(J229="RATE ONLY",LOWER("RATE ONLY")," ")))</f>
        <v xml:space="preserve"> </v>
      </c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  <c r="AA229" s="111"/>
      <c r="AB229" s="111"/>
      <c r="AC229" s="111"/>
      <c r="AD229" s="111"/>
      <c r="AE229" s="111"/>
      <c r="AF229" s="111"/>
      <c r="AG229" s="111"/>
      <c r="AH229" s="111"/>
      <c r="AI229" s="111"/>
      <c r="AJ229" s="111"/>
      <c r="AK229" s="111"/>
      <c r="AL229" s="111"/>
      <c r="AM229" s="111"/>
      <c r="AN229" s="111"/>
      <c r="AO229" s="111"/>
      <c r="AP229" s="111"/>
      <c r="AQ229" s="111"/>
      <c r="AR229" s="111"/>
      <c r="AS229" s="111"/>
      <c r="AT229" s="111"/>
      <c r="AU229" s="111"/>
      <c r="AV229" s="111"/>
      <c r="AW229" s="111"/>
      <c r="AX229" s="111"/>
      <c r="AY229" s="111"/>
      <c r="AZ229" s="111"/>
      <c r="BA229" s="111"/>
      <c r="BB229" s="111"/>
      <c r="BC229" s="111"/>
      <c r="BD229" s="111"/>
      <c r="BE229" s="111"/>
      <c r="BF229" s="111"/>
      <c r="BG229" s="111"/>
      <c r="BH229" s="111"/>
      <c r="BI229" s="111"/>
      <c r="BJ229" s="111"/>
      <c r="BK229" s="111"/>
      <c r="BL229" s="111"/>
      <c r="BM229" s="111"/>
      <c r="BN229" s="111"/>
      <c r="BO229" s="111"/>
      <c r="BP229" s="111"/>
      <c r="BQ229" s="111"/>
      <c r="BR229" s="111"/>
      <c r="BS229" s="111"/>
      <c r="BT229" s="111"/>
      <c r="BU229" s="111"/>
      <c r="BV229" s="111"/>
      <c r="BW229" s="111"/>
      <c r="BX229" s="111"/>
      <c r="BY229" s="111"/>
      <c r="BZ229" s="111"/>
      <c r="CA229" s="111"/>
      <c r="CB229" s="111"/>
      <c r="CC229" s="111"/>
      <c r="CD229" s="111"/>
      <c r="CE229" s="111"/>
      <c r="CF229" s="111"/>
      <c r="CG229" s="111"/>
      <c r="CH229" s="111"/>
      <c r="CI229" s="111"/>
      <c r="CJ229" s="111"/>
      <c r="CK229" s="111"/>
      <c r="CL229" s="111"/>
      <c r="CM229" s="111"/>
      <c r="CN229" s="111"/>
      <c r="CO229" s="111"/>
      <c r="CP229" s="111"/>
      <c r="CQ229" s="111"/>
      <c r="CR229" s="111"/>
      <c r="CS229" s="111"/>
      <c r="CT229" s="111"/>
      <c r="CU229" s="111"/>
      <c r="CV229" s="111"/>
      <c r="CW229" s="111"/>
      <c r="CX229" s="111"/>
      <c r="CY229" s="111"/>
      <c r="CZ229" s="111"/>
      <c r="DA229" s="111"/>
      <c r="DB229" s="111"/>
      <c r="DC229" s="111"/>
      <c r="DD229" s="111"/>
      <c r="DE229" s="111"/>
      <c r="DF229" s="111"/>
      <c r="DG229" s="111"/>
      <c r="DH229" s="111"/>
      <c r="DI229" s="111"/>
    </row>
    <row r="230" spans="1:113" s="112" customFormat="1" x14ac:dyDescent="0.2">
      <c r="A230" s="30" t="s">
        <v>10</v>
      </c>
      <c r="B230" s="60"/>
      <c r="C230" s="61"/>
      <c r="D230" s="61"/>
      <c r="E230" s="61"/>
      <c r="F230" s="62"/>
      <c r="G230" s="63"/>
      <c r="H230" s="64"/>
      <c r="I230" s="65"/>
      <c r="J230" s="66"/>
      <c r="K230" s="22"/>
      <c r="L230" s="67"/>
      <c r="M230" s="68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  <c r="AA230" s="111"/>
      <c r="AB230" s="111"/>
      <c r="AC230" s="111"/>
      <c r="AD230" s="111"/>
      <c r="AE230" s="111"/>
      <c r="AF230" s="111"/>
      <c r="AG230" s="111"/>
      <c r="AH230" s="111"/>
      <c r="AI230" s="111"/>
      <c r="AJ230" s="111"/>
      <c r="AK230" s="111"/>
      <c r="AL230" s="111"/>
      <c r="AM230" s="111"/>
      <c r="AN230" s="111"/>
      <c r="AO230" s="111"/>
      <c r="AP230" s="111"/>
      <c r="AQ230" s="111"/>
      <c r="AR230" s="111"/>
      <c r="AS230" s="111"/>
      <c r="AT230" s="111"/>
      <c r="AU230" s="111"/>
      <c r="AV230" s="111"/>
      <c r="AW230" s="111"/>
      <c r="AX230" s="111"/>
      <c r="AY230" s="111"/>
      <c r="AZ230" s="111"/>
      <c r="BA230" s="111"/>
      <c r="BB230" s="111"/>
      <c r="BC230" s="111"/>
      <c r="BD230" s="111"/>
      <c r="BE230" s="111"/>
      <c r="BF230" s="111"/>
      <c r="BG230" s="111"/>
      <c r="BH230" s="111"/>
      <c r="BI230" s="111"/>
      <c r="BJ230" s="111"/>
      <c r="BK230" s="111"/>
      <c r="BL230" s="111"/>
      <c r="BM230" s="111"/>
      <c r="BN230" s="111"/>
      <c r="BO230" s="111"/>
      <c r="BP230" s="111"/>
      <c r="BQ230" s="111"/>
      <c r="BR230" s="111"/>
      <c r="BS230" s="111"/>
      <c r="BT230" s="111"/>
      <c r="BU230" s="111"/>
      <c r="BV230" s="111"/>
      <c r="BW230" s="111"/>
      <c r="BX230" s="111"/>
      <c r="BY230" s="111"/>
      <c r="BZ230" s="111"/>
      <c r="CA230" s="111"/>
      <c r="CB230" s="111"/>
      <c r="CC230" s="111"/>
      <c r="CD230" s="111"/>
      <c r="CE230" s="111"/>
      <c r="CF230" s="111"/>
      <c r="CG230" s="111"/>
      <c r="CH230" s="111"/>
      <c r="CI230" s="111"/>
      <c r="CJ230" s="111"/>
      <c r="CK230" s="111"/>
      <c r="CL230" s="111"/>
      <c r="CM230" s="111"/>
      <c r="CN230" s="111"/>
      <c r="CO230" s="111"/>
      <c r="CP230" s="111"/>
      <c r="CQ230" s="111"/>
      <c r="CR230" s="111"/>
      <c r="CS230" s="111"/>
      <c r="CT230" s="111"/>
      <c r="CU230" s="111"/>
      <c r="CV230" s="111"/>
      <c r="CW230" s="111"/>
      <c r="CX230" s="111"/>
      <c r="CY230" s="111"/>
      <c r="CZ230" s="111"/>
      <c r="DA230" s="111"/>
      <c r="DB230" s="111"/>
      <c r="DC230" s="111"/>
      <c r="DD230" s="111"/>
      <c r="DE230" s="111"/>
      <c r="DF230" s="111"/>
      <c r="DG230" s="111"/>
      <c r="DH230" s="111"/>
      <c r="DI230" s="111"/>
    </row>
    <row r="231" spans="1:113" s="112" customFormat="1" x14ac:dyDescent="0.2">
      <c r="A231" s="30" t="s">
        <v>10</v>
      </c>
      <c r="B231" s="69" t="s">
        <v>11</v>
      </c>
      <c r="C231" s="70"/>
      <c r="D231" s="70"/>
      <c r="E231" s="70"/>
      <c r="F231" s="29"/>
      <c r="G231" s="41"/>
      <c r="H231" s="59"/>
      <c r="I231" s="71"/>
      <c r="J231" s="197"/>
      <c r="K231" s="22"/>
      <c r="L231" s="72"/>
      <c r="M231" s="73">
        <f>SUBTOTAL(9,M$7:M229)</f>
        <v>0</v>
      </c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  <c r="AA231" s="111"/>
      <c r="AB231" s="111"/>
      <c r="AC231" s="111"/>
      <c r="AD231" s="111"/>
      <c r="AE231" s="111"/>
      <c r="AF231" s="111"/>
      <c r="AG231" s="111"/>
      <c r="AH231" s="111"/>
      <c r="AI231" s="111"/>
      <c r="AJ231" s="111"/>
      <c r="AK231" s="111"/>
      <c r="AL231" s="111"/>
      <c r="AM231" s="111"/>
      <c r="AN231" s="111"/>
      <c r="AO231" s="111"/>
      <c r="AP231" s="111"/>
      <c r="AQ231" s="111"/>
      <c r="AR231" s="111"/>
      <c r="AS231" s="111"/>
      <c r="AT231" s="111"/>
      <c r="AU231" s="111"/>
      <c r="AV231" s="111"/>
      <c r="AW231" s="111"/>
      <c r="AX231" s="111"/>
      <c r="AY231" s="111"/>
      <c r="AZ231" s="111"/>
      <c r="BA231" s="111"/>
      <c r="BB231" s="111"/>
      <c r="BC231" s="111"/>
      <c r="BD231" s="111"/>
      <c r="BE231" s="111"/>
      <c r="BF231" s="111"/>
      <c r="BG231" s="111"/>
      <c r="BH231" s="111"/>
      <c r="BI231" s="111"/>
      <c r="BJ231" s="111"/>
      <c r="BK231" s="111"/>
      <c r="BL231" s="111"/>
      <c r="BM231" s="111"/>
      <c r="BN231" s="111"/>
      <c r="BO231" s="111"/>
      <c r="BP231" s="111"/>
      <c r="BQ231" s="111"/>
      <c r="BR231" s="111"/>
      <c r="BS231" s="111"/>
      <c r="BT231" s="111"/>
      <c r="BU231" s="111"/>
      <c r="BV231" s="111"/>
      <c r="BW231" s="111"/>
      <c r="BX231" s="111"/>
      <c r="BY231" s="111"/>
      <c r="BZ231" s="111"/>
      <c r="CA231" s="111"/>
      <c r="CB231" s="111"/>
      <c r="CC231" s="111"/>
      <c r="CD231" s="111"/>
      <c r="CE231" s="111"/>
      <c r="CF231" s="111"/>
      <c r="CG231" s="111"/>
      <c r="CH231" s="111"/>
      <c r="CI231" s="111"/>
      <c r="CJ231" s="111"/>
      <c r="CK231" s="111"/>
      <c r="CL231" s="111"/>
      <c r="CM231" s="111"/>
      <c r="CN231" s="111"/>
      <c r="CO231" s="111"/>
      <c r="CP231" s="111"/>
      <c r="CQ231" s="111"/>
      <c r="CR231" s="111"/>
      <c r="CS231" s="111"/>
      <c r="CT231" s="111"/>
      <c r="CU231" s="111"/>
      <c r="CV231" s="111"/>
      <c r="CW231" s="111"/>
      <c r="CX231" s="111"/>
      <c r="CY231" s="111"/>
      <c r="CZ231" s="111"/>
      <c r="DA231" s="111"/>
      <c r="DB231" s="111"/>
      <c r="DC231" s="111"/>
      <c r="DD231" s="111"/>
      <c r="DE231" s="111"/>
      <c r="DF231" s="111"/>
      <c r="DG231" s="111"/>
      <c r="DH231" s="111"/>
      <c r="DI231" s="111"/>
    </row>
    <row r="232" spans="1:113" s="112" customFormat="1" x14ac:dyDescent="0.2">
      <c r="A232" s="30" t="s">
        <v>10</v>
      </c>
      <c r="B232" s="74"/>
      <c r="C232" s="75"/>
      <c r="D232" s="75"/>
      <c r="E232" s="75"/>
      <c r="F232" s="76"/>
      <c r="G232" s="77"/>
      <c r="H232" s="78"/>
      <c r="I232" s="79"/>
      <c r="J232" s="80"/>
      <c r="K232" s="22"/>
      <c r="L232" s="81"/>
      <c r="M232" s="82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  <c r="AA232" s="111"/>
      <c r="AB232" s="111"/>
      <c r="AC232" s="111"/>
      <c r="AD232" s="111"/>
      <c r="AE232" s="111"/>
      <c r="AF232" s="111"/>
      <c r="AG232" s="111"/>
      <c r="AH232" s="111"/>
      <c r="AI232" s="111"/>
      <c r="AJ232" s="111"/>
      <c r="AK232" s="111"/>
      <c r="AL232" s="111"/>
      <c r="AM232" s="111"/>
      <c r="AN232" s="111"/>
      <c r="AO232" s="111"/>
      <c r="AP232" s="111"/>
      <c r="AQ232" s="111"/>
      <c r="AR232" s="111"/>
      <c r="AS232" s="111"/>
      <c r="AT232" s="111"/>
      <c r="AU232" s="111"/>
      <c r="AV232" s="111"/>
      <c r="AW232" s="111"/>
      <c r="AX232" s="111"/>
      <c r="AY232" s="111"/>
      <c r="AZ232" s="111"/>
      <c r="BA232" s="111"/>
      <c r="BB232" s="111"/>
      <c r="BC232" s="111"/>
      <c r="BD232" s="111"/>
      <c r="BE232" s="111"/>
      <c r="BF232" s="111"/>
      <c r="BG232" s="111"/>
      <c r="BH232" s="111"/>
      <c r="BI232" s="111"/>
      <c r="BJ232" s="111"/>
      <c r="BK232" s="111"/>
      <c r="BL232" s="111"/>
      <c r="BM232" s="111"/>
      <c r="BN232" s="111"/>
      <c r="BO232" s="111"/>
      <c r="BP232" s="111"/>
      <c r="BQ232" s="111"/>
      <c r="BR232" s="111"/>
      <c r="BS232" s="111"/>
      <c r="BT232" s="111"/>
      <c r="BU232" s="111"/>
      <c r="BV232" s="111"/>
      <c r="BW232" s="111"/>
      <c r="BX232" s="111"/>
      <c r="BY232" s="111"/>
      <c r="BZ232" s="111"/>
      <c r="CA232" s="111"/>
      <c r="CB232" s="111"/>
      <c r="CC232" s="111"/>
      <c r="CD232" s="111"/>
      <c r="CE232" s="111"/>
      <c r="CF232" s="111"/>
      <c r="CG232" s="111"/>
      <c r="CH232" s="111"/>
      <c r="CI232" s="111"/>
      <c r="CJ232" s="111"/>
      <c r="CK232" s="111"/>
      <c r="CL232" s="111"/>
      <c r="CM232" s="111"/>
      <c r="CN232" s="111"/>
      <c r="CO232" s="111"/>
      <c r="CP232" s="111"/>
      <c r="CQ232" s="111"/>
      <c r="CR232" s="111"/>
      <c r="CS232" s="111"/>
      <c r="CT232" s="111"/>
      <c r="CU232" s="111"/>
      <c r="CV232" s="111"/>
      <c r="CW232" s="111"/>
      <c r="CX232" s="111"/>
      <c r="CY232" s="111"/>
      <c r="CZ232" s="111"/>
      <c r="DA232" s="111"/>
      <c r="DB232" s="111"/>
      <c r="DC232" s="111"/>
      <c r="DD232" s="111"/>
      <c r="DE232" s="111"/>
      <c r="DF232" s="111"/>
      <c r="DG232" s="111"/>
      <c r="DH232" s="111"/>
      <c r="DI232" s="111"/>
    </row>
    <row r="233" spans="1:113" s="112" customFormat="1" x14ac:dyDescent="0.2">
      <c r="A233" s="30" t="s">
        <v>10</v>
      </c>
      <c r="B233" s="60"/>
      <c r="C233" s="61"/>
      <c r="D233" s="61"/>
      <c r="E233" s="61"/>
      <c r="F233" s="62"/>
      <c r="G233" s="63"/>
      <c r="H233" s="64"/>
      <c r="I233" s="65"/>
      <c r="J233" s="66"/>
      <c r="K233" s="22"/>
      <c r="L233" s="67"/>
      <c r="M233" s="68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  <c r="AA233" s="111"/>
      <c r="AB233" s="111"/>
      <c r="AC233" s="111"/>
      <c r="AD233" s="111"/>
      <c r="AE233" s="111"/>
      <c r="AF233" s="111"/>
      <c r="AG233" s="111"/>
      <c r="AH233" s="111"/>
      <c r="AI233" s="111"/>
      <c r="AJ233" s="111"/>
      <c r="AK233" s="111"/>
      <c r="AL233" s="111"/>
      <c r="AM233" s="111"/>
      <c r="AN233" s="111"/>
      <c r="AO233" s="111"/>
      <c r="AP233" s="111"/>
      <c r="AQ233" s="111"/>
      <c r="AR233" s="111"/>
      <c r="AS233" s="111"/>
      <c r="AT233" s="111"/>
      <c r="AU233" s="111"/>
      <c r="AV233" s="111"/>
      <c r="AW233" s="111"/>
      <c r="AX233" s="111"/>
      <c r="AY233" s="111"/>
      <c r="AZ233" s="111"/>
      <c r="BA233" s="111"/>
      <c r="BB233" s="111"/>
      <c r="BC233" s="111"/>
      <c r="BD233" s="111"/>
      <c r="BE233" s="111"/>
      <c r="BF233" s="111"/>
      <c r="BG233" s="111"/>
      <c r="BH233" s="111"/>
      <c r="BI233" s="111"/>
      <c r="BJ233" s="111"/>
      <c r="BK233" s="111"/>
      <c r="BL233" s="111"/>
      <c r="BM233" s="111"/>
      <c r="BN233" s="111"/>
      <c r="BO233" s="111"/>
      <c r="BP233" s="111"/>
      <c r="BQ233" s="111"/>
      <c r="BR233" s="111"/>
      <c r="BS233" s="111"/>
      <c r="BT233" s="111"/>
      <c r="BU233" s="111"/>
      <c r="BV233" s="111"/>
      <c r="BW233" s="111"/>
      <c r="BX233" s="111"/>
      <c r="BY233" s="111"/>
      <c r="BZ233" s="111"/>
      <c r="CA233" s="111"/>
      <c r="CB233" s="111"/>
      <c r="CC233" s="111"/>
      <c r="CD233" s="111"/>
      <c r="CE233" s="111"/>
      <c r="CF233" s="111"/>
      <c r="CG233" s="111"/>
      <c r="CH233" s="111"/>
      <c r="CI233" s="111"/>
      <c r="CJ233" s="111"/>
      <c r="CK233" s="111"/>
      <c r="CL233" s="111"/>
      <c r="CM233" s="111"/>
      <c r="CN233" s="111"/>
      <c r="CO233" s="111"/>
      <c r="CP233" s="111"/>
      <c r="CQ233" s="111"/>
      <c r="CR233" s="111"/>
      <c r="CS233" s="111"/>
      <c r="CT233" s="111"/>
      <c r="CU233" s="111"/>
      <c r="CV233" s="111"/>
      <c r="CW233" s="111"/>
      <c r="CX233" s="111"/>
      <c r="CY233" s="111"/>
      <c r="CZ233" s="111"/>
      <c r="DA233" s="111"/>
      <c r="DB233" s="111"/>
      <c r="DC233" s="111"/>
      <c r="DD233" s="111"/>
      <c r="DE233" s="111"/>
      <c r="DF233" s="111"/>
      <c r="DG233" s="111"/>
      <c r="DH233" s="111"/>
      <c r="DI233" s="111"/>
    </row>
    <row r="234" spans="1:113" s="112" customFormat="1" x14ac:dyDescent="0.2">
      <c r="A234" s="30" t="s">
        <v>10</v>
      </c>
      <c r="B234" s="69" t="s">
        <v>12</v>
      </c>
      <c r="C234" s="70"/>
      <c r="D234" s="70"/>
      <c r="E234" s="70"/>
      <c r="F234" s="29"/>
      <c r="G234" s="41"/>
      <c r="H234" s="59"/>
      <c r="I234" s="71"/>
      <c r="J234" s="197"/>
      <c r="K234" s="22"/>
      <c r="L234" s="72"/>
      <c r="M234" s="73">
        <f>SUBTOTAL(9,M$7:M232)</f>
        <v>0</v>
      </c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  <c r="AA234" s="111"/>
      <c r="AB234" s="111"/>
      <c r="AC234" s="111"/>
      <c r="AD234" s="111"/>
      <c r="AE234" s="111"/>
      <c r="AF234" s="111"/>
      <c r="AG234" s="111"/>
      <c r="AH234" s="111"/>
      <c r="AI234" s="111"/>
      <c r="AJ234" s="111"/>
      <c r="AK234" s="111"/>
      <c r="AL234" s="111"/>
      <c r="AM234" s="111"/>
      <c r="AN234" s="111"/>
      <c r="AO234" s="111"/>
      <c r="AP234" s="111"/>
      <c r="AQ234" s="111"/>
      <c r="AR234" s="111"/>
      <c r="AS234" s="111"/>
      <c r="AT234" s="111"/>
      <c r="AU234" s="111"/>
      <c r="AV234" s="111"/>
      <c r="AW234" s="111"/>
      <c r="AX234" s="111"/>
      <c r="AY234" s="111"/>
      <c r="AZ234" s="111"/>
      <c r="BA234" s="111"/>
      <c r="BB234" s="111"/>
      <c r="BC234" s="111"/>
      <c r="BD234" s="111"/>
      <c r="BE234" s="111"/>
      <c r="BF234" s="111"/>
      <c r="BG234" s="111"/>
      <c r="BH234" s="111"/>
      <c r="BI234" s="111"/>
      <c r="BJ234" s="111"/>
      <c r="BK234" s="111"/>
      <c r="BL234" s="111"/>
      <c r="BM234" s="111"/>
      <c r="BN234" s="111"/>
      <c r="BO234" s="111"/>
      <c r="BP234" s="111"/>
      <c r="BQ234" s="111"/>
      <c r="BR234" s="111"/>
      <c r="BS234" s="111"/>
      <c r="BT234" s="111"/>
      <c r="BU234" s="111"/>
      <c r="BV234" s="111"/>
      <c r="BW234" s="111"/>
      <c r="BX234" s="111"/>
      <c r="BY234" s="111"/>
      <c r="BZ234" s="111"/>
      <c r="CA234" s="111"/>
      <c r="CB234" s="111"/>
      <c r="CC234" s="111"/>
      <c r="CD234" s="111"/>
      <c r="CE234" s="111"/>
      <c r="CF234" s="111"/>
      <c r="CG234" s="111"/>
      <c r="CH234" s="111"/>
      <c r="CI234" s="111"/>
      <c r="CJ234" s="111"/>
      <c r="CK234" s="111"/>
      <c r="CL234" s="111"/>
      <c r="CM234" s="111"/>
      <c r="CN234" s="111"/>
      <c r="CO234" s="111"/>
      <c r="CP234" s="111"/>
      <c r="CQ234" s="111"/>
      <c r="CR234" s="111"/>
      <c r="CS234" s="111"/>
      <c r="CT234" s="111"/>
      <c r="CU234" s="111"/>
      <c r="CV234" s="111"/>
      <c r="CW234" s="111"/>
      <c r="CX234" s="111"/>
      <c r="CY234" s="111"/>
      <c r="CZ234" s="111"/>
      <c r="DA234" s="111"/>
      <c r="DB234" s="111"/>
      <c r="DC234" s="111"/>
      <c r="DD234" s="111"/>
      <c r="DE234" s="111"/>
      <c r="DF234" s="111"/>
      <c r="DG234" s="111"/>
      <c r="DH234" s="111"/>
      <c r="DI234" s="111"/>
    </row>
    <row r="235" spans="1:113" s="112" customFormat="1" x14ac:dyDescent="0.2">
      <c r="A235" s="30" t="s">
        <v>10</v>
      </c>
      <c r="B235" s="74"/>
      <c r="C235" s="75"/>
      <c r="D235" s="75"/>
      <c r="E235" s="75"/>
      <c r="F235" s="76"/>
      <c r="G235" s="77"/>
      <c r="H235" s="78"/>
      <c r="I235" s="79"/>
      <c r="J235" s="80"/>
      <c r="K235" s="22"/>
      <c r="L235" s="81"/>
      <c r="M235" s="82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  <c r="AA235" s="111"/>
      <c r="AB235" s="111"/>
      <c r="AC235" s="111"/>
      <c r="AD235" s="111"/>
      <c r="AE235" s="111"/>
      <c r="AF235" s="111"/>
      <c r="AG235" s="111"/>
      <c r="AH235" s="111"/>
      <c r="AI235" s="111"/>
      <c r="AJ235" s="111"/>
      <c r="AK235" s="111"/>
      <c r="AL235" s="111"/>
      <c r="AM235" s="111"/>
      <c r="AN235" s="111"/>
      <c r="AO235" s="111"/>
      <c r="AP235" s="111"/>
      <c r="AQ235" s="111"/>
      <c r="AR235" s="111"/>
      <c r="AS235" s="111"/>
      <c r="AT235" s="111"/>
      <c r="AU235" s="111"/>
      <c r="AV235" s="111"/>
      <c r="AW235" s="111"/>
      <c r="AX235" s="111"/>
      <c r="AY235" s="111"/>
      <c r="AZ235" s="111"/>
      <c r="BA235" s="111"/>
      <c r="BB235" s="111"/>
      <c r="BC235" s="111"/>
      <c r="BD235" s="111"/>
      <c r="BE235" s="111"/>
      <c r="BF235" s="111"/>
      <c r="BG235" s="111"/>
      <c r="BH235" s="111"/>
      <c r="BI235" s="111"/>
      <c r="BJ235" s="111"/>
      <c r="BK235" s="111"/>
      <c r="BL235" s="111"/>
      <c r="BM235" s="111"/>
      <c r="BN235" s="111"/>
      <c r="BO235" s="111"/>
      <c r="BP235" s="111"/>
      <c r="BQ235" s="111"/>
      <c r="BR235" s="111"/>
      <c r="BS235" s="111"/>
      <c r="BT235" s="111"/>
      <c r="BU235" s="111"/>
      <c r="BV235" s="111"/>
      <c r="BW235" s="111"/>
      <c r="BX235" s="111"/>
      <c r="BY235" s="111"/>
      <c r="BZ235" s="111"/>
      <c r="CA235" s="111"/>
      <c r="CB235" s="111"/>
      <c r="CC235" s="111"/>
      <c r="CD235" s="111"/>
      <c r="CE235" s="111"/>
      <c r="CF235" s="111"/>
      <c r="CG235" s="111"/>
      <c r="CH235" s="111"/>
      <c r="CI235" s="111"/>
      <c r="CJ235" s="111"/>
      <c r="CK235" s="111"/>
      <c r="CL235" s="111"/>
      <c r="CM235" s="111"/>
      <c r="CN235" s="111"/>
      <c r="CO235" s="111"/>
      <c r="CP235" s="111"/>
      <c r="CQ235" s="111"/>
      <c r="CR235" s="111"/>
      <c r="CS235" s="111"/>
      <c r="CT235" s="111"/>
      <c r="CU235" s="111"/>
      <c r="CV235" s="111"/>
      <c r="CW235" s="111"/>
      <c r="CX235" s="111"/>
      <c r="CY235" s="111"/>
      <c r="CZ235" s="111"/>
      <c r="DA235" s="111"/>
      <c r="DB235" s="111"/>
      <c r="DC235" s="111"/>
      <c r="DD235" s="111"/>
      <c r="DE235" s="111"/>
      <c r="DF235" s="111"/>
      <c r="DG235" s="111"/>
      <c r="DH235" s="111"/>
      <c r="DI235" s="111"/>
    </row>
    <row r="236" spans="1:113" s="112" customFormat="1" x14ac:dyDescent="0.2">
      <c r="A236" s="30"/>
      <c r="B236" s="42"/>
      <c r="C236" s="51"/>
      <c r="D236" s="52"/>
      <c r="E236" s="51"/>
      <c r="F236" s="53"/>
      <c r="G236" s="103"/>
      <c r="H236" s="45"/>
      <c r="I236" s="104"/>
      <c r="J236" s="105"/>
      <c r="K236" s="48"/>
      <c r="L236" s="106"/>
      <c r="M236" s="104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  <c r="AA236" s="111"/>
      <c r="AB236" s="111"/>
      <c r="AC236" s="111"/>
      <c r="AD236" s="111"/>
      <c r="AE236" s="111"/>
      <c r="AF236" s="111"/>
      <c r="AG236" s="111"/>
      <c r="AH236" s="111"/>
      <c r="AI236" s="111"/>
      <c r="AJ236" s="111"/>
      <c r="AK236" s="111"/>
      <c r="AL236" s="111"/>
      <c r="AM236" s="111"/>
      <c r="AN236" s="111"/>
      <c r="AO236" s="111"/>
      <c r="AP236" s="111"/>
      <c r="AQ236" s="111"/>
      <c r="AR236" s="111"/>
      <c r="AS236" s="111"/>
      <c r="AT236" s="111"/>
      <c r="AU236" s="111"/>
      <c r="AV236" s="111"/>
      <c r="AW236" s="111"/>
      <c r="AX236" s="111"/>
      <c r="AY236" s="111"/>
      <c r="AZ236" s="111"/>
      <c r="BA236" s="111"/>
      <c r="BB236" s="111"/>
      <c r="BC236" s="111"/>
      <c r="BD236" s="111"/>
      <c r="BE236" s="111"/>
      <c r="BF236" s="111"/>
      <c r="BG236" s="111"/>
      <c r="BH236" s="111"/>
      <c r="BI236" s="111"/>
      <c r="BJ236" s="111"/>
      <c r="BK236" s="111"/>
      <c r="BL236" s="111"/>
      <c r="BM236" s="111"/>
      <c r="BN236" s="111"/>
      <c r="BO236" s="111"/>
      <c r="BP236" s="111"/>
      <c r="BQ236" s="111"/>
      <c r="BR236" s="111"/>
      <c r="BS236" s="111"/>
      <c r="BT236" s="111"/>
      <c r="BU236" s="111"/>
      <c r="BV236" s="111"/>
      <c r="BW236" s="111"/>
      <c r="BX236" s="111"/>
      <c r="BY236" s="111"/>
      <c r="BZ236" s="111"/>
      <c r="CA236" s="111"/>
      <c r="CB236" s="111"/>
      <c r="CC236" s="111"/>
      <c r="CD236" s="111"/>
      <c r="CE236" s="111"/>
      <c r="CF236" s="111"/>
      <c r="CG236" s="111"/>
      <c r="CH236" s="111"/>
      <c r="CI236" s="111"/>
      <c r="CJ236" s="111"/>
      <c r="CK236" s="111"/>
      <c r="CL236" s="111"/>
      <c r="CM236" s="111"/>
      <c r="CN236" s="111"/>
      <c r="CO236" s="111"/>
      <c r="CP236" s="111"/>
      <c r="CQ236" s="111"/>
      <c r="CR236" s="111"/>
      <c r="CS236" s="111"/>
      <c r="CT236" s="111"/>
      <c r="CU236" s="111"/>
      <c r="CV236" s="111"/>
      <c r="CW236" s="111"/>
      <c r="CX236" s="111"/>
      <c r="CY236" s="111"/>
      <c r="CZ236" s="111"/>
      <c r="DA236" s="111"/>
      <c r="DB236" s="111"/>
      <c r="DC236" s="111"/>
      <c r="DD236" s="111"/>
      <c r="DE236" s="111"/>
      <c r="DF236" s="111"/>
      <c r="DG236" s="111"/>
      <c r="DH236" s="111"/>
      <c r="DI236" s="111"/>
    </row>
    <row r="237" spans="1:113" s="112" customFormat="1" ht="24" x14ac:dyDescent="0.2">
      <c r="A237" s="30" t="s">
        <v>55</v>
      </c>
      <c r="B237" s="150"/>
      <c r="C237" s="151" t="s">
        <v>1055</v>
      </c>
      <c r="D237" s="52"/>
      <c r="E237" s="157"/>
      <c r="F237" s="43" t="s">
        <v>4923</v>
      </c>
      <c r="G237" s="54"/>
      <c r="H237" s="55"/>
      <c r="I237" s="56"/>
      <c r="J237" s="57"/>
      <c r="K237" s="58"/>
      <c r="L237" s="56"/>
      <c r="M237" s="56" t="str">
        <f>IF(ISNUMBER(H237),L237*H237,IF(ISNUMBER(J237),J237,IF(J237="RATE ONLY",LOWER("RATE ONLY")," ")))</f>
        <v xml:space="preserve"> </v>
      </c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  <c r="AA237" s="111"/>
      <c r="AB237" s="111"/>
      <c r="AC237" s="111"/>
      <c r="AD237" s="111"/>
      <c r="AE237" s="111"/>
      <c r="AF237" s="111"/>
      <c r="AG237" s="111"/>
      <c r="AH237" s="111"/>
      <c r="AI237" s="111"/>
      <c r="AJ237" s="111"/>
      <c r="AK237" s="111"/>
      <c r="AL237" s="111"/>
      <c r="AM237" s="111"/>
      <c r="AN237" s="111"/>
      <c r="AO237" s="111"/>
      <c r="AP237" s="111"/>
      <c r="AQ237" s="111"/>
      <c r="AR237" s="111"/>
      <c r="AS237" s="111"/>
      <c r="AT237" s="111"/>
      <c r="AU237" s="111"/>
      <c r="AV237" s="111"/>
      <c r="AW237" s="111"/>
      <c r="AX237" s="111"/>
      <c r="AY237" s="111"/>
      <c r="AZ237" s="111"/>
      <c r="BA237" s="111"/>
      <c r="BB237" s="111"/>
      <c r="BC237" s="111"/>
      <c r="BD237" s="111"/>
      <c r="BE237" s="111"/>
      <c r="BF237" s="111"/>
      <c r="BG237" s="111"/>
      <c r="BH237" s="111"/>
      <c r="BI237" s="111"/>
      <c r="BJ237" s="111"/>
      <c r="BK237" s="111"/>
      <c r="BL237" s="111"/>
      <c r="BM237" s="111"/>
      <c r="BN237" s="111"/>
      <c r="BO237" s="111"/>
      <c r="BP237" s="111"/>
      <c r="BQ237" s="111"/>
      <c r="BR237" s="111"/>
      <c r="BS237" s="111"/>
      <c r="BT237" s="111"/>
      <c r="BU237" s="111"/>
      <c r="BV237" s="111"/>
      <c r="BW237" s="111"/>
      <c r="BX237" s="111"/>
      <c r="BY237" s="111"/>
      <c r="BZ237" s="111"/>
      <c r="CA237" s="111"/>
      <c r="CB237" s="111"/>
      <c r="CC237" s="111"/>
      <c r="CD237" s="111"/>
      <c r="CE237" s="111"/>
      <c r="CF237" s="111"/>
      <c r="CG237" s="111"/>
      <c r="CH237" s="111"/>
      <c r="CI237" s="111"/>
      <c r="CJ237" s="111"/>
      <c r="CK237" s="111"/>
      <c r="CL237" s="111"/>
      <c r="CM237" s="111"/>
      <c r="CN237" s="111"/>
      <c r="CO237" s="111"/>
      <c r="CP237" s="111"/>
      <c r="CQ237" s="111"/>
      <c r="CR237" s="111"/>
      <c r="CS237" s="111"/>
      <c r="CT237" s="111"/>
      <c r="CU237" s="111"/>
      <c r="CV237" s="111"/>
      <c r="CW237" s="111"/>
      <c r="CX237" s="111"/>
      <c r="CY237" s="111"/>
      <c r="CZ237" s="111"/>
      <c r="DA237" s="111"/>
      <c r="DB237" s="111"/>
      <c r="DC237" s="111"/>
      <c r="DD237" s="111"/>
      <c r="DE237" s="111"/>
      <c r="DF237" s="111"/>
      <c r="DG237" s="111"/>
      <c r="DH237" s="111"/>
      <c r="DI237" s="111"/>
    </row>
    <row r="238" spans="1:113" s="112" customFormat="1" x14ac:dyDescent="0.2">
      <c r="A238" s="30"/>
      <c r="B238" s="42"/>
      <c r="C238" s="51"/>
      <c r="D238" s="52"/>
      <c r="E238" s="51"/>
      <c r="F238" s="53"/>
      <c r="G238" s="103"/>
      <c r="H238" s="45"/>
      <c r="I238" s="104"/>
      <c r="J238" s="105"/>
      <c r="K238" s="48"/>
      <c r="L238" s="106"/>
      <c r="M238" s="104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  <c r="AA238" s="111"/>
      <c r="AB238" s="111"/>
      <c r="AC238" s="111"/>
      <c r="AD238" s="111"/>
      <c r="AE238" s="111"/>
      <c r="AF238" s="111"/>
      <c r="AG238" s="111"/>
      <c r="AH238" s="111"/>
      <c r="AI238" s="111"/>
      <c r="AJ238" s="111"/>
      <c r="AK238" s="111"/>
      <c r="AL238" s="111"/>
      <c r="AM238" s="111"/>
      <c r="AN238" s="111"/>
      <c r="AO238" s="111"/>
      <c r="AP238" s="111"/>
      <c r="AQ238" s="111"/>
      <c r="AR238" s="111"/>
      <c r="AS238" s="111"/>
      <c r="AT238" s="111"/>
      <c r="AU238" s="111"/>
      <c r="AV238" s="111"/>
      <c r="AW238" s="111"/>
      <c r="AX238" s="111"/>
      <c r="AY238" s="111"/>
      <c r="AZ238" s="111"/>
      <c r="BA238" s="111"/>
      <c r="BB238" s="111"/>
      <c r="BC238" s="111"/>
      <c r="BD238" s="111"/>
      <c r="BE238" s="111"/>
      <c r="BF238" s="111"/>
      <c r="BG238" s="111"/>
      <c r="BH238" s="111"/>
      <c r="BI238" s="111"/>
      <c r="BJ238" s="111"/>
      <c r="BK238" s="111"/>
      <c r="BL238" s="111"/>
      <c r="BM238" s="111"/>
      <c r="BN238" s="111"/>
      <c r="BO238" s="111"/>
      <c r="BP238" s="111"/>
      <c r="BQ238" s="111"/>
      <c r="BR238" s="111"/>
      <c r="BS238" s="111"/>
      <c r="BT238" s="111"/>
      <c r="BU238" s="111"/>
      <c r="BV238" s="111"/>
      <c r="BW238" s="111"/>
      <c r="BX238" s="111"/>
      <c r="BY238" s="111"/>
      <c r="BZ238" s="111"/>
      <c r="CA238" s="111"/>
      <c r="CB238" s="111"/>
      <c r="CC238" s="111"/>
      <c r="CD238" s="111"/>
      <c r="CE238" s="111"/>
      <c r="CF238" s="111"/>
      <c r="CG238" s="111"/>
      <c r="CH238" s="111"/>
      <c r="CI238" s="111"/>
      <c r="CJ238" s="111"/>
      <c r="CK238" s="111"/>
      <c r="CL238" s="111"/>
      <c r="CM238" s="111"/>
      <c r="CN238" s="111"/>
      <c r="CO238" s="111"/>
      <c r="CP238" s="111"/>
      <c r="CQ238" s="111"/>
      <c r="CR238" s="111"/>
      <c r="CS238" s="111"/>
      <c r="CT238" s="111"/>
      <c r="CU238" s="111"/>
      <c r="CV238" s="111"/>
      <c r="CW238" s="111"/>
      <c r="CX238" s="111"/>
      <c r="CY238" s="111"/>
      <c r="CZ238" s="111"/>
      <c r="DA238" s="111"/>
      <c r="DB238" s="111"/>
      <c r="DC238" s="111"/>
      <c r="DD238" s="111"/>
      <c r="DE238" s="111"/>
      <c r="DF238" s="111"/>
      <c r="DG238" s="111"/>
      <c r="DH238" s="111"/>
      <c r="DI238" s="111"/>
    </row>
    <row r="239" spans="1:113" s="112" customFormat="1" x14ac:dyDescent="0.2">
      <c r="A239" s="30" t="s">
        <v>4371</v>
      </c>
      <c r="B239" s="155"/>
      <c r="C239" s="151" t="s">
        <v>1065</v>
      </c>
      <c r="D239" s="52"/>
      <c r="E239" s="157"/>
      <c r="F239" s="53" t="s">
        <v>1066</v>
      </c>
      <c r="G239" s="54" t="s">
        <v>8</v>
      </c>
      <c r="H239" s="55"/>
      <c r="I239" s="56"/>
      <c r="J239" s="57"/>
      <c r="K239" s="58"/>
      <c r="L239" s="56">
        <v>102</v>
      </c>
      <c r="M239" s="56" t="str">
        <f>IF(ISNUMBER(H239),L239*H239,IF(ISNUMBER(J239),J239,IF(J239="RATE ONLY",LOWER("RATE ONLY")," ")))</f>
        <v xml:space="preserve"> </v>
      </c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  <c r="AA239" s="111"/>
      <c r="AB239" s="111"/>
      <c r="AC239" s="111"/>
      <c r="AD239" s="111"/>
      <c r="AE239" s="111"/>
      <c r="AF239" s="111"/>
      <c r="AG239" s="111"/>
      <c r="AH239" s="111"/>
      <c r="AI239" s="111"/>
      <c r="AJ239" s="111"/>
      <c r="AK239" s="111"/>
      <c r="AL239" s="111"/>
      <c r="AM239" s="111"/>
      <c r="AN239" s="111"/>
      <c r="AO239" s="111"/>
      <c r="AP239" s="111"/>
      <c r="AQ239" s="111"/>
      <c r="AR239" s="111"/>
      <c r="AS239" s="111"/>
      <c r="AT239" s="111"/>
      <c r="AU239" s="111"/>
      <c r="AV239" s="111"/>
      <c r="AW239" s="111"/>
      <c r="AX239" s="111"/>
      <c r="AY239" s="111"/>
      <c r="AZ239" s="111"/>
      <c r="BA239" s="111"/>
      <c r="BB239" s="111"/>
      <c r="BC239" s="111"/>
      <c r="BD239" s="111"/>
      <c r="BE239" s="111"/>
      <c r="BF239" s="111"/>
      <c r="BG239" s="111"/>
      <c r="BH239" s="111"/>
      <c r="BI239" s="111"/>
      <c r="BJ239" s="111"/>
      <c r="BK239" s="111"/>
      <c r="BL239" s="111"/>
      <c r="BM239" s="111"/>
      <c r="BN239" s="111"/>
      <c r="BO239" s="111"/>
      <c r="BP239" s="111"/>
      <c r="BQ239" s="111"/>
      <c r="BR239" s="111"/>
      <c r="BS239" s="111"/>
      <c r="BT239" s="111"/>
      <c r="BU239" s="111"/>
      <c r="BV239" s="111"/>
      <c r="BW239" s="111"/>
      <c r="BX239" s="111"/>
      <c r="BY239" s="111"/>
      <c r="BZ239" s="111"/>
      <c r="CA239" s="111"/>
      <c r="CB239" s="111"/>
      <c r="CC239" s="111"/>
      <c r="CD239" s="111"/>
      <c r="CE239" s="111"/>
      <c r="CF239" s="111"/>
      <c r="CG239" s="111"/>
      <c r="CH239" s="111"/>
      <c r="CI239" s="111"/>
      <c r="CJ239" s="111"/>
      <c r="CK239" s="111"/>
      <c r="CL239" s="111"/>
      <c r="CM239" s="111"/>
      <c r="CN239" s="111"/>
      <c r="CO239" s="111"/>
      <c r="CP239" s="111"/>
      <c r="CQ239" s="111"/>
      <c r="CR239" s="111"/>
      <c r="CS239" s="111"/>
      <c r="CT239" s="111"/>
      <c r="CU239" s="111"/>
      <c r="CV239" s="111"/>
      <c r="CW239" s="111"/>
      <c r="CX239" s="111"/>
      <c r="CY239" s="111"/>
      <c r="CZ239" s="111"/>
      <c r="DA239" s="111"/>
      <c r="DB239" s="111"/>
      <c r="DC239" s="111"/>
      <c r="DD239" s="111"/>
      <c r="DE239" s="111"/>
      <c r="DF239" s="111"/>
      <c r="DG239" s="111"/>
      <c r="DH239" s="111"/>
      <c r="DI239" s="111"/>
    </row>
    <row r="240" spans="1:113" s="112" customFormat="1" x14ac:dyDescent="0.2">
      <c r="A240" s="30"/>
      <c r="B240" s="42"/>
      <c r="C240" s="51"/>
      <c r="D240" s="52"/>
      <c r="E240" s="51"/>
      <c r="F240" s="53"/>
      <c r="G240" s="103"/>
      <c r="H240" s="45"/>
      <c r="I240" s="104"/>
      <c r="J240" s="105"/>
      <c r="K240" s="48"/>
      <c r="L240" s="106"/>
      <c r="M240" s="104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  <c r="AA240" s="111"/>
      <c r="AB240" s="111"/>
      <c r="AC240" s="111"/>
      <c r="AD240" s="111"/>
      <c r="AE240" s="111"/>
      <c r="AF240" s="111"/>
      <c r="AG240" s="111"/>
      <c r="AH240" s="111"/>
      <c r="AI240" s="111"/>
      <c r="AJ240" s="111"/>
      <c r="AK240" s="111"/>
      <c r="AL240" s="111"/>
      <c r="AM240" s="111"/>
      <c r="AN240" s="111"/>
      <c r="AO240" s="111"/>
      <c r="AP240" s="111"/>
      <c r="AQ240" s="111"/>
      <c r="AR240" s="111"/>
      <c r="AS240" s="111"/>
      <c r="AT240" s="111"/>
      <c r="AU240" s="111"/>
      <c r="AV240" s="111"/>
      <c r="AW240" s="111"/>
      <c r="AX240" s="111"/>
      <c r="AY240" s="111"/>
      <c r="AZ240" s="111"/>
      <c r="BA240" s="111"/>
      <c r="BB240" s="111"/>
      <c r="BC240" s="111"/>
      <c r="BD240" s="111"/>
      <c r="BE240" s="111"/>
      <c r="BF240" s="111"/>
      <c r="BG240" s="111"/>
      <c r="BH240" s="111"/>
      <c r="BI240" s="111"/>
      <c r="BJ240" s="111"/>
      <c r="BK240" s="111"/>
      <c r="BL240" s="111"/>
      <c r="BM240" s="111"/>
      <c r="BN240" s="111"/>
      <c r="BO240" s="111"/>
      <c r="BP240" s="111"/>
      <c r="BQ240" s="111"/>
      <c r="BR240" s="111"/>
      <c r="BS240" s="111"/>
      <c r="BT240" s="111"/>
      <c r="BU240" s="111"/>
      <c r="BV240" s="111"/>
      <c r="BW240" s="111"/>
      <c r="BX240" s="111"/>
      <c r="BY240" s="111"/>
      <c r="BZ240" s="111"/>
      <c r="CA240" s="111"/>
      <c r="CB240" s="111"/>
      <c r="CC240" s="111"/>
      <c r="CD240" s="111"/>
      <c r="CE240" s="111"/>
      <c r="CF240" s="111"/>
      <c r="CG240" s="111"/>
      <c r="CH240" s="111"/>
      <c r="CI240" s="111"/>
      <c r="CJ240" s="111"/>
      <c r="CK240" s="111"/>
      <c r="CL240" s="111"/>
      <c r="CM240" s="111"/>
      <c r="CN240" s="111"/>
      <c r="CO240" s="111"/>
      <c r="CP240" s="111"/>
      <c r="CQ240" s="111"/>
      <c r="CR240" s="111"/>
      <c r="CS240" s="111"/>
      <c r="CT240" s="111"/>
      <c r="CU240" s="111"/>
      <c r="CV240" s="111"/>
      <c r="CW240" s="111"/>
      <c r="CX240" s="111"/>
      <c r="CY240" s="111"/>
      <c r="CZ240" s="111"/>
      <c r="DA240" s="111"/>
      <c r="DB240" s="111"/>
      <c r="DC240" s="111"/>
      <c r="DD240" s="111"/>
      <c r="DE240" s="111"/>
      <c r="DF240" s="111"/>
      <c r="DG240" s="111"/>
      <c r="DH240" s="111"/>
      <c r="DI240" s="111"/>
    </row>
    <row r="241" spans="1:113" s="112" customFormat="1" ht="12" x14ac:dyDescent="0.2">
      <c r="A241" s="30" t="s">
        <v>55</v>
      </c>
      <c r="B241" s="150"/>
      <c r="C241" s="151" t="s">
        <v>1079</v>
      </c>
      <c r="D241" s="52"/>
      <c r="E241" s="157"/>
      <c r="F241" s="43" t="s">
        <v>1080</v>
      </c>
      <c r="G241" s="54"/>
      <c r="H241" s="55"/>
      <c r="I241" s="56"/>
      <c r="J241" s="57"/>
      <c r="K241" s="58"/>
      <c r="L241" s="56"/>
      <c r="M241" s="56" t="str">
        <f>IF(ISNUMBER(H241),L241*H241,IF(ISNUMBER(J241),J241,IF(J241="RATE ONLY",LOWER("RATE ONLY")," ")))</f>
        <v xml:space="preserve"> </v>
      </c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  <c r="AA241" s="111"/>
      <c r="AB241" s="111"/>
      <c r="AC241" s="111"/>
      <c r="AD241" s="111"/>
      <c r="AE241" s="111"/>
      <c r="AF241" s="111"/>
      <c r="AG241" s="111"/>
      <c r="AH241" s="111"/>
      <c r="AI241" s="111"/>
      <c r="AJ241" s="111"/>
      <c r="AK241" s="111"/>
      <c r="AL241" s="111"/>
      <c r="AM241" s="111"/>
      <c r="AN241" s="111"/>
      <c r="AO241" s="111"/>
      <c r="AP241" s="111"/>
      <c r="AQ241" s="111"/>
      <c r="AR241" s="111"/>
      <c r="AS241" s="111"/>
      <c r="AT241" s="111"/>
      <c r="AU241" s="111"/>
      <c r="AV241" s="111"/>
      <c r="AW241" s="111"/>
      <c r="AX241" s="111"/>
      <c r="AY241" s="111"/>
      <c r="AZ241" s="111"/>
      <c r="BA241" s="111"/>
      <c r="BB241" s="111"/>
      <c r="BC241" s="111"/>
      <c r="BD241" s="111"/>
      <c r="BE241" s="111"/>
      <c r="BF241" s="111"/>
      <c r="BG241" s="111"/>
      <c r="BH241" s="111"/>
      <c r="BI241" s="111"/>
      <c r="BJ241" s="111"/>
      <c r="BK241" s="111"/>
      <c r="BL241" s="111"/>
      <c r="BM241" s="111"/>
      <c r="BN241" s="111"/>
      <c r="BO241" s="111"/>
      <c r="BP241" s="111"/>
      <c r="BQ241" s="111"/>
      <c r="BR241" s="111"/>
      <c r="BS241" s="111"/>
      <c r="BT241" s="111"/>
      <c r="BU241" s="111"/>
      <c r="BV241" s="111"/>
      <c r="BW241" s="111"/>
      <c r="BX241" s="111"/>
      <c r="BY241" s="111"/>
      <c r="BZ241" s="111"/>
      <c r="CA241" s="111"/>
      <c r="CB241" s="111"/>
      <c r="CC241" s="111"/>
      <c r="CD241" s="111"/>
      <c r="CE241" s="111"/>
      <c r="CF241" s="111"/>
      <c r="CG241" s="111"/>
      <c r="CH241" s="111"/>
      <c r="CI241" s="111"/>
      <c r="CJ241" s="111"/>
      <c r="CK241" s="111"/>
      <c r="CL241" s="111"/>
      <c r="CM241" s="111"/>
      <c r="CN241" s="111"/>
      <c r="CO241" s="111"/>
      <c r="CP241" s="111"/>
      <c r="CQ241" s="111"/>
      <c r="CR241" s="111"/>
      <c r="CS241" s="111"/>
      <c r="CT241" s="111"/>
      <c r="CU241" s="111"/>
      <c r="CV241" s="111"/>
      <c r="CW241" s="111"/>
      <c r="CX241" s="111"/>
      <c r="CY241" s="111"/>
      <c r="CZ241" s="111"/>
      <c r="DA241" s="111"/>
      <c r="DB241" s="111"/>
      <c r="DC241" s="111"/>
      <c r="DD241" s="111"/>
      <c r="DE241" s="111"/>
      <c r="DF241" s="111"/>
      <c r="DG241" s="111"/>
      <c r="DH241" s="111"/>
      <c r="DI241" s="111"/>
    </row>
    <row r="242" spans="1:113" s="112" customFormat="1" x14ac:dyDescent="0.2">
      <c r="A242" s="30"/>
      <c r="B242" s="42"/>
      <c r="C242" s="51"/>
      <c r="D242" s="52"/>
      <c r="E242" s="51"/>
      <c r="F242" s="53"/>
      <c r="G242" s="103"/>
      <c r="H242" s="45"/>
      <c r="I242" s="104"/>
      <c r="J242" s="105"/>
      <c r="K242" s="48"/>
      <c r="L242" s="106"/>
      <c r="M242" s="104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  <c r="AA242" s="111"/>
      <c r="AB242" s="111"/>
      <c r="AC242" s="111"/>
      <c r="AD242" s="111"/>
      <c r="AE242" s="111"/>
      <c r="AF242" s="111"/>
      <c r="AG242" s="111"/>
      <c r="AH242" s="111"/>
      <c r="AI242" s="111"/>
      <c r="AJ242" s="111"/>
      <c r="AK242" s="111"/>
      <c r="AL242" s="111"/>
      <c r="AM242" s="111"/>
      <c r="AN242" s="111"/>
      <c r="AO242" s="111"/>
      <c r="AP242" s="111"/>
      <c r="AQ242" s="111"/>
      <c r="AR242" s="111"/>
      <c r="AS242" s="111"/>
      <c r="AT242" s="111"/>
      <c r="AU242" s="111"/>
      <c r="AV242" s="111"/>
      <c r="AW242" s="111"/>
      <c r="AX242" s="111"/>
      <c r="AY242" s="111"/>
      <c r="AZ242" s="111"/>
      <c r="BA242" s="111"/>
      <c r="BB242" s="111"/>
      <c r="BC242" s="111"/>
      <c r="BD242" s="111"/>
      <c r="BE242" s="111"/>
      <c r="BF242" s="111"/>
      <c r="BG242" s="111"/>
      <c r="BH242" s="111"/>
      <c r="BI242" s="111"/>
      <c r="BJ242" s="111"/>
      <c r="BK242" s="111"/>
      <c r="BL242" s="111"/>
      <c r="BM242" s="111"/>
      <c r="BN242" s="111"/>
      <c r="BO242" s="111"/>
      <c r="BP242" s="111"/>
      <c r="BQ242" s="111"/>
      <c r="BR242" s="111"/>
      <c r="BS242" s="111"/>
      <c r="BT242" s="111"/>
      <c r="BU242" s="111"/>
      <c r="BV242" s="111"/>
      <c r="BW242" s="111"/>
      <c r="BX242" s="111"/>
      <c r="BY242" s="111"/>
      <c r="BZ242" s="111"/>
      <c r="CA242" s="111"/>
      <c r="CB242" s="111"/>
      <c r="CC242" s="111"/>
      <c r="CD242" s="111"/>
      <c r="CE242" s="111"/>
      <c r="CF242" s="111"/>
      <c r="CG242" s="111"/>
      <c r="CH242" s="111"/>
      <c r="CI242" s="111"/>
      <c r="CJ242" s="111"/>
      <c r="CK242" s="111"/>
      <c r="CL242" s="111"/>
      <c r="CM242" s="111"/>
      <c r="CN242" s="111"/>
      <c r="CO242" s="111"/>
      <c r="CP242" s="111"/>
      <c r="CQ242" s="111"/>
      <c r="CR242" s="111"/>
      <c r="CS242" s="111"/>
      <c r="CT242" s="111"/>
      <c r="CU242" s="111"/>
      <c r="CV242" s="111"/>
      <c r="CW242" s="111"/>
      <c r="CX242" s="111"/>
      <c r="CY242" s="111"/>
      <c r="CZ242" s="111"/>
      <c r="DA242" s="111"/>
      <c r="DB242" s="111"/>
      <c r="DC242" s="111"/>
      <c r="DD242" s="111"/>
      <c r="DE242" s="111"/>
      <c r="DF242" s="111"/>
      <c r="DG242" s="111"/>
      <c r="DH242" s="111"/>
      <c r="DI242" s="111"/>
    </row>
    <row r="243" spans="1:113" s="112" customFormat="1" x14ac:dyDescent="0.2">
      <c r="A243" s="30" t="s">
        <v>4371</v>
      </c>
      <c r="B243" s="155"/>
      <c r="C243" s="151" t="s">
        <v>1086</v>
      </c>
      <c r="D243" s="52"/>
      <c r="E243" s="157"/>
      <c r="F243" s="53" t="s">
        <v>1083</v>
      </c>
      <c r="G243" s="54" t="s">
        <v>8</v>
      </c>
      <c r="H243" s="55"/>
      <c r="I243" s="56"/>
      <c r="J243" s="57"/>
      <c r="K243" s="58"/>
      <c r="L243" s="56">
        <v>82</v>
      </c>
      <c r="M243" s="56" t="str">
        <f>IF(ISNUMBER(H243),L243*H243,IF(ISNUMBER(J243),J243,IF(J243="RATE ONLY",LOWER("RATE ONLY")," ")))</f>
        <v xml:space="preserve"> </v>
      </c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  <c r="AA243" s="111"/>
      <c r="AB243" s="111"/>
      <c r="AC243" s="111"/>
      <c r="AD243" s="111"/>
      <c r="AE243" s="111"/>
      <c r="AF243" s="111"/>
      <c r="AG243" s="111"/>
      <c r="AH243" s="111"/>
      <c r="AI243" s="111"/>
      <c r="AJ243" s="111"/>
      <c r="AK243" s="111"/>
      <c r="AL243" s="111"/>
      <c r="AM243" s="111"/>
      <c r="AN243" s="111"/>
      <c r="AO243" s="111"/>
      <c r="AP243" s="111"/>
      <c r="AQ243" s="111"/>
      <c r="AR243" s="111"/>
      <c r="AS243" s="111"/>
      <c r="AT243" s="111"/>
      <c r="AU243" s="111"/>
      <c r="AV243" s="111"/>
      <c r="AW243" s="111"/>
      <c r="AX243" s="111"/>
      <c r="AY243" s="111"/>
      <c r="AZ243" s="111"/>
      <c r="BA243" s="111"/>
      <c r="BB243" s="111"/>
      <c r="BC243" s="111"/>
      <c r="BD243" s="111"/>
      <c r="BE243" s="111"/>
      <c r="BF243" s="111"/>
      <c r="BG243" s="111"/>
      <c r="BH243" s="111"/>
      <c r="BI243" s="111"/>
      <c r="BJ243" s="111"/>
      <c r="BK243" s="111"/>
      <c r="BL243" s="111"/>
      <c r="BM243" s="111"/>
      <c r="BN243" s="111"/>
      <c r="BO243" s="111"/>
      <c r="BP243" s="111"/>
      <c r="BQ243" s="111"/>
      <c r="BR243" s="111"/>
      <c r="BS243" s="111"/>
      <c r="BT243" s="111"/>
      <c r="BU243" s="111"/>
      <c r="BV243" s="111"/>
      <c r="BW243" s="111"/>
      <c r="BX243" s="111"/>
      <c r="BY243" s="111"/>
      <c r="BZ243" s="111"/>
      <c r="CA243" s="111"/>
      <c r="CB243" s="111"/>
      <c r="CC243" s="111"/>
      <c r="CD243" s="111"/>
      <c r="CE243" s="111"/>
      <c r="CF243" s="111"/>
      <c r="CG243" s="111"/>
      <c r="CH243" s="111"/>
      <c r="CI243" s="111"/>
      <c r="CJ243" s="111"/>
      <c r="CK243" s="111"/>
      <c r="CL243" s="111"/>
      <c r="CM243" s="111"/>
      <c r="CN243" s="111"/>
      <c r="CO243" s="111"/>
      <c r="CP243" s="111"/>
      <c r="CQ243" s="111"/>
      <c r="CR243" s="111"/>
      <c r="CS243" s="111"/>
      <c r="CT243" s="111"/>
      <c r="CU243" s="111"/>
      <c r="CV243" s="111"/>
      <c r="CW243" s="111"/>
      <c r="CX243" s="111"/>
      <c r="CY243" s="111"/>
      <c r="CZ243" s="111"/>
      <c r="DA243" s="111"/>
      <c r="DB243" s="111"/>
      <c r="DC243" s="111"/>
      <c r="DD243" s="111"/>
      <c r="DE243" s="111"/>
      <c r="DF243" s="111"/>
      <c r="DG243" s="111"/>
      <c r="DH243" s="111"/>
      <c r="DI243" s="111"/>
    </row>
    <row r="244" spans="1:113" s="112" customFormat="1" x14ac:dyDescent="0.2">
      <c r="A244" s="30"/>
      <c r="B244" s="42"/>
      <c r="C244" s="51"/>
      <c r="D244" s="52"/>
      <c r="E244" s="51"/>
      <c r="F244" s="53"/>
      <c r="G244" s="103"/>
      <c r="H244" s="45"/>
      <c r="I244" s="104"/>
      <c r="J244" s="105"/>
      <c r="K244" s="48"/>
      <c r="L244" s="106"/>
      <c r="M244" s="104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111"/>
      <c r="AD244" s="111"/>
      <c r="AE244" s="111"/>
      <c r="AF244" s="111"/>
      <c r="AG244" s="111"/>
      <c r="AH244" s="111"/>
      <c r="AI244" s="111"/>
      <c r="AJ244" s="111"/>
      <c r="AK244" s="111"/>
      <c r="AL244" s="111"/>
      <c r="AM244" s="111"/>
      <c r="AN244" s="111"/>
      <c r="AO244" s="111"/>
      <c r="AP244" s="111"/>
      <c r="AQ244" s="111"/>
      <c r="AR244" s="111"/>
      <c r="AS244" s="111"/>
      <c r="AT244" s="111"/>
      <c r="AU244" s="111"/>
      <c r="AV244" s="111"/>
      <c r="AW244" s="111"/>
      <c r="AX244" s="111"/>
      <c r="AY244" s="111"/>
      <c r="AZ244" s="111"/>
      <c r="BA244" s="111"/>
      <c r="BB244" s="111"/>
      <c r="BC244" s="111"/>
      <c r="BD244" s="111"/>
      <c r="BE244" s="111"/>
      <c r="BF244" s="111"/>
      <c r="BG244" s="111"/>
      <c r="BH244" s="111"/>
      <c r="BI244" s="111"/>
      <c r="BJ244" s="111"/>
      <c r="BK244" s="111"/>
      <c r="BL244" s="111"/>
      <c r="BM244" s="111"/>
      <c r="BN244" s="111"/>
      <c r="BO244" s="111"/>
      <c r="BP244" s="111"/>
      <c r="BQ244" s="111"/>
      <c r="BR244" s="111"/>
      <c r="BS244" s="111"/>
      <c r="BT244" s="111"/>
      <c r="BU244" s="111"/>
      <c r="BV244" s="111"/>
      <c r="BW244" s="111"/>
      <c r="BX244" s="111"/>
      <c r="BY244" s="111"/>
      <c r="BZ244" s="111"/>
      <c r="CA244" s="111"/>
      <c r="CB244" s="111"/>
      <c r="CC244" s="111"/>
      <c r="CD244" s="111"/>
      <c r="CE244" s="111"/>
      <c r="CF244" s="111"/>
      <c r="CG244" s="111"/>
      <c r="CH244" s="111"/>
      <c r="CI244" s="111"/>
      <c r="CJ244" s="111"/>
      <c r="CK244" s="111"/>
      <c r="CL244" s="111"/>
      <c r="CM244" s="111"/>
      <c r="CN244" s="111"/>
      <c r="CO244" s="111"/>
      <c r="CP244" s="111"/>
      <c r="CQ244" s="111"/>
      <c r="CR244" s="111"/>
      <c r="CS244" s="111"/>
      <c r="CT244" s="111"/>
      <c r="CU244" s="111"/>
      <c r="CV244" s="111"/>
      <c r="CW244" s="111"/>
      <c r="CX244" s="111"/>
      <c r="CY244" s="111"/>
      <c r="CZ244" s="111"/>
      <c r="DA244" s="111"/>
      <c r="DB244" s="111"/>
      <c r="DC244" s="111"/>
      <c r="DD244" s="111"/>
      <c r="DE244" s="111"/>
      <c r="DF244" s="111"/>
      <c r="DG244" s="111"/>
      <c r="DH244" s="111"/>
      <c r="DI244" s="111"/>
    </row>
    <row r="245" spans="1:113" s="112" customFormat="1" ht="12" x14ac:dyDescent="0.2">
      <c r="A245" s="30" t="s">
        <v>55</v>
      </c>
      <c r="B245" s="150"/>
      <c r="C245" s="151" t="s">
        <v>1103</v>
      </c>
      <c r="D245" s="52"/>
      <c r="E245" s="157"/>
      <c r="F245" s="43" t="s">
        <v>1106</v>
      </c>
      <c r="G245" s="54"/>
      <c r="H245" s="55"/>
      <c r="I245" s="56"/>
      <c r="J245" s="57"/>
      <c r="K245" s="58"/>
      <c r="L245" s="56"/>
      <c r="M245" s="56" t="str">
        <f>IF(ISNUMBER(H245),L245*H245,IF(ISNUMBER(J245),J245,IF(J245="RATE ONLY",LOWER("RATE ONLY")," ")))</f>
        <v xml:space="preserve"> </v>
      </c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  <c r="AA245" s="111"/>
      <c r="AB245" s="111"/>
      <c r="AC245" s="111"/>
      <c r="AD245" s="111"/>
      <c r="AE245" s="111"/>
      <c r="AF245" s="111"/>
      <c r="AG245" s="111"/>
      <c r="AH245" s="111"/>
      <c r="AI245" s="111"/>
      <c r="AJ245" s="111"/>
      <c r="AK245" s="111"/>
      <c r="AL245" s="111"/>
      <c r="AM245" s="111"/>
      <c r="AN245" s="111"/>
      <c r="AO245" s="111"/>
      <c r="AP245" s="111"/>
      <c r="AQ245" s="111"/>
      <c r="AR245" s="111"/>
      <c r="AS245" s="111"/>
      <c r="AT245" s="111"/>
      <c r="AU245" s="111"/>
      <c r="AV245" s="111"/>
      <c r="AW245" s="111"/>
      <c r="AX245" s="111"/>
      <c r="AY245" s="111"/>
      <c r="AZ245" s="111"/>
      <c r="BA245" s="111"/>
      <c r="BB245" s="111"/>
      <c r="BC245" s="111"/>
      <c r="BD245" s="111"/>
      <c r="BE245" s="111"/>
      <c r="BF245" s="111"/>
      <c r="BG245" s="111"/>
      <c r="BH245" s="111"/>
      <c r="BI245" s="111"/>
      <c r="BJ245" s="111"/>
      <c r="BK245" s="111"/>
      <c r="BL245" s="111"/>
      <c r="BM245" s="111"/>
      <c r="BN245" s="111"/>
      <c r="BO245" s="111"/>
      <c r="BP245" s="111"/>
      <c r="BQ245" s="111"/>
      <c r="BR245" s="111"/>
      <c r="BS245" s="111"/>
      <c r="BT245" s="111"/>
      <c r="BU245" s="111"/>
      <c r="BV245" s="111"/>
      <c r="BW245" s="111"/>
      <c r="BX245" s="111"/>
      <c r="BY245" s="111"/>
      <c r="BZ245" s="111"/>
      <c r="CA245" s="111"/>
      <c r="CB245" s="111"/>
      <c r="CC245" s="111"/>
      <c r="CD245" s="111"/>
      <c r="CE245" s="111"/>
      <c r="CF245" s="111"/>
      <c r="CG245" s="111"/>
      <c r="CH245" s="111"/>
      <c r="CI245" s="111"/>
      <c r="CJ245" s="111"/>
      <c r="CK245" s="111"/>
      <c r="CL245" s="111"/>
      <c r="CM245" s="111"/>
      <c r="CN245" s="111"/>
      <c r="CO245" s="111"/>
      <c r="CP245" s="111"/>
      <c r="CQ245" s="111"/>
      <c r="CR245" s="111"/>
      <c r="CS245" s="111"/>
      <c r="CT245" s="111"/>
      <c r="CU245" s="111"/>
      <c r="CV245" s="111"/>
      <c r="CW245" s="111"/>
      <c r="CX245" s="111"/>
      <c r="CY245" s="111"/>
      <c r="CZ245" s="111"/>
      <c r="DA245" s="111"/>
      <c r="DB245" s="111"/>
      <c r="DC245" s="111"/>
      <c r="DD245" s="111"/>
      <c r="DE245" s="111"/>
      <c r="DF245" s="111"/>
      <c r="DG245" s="111"/>
      <c r="DH245" s="111"/>
      <c r="DI245" s="111"/>
    </row>
    <row r="246" spans="1:113" s="112" customFormat="1" x14ac:dyDescent="0.2">
      <c r="A246" s="30"/>
      <c r="B246" s="42"/>
      <c r="C246" s="51"/>
      <c r="D246" s="52"/>
      <c r="E246" s="51"/>
      <c r="F246" s="53"/>
      <c r="G246" s="103"/>
      <c r="H246" s="45"/>
      <c r="I246" s="104"/>
      <c r="J246" s="105"/>
      <c r="K246" s="48"/>
      <c r="L246" s="106"/>
      <c r="M246" s="104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  <c r="AA246" s="111"/>
      <c r="AB246" s="111"/>
      <c r="AC246" s="111"/>
      <c r="AD246" s="111"/>
      <c r="AE246" s="111"/>
      <c r="AF246" s="111"/>
      <c r="AG246" s="111"/>
      <c r="AH246" s="111"/>
      <c r="AI246" s="111"/>
      <c r="AJ246" s="111"/>
      <c r="AK246" s="111"/>
      <c r="AL246" s="111"/>
      <c r="AM246" s="111"/>
      <c r="AN246" s="111"/>
      <c r="AO246" s="111"/>
      <c r="AP246" s="111"/>
      <c r="AQ246" s="111"/>
      <c r="AR246" s="111"/>
      <c r="AS246" s="111"/>
      <c r="AT246" s="111"/>
      <c r="AU246" s="111"/>
      <c r="AV246" s="111"/>
      <c r="AW246" s="111"/>
      <c r="AX246" s="111"/>
      <c r="AY246" s="111"/>
      <c r="AZ246" s="111"/>
      <c r="BA246" s="111"/>
      <c r="BB246" s="111"/>
      <c r="BC246" s="111"/>
      <c r="BD246" s="111"/>
      <c r="BE246" s="111"/>
      <c r="BF246" s="111"/>
      <c r="BG246" s="111"/>
      <c r="BH246" s="111"/>
      <c r="BI246" s="111"/>
      <c r="BJ246" s="111"/>
      <c r="BK246" s="111"/>
      <c r="BL246" s="111"/>
      <c r="BM246" s="111"/>
      <c r="BN246" s="111"/>
      <c r="BO246" s="111"/>
      <c r="BP246" s="111"/>
      <c r="BQ246" s="111"/>
      <c r="BR246" s="111"/>
      <c r="BS246" s="111"/>
      <c r="BT246" s="111"/>
      <c r="BU246" s="111"/>
      <c r="BV246" s="111"/>
      <c r="BW246" s="111"/>
      <c r="BX246" s="111"/>
      <c r="BY246" s="111"/>
      <c r="BZ246" s="111"/>
      <c r="CA246" s="111"/>
      <c r="CB246" s="111"/>
      <c r="CC246" s="111"/>
      <c r="CD246" s="111"/>
      <c r="CE246" s="111"/>
      <c r="CF246" s="111"/>
      <c r="CG246" s="111"/>
      <c r="CH246" s="111"/>
      <c r="CI246" s="111"/>
      <c r="CJ246" s="111"/>
      <c r="CK246" s="111"/>
      <c r="CL246" s="111"/>
      <c r="CM246" s="111"/>
      <c r="CN246" s="111"/>
      <c r="CO246" s="111"/>
      <c r="CP246" s="111"/>
      <c r="CQ246" s="111"/>
      <c r="CR246" s="111"/>
      <c r="CS246" s="111"/>
      <c r="CT246" s="111"/>
      <c r="CU246" s="111"/>
      <c r="CV246" s="111"/>
      <c r="CW246" s="111"/>
      <c r="CX246" s="111"/>
      <c r="CY246" s="111"/>
      <c r="CZ246" s="111"/>
      <c r="DA246" s="111"/>
      <c r="DB246" s="111"/>
      <c r="DC246" s="111"/>
      <c r="DD246" s="111"/>
      <c r="DE246" s="111"/>
      <c r="DF246" s="111"/>
      <c r="DG246" s="111"/>
      <c r="DH246" s="111"/>
      <c r="DI246" s="111"/>
    </row>
    <row r="247" spans="1:113" s="112" customFormat="1" x14ac:dyDescent="0.2">
      <c r="A247" s="30" t="s">
        <v>4371</v>
      </c>
      <c r="B247" s="155"/>
      <c r="C247" s="151" t="s">
        <v>1104</v>
      </c>
      <c r="D247" s="52"/>
      <c r="E247" s="157"/>
      <c r="F247" s="53" t="s">
        <v>1107</v>
      </c>
      <c r="G247" s="54" t="s">
        <v>8</v>
      </c>
      <c r="H247" s="55"/>
      <c r="I247" s="56"/>
      <c r="J247" s="57"/>
      <c r="K247" s="58"/>
      <c r="L247" s="56">
        <v>28</v>
      </c>
      <c r="M247" s="56" t="str">
        <f>IF(ISNUMBER(H247),L247*H247,IF(ISNUMBER(J247),J247,IF(J247="RATE ONLY",LOWER("RATE ONLY")," ")))</f>
        <v xml:space="preserve"> </v>
      </c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  <c r="AA247" s="111"/>
      <c r="AB247" s="111"/>
      <c r="AC247" s="111"/>
      <c r="AD247" s="111"/>
      <c r="AE247" s="111"/>
      <c r="AF247" s="111"/>
      <c r="AG247" s="111"/>
      <c r="AH247" s="111"/>
      <c r="AI247" s="111"/>
      <c r="AJ247" s="111"/>
      <c r="AK247" s="111"/>
      <c r="AL247" s="111"/>
      <c r="AM247" s="111"/>
      <c r="AN247" s="111"/>
      <c r="AO247" s="111"/>
      <c r="AP247" s="111"/>
      <c r="AQ247" s="111"/>
      <c r="AR247" s="111"/>
      <c r="AS247" s="111"/>
      <c r="AT247" s="111"/>
      <c r="AU247" s="111"/>
      <c r="AV247" s="111"/>
      <c r="AW247" s="111"/>
      <c r="AX247" s="111"/>
      <c r="AY247" s="111"/>
      <c r="AZ247" s="111"/>
      <c r="BA247" s="111"/>
      <c r="BB247" s="111"/>
      <c r="BC247" s="111"/>
      <c r="BD247" s="111"/>
      <c r="BE247" s="111"/>
      <c r="BF247" s="111"/>
      <c r="BG247" s="111"/>
      <c r="BH247" s="111"/>
      <c r="BI247" s="111"/>
      <c r="BJ247" s="111"/>
      <c r="BK247" s="111"/>
      <c r="BL247" s="111"/>
      <c r="BM247" s="111"/>
      <c r="BN247" s="111"/>
      <c r="BO247" s="111"/>
      <c r="BP247" s="111"/>
      <c r="BQ247" s="111"/>
      <c r="BR247" s="111"/>
      <c r="BS247" s="111"/>
      <c r="BT247" s="111"/>
      <c r="BU247" s="111"/>
      <c r="BV247" s="111"/>
      <c r="BW247" s="111"/>
      <c r="BX247" s="111"/>
      <c r="BY247" s="111"/>
      <c r="BZ247" s="111"/>
      <c r="CA247" s="111"/>
      <c r="CB247" s="111"/>
      <c r="CC247" s="111"/>
      <c r="CD247" s="111"/>
      <c r="CE247" s="111"/>
      <c r="CF247" s="111"/>
      <c r="CG247" s="111"/>
      <c r="CH247" s="111"/>
      <c r="CI247" s="111"/>
      <c r="CJ247" s="111"/>
      <c r="CK247" s="111"/>
      <c r="CL247" s="111"/>
      <c r="CM247" s="111"/>
      <c r="CN247" s="111"/>
      <c r="CO247" s="111"/>
      <c r="CP247" s="111"/>
      <c r="CQ247" s="111"/>
      <c r="CR247" s="111"/>
      <c r="CS247" s="111"/>
      <c r="CT247" s="111"/>
      <c r="CU247" s="111"/>
      <c r="CV247" s="111"/>
      <c r="CW247" s="111"/>
      <c r="CX247" s="111"/>
      <c r="CY247" s="111"/>
      <c r="CZ247" s="111"/>
      <c r="DA247" s="111"/>
      <c r="DB247" s="111"/>
      <c r="DC247" s="111"/>
      <c r="DD247" s="111"/>
      <c r="DE247" s="111"/>
      <c r="DF247" s="111"/>
      <c r="DG247" s="111"/>
      <c r="DH247" s="111"/>
      <c r="DI247" s="111"/>
    </row>
    <row r="248" spans="1:113" s="112" customFormat="1" x14ac:dyDescent="0.2">
      <c r="A248" s="30"/>
      <c r="B248" s="42"/>
      <c r="C248" s="51"/>
      <c r="D248" s="52"/>
      <c r="E248" s="51"/>
      <c r="F248" s="53"/>
      <c r="G248" s="103"/>
      <c r="H248" s="45"/>
      <c r="I248" s="104"/>
      <c r="J248" s="105"/>
      <c r="K248" s="48"/>
      <c r="L248" s="106"/>
      <c r="M248" s="104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  <c r="AA248" s="111"/>
      <c r="AB248" s="111"/>
      <c r="AC248" s="111"/>
      <c r="AD248" s="111"/>
      <c r="AE248" s="111"/>
      <c r="AF248" s="111"/>
      <c r="AG248" s="111"/>
      <c r="AH248" s="111"/>
      <c r="AI248" s="111"/>
      <c r="AJ248" s="111"/>
      <c r="AK248" s="111"/>
      <c r="AL248" s="111"/>
      <c r="AM248" s="111"/>
      <c r="AN248" s="111"/>
      <c r="AO248" s="111"/>
      <c r="AP248" s="111"/>
      <c r="AQ248" s="111"/>
      <c r="AR248" s="111"/>
      <c r="AS248" s="111"/>
      <c r="AT248" s="111"/>
      <c r="AU248" s="111"/>
      <c r="AV248" s="111"/>
      <c r="AW248" s="111"/>
      <c r="AX248" s="111"/>
      <c r="AY248" s="111"/>
      <c r="AZ248" s="111"/>
      <c r="BA248" s="111"/>
      <c r="BB248" s="111"/>
      <c r="BC248" s="111"/>
      <c r="BD248" s="111"/>
      <c r="BE248" s="111"/>
      <c r="BF248" s="111"/>
      <c r="BG248" s="111"/>
      <c r="BH248" s="111"/>
      <c r="BI248" s="111"/>
      <c r="BJ248" s="111"/>
      <c r="BK248" s="111"/>
      <c r="BL248" s="111"/>
      <c r="BM248" s="111"/>
      <c r="BN248" s="111"/>
      <c r="BO248" s="111"/>
      <c r="BP248" s="111"/>
      <c r="BQ248" s="111"/>
      <c r="BR248" s="111"/>
      <c r="BS248" s="111"/>
      <c r="BT248" s="111"/>
      <c r="BU248" s="111"/>
      <c r="BV248" s="111"/>
      <c r="BW248" s="111"/>
      <c r="BX248" s="111"/>
      <c r="BY248" s="111"/>
      <c r="BZ248" s="111"/>
      <c r="CA248" s="111"/>
      <c r="CB248" s="111"/>
      <c r="CC248" s="111"/>
      <c r="CD248" s="111"/>
      <c r="CE248" s="111"/>
      <c r="CF248" s="111"/>
      <c r="CG248" s="111"/>
      <c r="CH248" s="111"/>
      <c r="CI248" s="111"/>
      <c r="CJ248" s="111"/>
      <c r="CK248" s="111"/>
      <c r="CL248" s="111"/>
      <c r="CM248" s="111"/>
      <c r="CN248" s="111"/>
      <c r="CO248" s="111"/>
      <c r="CP248" s="111"/>
      <c r="CQ248" s="111"/>
      <c r="CR248" s="111"/>
      <c r="CS248" s="111"/>
      <c r="CT248" s="111"/>
      <c r="CU248" s="111"/>
      <c r="CV248" s="111"/>
      <c r="CW248" s="111"/>
      <c r="CX248" s="111"/>
      <c r="CY248" s="111"/>
      <c r="CZ248" s="111"/>
      <c r="DA248" s="111"/>
      <c r="DB248" s="111"/>
      <c r="DC248" s="111"/>
      <c r="DD248" s="111"/>
      <c r="DE248" s="111"/>
      <c r="DF248" s="111"/>
      <c r="DG248" s="111"/>
      <c r="DH248" s="111"/>
      <c r="DI248" s="111"/>
    </row>
    <row r="249" spans="1:113" s="112" customFormat="1" ht="22.8" x14ac:dyDescent="0.2">
      <c r="A249" s="30" t="s">
        <v>7</v>
      </c>
      <c r="B249" s="155" t="s">
        <v>4938</v>
      </c>
      <c r="C249" s="151"/>
      <c r="D249" s="52"/>
      <c r="E249" s="157"/>
      <c r="F249" s="53" t="s">
        <v>4924</v>
      </c>
      <c r="G249" s="54"/>
      <c r="H249" s="55"/>
      <c r="I249" s="56"/>
      <c r="J249" s="57"/>
      <c r="K249" s="58"/>
      <c r="L249" s="56"/>
      <c r="M249" s="56" t="str">
        <f>IF(ISNUMBER(H249),L249*H249,IF(ISNUMBER(J249),J249,IF(J249="RATE ONLY",LOWER("RATE ONLY")," ")))</f>
        <v xml:space="preserve"> </v>
      </c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  <c r="AE249" s="111"/>
      <c r="AF249" s="111"/>
      <c r="AG249" s="111"/>
      <c r="AH249" s="111"/>
      <c r="AI249" s="111"/>
      <c r="AJ249" s="111"/>
      <c r="AK249" s="111"/>
      <c r="AL249" s="111"/>
      <c r="AM249" s="111"/>
      <c r="AN249" s="111"/>
      <c r="AO249" s="111"/>
      <c r="AP249" s="111"/>
      <c r="AQ249" s="111"/>
      <c r="AR249" s="111"/>
      <c r="AS249" s="111"/>
      <c r="AT249" s="111"/>
      <c r="AU249" s="111"/>
      <c r="AV249" s="111"/>
      <c r="AW249" s="111"/>
      <c r="AX249" s="111"/>
      <c r="AY249" s="111"/>
      <c r="AZ249" s="111"/>
      <c r="BA249" s="111"/>
      <c r="BB249" s="111"/>
      <c r="BC249" s="111"/>
      <c r="BD249" s="111"/>
      <c r="BE249" s="111"/>
      <c r="BF249" s="111"/>
      <c r="BG249" s="111"/>
      <c r="BH249" s="111"/>
      <c r="BI249" s="111"/>
      <c r="BJ249" s="111"/>
      <c r="BK249" s="111"/>
      <c r="BL249" s="111"/>
      <c r="BM249" s="111"/>
      <c r="BN249" s="111"/>
      <c r="BO249" s="111"/>
      <c r="BP249" s="111"/>
      <c r="BQ249" s="111"/>
      <c r="BR249" s="111"/>
      <c r="BS249" s="111"/>
      <c r="BT249" s="111"/>
      <c r="BU249" s="111"/>
      <c r="BV249" s="111"/>
      <c r="BW249" s="111"/>
      <c r="BX249" s="111"/>
      <c r="BY249" s="111"/>
      <c r="BZ249" s="111"/>
      <c r="CA249" s="111"/>
      <c r="CB249" s="111"/>
      <c r="CC249" s="111"/>
      <c r="CD249" s="111"/>
      <c r="CE249" s="111"/>
      <c r="CF249" s="111"/>
      <c r="CG249" s="111"/>
      <c r="CH249" s="111"/>
      <c r="CI249" s="111"/>
      <c r="CJ249" s="111"/>
      <c r="CK249" s="111"/>
      <c r="CL249" s="111"/>
      <c r="CM249" s="111"/>
      <c r="CN249" s="111"/>
      <c r="CO249" s="111"/>
      <c r="CP249" s="111"/>
      <c r="CQ249" s="111"/>
      <c r="CR249" s="111"/>
      <c r="CS249" s="111"/>
      <c r="CT249" s="111"/>
      <c r="CU249" s="111"/>
      <c r="CV249" s="111"/>
      <c r="CW249" s="111"/>
      <c r="CX249" s="111"/>
      <c r="CY249" s="111"/>
      <c r="CZ249" s="111"/>
      <c r="DA249" s="111"/>
      <c r="DB249" s="111"/>
      <c r="DC249" s="111"/>
      <c r="DD249" s="111"/>
      <c r="DE249" s="111"/>
      <c r="DF249" s="111"/>
      <c r="DG249" s="111"/>
      <c r="DH249" s="111"/>
      <c r="DI249" s="111"/>
    </row>
    <row r="250" spans="1:113" s="112" customFormat="1" x14ac:dyDescent="0.2">
      <c r="A250" s="30"/>
      <c r="B250" s="42"/>
      <c r="C250" s="51"/>
      <c r="D250" s="52"/>
      <c r="E250" s="51"/>
      <c r="F250" s="53"/>
      <c r="G250" s="103"/>
      <c r="H250" s="45"/>
      <c r="I250" s="104"/>
      <c r="J250" s="105"/>
      <c r="K250" s="48"/>
      <c r="L250" s="106"/>
      <c r="M250" s="104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  <c r="AE250" s="111"/>
      <c r="AF250" s="111"/>
      <c r="AG250" s="111"/>
      <c r="AH250" s="111"/>
      <c r="AI250" s="111"/>
      <c r="AJ250" s="111"/>
      <c r="AK250" s="111"/>
      <c r="AL250" s="111"/>
      <c r="AM250" s="111"/>
      <c r="AN250" s="111"/>
      <c r="AO250" s="111"/>
      <c r="AP250" s="111"/>
      <c r="AQ250" s="111"/>
      <c r="AR250" s="111"/>
      <c r="AS250" s="111"/>
      <c r="AT250" s="111"/>
      <c r="AU250" s="111"/>
      <c r="AV250" s="111"/>
      <c r="AW250" s="111"/>
      <c r="AX250" s="111"/>
      <c r="AY250" s="111"/>
      <c r="AZ250" s="111"/>
      <c r="BA250" s="111"/>
      <c r="BB250" s="111"/>
      <c r="BC250" s="111"/>
      <c r="BD250" s="111"/>
      <c r="BE250" s="111"/>
      <c r="BF250" s="111"/>
      <c r="BG250" s="111"/>
      <c r="BH250" s="111"/>
      <c r="BI250" s="111"/>
      <c r="BJ250" s="111"/>
      <c r="BK250" s="111"/>
      <c r="BL250" s="111"/>
      <c r="BM250" s="111"/>
      <c r="BN250" s="111"/>
      <c r="BO250" s="111"/>
      <c r="BP250" s="111"/>
      <c r="BQ250" s="111"/>
      <c r="BR250" s="111"/>
      <c r="BS250" s="111"/>
      <c r="BT250" s="111"/>
      <c r="BU250" s="111"/>
      <c r="BV250" s="111"/>
      <c r="BW250" s="111"/>
      <c r="BX250" s="111"/>
      <c r="BY250" s="111"/>
      <c r="BZ250" s="111"/>
      <c r="CA250" s="111"/>
      <c r="CB250" s="111"/>
      <c r="CC250" s="111"/>
      <c r="CD250" s="111"/>
      <c r="CE250" s="111"/>
      <c r="CF250" s="111"/>
      <c r="CG250" s="111"/>
      <c r="CH250" s="111"/>
      <c r="CI250" s="111"/>
      <c r="CJ250" s="111"/>
      <c r="CK250" s="111"/>
      <c r="CL250" s="111"/>
      <c r="CM250" s="111"/>
      <c r="CN250" s="111"/>
      <c r="CO250" s="111"/>
      <c r="CP250" s="111"/>
      <c r="CQ250" s="111"/>
      <c r="CR250" s="111"/>
      <c r="CS250" s="111"/>
      <c r="CT250" s="111"/>
      <c r="CU250" s="111"/>
      <c r="CV250" s="111"/>
      <c r="CW250" s="111"/>
      <c r="CX250" s="111"/>
      <c r="CY250" s="111"/>
      <c r="CZ250" s="111"/>
      <c r="DA250" s="111"/>
      <c r="DB250" s="111"/>
      <c r="DC250" s="111"/>
      <c r="DD250" s="111"/>
      <c r="DE250" s="111"/>
      <c r="DF250" s="111"/>
      <c r="DG250" s="111"/>
      <c r="DH250" s="111"/>
      <c r="DI250" s="111"/>
    </row>
    <row r="251" spans="1:113" s="112" customFormat="1" ht="12" x14ac:dyDescent="0.2">
      <c r="A251" s="30" t="s">
        <v>55</v>
      </c>
      <c r="B251" s="150"/>
      <c r="C251" s="151" t="s">
        <v>1445</v>
      </c>
      <c r="D251" s="52"/>
      <c r="E251" s="157"/>
      <c r="F251" s="43" t="s">
        <v>4925</v>
      </c>
      <c r="G251" s="54"/>
      <c r="H251" s="55"/>
      <c r="I251" s="56"/>
      <c r="J251" s="57"/>
      <c r="K251" s="58"/>
      <c r="L251" s="56"/>
      <c r="M251" s="56" t="str">
        <f>IF(ISNUMBER(H251),L251*H251,IF(ISNUMBER(J251),J251,IF(J251="RATE ONLY",LOWER("RATE ONLY")," ")))</f>
        <v xml:space="preserve"> </v>
      </c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  <c r="AE251" s="111"/>
      <c r="AF251" s="111"/>
      <c r="AG251" s="111"/>
      <c r="AH251" s="111"/>
      <c r="AI251" s="111"/>
      <c r="AJ251" s="111"/>
      <c r="AK251" s="111"/>
      <c r="AL251" s="111"/>
      <c r="AM251" s="111"/>
      <c r="AN251" s="111"/>
      <c r="AO251" s="111"/>
      <c r="AP251" s="111"/>
      <c r="AQ251" s="111"/>
      <c r="AR251" s="111"/>
      <c r="AS251" s="111"/>
      <c r="AT251" s="111"/>
      <c r="AU251" s="111"/>
      <c r="AV251" s="111"/>
      <c r="AW251" s="111"/>
      <c r="AX251" s="111"/>
      <c r="AY251" s="111"/>
      <c r="AZ251" s="111"/>
      <c r="BA251" s="111"/>
      <c r="BB251" s="111"/>
      <c r="BC251" s="111"/>
      <c r="BD251" s="111"/>
      <c r="BE251" s="111"/>
      <c r="BF251" s="111"/>
      <c r="BG251" s="111"/>
      <c r="BH251" s="111"/>
      <c r="BI251" s="111"/>
      <c r="BJ251" s="111"/>
      <c r="BK251" s="111"/>
      <c r="BL251" s="111"/>
      <c r="BM251" s="111"/>
      <c r="BN251" s="111"/>
      <c r="BO251" s="111"/>
      <c r="BP251" s="111"/>
      <c r="BQ251" s="111"/>
      <c r="BR251" s="111"/>
      <c r="BS251" s="111"/>
      <c r="BT251" s="111"/>
      <c r="BU251" s="111"/>
      <c r="BV251" s="111"/>
      <c r="BW251" s="111"/>
      <c r="BX251" s="111"/>
      <c r="BY251" s="111"/>
      <c r="BZ251" s="111"/>
      <c r="CA251" s="111"/>
      <c r="CB251" s="111"/>
      <c r="CC251" s="111"/>
      <c r="CD251" s="111"/>
      <c r="CE251" s="111"/>
      <c r="CF251" s="111"/>
      <c r="CG251" s="111"/>
      <c r="CH251" s="111"/>
      <c r="CI251" s="111"/>
      <c r="CJ251" s="111"/>
      <c r="CK251" s="111"/>
      <c r="CL251" s="111"/>
      <c r="CM251" s="111"/>
      <c r="CN251" s="111"/>
      <c r="CO251" s="111"/>
      <c r="CP251" s="111"/>
      <c r="CQ251" s="111"/>
      <c r="CR251" s="111"/>
      <c r="CS251" s="111"/>
      <c r="CT251" s="111"/>
      <c r="CU251" s="111"/>
      <c r="CV251" s="111"/>
      <c r="CW251" s="111"/>
      <c r="CX251" s="111"/>
      <c r="CY251" s="111"/>
      <c r="CZ251" s="111"/>
      <c r="DA251" s="111"/>
      <c r="DB251" s="111"/>
      <c r="DC251" s="111"/>
      <c r="DD251" s="111"/>
      <c r="DE251" s="111"/>
      <c r="DF251" s="111"/>
      <c r="DG251" s="111"/>
      <c r="DH251" s="111"/>
      <c r="DI251" s="111"/>
    </row>
    <row r="252" spans="1:113" s="112" customFormat="1" x14ac:dyDescent="0.2">
      <c r="A252" s="30"/>
      <c r="B252" s="42"/>
      <c r="C252" s="51"/>
      <c r="D252" s="52"/>
      <c r="E252" s="51"/>
      <c r="F252" s="53"/>
      <c r="G252" s="103"/>
      <c r="H252" s="45"/>
      <c r="I252" s="104"/>
      <c r="J252" s="105"/>
      <c r="K252" s="48"/>
      <c r="L252" s="106"/>
      <c r="M252" s="104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11"/>
      <c r="AO252" s="111"/>
      <c r="AP252" s="111"/>
      <c r="AQ252" s="111"/>
      <c r="AR252" s="111"/>
      <c r="AS252" s="111"/>
      <c r="AT252" s="111"/>
      <c r="AU252" s="111"/>
      <c r="AV252" s="111"/>
      <c r="AW252" s="111"/>
      <c r="AX252" s="111"/>
      <c r="AY252" s="111"/>
      <c r="AZ252" s="111"/>
      <c r="BA252" s="111"/>
      <c r="BB252" s="111"/>
      <c r="BC252" s="111"/>
      <c r="BD252" s="111"/>
      <c r="BE252" s="111"/>
      <c r="BF252" s="111"/>
      <c r="BG252" s="111"/>
      <c r="BH252" s="111"/>
      <c r="BI252" s="111"/>
      <c r="BJ252" s="111"/>
      <c r="BK252" s="111"/>
      <c r="BL252" s="111"/>
      <c r="BM252" s="111"/>
      <c r="BN252" s="111"/>
      <c r="BO252" s="111"/>
      <c r="BP252" s="111"/>
      <c r="BQ252" s="111"/>
      <c r="BR252" s="111"/>
      <c r="BS252" s="111"/>
      <c r="BT252" s="111"/>
      <c r="BU252" s="111"/>
      <c r="BV252" s="111"/>
      <c r="BW252" s="111"/>
      <c r="BX252" s="111"/>
      <c r="BY252" s="111"/>
      <c r="BZ252" s="111"/>
      <c r="CA252" s="111"/>
      <c r="CB252" s="111"/>
      <c r="CC252" s="111"/>
      <c r="CD252" s="111"/>
      <c r="CE252" s="111"/>
      <c r="CF252" s="111"/>
      <c r="CG252" s="111"/>
      <c r="CH252" s="111"/>
      <c r="CI252" s="111"/>
      <c r="CJ252" s="111"/>
      <c r="CK252" s="111"/>
      <c r="CL252" s="111"/>
      <c r="CM252" s="111"/>
      <c r="CN252" s="111"/>
      <c r="CO252" s="111"/>
      <c r="CP252" s="111"/>
      <c r="CQ252" s="111"/>
      <c r="CR252" s="111"/>
      <c r="CS252" s="111"/>
      <c r="CT252" s="111"/>
      <c r="CU252" s="111"/>
      <c r="CV252" s="111"/>
      <c r="CW252" s="111"/>
      <c r="CX252" s="111"/>
      <c r="CY252" s="111"/>
      <c r="CZ252" s="111"/>
      <c r="DA252" s="111"/>
      <c r="DB252" s="111"/>
      <c r="DC252" s="111"/>
      <c r="DD252" s="111"/>
      <c r="DE252" s="111"/>
      <c r="DF252" s="111"/>
      <c r="DG252" s="111"/>
      <c r="DH252" s="111"/>
      <c r="DI252" s="111"/>
    </row>
    <row r="253" spans="1:113" s="112" customFormat="1" x14ac:dyDescent="0.2">
      <c r="A253" s="30" t="s">
        <v>4371</v>
      </c>
      <c r="B253" s="155"/>
      <c r="C253" s="151" t="s">
        <v>1458</v>
      </c>
      <c r="D253" s="52"/>
      <c r="E253" s="157"/>
      <c r="F253" s="53" t="s">
        <v>1459</v>
      </c>
      <c r="G253" s="54" t="s">
        <v>8</v>
      </c>
      <c r="H253" s="55"/>
      <c r="I253" s="56"/>
      <c r="J253" s="57"/>
      <c r="K253" s="58"/>
      <c r="L253" s="56">
        <v>45</v>
      </c>
      <c r="M253" s="56" t="str">
        <f>IF(ISNUMBER(H253),L253*H253,IF(ISNUMBER(J253),J253,IF(J253="RATE ONLY",LOWER("RATE ONLY")," ")))</f>
        <v xml:space="preserve"> </v>
      </c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  <c r="AE253" s="111"/>
      <c r="AF253" s="111"/>
      <c r="AG253" s="111"/>
      <c r="AH253" s="111"/>
      <c r="AI253" s="111"/>
      <c r="AJ253" s="111"/>
      <c r="AK253" s="111"/>
      <c r="AL253" s="111"/>
      <c r="AM253" s="111"/>
      <c r="AN253" s="111"/>
      <c r="AO253" s="111"/>
      <c r="AP253" s="111"/>
      <c r="AQ253" s="111"/>
      <c r="AR253" s="111"/>
      <c r="AS253" s="111"/>
      <c r="AT253" s="111"/>
      <c r="AU253" s="111"/>
      <c r="AV253" s="111"/>
      <c r="AW253" s="111"/>
      <c r="AX253" s="111"/>
      <c r="AY253" s="111"/>
      <c r="AZ253" s="111"/>
      <c r="BA253" s="111"/>
      <c r="BB253" s="111"/>
      <c r="BC253" s="111"/>
      <c r="BD253" s="111"/>
      <c r="BE253" s="111"/>
      <c r="BF253" s="111"/>
      <c r="BG253" s="111"/>
      <c r="BH253" s="111"/>
      <c r="BI253" s="111"/>
      <c r="BJ253" s="111"/>
      <c r="BK253" s="111"/>
      <c r="BL253" s="111"/>
      <c r="BM253" s="111"/>
      <c r="BN253" s="111"/>
      <c r="BO253" s="111"/>
      <c r="BP253" s="111"/>
      <c r="BQ253" s="111"/>
      <c r="BR253" s="111"/>
      <c r="BS253" s="111"/>
      <c r="BT253" s="111"/>
      <c r="BU253" s="111"/>
      <c r="BV253" s="111"/>
      <c r="BW253" s="111"/>
      <c r="BX253" s="111"/>
      <c r="BY253" s="111"/>
      <c r="BZ253" s="111"/>
      <c r="CA253" s="111"/>
      <c r="CB253" s="111"/>
      <c r="CC253" s="111"/>
      <c r="CD253" s="111"/>
      <c r="CE253" s="111"/>
      <c r="CF253" s="111"/>
      <c r="CG253" s="111"/>
      <c r="CH253" s="111"/>
      <c r="CI253" s="111"/>
      <c r="CJ253" s="111"/>
      <c r="CK253" s="111"/>
      <c r="CL253" s="111"/>
      <c r="CM253" s="111"/>
      <c r="CN253" s="111"/>
      <c r="CO253" s="111"/>
      <c r="CP253" s="111"/>
      <c r="CQ253" s="111"/>
      <c r="CR253" s="111"/>
      <c r="CS253" s="111"/>
      <c r="CT253" s="111"/>
      <c r="CU253" s="111"/>
      <c r="CV253" s="111"/>
      <c r="CW253" s="111"/>
      <c r="CX253" s="111"/>
      <c r="CY253" s="111"/>
      <c r="CZ253" s="111"/>
      <c r="DA253" s="111"/>
      <c r="DB253" s="111"/>
      <c r="DC253" s="111"/>
      <c r="DD253" s="111"/>
      <c r="DE253" s="111"/>
      <c r="DF253" s="111"/>
      <c r="DG253" s="111"/>
      <c r="DH253" s="111"/>
      <c r="DI253" s="111"/>
    </row>
    <row r="254" spans="1:113" s="112" customFormat="1" x14ac:dyDescent="0.2">
      <c r="A254" s="30"/>
      <c r="B254" s="42"/>
      <c r="C254" s="51"/>
      <c r="D254" s="52"/>
      <c r="E254" s="51"/>
      <c r="F254" s="53"/>
      <c r="G254" s="103"/>
      <c r="H254" s="45"/>
      <c r="I254" s="104"/>
      <c r="J254" s="105"/>
      <c r="K254" s="48"/>
      <c r="L254" s="106"/>
      <c r="M254" s="104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  <c r="AA254" s="111"/>
      <c r="AB254" s="111"/>
      <c r="AC254" s="111"/>
      <c r="AD254" s="111"/>
      <c r="AE254" s="111"/>
      <c r="AF254" s="111"/>
      <c r="AG254" s="111"/>
      <c r="AH254" s="111"/>
      <c r="AI254" s="111"/>
      <c r="AJ254" s="111"/>
      <c r="AK254" s="111"/>
      <c r="AL254" s="111"/>
      <c r="AM254" s="111"/>
      <c r="AN254" s="111"/>
      <c r="AO254" s="111"/>
      <c r="AP254" s="111"/>
      <c r="AQ254" s="111"/>
      <c r="AR254" s="111"/>
      <c r="AS254" s="111"/>
      <c r="AT254" s="111"/>
      <c r="AU254" s="111"/>
      <c r="AV254" s="111"/>
      <c r="AW254" s="111"/>
      <c r="AX254" s="111"/>
      <c r="AY254" s="111"/>
      <c r="AZ254" s="111"/>
      <c r="BA254" s="111"/>
      <c r="BB254" s="111"/>
      <c r="BC254" s="111"/>
      <c r="BD254" s="111"/>
      <c r="BE254" s="111"/>
      <c r="BF254" s="111"/>
      <c r="BG254" s="111"/>
      <c r="BH254" s="111"/>
      <c r="BI254" s="111"/>
      <c r="BJ254" s="111"/>
      <c r="BK254" s="111"/>
      <c r="BL254" s="111"/>
      <c r="BM254" s="111"/>
      <c r="BN254" s="111"/>
      <c r="BO254" s="111"/>
      <c r="BP254" s="111"/>
      <c r="BQ254" s="111"/>
      <c r="BR254" s="111"/>
      <c r="BS254" s="111"/>
      <c r="BT254" s="111"/>
      <c r="BU254" s="111"/>
      <c r="BV254" s="111"/>
      <c r="BW254" s="111"/>
      <c r="BX254" s="111"/>
      <c r="BY254" s="111"/>
      <c r="BZ254" s="111"/>
      <c r="CA254" s="111"/>
      <c r="CB254" s="111"/>
      <c r="CC254" s="111"/>
      <c r="CD254" s="111"/>
      <c r="CE254" s="111"/>
      <c r="CF254" s="111"/>
      <c r="CG254" s="111"/>
      <c r="CH254" s="111"/>
      <c r="CI254" s="111"/>
      <c r="CJ254" s="111"/>
      <c r="CK254" s="111"/>
      <c r="CL254" s="111"/>
      <c r="CM254" s="111"/>
      <c r="CN254" s="111"/>
      <c r="CO254" s="111"/>
      <c r="CP254" s="111"/>
      <c r="CQ254" s="111"/>
      <c r="CR254" s="111"/>
      <c r="CS254" s="111"/>
      <c r="CT254" s="111"/>
      <c r="CU254" s="111"/>
      <c r="CV254" s="111"/>
      <c r="CW254" s="111"/>
      <c r="CX254" s="111"/>
      <c r="CY254" s="111"/>
      <c r="CZ254" s="111"/>
      <c r="DA254" s="111"/>
      <c r="DB254" s="111"/>
      <c r="DC254" s="111"/>
      <c r="DD254" s="111"/>
      <c r="DE254" s="111"/>
      <c r="DF254" s="111"/>
      <c r="DG254" s="111"/>
      <c r="DH254" s="111"/>
      <c r="DI254" s="111"/>
    </row>
    <row r="255" spans="1:113" s="112" customFormat="1" ht="22.8" x14ac:dyDescent="0.2">
      <c r="A255" s="30" t="s">
        <v>7</v>
      </c>
      <c r="B255" s="155" t="s">
        <v>4939</v>
      </c>
      <c r="C255" s="151"/>
      <c r="D255" s="52"/>
      <c r="E255" s="157"/>
      <c r="F255" s="53" t="s">
        <v>893</v>
      </c>
      <c r="G255" s="54"/>
      <c r="H255" s="55"/>
      <c r="I255" s="56"/>
      <c r="J255" s="57"/>
      <c r="K255" s="58"/>
      <c r="L255" s="56"/>
      <c r="M255" s="56" t="str">
        <f>IF(ISNUMBER(H255),L255*H255,IF(ISNUMBER(J255),J255,IF(J255="RATE ONLY",LOWER("RATE ONLY")," ")))</f>
        <v xml:space="preserve"> </v>
      </c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  <c r="AA255" s="111"/>
      <c r="AB255" s="111"/>
      <c r="AC255" s="111"/>
      <c r="AD255" s="111"/>
      <c r="AE255" s="111"/>
      <c r="AF255" s="111"/>
      <c r="AG255" s="111"/>
      <c r="AH255" s="111"/>
      <c r="AI255" s="111"/>
      <c r="AJ255" s="111"/>
      <c r="AK255" s="111"/>
      <c r="AL255" s="111"/>
      <c r="AM255" s="111"/>
      <c r="AN255" s="111"/>
      <c r="AO255" s="111"/>
      <c r="AP255" s="111"/>
      <c r="AQ255" s="111"/>
      <c r="AR255" s="111"/>
      <c r="AS255" s="111"/>
      <c r="AT255" s="111"/>
      <c r="AU255" s="111"/>
      <c r="AV255" s="111"/>
      <c r="AW255" s="111"/>
      <c r="AX255" s="111"/>
      <c r="AY255" s="111"/>
      <c r="AZ255" s="111"/>
      <c r="BA255" s="111"/>
      <c r="BB255" s="111"/>
      <c r="BC255" s="111"/>
      <c r="BD255" s="111"/>
      <c r="BE255" s="111"/>
      <c r="BF255" s="111"/>
      <c r="BG255" s="111"/>
      <c r="BH255" s="111"/>
      <c r="BI255" s="111"/>
      <c r="BJ255" s="111"/>
      <c r="BK255" s="111"/>
      <c r="BL255" s="111"/>
      <c r="BM255" s="111"/>
      <c r="BN255" s="111"/>
      <c r="BO255" s="111"/>
      <c r="BP255" s="111"/>
      <c r="BQ255" s="111"/>
      <c r="BR255" s="111"/>
      <c r="BS255" s="111"/>
      <c r="BT255" s="111"/>
      <c r="BU255" s="111"/>
      <c r="BV255" s="111"/>
      <c r="BW255" s="111"/>
      <c r="BX255" s="111"/>
      <c r="BY255" s="111"/>
      <c r="BZ255" s="111"/>
      <c r="CA255" s="111"/>
      <c r="CB255" s="111"/>
      <c r="CC255" s="111"/>
      <c r="CD255" s="111"/>
      <c r="CE255" s="111"/>
      <c r="CF255" s="111"/>
      <c r="CG255" s="111"/>
      <c r="CH255" s="111"/>
      <c r="CI255" s="111"/>
      <c r="CJ255" s="111"/>
      <c r="CK255" s="111"/>
      <c r="CL255" s="111"/>
      <c r="CM255" s="111"/>
      <c r="CN255" s="111"/>
      <c r="CO255" s="111"/>
      <c r="CP255" s="111"/>
      <c r="CQ255" s="111"/>
      <c r="CR255" s="111"/>
      <c r="CS255" s="111"/>
      <c r="CT255" s="111"/>
      <c r="CU255" s="111"/>
      <c r="CV255" s="111"/>
      <c r="CW255" s="111"/>
      <c r="CX255" s="111"/>
      <c r="CY255" s="111"/>
      <c r="CZ255" s="111"/>
      <c r="DA255" s="111"/>
      <c r="DB255" s="111"/>
      <c r="DC255" s="111"/>
      <c r="DD255" s="111"/>
      <c r="DE255" s="111"/>
      <c r="DF255" s="111"/>
      <c r="DG255" s="111"/>
      <c r="DH255" s="111"/>
      <c r="DI255" s="111"/>
    </row>
    <row r="256" spans="1:113" s="112" customFormat="1" x14ac:dyDescent="0.2">
      <c r="A256" s="30"/>
      <c r="B256" s="42"/>
      <c r="C256" s="51"/>
      <c r="D256" s="52"/>
      <c r="E256" s="51"/>
      <c r="F256" s="53"/>
      <c r="G256" s="103"/>
      <c r="H256" s="45"/>
      <c r="I256" s="104"/>
      <c r="J256" s="105"/>
      <c r="K256" s="48"/>
      <c r="L256" s="106"/>
      <c r="M256" s="104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1"/>
      <c r="AJ256" s="111"/>
      <c r="AK256" s="111"/>
      <c r="AL256" s="111"/>
      <c r="AM256" s="111"/>
      <c r="AN256" s="111"/>
      <c r="AO256" s="111"/>
      <c r="AP256" s="111"/>
      <c r="AQ256" s="111"/>
      <c r="AR256" s="111"/>
      <c r="AS256" s="111"/>
      <c r="AT256" s="111"/>
      <c r="AU256" s="111"/>
      <c r="AV256" s="111"/>
      <c r="AW256" s="111"/>
      <c r="AX256" s="111"/>
      <c r="AY256" s="111"/>
      <c r="AZ256" s="111"/>
      <c r="BA256" s="111"/>
      <c r="BB256" s="111"/>
      <c r="BC256" s="111"/>
      <c r="BD256" s="111"/>
      <c r="BE256" s="111"/>
      <c r="BF256" s="111"/>
      <c r="BG256" s="111"/>
      <c r="BH256" s="111"/>
      <c r="BI256" s="111"/>
      <c r="BJ256" s="111"/>
      <c r="BK256" s="111"/>
      <c r="BL256" s="111"/>
      <c r="BM256" s="111"/>
      <c r="BN256" s="111"/>
      <c r="BO256" s="111"/>
      <c r="BP256" s="111"/>
      <c r="BQ256" s="111"/>
      <c r="BR256" s="111"/>
      <c r="BS256" s="111"/>
      <c r="BT256" s="111"/>
      <c r="BU256" s="111"/>
      <c r="BV256" s="111"/>
      <c r="BW256" s="111"/>
      <c r="BX256" s="111"/>
      <c r="BY256" s="111"/>
      <c r="BZ256" s="111"/>
      <c r="CA256" s="111"/>
      <c r="CB256" s="111"/>
      <c r="CC256" s="111"/>
      <c r="CD256" s="111"/>
      <c r="CE256" s="111"/>
      <c r="CF256" s="111"/>
      <c r="CG256" s="111"/>
      <c r="CH256" s="111"/>
      <c r="CI256" s="111"/>
      <c r="CJ256" s="111"/>
      <c r="CK256" s="111"/>
      <c r="CL256" s="111"/>
      <c r="CM256" s="111"/>
      <c r="CN256" s="111"/>
      <c r="CO256" s="111"/>
      <c r="CP256" s="111"/>
      <c r="CQ256" s="111"/>
      <c r="CR256" s="111"/>
      <c r="CS256" s="111"/>
      <c r="CT256" s="111"/>
      <c r="CU256" s="111"/>
      <c r="CV256" s="111"/>
      <c r="CW256" s="111"/>
      <c r="CX256" s="111"/>
      <c r="CY256" s="111"/>
      <c r="CZ256" s="111"/>
      <c r="DA256" s="111"/>
      <c r="DB256" s="111"/>
      <c r="DC256" s="111"/>
      <c r="DD256" s="111"/>
      <c r="DE256" s="111"/>
      <c r="DF256" s="111"/>
      <c r="DG256" s="111"/>
      <c r="DH256" s="111"/>
      <c r="DI256" s="111"/>
    </row>
    <row r="257" spans="1:113" s="112" customFormat="1" ht="12" x14ac:dyDescent="0.2">
      <c r="A257" s="30" t="s">
        <v>55</v>
      </c>
      <c r="B257" s="150"/>
      <c r="C257" s="151" t="s">
        <v>1497</v>
      </c>
      <c r="D257" s="52"/>
      <c r="E257" s="157"/>
      <c r="F257" s="43" t="s">
        <v>1499</v>
      </c>
      <c r="G257" s="54"/>
      <c r="H257" s="55"/>
      <c r="I257" s="56"/>
      <c r="J257" s="57"/>
      <c r="K257" s="58"/>
      <c r="L257" s="56"/>
      <c r="M257" s="56" t="str">
        <f>IF(ISNUMBER(H257),L257*H257,IF(ISNUMBER(J257),J257,IF(J257="RATE ONLY",LOWER("RATE ONLY")," ")))</f>
        <v xml:space="preserve"> </v>
      </c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  <c r="AA257" s="111"/>
      <c r="AB257" s="111"/>
      <c r="AC257" s="111"/>
      <c r="AD257" s="111"/>
      <c r="AE257" s="111"/>
      <c r="AF257" s="111"/>
      <c r="AG257" s="111"/>
      <c r="AH257" s="111"/>
      <c r="AI257" s="111"/>
      <c r="AJ257" s="111"/>
      <c r="AK257" s="111"/>
      <c r="AL257" s="111"/>
      <c r="AM257" s="111"/>
      <c r="AN257" s="111"/>
      <c r="AO257" s="111"/>
      <c r="AP257" s="111"/>
      <c r="AQ257" s="111"/>
      <c r="AR257" s="111"/>
      <c r="AS257" s="111"/>
      <c r="AT257" s="111"/>
      <c r="AU257" s="111"/>
      <c r="AV257" s="111"/>
      <c r="AW257" s="111"/>
      <c r="AX257" s="111"/>
      <c r="AY257" s="111"/>
      <c r="AZ257" s="111"/>
      <c r="BA257" s="111"/>
      <c r="BB257" s="111"/>
      <c r="BC257" s="111"/>
      <c r="BD257" s="111"/>
      <c r="BE257" s="111"/>
      <c r="BF257" s="111"/>
      <c r="BG257" s="111"/>
      <c r="BH257" s="111"/>
      <c r="BI257" s="111"/>
      <c r="BJ257" s="111"/>
      <c r="BK257" s="111"/>
      <c r="BL257" s="111"/>
      <c r="BM257" s="111"/>
      <c r="BN257" s="111"/>
      <c r="BO257" s="111"/>
      <c r="BP257" s="111"/>
      <c r="BQ257" s="111"/>
      <c r="BR257" s="111"/>
      <c r="BS257" s="111"/>
      <c r="BT257" s="111"/>
      <c r="BU257" s="111"/>
      <c r="BV257" s="111"/>
      <c r="BW257" s="111"/>
      <c r="BX257" s="111"/>
      <c r="BY257" s="111"/>
      <c r="BZ257" s="111"/>
      <c r="CA257" s="111"/>
      <c r="CB257" s="111"/>
      <c r="CC257" s="111"/>
      <c r="CD257" s="111"/>
      <c r="CE257" s="111"/>
      <c r="CF257" s="111"/>
      <c r="CG257" s="111"/>
      <c r="CH257" s="111"/>
      <c r="CI257" s="111"/>
      <c r="CJ257" s="111"/>
      <c r="CK257" s="111"/>
      <c r="CL257" s="111"/>
      <c r="CM257" s="111"/>
      <c r="CN257" s="111"/>
      <c r="CO257" s="111"/>
      <c r="CP257" s="111"/>
      <c r="CQ257" s="111"/>
      <c r="CR257" s="111"/>
      <c r="CS257" s="111"/>
      <c r="CT257" s="111"/>
      <c r="CU257" s="111"/>
      <c r="CV257" s="111"/>
      <c r="CW257" s="111"/>
      <c r="CX257" s="111"/>
      <c r="CY257" s="111"/>
      <c r="CZ257" s="111"/>
      <c r="DA257" s="111"/>
      <c r="DB257" s="111"/>
      <c r="DC257" s="111"/>
      <c r="DD257" s="111"/>
      <c r="DE257" s="111"/>
      <c r="DF257" s="111"/>
      <c r="DG257" s="111"/>
      <c r="DH257" s="111"/>
      <c r="DI257" s="111"/>
    </row>
    <row r="258" spans="1:113" s="112" customFormat="1" x14ac:dyDescent="0.2">
      <c r="A258" s="30"/>
      <c r="B258" s="42"/>
      <c r="C258" s="51"/>
      <c r="D258" s="52"/>
      <c r="E258" s="51"/>
      <c r="F258" s="53"/>
      <c r="G258" s="103"/>
      <c r="H258" s="45"/>
      <c r="I258" s="104"/>
      <c r="J258" s="105"/>
      <c r="K258" s="48"/>
      <c r="L258" s="106"/>
      <c r="M258" s="104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  <c r="AA258" s="111"/>
      <c r="AB258" s="111"/>
      <c r="AC258" s="111"/>
      <c r="AD258" s="111"/>
      <c r="AE258" s="111"/>
      <c r="AF258" s="111"/>
      <c r="AG258" s="111"/>
      <c r="AH258" s="111"/>
      <c r="AI258" s="111"/>
      <c r="AJ258" s="111"/>
      <c r="AK258" s="111"/>
      <c r="AL258" s="111"/>
      <c r="AM258" s="111"/>
      <c r="AN258" s="111"/>
      <c r="AO258" s="111"/>
      <c r="AP258" s="111"/>
      <c r="AQ258" s="111"/>
      <c r="AR258" s="111"/>
      <c r="AS258" s="111"/>
      <c r="AT258" s="111"/>
      <c r="AU258" s="111"/>
      <c r="AV258" s="111"/>
      <c r="AW258" s="111"/>
      <c r="AX258" s="111"/>
      <c r="AY258" s="111"/>
      <c r="AZ258" s="111"/>
      <c r="BA258" s="111"/>
      <c r="BB258" s="111"/>
      <c r="BC258" s="111"/>
      <c r="BD258" s="111"/>
      <c r="BE258" s="111"/>
      <c r="BF258" s="111"/>
      <c r="BG258" s="111"/>
      <c r="BH258" s="111"/>
      <c r="BI258" s="111"/>
      <c r="BJ258" s="111"/>
      <c r="BK258" s="111"/>
      <c r="BL258" s="111"/>
      <c r="BM258" s="111"/>
      <c r="BN258" s="111"/>
      <c r="BO258" s="111"/>
      <c r="BP258" s="111"/>
      <c r="BQ258" s="111"/>
      <c r="BR258" s="111"/>
      <c r="BS258" s="111"/>
      <c r="BT258" s="111"/>
      <c r="BU258" s="111"/>
      <c r="BV258" s="111"/>
      <c r="BW258" s="111"/>
      <c r="BX258" s="111"/>
      <c r="BY258" s="111"/>
      <c r="BZ258" s="111"/>
      <c r="CA258" s="111"/>
      <c r="CB258" s="111"/>
      <c r="CC258" s="111"/>
      <c r="CD258" s="111"/>
      <c r="CE258" s="111"/>
      <c r="CF258" s="111"/>
      <c r="CG258" s="111"/>
      <c r="CH258" s="111"/>
      <c r="CI258" s="111"/>
      <c r="CJ258" s="111"/>
      <c r="CK258" s="111"/>
      <c r="CL258" s="111"/>
      <c r="CM258" s="111"/>
      <c r="CN258" s="111"/>
      <c r="CO258" s="111"/>
      <c r="CP258" s="111"/>
      <c r="CQ258" s="111"/>
      <c r="CR258" s="111"/>
      <c r="CS258" s="111"/>
      <c r="CT258" s="111"/>
      <c r="CU258" s="111"/>
      <c r="CV258" s="111"/>
      <c r="CW258" s="111"/>
      <c r="CX258" s="111"/>
      <c r="CY258" s="111"/>
      <c r="CZ258" s="111"/>
      <c r="DA258" s="111"/>
      <c r="DB258" s="111"/>
      <c r="DC258" s="111"/>
      <c r="DD258" s="111"/>
      <c r="DE258" s="111"/>
      <c r="DF258" s="111"/>
      <c r="DG258" s="111"/>
      <c r="DH258" s="111"/>
      <c r="DI258" s="111"/>
    </row>
    <row r="259" spans="1:113" s="112" customFormat="1" ht="22.8" x14ac:dyDescent="0.2">
      <c r="A259" s="30" t="s">
        <v>56</v>
      </c>
      <c r="B259" s="155"/>
      <c r="C259" s="151" t="s">
        <v>1498</v>
      </c>
      <c r="D259" s="52"/>
      <c r="E259" s="157"/>
      <c r="F259" s="53" t="s">
        <v>1500</v>
      </c>
      <c r="G259" s="54"/>
      <c r="H259" s="55"/>
      <c r="I259" s="56"/>
      <c r="J259" s="57"/>
      <c r="K259" s="58"/>
      <c r="L259" s="56"/>
      <c r="M259" s="56" t="str">
        <f>IF(ISNUMBER(H259),L259*H259,IF(ISNUMBER(J259),J259,IF(J259="RATE ONLY",LOWER("RATE ONLY")," ")))</f>
        <v xml:space="preserve"> </v>
      </c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  <c r="AA259" s="111"/>
      <c r="AB259" s="111"/>
      <c r="AC259" s="111"/>
      <c r="AD259" s="111"/>
      <c r="AE259" s="111"/>
      <c r="AF259" s="111"/>
      <c r="AG259" s="111"/>
      <c r="AH259" s="111"/>
      <c r="AI259" s="111"/>
      <c r="AJ259" s="111"/>
      <c r="AK259" s="111"/>
      <c r="AL259" s="111"/>
      <c r="AM259" s="111"/>
      <c r="AN259" s="111"/>
      <c r="AO259" s="111"/>
      <c r="AP259" s="111"/>
      <c r="AQ259" s="111"/>
      <c r="AR259" s="111"/>
      <c r="AS259" s="111"/>
      <c r="AT259" s="111"/>
      <c r="AU259" s="111"/>
      <c r="AV259" s="111"/>
      <c r="AW259" s="111"/>
      <c r="AX259" s="111"/>
      <c r="AY259" s="111"/>
      <c r="AZ259" s="111"/>
      <c r="BA259" s="111"/>
      <c r="BB259" s="111"/>
      <c r="BC259" s="111"/>
      <c r="BD259" s="111"/>
      <c r="BE259" s="111"/>
      <c r="BF259" s="111"/>
      <c r="BG259" s="111"/>
      <c r="BH259" s="111"/>
      <c r="BI259" s="111"/>
      <c r="BJ259" s="111"/>
      <c r="BK259" s="111"/>
      <c r="BL259" s="111"/>
      <c r="BM259" s="111"/>
      <c r="BN259" s="111"/>
      <c r="BO259" s="111"/>
      <c r="BP259" s="111"/>
      <c r="BQ259" s="111"/>
      <c r="BR259" s="111"/>
      <c r="BS259" s="111"/>
      <c r="BT259" s="111"/>
      <c r="BU259" s="111"/>
      <c r="BV259" s="111"/>
      <c r="BW259" s="111"/>
      <c r="BX259" s="111"/>
      <c r="BY259" s="111"/>
      <c r="BZ259" s="111"/>
      <c r="CA259" s="111"/>
      <c r="CB259" s="111"/>
      <c r="CC259" s="111"/>
      <c r="CD259" s="111"/>
      <c r="CE259" s="111"/>
      <c r="CF259" s="111"/>
      <c r="CG259" s="111"/>
      <c r="CH259" s="111"/>
      <c r="CI259" s="111"/>
      <c r="CJ259" s="111"/>
      <c r="CK259" s="111"/>
      <c r="CL259" s="111"/>
      <c r="CM259" s="111"/>
      <c r="CN259" s="111"/>
      <c r="CO259" s="111"/>
      <c r="CP259" s="111"/>
      <c r="CQ259" s="111"/>
      <c r="CR259" s="111"/>
      <c r="CS259" s="111"/>
      <c r="CT259" s="111"/>
      <c r="CU259" s="111"/>
      <c r="CV259" s="111"/>
      <c r="CW259" s="111"/>
      <c r="CX259" s="111"/>
      <c r="CY259" s="111"/>
      <c r="CZ259" s="111"/>
      <c r="DA259" s="111"/>
      <c r="DB259" s="111"/>
      <c r="DC259" s="111"/>
      <c r="DD259" s="111"/>
      <c r="DE259" s="111"/>
      <c r="DF259" s="111"/>
      <c r="DG259" s="111"/>
      <c r="DH259" s="111"/>
      <c r="DI259" s="111"/>
    </row>
    <row r="260" spans="1:113" s="112" customFormat="1" x14ac:dyDescent="0.2">
      <c r="A260" s="30"/>
      <c r="B260" s="42"/>
      <c r="C260" s="51"/>
      <c r="D260" s="52"/>
      <c r="E260" s="51"/>
      <c r="F260" s="53"/>
      <c r="G260" s="103"/>
      <c r="H260" s="45"/>
      <c r="I260" s="104"/>
      <c r="J260" s="105"/>
      <c r="K260" s="48"/>
      <c r="L260" s="106"/>
      <c r="M260" s="104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  <c r="AE260" s="111"/>
      <c r="AF260" s="111"/>
      <c r="AG260" s="111"/>
      <c r="AH260" s="111"/>
      <c r="AI260" s="111"/>
      <c r="AJ260" s="111"/>
      <c r="AK260" s="111"/>
      <c r="AL260" s="111"/>
      <c r="AM260" s="111"/>
      <c r="AN260" s="111"/>
      <c r="AO260" s="111"/>
      <c r="AP260" s="111"/>
      <c r="AQ260" s="111"/>
      <c r="AR260" s="111"/>
      <c r="AS260" s="111"/>
      <c r="AT260" s="111"/>
      <c r="AU260" s="111"/>
      <c r="AV260" s="111"/>
      <c r="AW260" s="111"/>
      <c r="AX260" s="111"/>
      <c r="AY260" s="111"/>
      <c r="AZ260" s="111"/>
      <c r="BA260" s="111"/>
      <c r="BB260" s="111"/>
      <c r="BC260" s="111"/>
      <c r="BD260" s="111"/>
      <c r="BE260" s="111"/>
      <c r="BF260" s="111"/>
      <c r="BG260" s="111"/>
      <c r="BH260" s="111"/>
      <c r="BI260" s="111"/>
      <c r="BJ260" s="111"/>
      <c r="BK260" s="111"/>
      <c r="BL260" s="111"/>
      <c r="BM260" s="111"/>
      <c r="BN260" s="111"/>
      <c r="BO260" s="111"/>
      <c r="BP260" s="111"/>
      <c r="BQ260" s="111"/>
      <c r="BR260" s="111"/>
      <c r="BS260" s="111"/>
      <c r="BT260" s="111"/>
      <c r="BU260" s="111"/>
      <c r="BV260" s="111"/>
      <c r="BW260" s="111"/>
      <c r="BX260" s="111"/>
      <c r="BY260" s="111"/>
      <c r="BZ260" s="111"/>
      <c r="CA260" s="111"/>
      <c r="CB260" s="111"/>
      <c r="CC260" s="111"/>
      <c r="CD260" s="111"/>
      <c r="CE260" s="111"/>
      <c r="CF260" s="111"/>
      <c r="CG260" s="111"/>
      <c r="CH260" s="111"/>
      <c r="CI260" s="111"/>
      <c r="CJ260" s="111"/>
      <c r="CK260" s="111"/>
      <c r="CL260" s="111"/>
      <c r="CM260" s="111"/>
      <c r="CN260" s="111"/>
      <c r="CO260" s="111"/>
      <c r="CP260" s="111"/>
      <c r="CQ260" s="111"/>
      <c r="CR260" s="111"/>
      <c r="CS260" s="111"/>
      <c r="CT260" s="111"/>
      <c r="CU260" s="111"/>
      <c r="CV260" s="111"/>
      <c r="CW260" s="111"/>
      <c r="CX260" s="111"/>
      <c r="CY260" s="111"/>
      <c r="CZ260" s="111"/>
      <c r="DA260" s="111"/>
      <c r="DB260" s="111"/>
      <c r="DC260" s="111"/>
      <c r="DD260" s="111"/>
      <c r="DE260" s="111"/>
      <c r="DF260" s="111"/>
      <c r="DG260" s="111"/>
      <c r="DH260" s="111"/>
      <c r="DI260" s="111"/>
    </row>
    <row r="261" spans="1:113" s="112" customFormat="1" ht="22.8" x14ac:dyDescent="0.2">
      <c r="A261" s="30" t="s">
        <v>59</v>
      </c>
      <c r="B261" s="155"/>
      <c r="C261" s="151"/>
      <c r="D261" s="52" t="s">
        <v>4596</v>
      </c>
      <c r="E261" s="157"/>
      <c r="F261" s="53" t="s">
        <v>4926</v>
      </c>
      <c r="G261" s="54"/>
      <c r="H261" s="55"/>
      <c r="I261" s="56"/>
      <c r="J261" s="57"/>
      <c r="K261" s="58"/>
      <c r="L261" s="56"/>
      <c r="M261" s="56" t="str">
        <f>IF(ISNUMBER(H261),L261*H261,IF(ISNUMBER(J261),J261,IF(J261="RATE ONLY",LOWER("RATE ONLY")," ")))</f>
        <v xml:space="preserve"> </v>
      </c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  <c r="AA261" s="111"/>
      <c r="AB261" s="111"/>
      <c r="AC261" s="111"/>
      <c r="AD261" s="111"/>
      <c r="AE261" s="111"/>
      <c r="AF261" s="111"/>
      <c r="AG261" s="111"/>
      <c r="AH261" s="111"/>
      <c r="AI261" s="111"/>
      <c r="AJ261" s="111"/>
      <c r="AK261" s="111"/>
      <c r="AL261" s="111"/>
      <c r="AM261" s="111"/>
      <c r="AN261" s="111"/>
      <c r="AO261" s="111"/>
      <c r="AP261" s="111"/>
      <c r="AQ261" s="111"/>
      <c r="AR261" s="111"/>
      <c r="AS261" s="111"/>
      <c r="AT261" s="111"/>
      <c r="AU261" s="111"/>
      <c r="AV261" s="111"/>
      <c r="AW261" s="111"/>
      <c r="AX261" s="111"/>
      <c r="AY261" s="111"/>
      <c r="AZ261" s="111"/>
      <c r="BA261" s="111"/>
      <c r="BB261" s="111"/>
      <c r="BC261" s="111"/>
      <c r="BD261" s="111"/>
      <c r="BE261" s="111"/>
      <c r="BF261" s="111"/>
      <c r="BG261" s="111"/>
      <c r="BH261" s="111"/>
      <c r="BI261" s="111"/>
      <c r="BJ261" s="111"/>
      <c r="BK261" s="111"/>
      <c r="BL261" s="111"/>
      <c r="BM261" s="111"/>
      <c r="BN261" s="111"/>
      <c r="BO261" s="111"/>
      <c r="BP261" s="111"/>
      <c r="BQ261" s="111"/>
      <c r="BR261" s="111"/>
      <c r="BS261" s="111"/>
      <c r="BT261" s="111"/>
      <c r="BU261" s="111"/>
      <c r="BV261" s="111"/>
      <c r="BW261" s="111"/>
      <c r="BX261" s="111"/>
      <c r="BY261" s="111"/>
      <c r="BZ261" s="111"/>
      <c r="CA261" s="111"/>
      <c r="CB261" s="111"/>
      <c r="CC261" s="111"/>
      <c r="CD261" s="111"/>
      <c r="CE261" s="111"/>
      <c r="CF261" s="111"/>
      <c r="CG261" s="111"/>
      <c r="CH261" s="111"/>
      <c r="CI261" s="111"/>
      <c r="CJ261" s="111"/>
      <c r="CK261" s="111"/>
      <c r="CL261" s="111"/>
      <c r="CM261" s="111"/>
      <c r="CN261" s="111"/>
      <c r="CO261" s="111"/>
      <c r="CP261" s="111"/>
      <c r="CQ261" s="111"/>
      <c r="CR261" s="111"/>
      <c r="CS261" s="111"/>
      <c r="CT261" s="111"/>
      <c r="CU261" s="111"/>
      <c r="CV261" s="111"/>
      <c r="CW261" s="111"/>
      <c r="CX261" s="111"/>
      <c r="CY261" s="111"/>
      <c r="CZ261" s="111"/>
      <c r="DA261" s="111"/>
      <c r="DB261" s="111"/>
      <c r="DC261" s="111"/>
      <c r="DD261" s="111"/>
      <c r="DE261" s="111"/>
      <c r="DF261" s="111"/>
      <c r="DG261" s="111"/>
      <c r="DH261" s="111"/>
      <c r="DI261" s="111"/>
    </row>
    <row r="262" spans="1:113" s="112" customFormat="1" x14ac:dyDescent="0.2">
      <c r="A262" s="30"/>
      <c r="B262" s="42"/>
      <c r="C262" s="51"/>
      <c r="D262" s="52"/>
      <c r="E262" s="51"/>
      <c r="F262" s="53"/>
      <c r="G262" s="103"/>
      <c r="H262" s="45"/>
      <c r="I262" s="104"/>
      <c r="J262" s="105"/>
      <c r="K262" s="48"/>
      <c r="L262" s="106"/>
      <c r="M262" s="104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  <c r="AA262" s="111"/>
      <c r="AB262" s="111"/>
      <c r="AC262" s="111"/>
      <c r="AD262" s="111"/>
      <c r="AE262" s="111"/>
      <c r="AF262" s="111"/>
      <c r="AG262" s="111"/>
      <c r="AH262" s="111"/>
      <c r="AI262" s="111"/>
      <c r="AJ262" s="111"/>
      <c r="AK262" s="111"/>
      <c r="AL262" s="111"/>
      <c r="AM262" s="111"/>
      <c r="AN262" s="111"/>
      <c r="AO262" s="111"/>
      <c r="AP262" s="111"/>
      <c r="AQ262" s="111"/>
      <c r="AR262" s="111"/>
      <c r="AS262" s="111"/>
      <c r="AT262" s="111"/>
      <c r="AU262" s="111"/>
      <c r="AV262" s="111"/>
      <c r="AW262" s="111"/>
      <c r="AX262" s="111"/>
      <c r="AY262" s="111"/>
      <c r="AZ262" s="111"/>
      <c r="BA262" s="111"/>
      <c r="BB262" s="111"/>
      <c r="BC262" s="111"/>
      <c r="BD262" s="111"/>
      <c r="BE262" s="111"/>
      <c r="BF262" s="111"/>
      <c r="BG262" s="111"/>
      <c r="BH262" s="111"/>
      <c r="BI262" s="111"/>
      <c r="BJ262" s="111"/>
      <c r="BK262" s="111"/>
      <c r="BL262" s="111"/>
      <c r="BM262" s="111"/>
      <c r="BN262" s="111"/>
      <c r="BO262" s="111"/>
      <c r="BP262" s="111"/>
      <c r="BQ262" s="111"/>
      <c r="BR262" s="111"/>
      <c r="BS262" s="111"/>
      <c r="BT262" s="111"/>
      <c r="BU262" s="111"/>
      <c r="BV262" s="111"/>
      <c r="BW262" s="111"/>
      <c r="BX262" s="111"/>
      <c r="BY262" s="111"/>
      <c r="BZ262" s="111"/>
      <c r="CA262" s="111"/>
      <c r="CB262" s="111"/>
      <c r="CC262" s="111"/>
      <c r="CD262" s="111"/>
      <c r="CE262" s="111"/>
      <c r="CF262" s="111"/>
      <c r="CG262" s="111"/>
      <c r="CH262" s="111"/>
      <c r="CI262" s="111"/>
      <c r="CJ262" s="111"/>
      <c r="CK262" s="111"/>
      <c r="CL262" s="111"/>
      <c r="CM262" s="111"/>
      <c r="CN262" s="111"/>
      <c r="CO262" s="111"/>
      <c r="CP262" s="111"/>
      <c r="CQ262" s="111"/>
      <c r="CR262" s="111"/>
      <c r="CS262" s="111"/>
      <c r="CT262" s="111"/>
      <c r="CU262" s="111"/>
      <c r="CV262" s="111"/>
      <c r="CW262" s="111"/>
      <c r="CX262" s="111"/>
      <c r="CY262" s="111"/>
      <c r="CZ262" s="111"/>
      <c r="DA262" s="111"/>
      <c r="DB262" s="111"/>
      <c r="DC262" s="111"/>
      <c r="DD262" s="111"/>
      <c r="DE262" s="111"/>
      <c r="DF262" s="111"/>
      <c r="DG262" s="111"/>
      <c r="DH262" s="111"/>
      <c r="DI262" s="111"/>
    </row>
    <row r="263" spans="1:113" s="112" customFormat="1" x14ac:dyDescent="0.2">
      <c r="A263" s="30" t="s">
        <v>4591</v>
      </c>
      <c r="B263" s="155"/>
      <c r="C263" s="151"/>
      <c r="D263" s="52"/>
      <c r="E263" s="157" t="s">
        <v>3877</v>
      </c>
      <c r="F263" s="53" t="s">
        <v>4927</v>
      </c>
      <c r="G263" s="54" t="s">
        <v>8</v>
      </c>
      <c r="H263" s="55"/>
      <c r="I263" s="56"/>
      <c r="J263" s="57"/>
      <c r="K263" s="58"/>
      <c r="L263" s="56">
        <v>91</v>
      </c>
      <c r="M263" s="56" t="str">
        <f>IF(ISNUMBER(H263),L263*H263,IF(ISNUMBER(J263),J263,IF(J263="RATE ONLY",LOWER("RATE ONLY")," ")))</f>
        <v xml:space="preserve"> </v>
      </c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  <c r="AA263" s="111"/>
      <c r="AB263" s="111"/>
      <c r="AC263" s="111"/>
      <c r="AD263" s="111"/>
      <c r="AE263" s="111"/>
      <c r="AF263" s="111"/>
      <c r="AG263" s="111"/>
      <c r="AH263" s="111"/>
      <c r="AI263" s="111"/>
      <c r="AJ263" s="111"/>
      <c r="AK263" s="111"/>
      <c r="AL263" s="111"/>
      <c r="AM263" s="111"/>
      <c r="AN263" s="111"/>
      <c r="AO263" s="111"/>
      <c r="AP263" s="111"/>
      <c r="AQ263" s="111"/>
      <c r="AR263" s="111"/>
      <c r="AS263" s="111"/>
      <c r="AT263" s="111"/>
      <c r="AU263" s="111"/>
      <c r="AV263" s="111"/>
      <c r="AW263" s="111"/>
      <c r="AX263" s="111"/>
      <c r="AY263" s="111"/>
      <c r="AZ263" s="111"/>
      <c r="BA263" s="111"/>
      <c r="BB263" s="111"/>
      <c r="BC263" s="111"/>
      <c r="BD263" s="111"/>
      <c r="BE263" s="111"/>
      <c r="BF263" s="111"/>
      <c r="BG263" s="111"/>
      <c r="BH263" s="111"/>
      <c r="BI263" s="111"/>
      <c r="BJ263" s="111"/>
      <c r="BK263" s="111"/>
      <c r="BL263" s="111"/>
      <c r="BM263" s="111"/>
      <c r="BN263" s="111"/>
      <c r="BO263" s="111"/>
      <c r="BP263" s="111"/>
      <c r="BQ263" s="111"/>
      <c r="BR263" s="111"/>
      <c r="BS263" s="111"/>
      <c r="BT263" s="111"/>
      <c r="BU263" s="111"/>
      <c r="BV263" s="111"/>
      <c r="BW263" s="111"/>
      <c r="BX263" s="111"/>
      <c r="BY263" s="111"/>
      <c r="BZ263" s="111"/>
      <c r="CA263" s="111"/>
      <c r="CB263" s="111"/>
      <c r="CC263" s="111"/>
      <c r="CD263" s="111"/>
      <c r="CE263" s="111"/>
      <c r="CF263" s="111"/>
      <c r="CG263" s="111"/>
      <c r="CH263" s="111"/>
      <c r="CI263" s="111"/>
      <c r="CJ263" s="111"/>
      <c r="CK263" s="111"/>
      <c r="CL263" s="111"/>
      <c r="CM263" s="111"/>
      <c r="CN263" s="111"/>
      <c r="CO263" s="111"/>
      <c r="CP263" s="111"/>
      <c r="CQ263" s="111"/>
      <c r="CR263" s="111"/>
      <c r="CS263" s="111"/>
      <c r="CT263" s="111"/>
      <c r="CU263" s="111"/>
      <c r="CV263" s="111"/>
      <c r="CW263" s="111"/>
      <c r="CX263" s="111"/>
      <c r="CY263" s="111"/>
      <c r="CZ263" s="111"/>
      <c r="DA263" s="111"/>
      <c r="DB263" s="111"/>
      <c r="DC263" s="111"/>
      <c r="DD263" s="111"/>
      <c r="DE263" s="111"/>
      <c r="DF263" s="111"/>
      <c r="DG263" s="111"/>
      <c r="DH263" s="111"/>
      <c r="DI263" s="111"/>
    </row>
    <row r="264" spans="1:113" s="112" customFormat="1" x14ac:dyDescent="0.2">
      <c r="A264" s="30"/>
      <c r="B264" s="42"/>
      <c r="C264" s="51"/>
      <c r="D264" s="52"/>
      <c r="E264" s="51"/>
      <c r="F264" s="53"/>
      <c r="G264" s="103"/>
      <c r="H264" s="45"/>
      <c r="I264" s="104"/>
      <c r="J264" s="105"/>
      <c r="K264" s="48"/>
      <c r="L264" s="106"/>
      <c r="M264" s="104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  <c r="AE264" s="111"/>
      <c r="AF264" s="111"/>
      <c r="AG264" s="111"/>
      <c r="AH264" s="111"/>
      <c r="AI264" s="111"/>
      <c r="AJ264" s="111"/>
      <c r="AK264" s="111"/>
      <c r="AL264" s="111"/>
      <c r="AM264" s="111"/>
      <c r="AN264" s="111"/>
      <c r="AO264" s="111"/>
      <c r="AP264" s="111"/>
      <c r="AQ264" s="111"/>
      <c r="AR264" s="111"/>
      <c r="AS264" s="111"/>
      <c r="AT264" s="111"/>
      <c r="AU264" s="111"/>
      <c r="AV264" s="111"/>
      <c r="AW264" s="111"/>
      <c r="AX264" s="111"/>
      <c r="AY264" s="111"/>
      <c r="AZ264" s="111"/>
      <c r="BA264" s="111"/>
      <c r="BB264" s="111"/>
      <c r="BC264" s="111"/>
      <c r="BD264" s="111"/>
      <c r="BE264" s="111"/>
      <c r="BF264" s="111"/>
      <c r="BG264" s="111"/>
      <c r="BH264" s="111"/>
      <c r="BI264" s="111"/>
      <c r="BJ264" s="111"/>
      <c r="BK264" s="111"/>
      <c r="BL264" s="111"/>
      <c r="BM264" s="111"/>
      <c r="BN264" s="111"/>
      <c r="BO264" s="111"/>
      <c r="BP264" s="111"/>
      <c r="BQ264" s="111"/>
      <c r="BR264" s="111"/>
      <c r="BS264" s="111"/>
      <c r="BT264" s="111"/>
      <c r="BU264" s="111"/>
      <c r="BV264" s="111"/>
      <c r="BW264" s="111"/>
      <c r="BX264" s="111"/>
      <c r="BY264" s="111"/>
      <c r="BZ264" s="111"/>
      <c r="CA264" s="111"/>
      <c r="CB264" s="111"/>
      <c r="CC264" s="111"/>
      <c r="CD264" s="111"/>
      <c r="CE264" s="111"/>
      <c r="CF264" s="111"/>
      <c r="CG264" s="111"/>
      <c r="CH264" s="111"/>
      <c r="CI264" s="111"/>
      <c r="CJ264" s="111"/>
      <c r="CK264" s="111"/>
      <c r="CL264" s="111"/>
      <c r="CM264" s="111"/>
      <c r="CN264" s="111"/>
      <c r="CO264" s="111"/>
      <c r="CP264" s="111"/>
      <c r="CQ264" s="111"/>
      <c r="CR264" s="111"/>
      <c r="CS264" s="111"/>
      <c r="CT264" s="111"/>
      <c r="CU264" s="111"/>
      <c r="CV264" s="111"/>
      <c r="CW264" s="111"/>
      <c r="CX264" s="111"/>
      <c r="CY264" s="111"/>
      <c r="CZ264" s="111"/>
      <c r="DA264" s="111"/>
      <c r="DB264" s="111"/>
      <c r="DC264" s="111"/>
      <c r="DD264" s="111"/>
      <c r="DE264" s="111"/>
      <c r="DF264" s="111"/>
      <c r="DG264" s="111"/>
      <c r="DH264" s="111"/>
      <c r="DI264" s="111"/>
    </row>
    <row r="265" spans="1:113" s="112" customFormat="1" ht="22.8" x14ac:dyDescent="0.2">
      <c r="A265" s="30" t="s">
        <v>7</v>
      </c>
      <c r="B265" s="155" t="s">
        <v>4940</v>
      </c>
      <c r="C265" s="151"/>
      <c r="D265" s="52"/>
      <c r="E265" s="157"/>
      <c r="F265" s="53" t="s">
        <v>894</v>
      </c>
      <c r="G265" s="54"/>
      <c r="H265" s="55"/>
      <c r="I265" s="56"/>
      <c r="J265" s="57"/>
      <c r="K265" s="58"/>
      <c r="L265" s="56"/>
      <c r="M265" s="56" t="str">
        <f>IF(ISNUMBER(H265),L265*H265,IF(ISNUMBER(J265),J265,IF(J265="RATE ONLY",LOWER("RATE ONLY")," ")))</f>
        <v xml:space="preserve"> </v>
      </c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  <c r="AE265" s="111"/>
      <c r="AF265" s="111"/>
      <c r="AG265" s="111"/>
      <c r="AH265" s="111"/>
      <c r="AI265" s="111"/>
      <c r="AJ265" s="111"/>
      <c r="AK265" s="111"/>
      <c r="AL265" s="111"/>
      <c r="AM265" s="111"/>
      <c r="AN265" s="111"/>
      <c r="AO265" s="111"/>
      <c r="AP265" s="111"/>
      <c r="AQ265" s="111"/>
      <c r="AR265" s="111"/>
      <c r="AS265" s="111"/>
      <c r="AT265" s="111"/>
      <c r="AU265" s="111"/>
      <c r="AV265" s="111"/>
      <c r="AW265" s="111"/>
      <c r="AX265" s="111"/>
      <c r="AY265" s="111"/>
      <c r="AZ265" s="111"/>
      <c r="BA265" s="111"/>
      <c r="BB265" s="111"/>
      <c r="BC265" s="111"/>
      <c r="BD265" s="111"/>
      <c r="BE265" s="111"/>
      <c r="BF265" s="111"/>
      <c r="BG265" s="111"/>
      <c r="BH265" s="111"/>
      <c r="BI265" s="111"/>
      <c r="BJ265" s="111"/>
      <c r="BK265" s="111"/>
      <c r="BL265" s="111"/>
      <c r="BM265" s="111"/>
      <c r="BN265" s="111"/>
      <c r="BO265" s="111"/>
      <c r="BP265" s="111"/>
      <c r="BQ265" s="111"/>
      <c r="BR265" s="111"/>
      <c r="BS265" s="111"/>
      <c r="BT265" s="111"/>
      <c r="BU265" s="111"/>
      <c r="BV265" s="111"/>
      <c r="BW265" s="111"/>
      <c r="BX265" s="111"/>
      <c r="BY265" s="111"/>
      <c r="BZ265" s="111"/>
      <c r="CA265" s="111"/>
      <c r="CB265" s="111"/>
      <c r="CC265" s="111"/>
      <c r="CD265" s="111"/>
      <c r="CE265" s="111"/>
      <c r="CF265" s="111"/>
      <c r="CG265" s="111"/>
      <c r="CH265" s="111"/>
      <c r="CI265" s="111"/>
      <c r="CJ265" s="111"/>
      <c r="CK265" s="111"/>
      <c r="CL265" s="111"/>
      <c r="CM265" s="111"/>
      <c r="CN265" s="111"/>
      <c r="CO265" s="111"/>
      <c r="CP265" s="111"/>
      <c r="CQ265" s="111"/>
      <c r="CR265" s="111"/>
      <c r="CS265" s="111"/>
      <c r="CT265" s="111"/>
      <c r="CU265" s="111"/>
      <c r="CV265" s="111"/>
      <c r="CW265" s="111"/>
      <c r="CX265" s="111"/>
      <c r="CY265" s="111"/>
      <c r="CZ265" s="111"/>
      <c r="DA265" s="111"/>
      <c r="DB265" s="111"/>
      <c r="DC265" s="111"/>
      <c r="DD265" s="111"/>
      <c r="DE265" s="111"/>
      <c r="DF265" s="111"/>
      <c r="DG265" s="111"/>
      <c r="DH265" s="111"/>
      <c r="DI265" s="111"/>
    </row>
    <row r="266" spans="1:113" s="112" customFormat="1" x14ac:dyDescent="0.2">
      <c r="A266" s="30"/>
      <c r="B266" s="42"/>
      <c r="C266" s="51"/>
      <c r="D266" s="52"/>
      <c r="E266" s="51"/>
      <c r="F266" s="53"/>
      <c r="G266" s="103"/>
      <c r="H266" s="45"/>
      <c r="I266" s="104"/>
      <c r="J266" s="105"/>
      <c r="K266" s="48"/>
      <c r="L266" s="106"/>
      <c r="M266" s="104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  <c r="AA266" s="111"/>
      <c r="AB266" s="111"/>
      <c r="AC266" s="111"/>
      <c r="AD266" s="111"/>
      <c r="AE266" s="111"/>
      <c r="AF266" s="111"/>
      <c r="AG266" s="111"/>
      <c r="AH266" s="111"/>
      <c r="AI266" s="111"/>
      <c r="AJ266" s="111"/>
      <c r="AK266" s="111"/>
      <c r="AL266" s="111"/>
      <c r="AM266" s="111"/>
      <c r="AN266" s="111"/>
      <c r="AO266" s="111"/>
      <c r="AP266" s="111"/>
      <c r="AQ266" s="111"/>
      <c r="AR266" s="111"/>
      <c r="AS266" s="111"/>
      <c r="AT266" s="111"/>
      <c r="AU266" s="111"/>
      <c r="AV266" s="111"/>
      <c r="AW266" s="111"/>
      <c r="AX266" s="111"/>
      <c r="AY266" s="111"/>
      <c r="AZ266" s="111"/>
      <c r="BA266" s="111"/>
      <c r="BB266" s="111"/>
      <c r="BC266" s="111"/>
      <c r="BD266" s="111"/>
      <c r="BE266" s="111"/>
      <c r="BF266" s="111"/>
      <c r="BG266" s="111"/>
      <c r="BH266" s="111"/>
      <c r="BI266" s="111"/>
      <c r="BJ266" s="111"/>
      <c r="BK266" s="111"/>
      <c r="BL266" s="111"/>
      <c r="BM266" s="111"/>
      <c r="BN266" s="111"/>
      <c r="BO266" s="111"/>
      <c r="BP266" s="111"/>
      <c r="BQ266" s="111"/>
      <c r="BR266" s="111"/>
      <c r="BS266" s="111"/>
      <c r="BT266" s="111"/>
      <c r="BU266" s="111"/>
      <c r="BV266" s="111"/>
      <c r="BW266" s="111"/>
      <c r="BX266" s="111"/>
      <c r="BY266" s="111"/>
      <c r="BZ266" s="111"/>
      <c r="CA266" s="111"/>
      <c r="CB266" s="111"/>
      <c r="CC266" s="111"/>
      <c r="CD266" s="111"/>
      <c r="CE266" s="111"/>
      <c r="CF266" s="111"/>
      <c r="CG266" s="111"/>
      <c r="CH266" s="111"/>
      <c r="CI266" s="111"/>
      <c r="CJ266" s="111"/>
      <c r="CK266" s="111"/>
      <c r="CL266" s="111"/>
      <c r="CM266" s="111"/>
      <c r="CN266" s="111"/>
      <c r="CO266" s="111"/>
      <c r="CP266" s="111"/>
      <c r="CQ266" s="111"/>
      <c r="CR266" s="111"/>
      <c r="CS266" s="111"/>
      <c r="CT266" s="111"/>
      <c r="CU266" s="111"/>
      <c r="CV266" s="111"/>
      <c r="CW266" s="111"/>
      <c r="CX266" s="111"/>
      <c r="CY266" s="111"/>
      <c r="CZ266" s="111"/>
      <c r="DA266" s="111"/>
      <c r="DB266" s="111"/>
      <c r="DC266" s="111"/>
      <c r="DD266" s="111"/>
      <c r="DE266" s="111"/>
      <c r="DF266" s="111"/>
      <c r="DG266" s="111"/>
      <c r="DH266" s="111"/>
      <c r="DI266" s="111"/>
    </row>
    <row r="267" spans="1:113" s="112" customFormat="1" ht="12" x14ac:dyDescent="0.2">
      <c r="A267" s="30" t="s">
        <v>55</v>
      </c>
      <c r="B267" s="150"/>
      <c r="C267" s="151" t="s">
        <v>4928</v>
      </c>
      <c r="D267" s="52"/>
      <c r="E267" s="157"/>
      <c r="F267" s="43" t="s">
        <v>1557</v>
      </c>
      <c r="G267" s="54"/>
      <c r="H267" s="55"/>
      <c r="I267" s="56"/>
      <c r="J267" s="57"/>
      <c r="K267" s="58"/>
      <c r="L267" s="56"/>
      <c r="M267" s="56" t="str">
        <f>IF(ISNUMBER(H267),L267*H267,IF(ISNUMBER(J267),J267,IF(J267="RATE ONLY",LOWER("RATE ONLY")," ")))</f>
        <v xml:space="preserve"> </v>
      </c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  <c r="AA267" s="111"/>
      <c r="AB267" s="111"/>
      <c r="AC267" s="111"/>
      <c r="AD267" s="111"/>
      <c r="AE267" s="111"/>
      <c r="AF267" s="111"/>
      <c r="AG267" s="111"/>
      <c r="AH267" s="111"/>
      <c r="AI267" s="111"/>
      <c r="AJ267" s="111"/>
      <c r="AK267" s="111"/>
      <c r="AL267" s="111"/>
      <c r="AM267" s="111"/>
      <c r="AN267" s="111"/>
      <c r="AO267" s="111"/>
      <c r="AP267" s="111"/>
      <c r="AQ267" s="111"/>
      <c r="AR267" s="111"/>
      <c r="AS267" s="111"/>
      <c r="AT267" s="111"/>
      <c r="AU267" s="111"/>
      <c r="AV267" s="111"/>
      <c r="AW267" s="111"/>
      <c r="AX267" s="111"/>
      <c r="AY267" s="111"/>
      <c r="AZ267" s="111"/>
      <c r="BA267" s="111"/>
      <c r="BB267" s="111"/>
      <c r="BC267" s="111"/>
      <c r="BD267" s="111"/>
      <c r="BE267" s="111"/>
      <c r="BF267" s="111"/>
      <c r="BG267" s="111"/>
      <c r="BH267" s="111"/>
      <c r="BI267" s="111"/>
      <c r="BJ267" s="111"/>
      <c r="BK267" s="111"/>
      <c r="BL267" s="111"/>
      <c r="BM267" s="111"/>
      <c r="BN267" s="111"/>
      <c r="BO267" s="111"/>
      <c r="BP267" s="111"/>
      <c r="BQ267" s="111"/>
      <c r="BR267" s="111"/>
      <c r="BS267" s="111"/>
      <c r="BT267" s="111"/>
      <c r="BU267" s="111"/>
      <c r="BV267" s="111"/>
      <c r="BW267" s="111"/>
      <c r="BX267" s="111"/>
      <c r="BY267" s="111"/>
      <c r="BZ267" s="111"/>
      <c r="CA267" s="111"/>
      <c r="CB267" s="111"/>
      <c r="CC267" s="111"/>
      <c r="CD267" s="111"/>
      <c r="CE267" s="111"/>
      <c r="CF267" s="111"/>
      <c r="CG267" s="111"/>
      <c r="CH267" s="111"/>
      <c r="CI267" s="111"/>
      <c r="CJ267" s="111"/>
      <c r="CK267" s="111"/>
      <c r="CL267" s="111"/>
      <c r="CM267" s="111"/>
      <c r="CN267" s="111"/>
      <c r="CO267" s="111"/>
      <c r="CP267" s="111"/>
      <c r="CQ267" s="111"/>
      <c r="CR267" s="111"/>
      <c r="CS267" s="111"/>
      <c r="CT267" s="111"/>
      <c r="CU267" s="111"/>
      <c r="CV267" s="111"/>
      <c r="CW267" s="111"/>
      <c r="CX267" s="111"/>
      <c r="CY267" s="111"/>
      <c r="CZ267" s="111"/>
      <c r="DA267" s="111"/>
      <c r="DB267" s="111"/>
      <c r="DC267" s="111"/>
      <c r="DD267" s="111"/>
      <c r="DE267" s="111"/>
      <c r="DF267" s="111"/>
      <c r="DG267" s="111"/>
      <c r="DH267" s="111"/>
      <c r="DI267" s="111"/>
    </row>
    <row r="268" spans="1:113" s="112" customFormat="1" x14ac:dyDescent="0.2">
      <c r="A268" s="30"/>
      <c r="B268" s="42"/>
      <c r="C268" s="51"/>
      <c r="D268" s="52"/>
      <c r="E268" s="51"/>
      <c r="F268" s="53"/>
      <c r="G268" s="103"/>
      <c r="H268" s="45"/>
      <c r="I268" s="104"/>
      <c r="J268" s="105"/>
      <c r="K268" s="48"/>
      <c r="L268" s="106"/>
      <c r="M268" s="104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  <c r="AA268" s="111"/>
      <c r="AB268" s="111"/>
      <c r="AC268" s="111"/>
      <c r="AD268" s="111"/>
      <c r="AE268" s="111"/>
      <c r="AF268" s="111"/>
      <c r="AG268" s="111"/>
      <c r="AH268" s="111"/>
      <c r="AI268" s="111"/>
      <c r="AJ268" s="111"/>
      <c r="AK268" s="111"/>
      <c r="AL268" s="111"/>
      <c r="AM268" s="111"/>
      <c r="AN268" s="111"/>
      <c r="AO268" s="111"/>
      <c r="AP268" s="111"/>
      <c r="AQ268" s="111"/>
      <c r="AR268" s="111"/>
      <c r="AS268" s="111"/>
      <c r="AT268" s="111"/>
      <c r="AU268" s="111"/>
      <c r="AV268" s="111"/>
      <c r="AW268" s="111"/>
      <c r="AX268" s="111"/>
      <c r="AY268" s="111"/>
      <c r="AZ268" s="111"/>
      <c r="BA268" s="111"/>
      <c r="BB268" s="111"/>
      <c r="BC268" s="111"/>
      <c r="BD268" s="111"/>
      <c r="BE268" s="111"/>
      <c r="BF268" s="111"/>
      <c r="BG268" s="111"/>
      <c r="BH268" s="111"/>
      <c r="BI268" s="111"/>
      <c r="BJ268" s="111"/>
      <c r="BK268" s="111"/>
      <c r="BL268" s="111"/>
      <c r="BM268" s="111"/>
      <c r="BN268" s="111"/>
      <c r="BO268" s="111"/>
      <c r="BP268" s="111"/>
      <c r="BQ268" s="111"/>
      <c r="BR268" s="111"/>
      <c r="BS268" s="111"/>
      <c r="BT268" s="111"/>
      <c r="BU268" s="111"/>
      <c r="BV268" s="111"/>
      <c r="BW268" s="111"/>
      <c r="BX268" s="111"/>
      <c r="BY268" s="111"/>
      <c r="BZ268" s="111"/>
      <c r="CA268" s="111"/>
      <c r="CB268" s="111"/>
      <c r="CC268" s="111"/>
      <c r="CD268" s="111"/>
      <c r="CE268" s="111"/>
      <c r="CF268" s="111"/>
      <c r="CG268" s="111"/>
      <c r="CH268" s="111"/>
      <c r="CI268" s="111"/>
      <c r="CJ268" s="111"/>
      <c r="CK268" s="111"/>
      <c r="CL268" s="111"/>
      <c r="CM268" s="111"/>
      <c r="CN268" s="111"/>
      <c r="CO268" s="111"/>
      <c r="CP268" s="111"/>
      <c r="CQ268" s="111"/>
      <c r="CR268" s="111"/>
      <c r="CS268" s="111"/>
      <c r="CT268" s="111"/>
      <c r="CU268" s="111"/>
      <c r="CV268" s="111"/>
      <c r="CW268" s="111"/>
      <c r="CX268" s="111"/>
      <c r="CY268" s="111"/>
      <c r="CZ268" s="111"/>
      <c r="DA268" s="111"/>
      <c r="DB268" s="111"/>
      <c r="DC268" s="111"/>
      <c r="DD268" s="111"/>
      <c r="DE268" s="111"/>
      <c r="DF268" s="111"/>
      <c r="DG268" s="111"/>
      <c r="DH268" s="111"/>
      <c r="DI268" s="111"/>
    </row>
    <row r="269" spans="1:113" s="112" customFormat="1" x14ac:dyDescent="0.2">
      <c r="A269" s="30" t="s">
        <v>56</v>
      </c>
      <c r="B269" s="155"/>
      <c r="C269" s="151" t="s">
        <v>1555</v>
      </c>
      <c r="D269" s="52"/>
      <c r="E269" s="157"/>
      <c r="F269" s="53" t="s">
        <v>4929</v>
      </c>
      <c r="G269" s="54"/>
      <c r="H269" s="55"/>
      <c r="I269" s="56"/>
      <c r="J269" s="57"/>
      <c r="K269" s="58"/>
      <c r="L269" s="56"/>
      <c r="M269" s="56" t="str">
        <f>IF(ISNUMBER(H269),L269*H269,IF(ISNUMBER(J269),J269,IF(J269="RATE ONLY",LOWER("RATE ONLY")," ")))</f>
        <v xml:space="preserve"> </v>
      </c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  <c r="AA269" s="111"/>
      <c r="AB269" s="111"/>
      <c r="AC269" s="111"/>
      <c r="AD269" s="111"/>
      <c r="AE269" s="111"/>
      <c r="AF269" s="111"/>
      <c r="AG269" s="111"/>
      <c r="AH269" s="111"/>
      <c r="AI269" s="111"/>
      <c r="AJ269" s="111"/>
      <c r="AK269" s="111"/>
      <c r="AL269" s="111"/>
      <c r="AM269" s="111"/>
      <c r="AN269" s="111"/>
      <c r="AO269" s="111"/>
      <c r="AP269" s="111"/>
      <c r="AQ269" s="111"/>
      <c r="AR269" s="111"/>
      <c r="AS269" s="111"/>
      <c r="AT269" s="111"/>
      <c r="AU269" s="111"/>
      <c r="AV269" s="111"/>
      <c r="AW269" s="111"/>
      <c r="AX269" s="111"/>
      <c r="AY269" s="111"/>
      <c r="AZ269" s="111"/>
      <c r="BA269" s="111"/>
      <c r="BB269" s="111"/>
      <c r="BC269" s="111"/>
      <c r="BD269" s="111"/>
      <c r="BE269" s="111"/>
      <c r="BF269" s="111"/>
      <c r="BG269" s="111"/>
      <c r="BH269" s="111"/>
      <c r="BI269" s="111"/>
      <c r="BJ269" s="111"/>
      <c r="BK269" s="111"/>
      <c r="BL269" s="111"/>
      <c r="BM269" s="111"/>
      <c r="BN269" s="111"/>
      <c r="BO269" s="111"/>
      <c r="BP269" s="111"/>
      <c r="BQ269" s="111"/>
      <c r="BR269" s="111"/>
      <c r="BS269" s="111"/>
      <c r="BT269" s="111"/>
      <c r="BU269" s="111"/>
      <c r="BV269" s="111"/>
      <c r="BW269" s="111"/>
      <c r="BX269" s="111"/>
      <c r="BY269" s="111"/>
      <c r="BZ269" s="111"/>
      <c r="CA269" s="111"/>
      <c r="CB269" s="111"/>
      <c r="CC269" s="111"/>
      <c r="CD269" s="111"/>
      <c r="CE269" s="111"/>
      <c r="CF269" s="111"/>
      <c r="CG269" s="111"/>
      <c r="CH269" s="111"/>
      <c r="CI269" s="111"/>
      <c r="CJ269" s="111"/>
      <c r="CK269" s="111"/>
      <c r="CL269" s="111"/>
      <c r="CM269" s="111"/>
      <c r="CN269" s="111"/>
      <c r="CO269" s="111"/>
      <c r="CP269" s="111"/>
      <c r="CQ269" s="111"/>
      <c r="CR269" s="111"/>
      <c r="CS269" s="111"/>
      <c r="CT269" s="111"/>
      <c r="CU269" s="111"/>
      <c r="CV269" s="111"/>
      <c r="CW269" s="111"/>
      <c r="CX269" s="111"/>
      <c r="CY269" s="111"/>
      <c r="CZ269" s="111"/>
      <c r="DA269" s="111"/>
      <c r="DB269" s="111"/>
      <c r="DC269" s="111"/>
      <c r="DD269" s="111"/>
      <c r="DE269" s="111"/>
      <c r="DF269" s="111"/>
      <c r="DG269" s="111"/>
      <c r="DH269" s="111"/>
      <c r="DI269" s="111"/>
    </row>
    <row r="270" spans="1:113" s="112" customFormat="1" x14ac:dyDescent="0.2">
      <c r="A270" s="30"/>
      <c r="B270" s="42"/>
      <c r="C270" s="51"/>
      <c r="D270" s="52"/>
      <c r="E270" s="51"/>
      <c r="F270" s="53"/>
      <c r="G270" s="103"/>
      <c r="H270" s="45"/>
      <c r="I270" s="104"/>
      <c r="J270" s="105"/>
      <c r="K270" s="48"/>
      <c r="L270" s="106"/>
      <c r="M270" s="104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  <c r="AA270" s="111"/>
      <c r="AB270" s="111"/>
      <c r="AC270" s="111"/>
      <c r="AD270" s="111"/>
      <c r="AE270" s="111"/>
      <c r="AF270" s="111"/>
      <c r="AG270" s="111"/>
      <c r="AH270" s="111"/>
      <c r="AI270" s="111"/>
      <c r="AJ270" s="111"/>
      <c r="AK270" s="111"/>
      <c r="AL270" s="111"/>
      <c r="AM270" s="111"/>
      <c r="AN270" s="111"/>
      <c r="AO270" s="111"/>
      <c r="AP270" s="111"/>
      <c r="AQ270" s="111"/>
      <c r="AR270" s="111"/>
      <c r="AS270" s="111"/>
      <c r="AT270" s="111"/>
      <c r="AU270" s="111"/>
      <c r="AV270" s="111"/>
      <c r="AW270" s="111"/>
      <c r="AX270" s="111"/>
      <c r="AY270" s="111"/>
      <c r="AZ270" s="111"/>
      <c r="BA270" s="111"/>
      <c r="BB270" s="111"/>
      <c r="BC270" s="111"/>
      <c r="BD270" s="111"/>
      <c r="BE270" s="111"/>
      <c r="BF270" s="111"/>
      <c r="BG270" s="111"/>
      <c r="BH270" s="111"/>
      <c r="BI270" s="111"/>
      <c r="BJ270" s="111"/>
      <c r="BK270" s="111"/>
      <c r="BL270" s="111"/>
      <c r="BM270" s="111"/>
      <c r="BN270" s="111"/>
      <c r="BO270" s="111"/>
      <c r="BP270" s="111"/>
      <c r="BQ270" s="111"/>
      <c r="BR270" s="111"/>
      <c r="BS270" s="111"/>
      <c r="BT270" s="111"/>
      <c r="BU270" s="111"/>
      <c r="BV270" s="111"/>
      <c r="BW270" s="111"/>
      <c r="BX270" s="111"/>
      <c r="BY270" s="111"/>
      <c r="BZ270" s="111"/>
      <c r="CA270" s="111"/>
      <c r="CB270" s="111"/>
      <c r="CC270" s="111"/>
      <c r="CD270" s="111"/>
      <c r="CE270" s="111"/>
      <c r="CF270" s="111"/>
      <c r="CG270" s="111"/>
      <c r="CH270" s="111"/>
      <c r="CI270" s="111"/>
      <c r="CJ270" s="111"/>
      <c r="CK270" s="111"/>
      <c r="CL270" s="111"/>
      <c r="CM270" s="111"/>
      <c r="CN270" s="111"/>
      <c r="CO270" s="111"/>
      <c r="CP270" s="111"/>
      <c r="CQ270" s="111"/>
      <c r="CR270" s="111"/>
      <c r="CS270" s="111"/>
      <c r="CT270" s="111"/>
      <c r="CU270" s="111"/>
      <c r="CV270" s="111"/>
      <c r="CW270" s="111"/>
      <c r="CX270" s="111"/>
      <c r="CY270" s="111"/>
      <c r="CZ270" s="111"/>
      <c r="DA270" s="111"/>
      <c r="DB270" s="111"/>
      <c r="DC270" s="111"/>
      <c r="DD270" s="111"/>
      <c r="DE270" s="111"/>
      <c r="DF270" s="111"/>
      <c r="DG270" s="111"/>
      <c r="DH270" s="111"/>
      <c r="DI270" s="111"/>
    </row>
    <row r="271" spans="1:113" s="112" customFormat="1" x14ac:dyDescent="0.2">
      <c r="A271" s="30" t="s">
        <v>59</v>
      </c>
      <c r="B271" s="155"/>
      <c r="C271" s="151"/>
      <c r="D271" s="52" t="s">
        <v>3850</v>
      </c>
      <c r="E271" s="157"/>
      <c r="F271" s="53" t="s">
        <v>4930</v>
      </c>
      <c r="G271" s="54"/>
      <c r="H271" s="55"/>
      <c r="I271" s="56"/>
      <c r="J271" s="57"/>
      <c r="K271" s="58"/>
      <c r="L271" s="56"/>
      <c r="M271" s="56" t="str">
        <f>IF(ISNUMBER(H271),L271*H271,IF(ISNUMBER(J271),J271,IF(J271="RATE ONLY",LOWER("RATE ONLY")," ")))</f>
        <v xml:space="preserve"> </v>
      </c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  <c r="AE271" s="111"/>
      <c r="AF271" s="111"/>
      <c r="AG271" s="111"/>
      <c r="AH271" s="111"/>
      <c r="AI271" s="111"/>
      <c r="AJ271" s="111"/>
      <c r="AK271" s="111"/>
      <c r="AL271" s="111"/>
      <c r="AM271" s="111"/>
      <c r="AN271" s="111"/>
      <c r="AO271" s="111"/>
      <c r="AP271" s="111"/>
      <c r="AQ271" s="111"/>
      <c r="AR271" s="111"/>
      <c r="AS271" s="111"/>
      <c r="AT271" s="111"/>
      <c r="AU271" s="111"/>
      <c r="AV271" s="111"/>
      <c r="AW271" s="111"/>
      <c r="AX271" s="111"/>
      <c r="AY271" s="111"/>
      <c r="AZ271" s="111"/>
      <c r="BA271" s="111"/>
      <c r="BB271" s="111"/>
      <c r="BC271" s="111"/>
      <c r="BD271" s="111"/>
      <c r="BE271" s="111"/>
      <c r="BF271" s="111"/>
      <c r="BG271" s="111"/>
      <c r="BH271" s="111"/>
      <c r="BI271" s="111"/>
      <c r="BJ271" s="111"/>
      <c r="BK271" s="111"/>
      <c r="BL271" s="111"/>
      <c r="BM271" s="111"/>
      <c r="BN271" s="111"/>
      <c r="BO271" s="111"/>
      <c r="BP271" s="111"/>
      <c r="BQ271" s="111"/>
      <c r="BR271" s="111"/>
      <c r="BS271" s="111"/>
      <c r="BT271" s="111"/>
      <c r="BU271" s="111"/>
      <c r="BV271" s="111"/>
      <c r="BW271" s="111"/>
      <c r="BX271" s="111"/>
      <c r="BY271" s="111"/>
      <c r="BZ271" s="111"/>
      <c r="CA271" s="111"/>
      <c r="CB271" s="111"/>
      <c r="CC271" s="111"/>
      <c r="CD271" s="111"/>
      <c r="CE271" s="111"/>
      <c r="CF271" s="111"/>
      <c r="CG271" s="111"/>
      <c r="CH271" s="111"/>
      <c r="CI271" s="111"/>
      <c r="CJ271" s="111"/>
      <c r="CK271" s="111"/>
      <c r="CL271" s="111"/>
      <c r="CM271" s="111"/>
      <c r="CN271" s="111"/>
      <c r="CO271" s="111"/>
      <c r="CP271" s="111"/>
      <c r="CQ271" s="111"/>
      <c r="CR271" s="111"/>
      <c r="CS271" s="111"/>
      <c r="CT271" s="111"/>
      <c r="CU271" s="111"/>
      <c r="CV271" s="111"/>
      <c r="CW271" s="111"/>
      <c r="CX271" s="111"/>
      <c r="CY271" s="111"/>
      <c r="CZ271" s="111"/>
      <c r="DA271" s="111"/>
      <c r="DB271" s="111"/>
      <c r="DC271" s="111"/>
      <c r="DD271" s="111"/>
      <c r="DE271" s="111"/>
      <c r="DF271" s="111"/>
      <c r="DG271" s="111"/>
      <c r="DH271" s="111"/>
      <c r="DI271" s="111"/>
    </row>
    <row r="272" spans="1:113" s="112" customFormat="1" x14ac:dyDescent="0.2">
      <c r="A272" s="30"/>
      <c r="B272" s="42"/>
      <c r="C272" s="51"/>
      <c r="D272" s="52"/>
      <c r="E272" s="51"/>
      <c r="F272" s="53"/>
      <c r="G272" s="103"/>
      <c r="H272" s="45"/>
      <c r="I272" s="104"/>
      <c r="J272" s="105"/>
      <c r="K272" s="48"/>
      <c r="L272" s="106"/>
      <c r="M272" s="104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  <c r="AA272" s="111"/>
      <c r="AB272" s="111"/>
      <c r="AC272" s="111"/>
      <c r="AD272" s="111"/>
      <c r="AE272" s="111"/>
      <c r="AF272" s="111"/>
      <c r="AG272" s="111"/>
      <c r="AH272" s="111"/>
      <c r="AI272" s="111"/>
      <c r="AJ272" s="111"/>
      <c r="AK272" s="111"/>
      <c r="AL272" s="111"/>
      <c r="AM272" s="111"/>
      <c r="AN272" s="111"/>
      <c r="AO272" s="111"/>
      <c r="AP272" s="111"/>
      <c r="AQ272" s="111"/>
      <c r="AR272" s="111"/>
      <c r="AS272" s="111"/>
      <c r="AT272" s="111"/>
      <c r="AU272" s="111"/>
      <c r="AV272" s="111"/>
      <c r="AW272" s="111"/>
      <c r="AX272" s="111"/>
      <c r="AY272" s="111"/>
      <c r="AZ272" s="111"/>
      <c r="BA272" s="111"/>
      <c r="BB272" s="111"/>
      <c r="BC272" s="111"/>
      <c r="BD272" s="111"/>
      <c r="BE272" s="111"/>
      <c r="BF272" s="111"/>
      <c r="BG272" s="111"/>
      <c r="BH272" s="111"/>
      <c r="BI272" s="111"/>
      <c r="BJ272" s="111"/>
      <c r="BK272" s="111"/>
      <c r="BL272" s="111"/>
      <c r="BM272" s="111"/>
      <c r="BN272" s="111"/>
      <c r="BO272" s="111"/>
      <c r="BP272" s="111"/>
      <c r="BQ272" s="111"/>
      <c r="BR272" s="111"/>
      <c r="BS272" s="111"/>
      <c r="BT272" s="111"/>
      <c r="BU272" s="111"/>
      <c r="BV272" s="111"/>
      <c r="BW272" s="111"/>
      <c r="BX272" s="111"/>
      <c r="BY272" s="111"/>
      <c r="BZ272" s="111"/>
      <c r="CA272" s="111"/>
      <c r="CB272" s="111"/>
      <c r="CC272" s="111"/>
      <c r="CD272" s="111"/>
      <c r="CE272" s="111"/>
      <c r="CF272" s="111"/>
      <c r="CG272" s="111"/>
      <c r="CH272" s="111"/>
      <c r="CI272" s="111"/>
      <c r="CJ272" s="111"/>
      <c r="CK272" s="111"/>
      <c r="CL272" s="111"/>
      <c r="CM272" s="111"/>
      <c r="CN272" s="111"/>
      <c r="CO272" s="111"/>
      <c r="CP272" s="111"/>
      <c r="CQ272" s="111"/>
      <c r="CR272" s="111"/>
      <c r="CS272" s="111"/>
      <c r="CT272" s="111"/>
      <c r="CU272" s="111"/>
      <c r="CV272" s="111"/>
      <c r="CW272" s="111"/>
      <c r="CX272" s="111"/>
      <c r="CY272" s="111"/>
      <c r="CZ272" s="111"/>
      <c r="DA272" s="111"/>
      <c r="DB272" s="111"/>
      <c r="DC272" s="111"/>
      <c r="DD272" s="111"/>
      <c r="DE272" s="111"/>
      <c r="DF272" s="111"/>
      <c r="DG272" s="111"/>
      <c r="DH272" s="111"/>
      <c r="DI272" s="111"/>
    </row>
    <row r="273" spans="1:113" s="112" customFormat="1" x14ac:dyDescent="0.2">
      <c r="A273" s="30" t="s">
        <v>4591</v>
      </c>
      <c r="B273" s="155"/>
      <c r="C273" s="151"/>
      <c r="D273" s="52"/>
      <c r="E273" s="157" t="s">
        <v>3878</v>
      </c>
      <c r="F273" s="53" t="s">
        <v>4927</v>
      </c>
      <c r="G273" s="54" t="s">
        <v>8</v>
      </c>
      <c r="H273" s="55"/>
      <c r="I273" s="56"/>
      <c r="J273" s="57"/>
      <c r="K273" s="58"/>
      <c r="L273" s="56">
        <v>13</v>
      </c>
      <c r="M273" s="56" t="str">
        <f>IF(ISNUMBER(H273),L273*H273,IF(ISNUMBER(J273),J273,IF(J273="RATE ONLY",LOWER("RATE ONLY")," ")))</f>
        <v xml:space="preserve"> </v>
      </c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  <c r="AA273" s="111"/>
      <c r="AB273" s="111"/>
      <c r="AC273" s="111"/>
      <c r="AD273" s="111"/>
      <c r="AE273" s="111"/>
      <c r="AF273" s="111"/>
      <c r="AG273" s="111"/>
      <c r="AH273" s="111"/>
      <c r="AI273" s="111"/>
      <c r="AJ273" s="111"/>
      <c r="AK273" s="111"/>
      <c r="AL273" s="111"/>
      <c r="AM273" s="111"/>
      <c r="AN273" s="111"/>
      <c r="AO273" s="111"/>
      <c r="AP273" s="111"/>
      <c r="AQ273" s="111"/>
      <c r="AR273" s="111"/>
      <c r="AS273" s="111"/>
      <c r="AT273" s="111"/>
      <c r="AU273" s="111"/>
      <c r="AV273" s="111"/>
      <c r="AW273" s="111"/>
      <c r="AX273" s="111"/>
      <c r="AY273" s="111"/>
      <c r="AZ273" s="111"/>
      <c r="BA273" s="111"/>
      <c r="BB273" s="111"/>
      <c r="BC273" s="111"/>
      <c r="BD273" s="111"/>
      <c r="BE273" s="111"/>
      <c r="BF273" s="111"/>
      <c r="BG273" s="111"/>
      <c r="BH273" s="111"/>
      <c r="BI273" s="111"/>
      <c r="BJ273" s="111"/>
      <c r="BK273" s="111"/>
      <c r="BL273" s="111"/>
      <c r="BM273" s="111"/>
      <c r="BN273" s="111"/>
      <c r="BO273" s="111"/>
      <c r="BP273" s="111"/>
      <c r="BQ273" s="111"/>
      <c r="BR273" s="111"/>
      <c r="BS273" s="111"/>
      <c r="BT273" s="111"/>
      <c r="BU273" s="111"/>
      <c r="BV273" s="111"/>
      <c r="BW273" s="111"/>
      <c r="BX273" s="111"/>
      <c r="BY273" s="111"/>
      <c r="BZ273" s="111"/>
      <c r="CA273" s="111"/>
      <c r="CB273" s="111"/>
      <c r="CC273" s="111"/>
      <c r="CD273" s="111"/>
      <c r="CE273" s="111"/>
      <c r="CF273" s="111"/>
      <c r="CG273" s="111"/>
      <c r="CH273" s="111"/>
      <c r="CI273" s="111"/>
      <c r="CJ273" s="111"/>
      <c r="CK273" s="111"/>
      <c r="CL273" s="111"/>
      <c r="CM273" s="111"/>
      <c r="CN273" s="111"/>
      <c r="CO273" s="111"/>
      <c r="CP273" s="111"/>
      <c r="CQ273" s="111"/>
      <c r="CR273" s="111"/>
      <c r="CS273" s="111"/>
      <c r="CT273" s="111"/>
      <c r="CU273" s="111"/>
      <c r="CV273" s="111"/>
      <c r="CW273" s="111"/>
      <c r="CX273" s="111"/>
      <c r="CY273" s="111"/>
      <c r="CZ273" s="111"/>
      <c r="DA273" s="111"/>
      <c r="DB273" s="111"/>
      <c r="DC273" s="111"/>
      <c r="DD273" s="111"/>
      <c r="DE273" s="111"/>
      <c r="DF273" s="111"/>
      <c r="DG273" s="111"/>
      <c r="DH273" s="111"/>
      <c r="DI273" s="111"/>
    </row>
    <row r="274" spans="1:113" s="112" customFormat="1" x14ac:dyDescent="0.2">
      <c r="A274" s="30"/>
      <c r="B274" s="42"/>
      <c r="C274" s="51"/>
      <c r="D274" s="52"/>
      <c r="E274" s="51"/>
      <c r="F274" s="53"/>
      <c r="G274" s="103"/>
      <c r="H274" s="45"/>
      <c r="I274" s="104"/>
      <c r="J274" s="105"/>
      <c r="K274" s="48"/>
      <c r="L274" s="106"/>
      <c r="M274" s="104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  <c r="AA274" s="111"/>
      <c r="AB274" s="111"/>
      <c r="AC274" s="111"/>
      <c r="AD274" s="111"/>
      <c r="AE274" s="111"/>
      <c r="AF274" s="111"/>
      <c r="AG274" s="111"/>
      <c r="AH274" s="111"/>
      <c r="AI274" s="111"/>
      <c r="AJ274" s="111"/>
      <c r="AK274" s="111"/>
      <c r="AL274" s="111"/>
      <c r="AM274" s="111"/>
      <c r="AN274" s="111"/>
      <c r="AO274" s="111"/>
      <c r="AP274" s="111"/>
      <c r="AQ274" s="111"/>
      <c r="AR274" s="111"/>
      <c r="AS274" s="111"/>
      <c r="AT274" s="111"/>
      <c r="AU274" s="111"/>
      <c r="AV274" s="111"/>
      <c r="AW274" s="111"/>
      <c r="AX274" s="111"/>
      <c r="AY274" s="111"/>
      <c r="AZ274" s="111"/>
      <c r="BA274" s="111"/>
      <c r="BB274" s="111"/>
      <c r="BC274" s="111"/>
      <c r="BD274" s="111"/>
      <c r="BE274" s="111"/>
      <c r="BF274" s="111"/>
      <c r="BG274" s="111"/>
      <c r="BH274" s="111"/>
      <c r="BI274" s="111"/>
      <c r="BJ274" s="111"/>
      <c r="BK274" s="111"/>
      <c r="BL274" s="111"/>
      <c r="BM274" s="111"/>
      <c r="BN274" s="111"/>
      <c r="BO274" s="111"/>
      <c r="BP274" s="111"/>
      <c r="BQ274" s="111"/>
      <c r="BR274" s="111"/>
      <c r="BS274" s="111"/>
      <c r="BT274" s="111"/>
      <c r="BU274" s="111"/>
      <c r="BV274" s="111"/>
      <c r="BW274" s="111"/>
      <c r="BX274" s="111"/>
      <c r="BY274" s="111"/>
      <c r="BZ274" s="111"/>
      <c r="CA274" s="111"/>
      <c r="CB274" s="111"/>
      <c r="CC274" s="111"/>
      <c r="CD274" s="111"/>
      <c r="CE274" s="111"/>
      <c r="CF274" s="111"/>
      <c r="CG274" s="111"/>
      <c r="CH274" s="111"/>
      <c r="CI274" s="111"/>
      <c r="CJ274" s="111"/>
      <c r="CK274" s="111"/>
      <c r="CL274" s="111"/>
      <c r="CM274" s="111"/>
      <c r="CN274" s="111"/>
      <c r="CO274" s="111"/>
      <c r="CP274" s="111"/>
      <c r="CQ274" s="111"/>
      <c r="CR274" s="111"/>
      <c r="CS274" s="111"/>
      <c r="CT274" s="111"/>
      <c r="CU274" s="111"/>
      <c r="CV274" s="111"/>
      <c r="CW274" s="111"/>
      <c r="CX274" s="111"/>
      <c r="CY274" s="111"/>
      <c r="CZ274" s="111"/>
      <c r="DA274" s="111"/>
      <c r="DB274" s="111"/>
      <c r="DC274" s="111"/>
      <c r="DD274" s="111"/>
      <c r="DE274" s="111"/>
      <c r="DF274" s="111"/>
      <c r="DG274" s="111"/>
      <c r="DH274" s="111"/>
      <c r="DI274" s="111"/>
    </row>
    <row r="275" spans="1:113" s="112" customFormat="1" ht="24" x14ac:dyDescent="0.2">
      <c r="A275" s="30" t="s">
        <v>55</v>
      </c>
      <c r="B275" s="150"/>
      <c r="C275" s="151" t="s">
        <v>4931</v>
      </c>
      <c r="D275" s="52"/>
      <c r="E275" s="157"/>
      <c r="F275" s="43" t="s">
        <v>1561</v>
      </c>
      <c r="G275" s="54"/>
      <c r="H275" s="55"/>
      <c r="I275" s="56"/>
      <c r="J275" s="57"/>
      <c r="K275" s="58"/>
      <c r="L275" s="56"/>
      <c r="M275" s="56" t="str">
        <f>IF(ISNUMBER(H275),L275*H275,IF(ISNUMBER(J275),J275,IF(J275="RATE ONLY",LOWER("RATE ONLY")," ")))</f>
        <v xml:space="preserve"> </v>
      </c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  <c r="AA275" s="111"/>
      <c r="AB275" s="111"/>
      <c r="AC275" s="111"/>
      <c r="AD275" s="111"/>
      <c r="AE275" s="111"/>
      <c r="AF275" s="111"/>
      <c r="AG275" s="111"/>
      <c r="AH275" s="111"/>
      <c r="AI275" s="111"/>
      <c r="AJ275" s="111"/>
      <c r="AK275" s="111"/>
      <c r="AL275" s="111"/>
      <c r="AM275" s="111"/>
      <c r="AN275" s="111"/>
      <c r="AO275" s="111"/>
      <c r="AP275" s="111"/>
      <c r="AQ275" s="111"/>
      <c r="AR275" s="111"/>
      <c r="AS275" s="111"/>
      <c r="AT275" s="111"/>
      <c r="AU275" s="111"/>
      <c r="AV275" s="111"/>
      <c r="AW275" s="111"/>
      <c r="AX275" s="111"/>
      <c r="AY275" s="111"/>
      <c r="AZ275" s="111"/>
      <c r="BA275" s="111"/>
      <c r="BB275" s="111"/>
      <c r="BC275" s="111"/>
      <c r="BD275" s="111"/>
      <c r="BE275" s="111"/>
      <c r="BF275" s="111"/>
      <c r="BG275" s="111"/>
      <c r="BH275" s="111"/>
      <c r="BI275" s="111"/>
      <c r="BJ275" s="111"/>
      <c r="BK275" s="111"/>
      <c r="BL275" s="111"/>
      <c r="BM275" s="111"/>
      <c r="BN275" s="111"/>
      <c r="BO275" s="111"/>
      <c r="BP275" s="111"/>
      <c r="BQ275" s="111"/>
      <c r="BR275" s="111"/>
      <c r="BS275" s="111"/>
      <c r="BT275" s="111"/>
      <c r="BU275" s="111"/>
      <c r="BV275" s="111"/>
      <c r="BW275" s="111"/>
      <c r="BX275" s="111"/>
      <c r="BY275" s="111"/>
      <c r="BZ275" s="111"/>
      <c r="CA275" s="111"/>
      <c r="CB275" s="111"/>
      <c r="CC275" s="111"/>
      <c r="CD275" s="111"/>
      <c r="CE275" s="111"/>
      <c r="CF275" s="111"/>
      <c r="CG275" s="111"/>
      <c r="CH275" s="111"/>
      <c r="CI275" s="111"/>
      <c r="CJ275" s="111"/>
      <c r="CK275" s="111"/>
      <c r="CL275" s="111"/>
      <c r="CM275" s="111"/>
      <c r="CN275" s="111"/>
      <c r="CO275" s="111"/>
      <c r="CP275" s="111"/>
      <c r="CQ275" s="111"/>
      <c r="CR275" s="111"/>
      <c r="CS275" s="111"/>
      <c r="CT275" s="111"/>
      <c r="CU275" s="111"/>
      <c r="CV275" s="111"/>
      <c r="CW275" s="111"/>
      <c r="CX275" s="111"/>
      <c r="CY275" s="111"/>
      <c r="CZ275" s="111"/>
      <c r="DA275" s="111"/>
      <c r="DB275" s="111"/>
      <c r="DC275" s="111"/>
      <c r="DD275" s="111"/>
      <c r="DE275" s="111"/>
      <c r="DF275" s="111"/>
      <c r="DG275" s="111"/>
      <c r="DH275" s="111"/>
      <c r="DI275" s="111"/>
    </row>
    <row r="276" spans="1:113" s="112" customFormat="1" x14ac:dyDescent="0.2">
      <c r="A276" s="30" t="s">
        <v>10</v>
      </c>
      <c r="B276" s="60"/>
      <c r="C276" s="61"/>
      <c r="D276" s="61"/>
      <c r="E276" s="61"/>
      <c r="F276" s="62"/>
      <c r="G276" s="63"/>
      <c r="H276" s="64"/>
      <c r="I276" s="65"/>
      <c r="J276" s="66"/>
      <c r="K276" s="22"/>
      <c r="L276" s="67"/>
      <c r="M276" s="68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  <c r="AE276" s="111"/>
      <c r="AF276" s="111"/>
      <c r="AG276" s="111"/>
      <c r="AH276" s="111"/>
      <c r="AI276" s="111"/>
      <c r="AJ276" s="111"/>
      <c r="AK276" s="111"/>
      <c r="AL276" s="111"/>
      <c r="AM276" s="111"/>
      <c r="AN276" s="111"/>
      <c r="AO276" s="111"/>
      <c r="AP276" s="111"/>
      <c r="AQ276" s="111"/>
      <c r="AR276" s="111"/>
      <c r="AS276" s="111"/>
      <c r="AT276" s="111"/>
      <c r="AU276" s="111"/>
      <c r="AV276" s="111"/>
      <c r="AW276" s="111"/>
      <c r="AX276" s="111"/>
      <c r="AY276" s="111"/>
      <c r="AZ276" s="111"/>
      <c r="BA276" s="111"/>
      <c r="BB276" s="111"/>
      <c r="BC276" s="111"/>
      <c r="BD276" s="111"/>
      <c r="BE276" s="111"/>
      <c r="BF276" s="111"/>
      <c r="BG276" s="111"/>
      <c r="BH276" s="111"/>
      <c r="BI276" s="111"/>
      <c r="BJ276" s="111"/>
      <c r="BK276" s="111"/>
      <c r="BL276" s="111"/>
      <c r="BM276" s="111"/>
      <c r="BN276" s="111"/>
      <c r="BO276" s="111"/>
      <c r="BP276" s="111"/>
      <c r="BQ276" s="111"/>
      <c r="BR276" s="111"/>
      <c r="BS276" s="111"/>
      <c r="BT276" s="111"/>
      <c r="BU276" s="111"/>
      <c r="BV276" s="111"/>
      <c r="BW276" s="111"/>
      <c r="BX276" s="111"/>
      <c r="BY276" s="111"/>
      <c r="BZ276" s="111"/>
      <c r="CA276" s="111"/>
      <c r="CB276" s="111"/>
      <c r="CC276" s="111"/>
      <c r="CD276" s="111"/>
      <c r="CE276" s="111"/>
      <c r="CF276" s="111"/>
      <c r="CG276" s="111"/>
      <c r="CH276" s="111"/>
      <c r="CI276" s="111"/>
      <c r="CJ276" s="111"/>
      <c r="CK276" s="111"/>
      <c r="CL276" s="111"/>
      <c r="CM276" s="111"/>
      <c r="CN276" s="111"/>
      <c r="CO276" s="111"/>
      <c r="CP276" s="111"/>
      <c r="CQ276" s="111"/>
      <c r="CR276" s="111"/>
      <c r="CS276" s="111"/>
      <c r="CT276" s="111"/>
      <c r="CU276" s="111"/>
      <c r="CV276" s="111"/>
      <c r="CW276" s="111"/>
      <c r="CX276" s="111"/>
      <c r="CY276" s="111"/>
      <c r="CZ276" s="111"/>
      <c r="DA276" s="111"/>
      <c r="DB276" s="111"/>
      <c r="DC276" s="111"/>
      <c r="DD276" s="111"/>
      <c r="DE276" s="111"/>
      <c r="DF276" s="111"/>
      <c r="DG276" s="111"/>
      <c r="DH276" s="111"/>
      <c r="DI276" s="111"/>
    </row>
    <row r="277" spans="1:113" s="112" customFormat="1" x14ac:dyDescent="0.2">
      <c r="A277" s="30" t="s">
        <v>10</v>
      </c>
      <c r="B277" s="69" t="s">
        <v>11</v>
      </c>
      <c r="C277" s="70"/>
      <c r="D277" s="70"/>
      <c r="E277" s="70"/>
      <c r="F277" s="29"/>
      <c r="G277" s="41"/>
      <c r="H277" s="59"/>
      <c r="I277" s="71"/>
      <c r="J277" s="197"/>
      <c r="K277" s="22"/>
      <c r="L277" s="72"/>
      <c r="M277" s="73">
        <f>SUBTOTAL(9,M$7:M275)</f>
        <v>0</v>
      </c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1"/>
      <c r="AM277" s="111"/>
      <c r="AN277" s="111"/>
      <c r="AO277" s="111"/>
      <c r="AP277" s="111"/>
      <c r="AQ277" s="111"/>
      <c r="AR277" s="111"/>
      <c r="AS277" s="111"/>
      <c r="AT277" s="111"/>
      <c r="AU277" s="111"/>
      <c r="AV277" s="111"/>
      <c r="AW277" s="111"/>
      <c r="AX277" s="111"/>
      <c r="AY277" s="111"/>
      <c r="AZ277" s="111"/>
      <c r="BA277" s="111"/>
      <c r="BB277" s="111"/>
      <c r="BC277" s="111"/>
      <c r="BD277" s="111"/>
      <c r="BE277" s="111"/>
      <c r="BF277" s="111"/>
      <c r="BG277" s="111"/>
      <c r="BH277" s="111"/>
      <c r="BI277" s="111"/>
      <c r="BJ277" s="111"/>
      <c r="BK277" s="111"/>
      <c r="BL277" s="111"/>
      <c r="BM277" s="111"/>
      <c r="BN277" s="111"/>
      <c r="BO277" s="111"/>
      <c r="BP277" s="111"/>
      <c r="BQ277" s="111"/>
      <c r="BR277" s="111"/>
      <c r="BS277" s="111"/>
      <c r="BT277" s="111"/>
      <c r="BU277" s="111"/>
      <c r="BV277" s="111"/>
      <c r="BW277" s="111"/>
      <c r="BX277" s="111"/>
      <c r="BY277" s="111"/>
      <c r="BZ277" s="111"/>
      <c r="CA277" s="111"/>
      <c r="CB277" s="111"/>
      <c r="CC277" s="111"/>
      <c r="CD277" s="111"/>
      <c r="CE277" s="111"/>
      <c r="CF277" s="111"/>
      <c r="CG277" s="111"/>
      <c r="CH277" s="111"/>
      <c r="CI277" s="111"/>
      <c r="CJ277" s="111"/>
      <c r="CK277" s="111"/>
      <c r="CL277" s="111"/>
      <c r="CM277" s="111"/>
      <c r="CN277" s="111"/>
      <c r="CO277" s="111"/>
      <c r="CP277" s="111"/>
      <c r="CQ277" s="111"/>
      <c r="CR277" s="111"/>
      <c r="CS277" s="111"/>
      <c r="CT277" s="111"/>
      <c r="CU277" s="111"/>
      <c r="CV277" s="111"/>
      <c r="CW277" s="111"/>
      <c r="CX277" s="111"/>
      <c r="CY277" s="111"/>
      <c r="CZ277" s="111"/>
      <c r="DA277" s="111"/>
      <c r="DB277" s="111"/>
      <c r="DC277" s="111"/>
      <c r="DD277" s="111"/>
      <c r="DE277" s="111"/>
      <c r="DF277" s="111"/>
      <c r="DG277" s="111"/>
      <c r="DH277" s="111"/>
      <c r="DI277" s="111"/>
    </row>
    <row r="278" spans="1:113" s="112" customFormat="1" x14ac:dyDescent="0.2">
      <c r="A278" s="30" t="s">
        <v>10</v>
      </c>
      <c r="B278" s="74"/>
      <c r="C278" s="75"/>
      <c r="D278" s="75"/>
      <c r="E278" s="75"/>
      <c r="F278" s="76"/>
      <c r="G278" s="77"/>
      <c r="H278" s="78"/>
      <c r="I278" s="79"/>
      <c r="J278" s="80"/>
      <c r="K278" s="22"/>
      <c r="L278" s="81"/>
      <c r="M278" s="82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  <c r="AE278" s="111"/>
      <c r="AF278" s="111"/>
      <c r="AG278" s="111"/>
      <c r="AH278" s="111"/>
      <c r="AI278" s="111"/>
      <c r="AJ278" s="111"/>
      <c r="AK278" s="111"/>
      <c r="AL278" s="111"/>
      <c r="AM278" s="111"/>
      <c r="AN278" s="111"/>
      <c r="AO278" s="111"/>
      <c r="AP278" s="111"/>
      <c r="AQ278" s="111"/>
      <c r="AR278" s="111"/>
      <c r="AS278" s="111"/>
      <c r="AT278" s="111"/>
      <c r="AU278" s="111"/>
      <c r="AV278" s="111"/>
      <c r="AW278" s="111"/>
      <c r="AX278" s="111"/>
      <c r="AY278" s="111"/>
      <c r="AZ278" s="111"/>
      <c r="BA278" s="111"/>
      <c r="BB278" s="111"/>
      <c r="BC278" s="111"/>
      <c r="BD278" s="111"/>
      <c r="BE278" s="111"/>
      <c r="BF278" s="111"/>
      <c r="BG278" s="111"/>
      <c r="BH278" s="111"/>
      <c r="BI278" s="111"/>
      <c r="BJ278" s="111"/>
      <c r="BK278" s="111"/>
      <c r="BL278" s="111"/>
      <c r="BM278" s="111"/>
      <c r="BN278" s="111"/>
      <c r="BO278" s="111"/>
      <c r="BP278" s="111"/>
      <c r="BQ278" s="111"/>
      <c r="BR278" s="111"/>
      <c r="BS278" s="111"/>
      <c r="BT278" s="111"/>
      <c r="BU278" s="111"/>
      <c r="BV278" s="111"/>
      <c r="BW278" s="111"/>
      <c r="BX278" s="111"/>
      <c r="BY278" s="111"/>
      <c r="BZ278" s="111"/>
      <c r="CA278" s="111"/>
      <c r="CB278" s="111"/>
      <c r="CC278" s="111"/>
      <c r="CD278" s="111"/>
      <c r="CE278" s="111"/>
      <c r="CF278" s="111"/>
      <c r="CG278" s="111"/>
      <c r="CH278" s="111"/>
      <c r="CI278" s="111"/>
      <c r="CJ278" s="111"/>
      <c r="CK278" s="111"/>
      <c r="CL278" s="111"/>
      <c r="CM278" s="111"/>
      <c r="CN278" s="111"/>
      <c r="CO278" s="111"/>
      <c r="CP278" s="111"/>
      <c r="CQ278" s="111"/>
      <c r="CR278" s="111"/>
      <c r="CS278" s="111"/>
      <c r="CT278" s="111"/>
      <c r="CU278" s="111"/>
      <c r="CV278" s="111"/>
      <c r="CW278" s="111"/>
      <c r="CX278" s="111"/>
      <c r="CY278" s="111"/>
      <c r="CZ278" s="111"/>
      <c r="DA278" s="111"/>
      <c r="DB278" s="111"/>
      <c r="DC278" s="111"/>
      <c r="DD278" s="111"/>
      <c r="DE278" s="111"/>
      <c r="DF278" s="111"/>
      <c r="DG278" s="111"/>
      <c r="DH278" s="111"/>
      <c r="DI278" s="111"/>
    </row>
    <row r="279" spans="1:113" s="112" customFormat="1" x14ac:dyDescent="0.2">
      <c r="A279" s="30" t="s">
        <v>10</v>
      </c>
      <c r="B279" s="60"/>
      <c r="C279" s="61"/>
      <c r="D279" s="61"/>
      <c r="E279" s="61"/>
      <c r="F279" s="62"/>
      <c r="G279" s="63"/>
      <c r="H279" s="64"/>
      <c r="I279" s="65"/>
      <c r="J279" s="66"/>
      <c r="K279" s="22"/>
      <c r="L279" s="67"/>
      <c r="M279" s="68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  <c r="AA279" s="111"/>
      <c r="AB279" s="111"/>
      <c r="AC279" s="111"/>
      <c r="AD279" s="111"/>
      <c r="AE279" s="111"/>
      <c r="AF279" s="111"/>
      <c r="AG279" s="111"/>
      <c r="AH279" s="111"/>
      <c r="AI279" s="111"/>
      <c r="AJ279" s="111"/>
      <c r="AK279" s="111"/>
      <c r="AL279" s="111"/>
      <c r="AM279" s="111"/>
      <c r="AN279" s="111"/>
      <c r="AO279" s="111"/>
      <c r="AP279" s="111"/>
      <c r="AQ279" s="111"/>
      <c r="AR279" s="111"/>
      <c r="AS279" s="111"/>
      <c r="AT279" s="111"/>
      <c r="AU279" s="111"/>
      <c r="AV279" s="111"/>
      <c r="AW279" s="111"/>
      <c r="AX279" s="111"/>
      <c r="AY279" s="111"/>
      <c r="AZ279" s="111"/>
      <c r="BA279" s="111"/>
      <c r="BB279" s="111"/>
      <c r="BC279" s="111"/>
      <c r="BD279" s="111"/>
      <c r="BE279" s="111"/>
      <c r="BF279" s="111"/>
      <c r="BG279" s="111"/>
      <c r="BH279" s="111"/>
      <c r="BI279" s="111"/>
      <c r="BJ279" s="111"/>
      <c r="BK279" s="111"/>
      <c r="BL279" s="111"/>
      <c r="BM279" s="111"/>
      <c r="BN279" s="111"/>
      <c r="BO279" s="111"/>
      <c r="BP279" s="111"/>
      <c r="BQ279" s="111"/>
      <c r="BR279" s="111"/>
      <c r="BS279" s="111"/>
      <c r="BT279" s="111"/>
      <c r="BU279" s="111"/>
      <c r="BV279" s="111"/>
      <c r="BW279" s="111"/>
      <c r="BX279" s="111"/>
      <c r="BY279" s="111"/>
      <c r="BZ279" s="111"/>
      <c r="CA279" s="111"/>
      <c r="CB279" s="111"/>
      <c r="CC279" s="111"/>
      <c r="CD279" s="111"/>
      <c r="CE279" s="111"/>
      <c r="CF279" s="111"/>
      <c r="CG279" s="111"/>
      <c r="CH279" s="111"/>
      <c r="CI279" s="111"/>
      <c r="CJ279" s="111"/>
      <c r="CK279" s="111"/>
      <c r="CL279" s="111"/>
      <c r="CM279" s="111"/>
      <c r="CN279" s="111"/>
      <c r="CO279" s="111"/>
      <c r="CP279" s="111"/>
      <c r="CQ279" s="111"/>
      <c r="CR279" s="111"/>
      <c r="CS279" s="111"/>
      <c r="CT279" s="111"/>
      <c r="CU279" s="111"/>
      <c r="CV279" s="111"/>
      <c r="CW279" s="111"/>
      <c r="CX279" s="111"/>
      <c r="CY279" s="111"/>
      <c r="CZ279" s="111"/>
      <c r="DA279" s="111"/>
      <c r="DB279" s="111"/>
      <c r="DC279" s="111"/>
      <c r="DD279" s="111"/>
      <c r="DE279" s="111"/>
      <c r="DF279" s="111"/>
      <c r="DG279" s="111"/>
      <c r="DH279" s="111"/>
      <c r="DI279" s="111"/>
    </row>
    <row r="280" spans="1:113" s="112" customFormat="1" x14ac:dyDescent="0.2">
      <c r="A280" s="30" t="s">
        <v>10</v>
      </c>
      <c r="B280" s="69" t="s">
        <v>12</v>
      </c>
      <c r="C280" s="70"/>
      <c r="D280" s="70"/>
      <c r="E280" s="70"/>
      <c r="F280" s="29"/>
      <c r="G280" s="41"/>
      <c r="H280" s="59"/>
      <c r="I280" s="71"/>
      <c r="J280" s="197"/>
      <c r="K280" s="22"/>
      <c r="L280" s="72"/>
      <c r="M280" s="73">
        <f>SUBTOTAL(9,M$7:M278)</f>
        <v>0</v>
      </c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  <c r="AA280" s="111"/>
      <c r="AB280" s="111"/>
      <c r="AC280" s="111"/>
      <c r="AD280" s="111"/>
      <c r="AE280" s="111"/>
      <c r="AF280" s="111"/>
      <c r="AG280" s="111"/>
      <c r="AH280" s="111"/>
      <c r="AI280" s="111"/>
      <c r="AJ280" s="111"/>
      <c r="AK280" s="111"/>
      <c r="AL280" s="111"/>
      <c r="AM280" s="111"/>
      <c r="AN280" s="111"/>
      <c r="AO280" s="111"/>
      <c r="AP280" s="111"/>
      <c r="AQ280" s="111"/>
      <c r="AR280" s="111"/>
      <c r="AS280" s="111"/>
      <c r="AT280" s="111"/>
      <c r="AU280" s="111"/>
      <c r="AV280" s="111"/>
      <c r="AW280" s="111"/>
      <c r="AX280" s="111"/>
      <c r="AY280" s="111"/>
      <c r="AZ280" s="111"/>
      <c r="BA280" s="111"/>
      <c r="BB280" s="111"/>
      <c r="BC280" s="111"/>
      <c r="BD280" s="111"/>
      <c r="BE280" s="111"/>
      <c r="BF280" s="111"/>
      <c r="BG280" s="111"/>
      <c r="BH280" s="111"/>
      <c r="BI280" s="111"/>
      <c r="BJ280" s="111"/>
      <c r="BK280" s="111"/>
      <c r="BL280" s="111"/>
      <c r="BM280" s="111"/>
      <c r="BN280" s="111"/>
      <c r="BO280" s="111"/>
      <c r="BP280" s="111"/>
      <c r="BQ280" s="111"/>
      <c r="BR280" s="111"/>
      <c r="BS280" s="111"/>
      <c r="BT280" s="111"/>
      <c r="BU280" s="111"/>
      <c r="BV280" s="111"/>
      <c r="BW280" s="111"/>
      <c r="BX280" s="111"/>
      <c r="BY280" s="111"/>
      <c r="BZ280" s="111"/>
      <c r="CA280" s="111"/>
      <c r="CB280" s="111"/>
      <c r="CC280" s="111"/>
      <c r="CD280" s="111"/>
      <c r="CE280" s="111"/>
      <c r="CF280" s="111"/>
      <c r="CG280" s="111"/>
      <c r="CH280" s="111"/>
      <c r="CI280" s="111"/>
      <c r="CJ280" s="111"/>
      <c r="CK280" s="111"/>
      <c r="CL280" s="111"/>
      <c r="CM280" s="111"/>
      <c r="CN280" s="111"/>
      <c r="CO280" s="111"/>
      <c r="CP280" s="111"/>
      <c r="CQ280" s="111"/>
      <c r="CR280" s="111"/>
      <c r="CS280" s="111"/>
      <c r="CT280" s="111"/>
      <c r="CU280" s="111"/>
      <c r="CV280" s="111"/>
      <c r="CW280" s="111"/>
      <c r="CX280" s="111"/>
      <c r="CY280" s="111"/>
      <c r="CZ280" s="111"/>
      <c r="DA280" s="111"/>
      <c r="DB280" s="111"/>
      <c r="DC280" s="111"/>
      <c r="DD280" s="111"/>
      <c r="DE280" s="111"/>
      <c r="DF280" s="111"/>
      <c r="DG280" s="111"/>
      <c r="DH280" s="111"/>
      <c r="DI280" s="111"/>
    </row>
    <row r="281" spans="1:113" s="112" customFormat="1" x14ac:dyDescent="0.2">
      <c r="A281" s="30" t="s">
        <v>10</v>
      </c>
      <c r="B281" s="74"/>
      <c r="C281" s="75"/>
      <c r="D281" s="75"/>
      <c r="E281" s="75"/>
      <c r="F281" s="76"/>
      <c r="G281" s="77"/>
      <c r="H281" s="78"/>
      <c r="I281" s="79"/>
      <c r="J281" s="80"/>
      <c r="K281" s="22"/>
      <c r="L281" s="81"/>
      <c r="M281" s="82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  <c r="AA281" s="111"/>
      <c r="AB281" s="111"/>
      <c r="AC281" s="111"/>
      <c r="AD281" s="111"/>
      <c r="AE281" s="111"/>
      <c r="AF281" s="111"/>
      <c r="AG281" s="111"/>
      <c r="AH281" s="111"/>
      <c r="AI281" s="111"/>
      <c r="AJ281" s="111"/>
      <c r="AK281" s="111"/>
      <c r="AL281" s="111"/>
      <c r="AM281" s="111"/>
      <c r="AN281" s="111"/>
      <c r="AO281" s="111"/>
      <c r="AP281" s="111"/>
      <c r="AQ281" s="111"/>
      <c r="AR281" s="111"/>
      <c r="AS281" s="111"/>
      <c r="AT281" s="111"/>
      <c r="AU281" s="111"/>
      <c r="AV281" s="111"/>
      <c r="AW281" s="111"/>
      <c r="AX281" s="111"/>
      <c r="AY281" s="111"/>
      <c r="AZ281" s="111"/>
      <c r="BA281" s="111"/>
      <c r="BB281" s="111"/>
      <c r="BC281" s="111"/>
      <c r="BD281" s="111"/>
      <c r="BE281" s="111"/>
      <c r="BF281" s="111"/>
      <c r="BG281" s="111"/>
      <c r="BH281" s="111"/>
      <c r="BI281" s="111"/>
      <c r="BJ281" s="111"/>
      <c r="BK281" s="111"/>
      <c r="BL281" s="111"/>
      <c r="BM281" s="111"/>
      <c r="BN281" s="111"/>
      <c r="BO281" s="111"/>
      <c r="BP281" s="111"/>
      <c r="BQ281" s="111"/>
      <c r="BR281" s="111"/>
      <c r="BS281" s="111"/>
      <c r="BT281" s="111"/>
      <c r="BU281" s="111"/>
      <c r="BV281" s="111"/>
      <c r="BW281" s="111"/>
      <c r="BX281" s="111"/>
      <c r="BY281" s="111"/>
      <c r="BZ281" s="111"/>
      <c r="CA281" s="111"/>
      <c r="CB281" s="111"/>
      <c r="CC281" s="111"/>
      <c r="CD281" s="111"/>
      <c r="CE281" s="111"/>
      <c r="CF281" s="111"/>
      <c r="CG281" s="111"/>
      <c r="CH281" s="111"/>
      <c r="CI281" s="111"/>
      <c r="CJ281" s="111"/>
      <c r="CK281" s="111"/>
      <c r="CL281" s="111"/>
      <c r="CM281" s="111"/>
      <c r="CN281" s="111"/>
      <c r="CO281" s="111"/>
      <c r="CP281" s="111"/>
      <c r="CQ281" s="111"/>
      <c r="CR281" s="111"/>
      <c r="CS281" s="111"/>
      <c r="CT281" s="111"/>
      <c r="CU281" s="111"/>
      <c r="CV281" s="111"/>
      <c r="CW281" s="111"/>
      <c r="CX281" s="111"/>
      <c r="CY281" s="111"/>
      <c r="CZ281" s="111"/>
      <c r="DA281" s="111"/>
      <c r="DB281" s="111"/>
      <c r="DC281" s="111"/>
      <c r="DD281" s="111"/>
      <c r="DE281" s="111"/>
      <c r="DF281" s="111"/>
      <c r="DG281" s="111"/>
      <c r="DH281" s="111"/>
      <c r="DI281" s="111"/>
    </row>
    <row r="282" spans="1:113" s="112" customFormat="1" x14ac:dyDescent="0.2">
      <c r="A282" s="30"/>
      <c r="B282" s="42"/>
      <c r="C282" s="51"/>
      <c r="D282" s="52"/>
      <c r="E282" s="51"/>
      <c r="F282" s="53"/>
      <c r="G282" s="103"/>
      <c r="H282" s="45"/>
      <c r="I282" s="104"/>
      <c r="J282" s="105"/>
      <c r="K282" s="48"/>
      <c r="L282" s="106"/>
      <c r="M282" s="104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  <c r="AA282" s="111"/>
      <c r="AB282" s="111"/>
      <c r="AC282" s="111"/>
      <c r="AD282" s="111"/>
      <c r="AE282" s="111"/>
      <c r="AF282" s="111"/>
      <c r="AG282" s="111"/>
      <c r="AH282" s="111"/>
      <c r="AI282" s="111"/>
      <c r="AJ282" s="111"/>
      <c r="AK282" s="111"/>
      <c r="AL282" s="111"/>
      <c r="AM282" s="111"/>
      <c r="AN282" s="111"/>
      <c r="AO282" s="111"/>
      <c r="AP282" s="111"/>
      <c r="AQ282" s="111"/>
      <c r="AR282" s="111"/>
      <c r="AS282" s="111"/>
      <c r="AT282" s="111"/>
      <c r="AU282" s="111"/>
      <c r="AV282" s="111"/>
      <c r="AW282" s="111"/>
      <c r="AX282" s="111"/>
      <c r="AY282" s="111"/>
      <c r="AZ282" s="111"/>
      <c r="BA282" s="111"/>
      <c r="BB282" s="111"/>
      <c r="BC282" s="111"/>
      <c r="BD282" s="111"/>
      <c r="BE282" s="111"/>
      <c r="BF282" s="111"/>
      <c r="BG282" s="111"/>
      <c r="BH282" s="111"/>
      <c r="BI282" s="111"/>
      <c r="BJ282" s="111"/>
      <c r="BK282" s="111"/>
      <c r="BL282" s="111"/>
      <c r="BM282" s="111"/>
      <c r="BN282" s="111"/>
      <c r="BO282" s="111"/>
      <c r="BP282" s="111"/>
      <c r="BQ282" s="111"/>
      <c r="BR282" s="111"/>
      <c r="BS282" s="111"/>
      <c r="BT282" s="111"/>
      <c r="BU282" s="111"/>
      <c r="BV282" s="111"/>
      <c r="BW282" s="111"/>
      <c r="BX282" s="111"/>
      <c r="BY282" s="111"/>
      <c r="BZ282" s="111"/>
      <c r="CA282" s="111"/>
      <c r="CB282" s="111"/>
      <c r="CC282" s="111"/>
      <c r="CD282" s="111"/>
      <c r="CE282" s="111"/>
      <c r="CF282" s="111"/>
      <c r="CG282" s="111"/>
      <c r="CH282" s="111"/>
      <c r="CI282" s="111"/>
      <c r="CJ282" s="111"/>
      <c r="CK282" s="111"/>
      <c r="CL282" s="111"/>
      <c r="CM282" s="111"/>
      <c r="CN282" s="111"/>
      <c r="CO282" s="111"/>
      <c r="CP282" s="111"/>
      <c r="CQ282" s="111"/>
      <c r="CR282" s="111"/>
      <c r="CS282" s="111"/>
      <c r="CT282" s="111"/>
      <c r="CU282" s="111"/>
      <c r="CV282" s="111"/>
      <c r="CW282" s="111"/>
      <c r="CX282" s="111"/>
      <c r="CY282" s="111"/>
      <c r="CZ282" s="111"/>
      <c r="DA282" s="111"/>
      <c r="DB282" s="111"/>
      <c r="DC282" s="111"/>
      <c r="DD282" s="111"/>
      <c r="DE282" s="111"/>
      <c r="DF282" s="111"/>
      <c r="DG282" s="111"/>
      <c r="DH282" s="111"/>
      <c r="DI282" s="111"/>
    </row>
    <row r="283" spans="1:113" s="112" customFormat="1" ht="22.8" x14ac:dyDescent="0.2">
      <c r="A283" s="30" t="s">
        <v>56</v>
      </c>
      <c r="B283" s="155"/>
      <c r="C283" s="151" t="s">
        <v>1562</v>
      </c>
      <c r="D283" s="52"/>
      <c r="E283" s="157"/>
      <c r="F283" s="53" t="s">
        <v>4932</v>
      </c>
      <c r="G283" s="54"/>
      <c r="H283" s="55"/>
      <c r="I283" s="56"/>
      <c r="J283" s="57"/>
      <c r="K283" s="58"/>
      <c r="L283" s="56"/>
      <c r="M283" s="56" t="str">
        <f>IF(ISNUMBER(H283),L283*H283,IF(ISNUMBER(J283),J283,IF(J283="RATE ONLY",LOWER("RATE ONLY")," ")))</f>
        <v xml:space="preserve"> </v>
      </c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  <c r="AA283" s="111"/>
      <c r="AB283" s="111"/>
      <c r="AC283" s="111"/>
      <c r="AD283" s="111"/>
      <c r="AE283" s="111"/>
      <c r="AF283" s="111"/>
      <c r="AG283" s="111"/>
      <c r="AH283" s="111"/>
      <c r="AI283" s="111"/>
      <c r="AJ283" s="111"/>
      <c r="AK283" s="111"/>
      <c r="AL283" s="111"/>
      <c r="AM283" s="111"/>
      <c r="AN283" s="111"/>
      <c r="AO283" s="111"/>
      <c r="AP283" s="111"/>
      <c r="AQ283" s="111"/>
      <c r="AR283" s="111"/>
      <c r="AS283" s="111"/>
      <c r="AT283" s="111"/>
      <c r="AU283" s="111"/>
      <c r="AV283" s="111"/>
      <c r="AW283" s="111"/>
      <c r="AX283" s="111"/>
      <c r="AY283" s="111"/>
      <c r="AZ283" s="111"/>
      <c r="BA283" s="111"/>
      <c r="BB283" s="111"/>
      <c r="BC283" s="111"/>
      <c r="BD283" s="111"/>
      <c r="BE283" s="111"/>
      <c r="BF283" s="111"/>
      <c r="BG283" s="111"/>
      <c r="BH283" s="111"/>
      <c r="BI283" s="111"/>
      <c r="BJ283" s="111"/>
      <c r="BK283" s="111"/>
      <c r="BL283" s="111"/>
      <c r="BM283" s="111"/>
      <c r="BN283" s="111"/>
      <c r="BO283" s="111"/>
      <c r="BP283" s="111"/>
      <c r="BQ283" s="111"/>
      <c r="BR283" s="111"/>
      <c r="BS283" s="111"/>
      <c r="BT283" s="111"/>
      <c r="BU283" s="111"/>
      <c r="BV283" s="111"/>
      <c r="BW283" s="111"/>
      <c r="BX283" s="111"/>
      <c r="BY283" s="111"/>
      <c r="BZ283" s="111"/>
      <c r="CA283" s="111"/>
      <c r="CB283" s="111"/>
      <c r="CC283" s="111"/>
      <c r="CD283" s="111"/>
      <c r="CE283" s="111"/>
      <c r="CF283" s="111"/>
      <c r="CG283" s="111"/>
      <c r="CH283" s="111"/>
      <c r="CI283" s="111"/>
      <c r="CJ283" s="111"/>
      <c r="CK283" s="111"/>
      <c r="CL283" s="111"/>
      <c r="CM283" s="111"/>
      <c r="CN283" s="111"/>
      <c r="CO283" s="111"/>
      <c r="CP283" s="111"/>
      <c r="CQ283" s="111"/>
      <c r="CR283" s="111"/>
      <c r="CS283" s="111"/>
      <c r="CT283" s="111"/>
      <c r="CU283" s="111"/>
      <c r="CV283" s="111"/>
      <c r="CW283" s="111"/>
      <c r="CX283" s="111"/>
      <c r="CY283" s="111"/>
      <c r="CZ283" s="111"/>
      <c r="DA283" s="111"/>
      <c r="DB283" s="111"/>
      <c r="DC283" s="111"/>
      <c r="DD283" s="111"/>
      <c r="DE283" s="111"/>
      <c r="DF283" s="111"/>
      <c r="DG283" s="111"/>
      <c r="DH283" s="111"/>
      <c r="DI283" s="111"/>
    </row>
    <row r="284" spans="1:113" s="112" customFormat="1" x14ac:dyDescent="0.2">
      <c r="A284" s="30"/>
      <c r="B284" s="42"/>
      <c r="C284" s="51"/>
      <c r="D284" s="52"/>
      <c r="E284" s="51"/>
      <c r="F284" s="53"/>
      <c r="G284" s="103"/>
      <c r="H284" s="45"/>
      <c r="I284" s="104"/>
      <c r="J284" s="105"/>
      <c r="K284" s="48"/>
      <c r="L284" s="106"/>
      <c r="M284" s="104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  <c r="AA284" s="111"/>
      <c r="AB284" s="111"/>
      <c r="AC284" s="111"/>
      <c r="AD284" s="111"/>
      <c r="AE284" s="111"/>
      <c r="AF284" s="111"/>
      <c r="AG284" s="111"/>
      <c r="AH284" s="111"/>
      <c r="AI284" s="111"/>
      <c r="AJ284" s="111"/>
      <c r="AK284" s="111"/>
      <c r="AL284" s="111"/>
      <c r="AM284" s="111"/>
      <c r="AN284" s="111"/>
      <c r="AO284" s="111"/>
      <c r="AP284" s="111"/>
      <c r="AQ284" s="111"/>
      <c r="AR284" s="111"/>
      <c r="AS284" s="111"/>
      <c r="AT284" s="111"/>
      <c r="AU284" s="111"/>
      <c r="AV284" s="111"/>
      <c r="AW284" s="111"/>
      <c r="AX284" s="111"/>
      <c r="AY284" s="111"/>
      <c r="AZ284" s="111"/>
      <c r="BA284" s="111"/>
      <c r="BB284" s="111"/>
      <c r="BC284" s="111"/>
      <c r="BD284" s="111"/>
      <c r="BE284" s="111"/>
      <c r="BF284" s="111"/>
      <c r="BG284" s="111"/>
      <c r="BH284" s="111"/>
      <c r="BI284" s="111"/>
      <c r="BJ284" s="111"/>
      <c r="BK284" s="111"/>
      <c r="BL284" s="111"/>
      <c r="BM284" s="111"/>
      <c r="BN284" s="111"/>
      <c r="BO284" s="111"/>
      <c r="BP284" s="111"/>
      <c r="BQ284" s="111"/>
      <c r="BR284" s="111"/>
      <c r="BS284" s="111"/>
      <c r="BT284" s="111"/>
      <c r="BU284" s="111"/>
      <c r="BV284" s="111"/>
      <c r="BW284" s="111"/>
      <c r="BX284" s="111"/>
      <c r="BY284" s="111"/>
      <c r="BZ284" s="111"/>
      <c r="CA284" s="111"/>
      <c r="CB284" s="111"/>
      <c r="CC284" s="111"/>
      <c r="CD284" s="111"/>
      <c r="CE284" s="111"/>
      <c r="CF284" s="111"/>
      <c r="CG284" s="111"/>
      <c r="CH284" s="111"/>
      <c r="CI284" s="111"/>
      <c r="CJ284" s="111"/>
      <c r="CK284" s="111"/>
      <c r="CL284" s="111"/>
      <c r="CM284" s="111"/>
      <c r="CN284" s="111"/>
      <c r="CO284" s="111"/>
      <c r="CP284" s="111"/>
      <c r="CQ284" s="111"/>
      <c r="CR284" s="111"/>
      <c r="CS284" s="111"/>
      <c r="CT284" s="111"/>
      <c r="CU284" s="111"/>
      <c r="CV284" s="111"/>
      <c r="CW284" s="111"/>
      <c r="CX284" s="111"/>
      <c r="CY284" s="111"/>
      <c r="CZ284" s="111"/>
      <c r="DA284" s="111"/>
      <c r="DB284" s="111"/>
      <c r="DC284" s="111"/>
      <c r="DD284" s="111"/>
      <c r="DE284" s="111"/>
      <c r="DF284" s="111"/>
      <c r="DG284" s="111"/>
      <c r="DH284" s="111"/>
      <c r="DI284" s="111"/>
    </row>
    <row r="285" spans="1:113" s="112" customFormat="1" x14ac:dyDescent="0.2">
      <c r="A285" s="30" t="s">
        <v>4371</v>
      </c>
      <c r="B285" s="155"/>
      <c r="C285" s="151"/>
      <c r="D285" s="52" t="s">
        <v>3850</v>
      </c>
      <c r="E285" s="157"/>
      <c r="F285" s="53" t="s">
        <v>4933</v>
      </c>
      <c r="G285" s="54" t="s">
        <v>26</v>
      </c>
      <c r="H285" s="55"/>
      <c r="I285" s="56"/>
      <c r="J285" s="57"/>
      <c r="K285" s="58"/>
      <c r="L285" s="56">
        <v>1650</v>
      </c>
      <c r="M285" s="56" t="str">
        <f>IF(ISNUMBER(H285),L285*H285,IF(ISNUMBER(J285),J285,IF(J285="RATE ONLY",LOWER("RATE ONLY")," ")))</f>
        <v xml:space="preserve"> </v>
      </c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  <c r="AA285" s="111"/>
      <c r="AB285" s="111"/>
      <c r="AC285" s="111"/>
      <c r="AD285" s="111"/>
      <c r="AE285" s="111"/>
      <c r="AF285" s="111"/>
      <c r="AG285" s="111"/>
      <c r="AH285" s="111"/>
      <c r="AI285" s="111"/>
      <c r="AJ285" s="111"/>
      <c r="AK285" s="111"/>
      <c r="AL285" s="111"/>
      <c r="AM285" s="111"/>
      <c r="AN285" s="111"/>
      <c r="AO285" s="111"/>
      <c r="AP285" s="111"/>
      <c r="AQ285" s="111"/>
      <c r="AR285" s="111"/>
      <c r="AS285" s="111"/>
      <c r="AT285" s="111"/>
      <c r="AU285" s="111"/>
      <c r="AV285" s="111"/>
      <c r="AW285" s="111"/>
      <c r="AX285" s="111"/>
      <c r="AY285" s="111"/>
      <c r="AZ285" s="111"/>
      <c r="BA285" s="111"/>
      <c r="BB285" s="111"/>
      <c r="BC285" s="111"/>
      <c r="BD285" s="111"/>
      <c r="BE285" s="111"/>
      <c r="BF285" s="111"/>
      <c r="BG285" s="111"/>
      <c r="BH285" s="111"/>
      <c r="BI285" s="111"/>
      <c r="BJ285" s="111"/>
      <c r="BK285" s="111"/>
      <c r="BL285" s="111"/>
      <c r="BM285" s="111"/>
      <c r="BN285" s="111"/>
      <c r="BO285" s="111"/>
      <c r="BP285" s="111"/>
      <c r="BQ285" s="111"/>
      <c r="BR285" s="111"/>
      <c r="BS285" s="111"/>
      <c r="BT285" s="111"/>
      <c r="BU285" s="111"/>
      <c r="BV285" s="111"/>
      <c r="BW285" s="111"/>
      <c r="BX285" s="111"/>
      <c r="BY285" s="111"/>
      <c r="BZ285" s="111"/>
      <c r="CA285" s="111"/>
      <c r="CB285" s="111"/>
      <c r="CC285" s="111"/>
      <c r="CD285" s="111"/>
      <c r="CE285" s="111"/>
      <c r="CF285" s="111"/>
      <c r="CG285" s="111"/>
      <c r="CH285" s="111"/>
      <c r="CI285" s="111"/>
      <c r="CJ285" s="111"/>
      <c r="CK285" s="111"/>
      <c r="CL285" s="111"/>
      <c r="CM285" s="111"/>
      <c r="CN285" s="111"/>
      <c r="CO285" s="111"/>
      <c r="CP285" s="111"/>
      <c r="CQ285" s="111"/>
      <c r="CR285" s="111"/>
      <c r="CS285" s="111"/>
      <c r="CT285" s="111"/>
      <c r="CU285" s="111"/>
      <c r="CV285" s="111"/>
      <c r="CW285" s="111"/>
      <c r="CX285" s="111"/>
      <c r="CY285" s="111"/>
      <c r="CZ285" s="111"/>
      <c r="DA285" s="111"/>
      <c r="DB285" s="111"/>
      <c r="DC285" s="111"/>
      <c r="DD285" s="111"/>
      <c r="DE285" s="111"/>
      <c r="DF285" s="111"/>
      <c r="DG285" s="111"/>
      <c r="DH285" s="111"/>
      <c r="DI285" s="111"/>
    </row>
    <row r="286" spans="1:113" s="112" customFormat="1" x14ac:dyDescent="0.2">
      <c r="A286" s="30"/>
      <c r="B286" s="42"/>
      <c r="C286" s="51"/>
      <c r="D286" s="52"/>
      <c r="E286" s="51"/>
      <c r="F286" s="53"/>
      <c r="G286" s="103"/>
      <c r="H286" s="45"/>
      <c r="I286" s="104"/>
      <c r="J286" s="105"/>
      <c r="K286" s="48"/>
      <c r="L286" s="106"/>
      <c r="M286" s="104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  <c r="AA286" s="111"/>
      <c r="AB286" s="111"/>
      <c r="AC286" s="111"/>
      <c r="AD286" s="111"/>
      <c r="AE286" s="111"/>
      <c r="AF286" s="111"/>
      <c r="AG286" s="111"/>
      <c r="AH286" s="111"/>
      <c r="AI286" s="111"/>
      <c r="AJ286" s="111"/>
      <c r="AK286" s="111"/>
      <c r="AL286" s="111"/>
      <c r="AM286" s="111"/>
      <c r="AN286" s="111"/>
      <c r="AO286" s="111"/>
      <c r="AP286" s="111"/>
      <c r="AQ286" s="111"/>
      <c r="AR286" s="111"/>
      <c r="AS286" s="111"/>
      <c r="AT286" s="111"/>
      <c r="AU286" s="111"/>
      <c r="AV286" s="111"/>
      <c r="AW286" s="111"/>
      <c r="AX286" s="111"/>
      <c r="AY286" s="111"/>
      <c r="AZ286" s="111"/>
      <c r="BA286" s="111"/>
      <c r="BB286" s="111"/>
      <c r="BC286" s="111"/>
      <c r="BD286" s="111"/>
      <c r="BE286" s="111"/>
      <c r="BF286" s="111"/>
      <c r="BG286" s="111"/>
      <c r="BH286" s="111"/>
      <c r="BI286" s="111"/>
      <c r="BJ286" s="111"/>
      <c r="BK286" s="111"/>
      <c r="BL286" s="111"/>
      <c r="BM286" s="111"/>
      <c r="BN286" s="111"/>
      <c r="BO286" s="111"/>
      <c r="BP286" s="111"/>
      <c r="BQ286" s="111"/>
      <c r="BR286" s="111"/>
      <c r="BS286" s="111"/>
      <c r="BT286" s="111"/>
      <c r="BU286" s="111"/>
      <c r="BV286" s="111"/>
      <c r="BW286" s="111"/>
      <c r="BX286" s="111"/>
      <c r="BY286" s="111"/>
      <c r="BZ286" s="111"/>
      <c r="CA286" s="111"/>
      <c r="CB286" s="111"/>
      <c r="CC286" s="111"/>
      <c r="CD286" s="111"/>
      <c r="CE286" s="111"/>
      <c r="CF286" s="111"/>
      <c r="CG286" s="111"/>
      <c r="CH286" s="111"/>
      <c r="CI286" s="111"/>
      <c r="CJ286" s="111"/>
      <c r="CK286" s="111"/>
      <c r="CL286" s="111"/>
      <c r="CM286" s="111"/>
      <c r="CN286" s="111"/>
      <c r="CO286" s="111"/>
      <c r="CP286" s="111"/>
      <c r="CQ286" s="111"/>
      <c r="CR286" s="111"/>
      <c r="CS286" s="111"/>
      <c r="CT286" s="111"/>
      <c r="CU286" s="111"/>
      <c r="CV286" s="111"/>
      <c r="CW286" s="111"/>
      <c r="CX286" s="111"/>
      <c r="CY286" s="111"/>
      <c r="CZ286" s="111"/>
      <c r="DA286" s="111"/>
      <c r="DB286" s="111"/>
      <c r="DC286" s="111"/>
      <c r="DD286" s="111"/>
      <c r="DE286" s="111"/>
      <c r="DF286" s="111"/>
      <c r="DG286" s="111"/>
      <c r="DH286" s="111"/>
      <c r="DI286" s="111"/>
    </row>
    <row r="287" spans="1:113" s="112" customFormat="1" ht="24" x14ac:dyDescent="0.2">
      <c r="A287" s="30" t="s">
        <v>55</v>
      </c>
      <c r="B287" s="150"/>
      <c r="C287" s="151" t="s">
        <v>4934</v>
      </c>
      <c r="D287" s="52"/>
      <c r="E287" s="157"/>
      <c r="F287" s="43" t="s">
        <v>1583</v>
      </c>
      <c r="G287" s="54" t="s">
        <v>3518</v>
      </c>
      <c r="H287" s="55"/>
      <c r="I287" s="56"/>
      <c r="J287" s="57"/>
      <c r="K287" s="58"/>
      <c r="L287" s="56">
        <v>105</v>
      </c>
      <c r="M287" s="56" t="str">
        <f>IF(ISNUMBER(H287),L287*H287,IF(ISNUMBER(J287),J287,IF(J287="RATE ONLY",LOWER("RATE ONLY")," ")))</f>
        <v xml:space="preserve"> </v>
      </c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  <c r="AA287" s="111"/>
      <c r="AB287" s="111"/>
      <c r="AC287" s="111"/>
      <c r="AD287" s="111"/>
      <c r="AE287" s="111"/>
      <c r="AF287" s="111"/>
      <c r="AG287" s="111"/>
      <c r="AH287" s="111"/>
      <c r="AI287" s="111"/>
      <c r="AJ287" s="111"/>
      <c r="AK287" s="111"/>
      <c r="AL287" s="111"/>
      <c r="AM287" s="111"/>
      <c r="AN287" s="111"/>
      <c r="AO287" s="111"/>
      <c r="AP287" s="111"/>
      <c r="AQ287" s="111"/>
      <c r="AR287" s="111"/>
      <c r="AS287" s="111"/>
      <c r="AT287" s="111"/>
      <c r="AU287" s="111"/>
      <c r="AV287" s="111"/>
      <c r="AW287" s="111"/>
      <c r="AX287" s="111"/>
      <c r="AY287" s="111"/>
      <c r="AZ287" s="111"/>
      <c r="BA287" s="111"/>
      <c r="BB287" s="111"/>
      <c r="BC287" s="111"/>
      <c r="BD287" s="111"/>
      <c r="BE287" s="111"/>
      <c r="BF287" s="111"/>
      <c r="BG287" s="111"/>
      <c r="BH287" s="111"/>
      <c r="BI287" s="111"/>
      <c r="BJ287" s="111"/>
      <c r="BK287" s="111"/>
      <c r="BL287" s="111"/>
      <c r="BM287" s="111"/>
      <c r="BN287" s="111"/>
      <c r="BO287" s="111"/>
      <c r="BP287" s="111"/>
      <c r="BQ287" s="111"/>
      <c r="BR287" s="111"/>
      <c r="BS287" s="111"/>
      <c r="BT287" s="111"/>
      <c r="BU287" s="111"/>
      <c r="BV287" s="111"/>
      <c r="BW287" s="111"/>
      <c r="BX287" s="111"/>
      <c r="BY287" s="111"/>
      <c r="BZ287" s="111"/>
      <c r="CA287" s="111"/>
      <c r="CB287" s="111"/>
      <c r="CC287" s="111"/>
      <c r="CD287" s="111"/>
      <c r="CE287" s="111"/>
      <c r="CF287" s="111"/>
      <c r="CG287" s="111"/>
      <c r="CH287" s="111"/>
      <c r="CI287" s="111"/>
      <c r="CJ287" s="111"/>
      <c r="CK287" s="111"/>
      <c r="CL287" s="111"/>
      <c r="CM287" s="111"/>
      <c r="CN287" s="111"/>
      <c r="CO287" s="111"/>
      <c r="CP287" s="111"/>
      <c r="CQ287" s="111"/>
      <c r="CR287" s="111"/>
      <c r="CS287" s="111"/>
      <c r="CT287" s="111"/>
      <c r="CU287" s="111"/>
      <c r="CV287" s="111"/>
      <c r="CW287" s="111"/>
      <c r="CX287" s="111"/>
      <c r="CY287" s="111"/>
      <c r="CZ287" s="111"/>
      <c r="DA287" s="111"/>
      <c r="DB287" s="111"/>
      <c r="DC287" s="111"/>
      <c r="DD287" s="111"/>
      <c r="DE287" s="111"/>
      <c r="DF287" s="111"/>
      <c r="DG287" s="111"/>
      <c r="DH287" s="111"/>
      <c r="DI287" s="111"/>
    </row>
    <row r="288" spans="1:113" s="112" customFormat="1" x14ac:dyDescent="0.2">
      <c r="A288" s="30"/>
      <c r="B288" s="42"/>
      <c r="C288" s="51"/>
      <c r="D288" s="52"/>
      <c r="E288" s="51"/>
      <c r="F288" s="53"/>
      <c r="G288" s="103"/>
      <c r="H288" s="45"/>
      <c r="I288" s="104"/>
      <c r="J288" s="105"/>
      <c r="K288" s="48"/>
      <c r="L288" s="106"/>
      <c r="M288" s="104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  <c r="AE288" s="111"/>
      <c r="AF288" s="111"/>
      <c r="AG288" s="111"/>
      <c r="AH288" s="111"/>
      <c r="AI288" s="111"/>
      <c r="AJ288" s="111"/>
      <c r="AK288" s="111"/>
      <c r="AL288" s="111"/>
      <c r="AM288" s="111"/>
      <c r="AN288" s="111"/>
      <c r="AO288" s="111"/>
      <c r="AP288" s="111"/>
      <c r="AQ288" s="111"/>
      <c r="AR288" s="111"/>
      <c r="AS288" s="111"/>
      <c r="AT288" s="111"/>
      <c r="AU288" s="111"/>
      <c r="AV288" s="111"/>
      <c r="AW288" s="111"/>
      <c r="AX288" s="111"/>
      <c r="AY288" s="111"/>
      <c r="AZ288" s="111"/>
      <c r="BA288" s="111"/>
      <c r="BB288" s="111"/>
      <c r="BC288" s="111"/>
      <c r="BD288" s="111"/>
      <c r="BE288" s="111"/>
      <c r="BF288" s="111"/>
      <c r="BG288" s="111"/>
      <c r="BH288" s="111"/>
      <c r="BI288" s="111"/>
      <c r="BJ288" s="111"/>
      <c r="BK288" s="111"/>
      <c r="BL288" s="111"/>
      <c r="BM288" s="111"/>
      <c r="BN288" s="111"/>
      <c r="BO288" s="111"/>
      <c r="BP288" s="111"/>
      <c r="BQ288" s="111"/>
      <c r="BR288" s="111"/>
      <c r="BS288" s="111"/>
      <c r="BT288" s="111"/>
      <c r="BU288" s="111"/>
      <c r="BV288" s="111"/>
      <c r="BW288" s="111"/>
      <c r="BX288" s="111"/>
      <c r="BY288" s="111"/>
      <c r="BZ288" s="111"/>
      <c r="CA288" s="111"/>
      <c r="CB288" s="111"/>
      <c r="CC288" s="111"/>
      <c r="CD288" s="111"/>
      <c r="CE288" s="111"/>
      <c r="CF288" s="111"/>
      <c r="CG288" s="111"/>
      <c r="CH288" s="111"/>
      <c r="CI288" s="111"/>
      <c r="CJ288" s="111"/>
      <c r="CK288" s="111"/>
      <c r="CL288" s="111"/>
      <c r="CM288" s="111"/>
      <c r="CN288" s="111"/>
      <c r="CO288" s="111"/>
      <c r="CP288" s="111"/>
      <c r="CQ288" s="111"/>
      <c r="CR288" s="111"/>
      <c r="CS288" s="111"/>
      <c r="CT288" s="111"/>
      <c r="CU288" s="111"/>
      <c r="CV288" s="111"/>
      <c r="CW288" s="111"/>
      <c r="CX288" s="111"/>
      <c r="CY288" s="111"/>
      <c r="CZ288" s="111"/>
      <c r="DA288" s="111"/>
      <c r="DB288" s="111"/>
      <c r="DC288" s="111"/>
      <c r="DD288" s="111"/>
      <c r="DE288" s="111"/>
      <c r="DF288" s="111"/>
      <c r="DG288" s="111"/>
      <c r="DH288" s="111"/>
      <c r="DI288" s="111"/>
    </row>
    <row r="289" spans="1:113" s="112" customFormat="1" ht="24" x14ac:dyDescent="0.2">
      <c r="A289" s="30" t="s">
        <v>55</v>
      </c>
      <c r="B289" s="150"/>
      <c r="C289" s="151" t="s">
        <v>4935</v>
      </c>
      <c r="D289" s="52"/>
      <c r="E289" s="157"/>
      <c r="F289" s="43" t="s">
        <v>1585</v>
      </c>
      <c r="G289" s="54" t="s">
        <v>19</v>
      </c>
      <c r="H289" s="55"/>
      <c r="I289" s="56"/>
      <c r="J289" s="57"/>
      <c r="K289" s="58"/>
      <c r="L289" s="56">
        <v>10</v>
      </c>
      <c r="M289" s="56" t="str">
        <f>IF(ISNUMBER(H289),L289*H289,IF(ISNUMBER(J289),J289,IF(J289="RATE ONLY",LOWER("RATE ONLY")," ")))</f>
        <v xml:space="preserve"> </v>
      </c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  <c r="AA289" s="111"/>
      <c r="AB289" s="111"/>
      <c r="AC289" s="111"/>
      <c r="AD289" s="111"/>
      <c r="AE289" s="111"/>
      <c r="AF289" s="111"/>
      <c r="AG289" s="111"/>
      <c r="AH289" s="111"/>
      <c r="AI289" s="111"/>
      <c r="AJ289" s="111"/>
      <c r="AK289" s="111"/>
      <c r="AL289" s="111"/>
      <c r="AM289" s="111"/>
      <c r="AN289" s="111"/>
      <c r="AO289" s="111"/>
      <c r="AP289" s="111"/>
      <c r="AQ289" s="111"/>
      <c r="AR289" s="111"/>
      <c r="AS289" s="111"/>
      <c r="AT289" s="111"/>
      <c r="AU289" s="111"/>
      <c r="AV289" s="111"/>
      <c r="AW289" s="111"/>
      <c r="AX289" s="111"/>
      <c r="AY289" s="111"/>
      <c r="AZ289" s="111"/>
      <c r="BA289" s="111"/>
      <c r="BB289" s="111"/>
      <c r="BC289" s="111"/>
      <c r="BD289" s="111"/>
      <c r="BE289" s="111"/>
      <c r="BF289" s="111"/>
      <c r="BG289" s="111"/>
      <c r="BH289" s="111"/>
      <c r="BI289" s="111"/>
      <c r="BJ289" s="111"/>
      <c r="BK289" s="111"/>
      <c r="BL289" s="111"/>
      <c r="BM289" s="111"/>
      <c r="BN289" s="111"/>
      <c r="BO289" s="111"/>
      <c r="BP289" s="111"/>
      <c r="BQ289" s="111"/>
      <c r="BR289" s="111"/>
      <c r="BS289" s="111"/>
      <c r="BT289" s="111"/>
      <c r="BU289" s="111"/>
      <c r="BV289" s="111"/>
      <c r="BW289" s="111"/>
      <c r="BX289" s="111"/>
      <c r="BY289" s="111"/>
      <c r="BZ289" s="111"/>
      <c r="CA289" s="111"/>
      <c r="CB289" s="111"/>
      <c r="CC289" s="111"/>
      <c r="CD289" s="111"/>
      <c r="CE289" s="111"/>
      <c r="CF289" s="111"/>
      <c r="CG289" s="111"/>
      <c r="CH289" s="111"/>
      <c r="CI289" s="111"/>
      <c r="CJ289" s="111"/>
      <c r="CK289" s="111"/>
      <c r="CL289" s="111"/>
      <c r="CM289" s="111"/>
      <c r="CN289" s="111"/>
      <c r="CO289" s="111"/>
      <c r="CP289" s="111"/>
      <c r="CQ289" s="111"/>
      <c r="CR289" s="111"/>
      <c r="CS289" s="111"/>
      <c r="CT289" s="111"/>
      <c r="CU289" s="111"/>
      <c r="CV289" s="111"/>
      <c r="CW289" s="111"/>
      <c r="CX289" s="111"/>
      <c r="CY289" s="111"/>
      <c r="CZ289" s="111"/>
      <c r="DA289" s="111"/>
      <c r="DB289" s="111"/>
      <c r="DC289" s="111"/>
      <c r="DD289" s="111"/>
      <c r="DE289" s="111"/>
      <c r="DF289" s="111"/>
      <c r="DG289" s="111"/>
      <c r="DH289" s="111"/>
      <c r="DI289" s="111"/>
    </row>
    <row r="290" spans="1:113" s="112" customFormat="1" x14ac:dyDescent="0.2">
      <c r="A290" s="30"/>
      <c r="B290" s="42"/>
      <c r="C290" s="51"/>
      <c r="D290" s="52"/>
      <c r="E290" s="51"/>
      <c r="F290" s="53"/>
      <c r="G290" s="103"/>
      <c r="H290" s="45"/>
      <c r="I290" s="104"/>
      <c r="J290" s="105"/>
      <c r="K290" s="48"/>
      <c r="L290" s="106"/>
      <c r="M290" s="104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  <c r="AA290" s="111"/>
      <c r="AB290" s="111"/>
      <c r="AC290" s="111"/>
      <c r="AD290" s="111"/>
      <c r="AE290" s="111"/>
      <c r="AF290" s="111"/>
      <c r="AG290" s="111"/>
      <c r="AH290" s="111"/>
      <c r="AI290" s="111"/>
      <c r="AJ290" s="111"/>
      <c r="AK290" s="111"/>
      <c r="AL290" s="111"/>
      <c r="AM290" s="111"/>
      <c r="AN290" s="111"/>
      <c r="AO290" s="111"/>
      <c r="AP290" s="111"/>
      <c r="AQ290" s="111"/>
      <c r="AR290" s="111"/>
      <c r="AS290" s="111"/>
      <c r="AT290" s="111"/>
      <c r="AU290" s="111"/>
      <c r="AV290" s="111"/>
      <c r="AW290" s="111"/>
      <c r="AX290" s="111"/>
      <c r="AY290" s="111"/>
      <c r="AZ290" s="111"/>
      <c r="BA290" s="111"/>
      <c r="BB290" s="111"/>
      <c r="BC290" s="111"/>
      <c r="BD290" s="111"/>
      <c r="BE290" s="111"/>
      <c r="BF290" s="111"/>
      <c r="BG290" s="111"/>
      <c r="BH290" s="111"/>
      <c r="BI290" s="111"/>
      <c r="BJ290" s="111"/>
      <c r="BK290" s="111"/>
      <c r="BL290" s="111"/>
      <c r="BM290" s="111"/>
      <c r="BN290" s="111"/>
      <c r="BO290" s="111"/>
      <c r="BP290" s="111"/>
      <c r="BQ290" s="111"/>
      <c r="BR290" s="111"/>
      <c r="BS290" s="111"/>
      <c r="BT290" s="111"/>
      <c r="BU290" s="111"/>
      <c r="BV290" s="111"/>
      <c r="BW290" s="111"/>
      <c r="BX290" s="111"/>
      <c r="BY290" s="111"/>
      <c r="BZ290" s="111"/>
      <c r="CA290" s="111"/>
      <c r="CB290" s="111"/>
      <c r="CC290" s="111"/>
      <c r="CD290" s="111"/>
      <c r="CE290" s="111"/>
      <c r="CF290" s="111"/>
      <c r="CG290" s="111"/>
      <c r="CH290" s="111"/>
      <c r="CI290" s="111"/>
      <c r="CJ290" s="111"/>
      <c r="CK290" s="111"/>
      <c r="CL290" s="111"/>
      <c r="CM290" s="111"/>
      <c r="CN290" s="111"/>
      <c r="CO290" s="111"/>
      <c r="CP290" s="111"/>
      <c r="CQ290" s="111"/>
      <c r="CR290" s="111"/>
      <c r="CS290" s="111"/>
      <c r="CT290" s="111"/>
      <c r="CU290" s="111"/>
      <c r="CV290" s="111"/>
      <c r="CW290" s="111"/>
      <c r="CX290" s="111"/>
      <c r="CY290" s="111"/>
      <c r="CZ290" s="111"/>
      <c r="DA290" s="111"/>
      <c r="DB290" s="111"/>
      <c r="DC290" s="111"/>
      <c r="DD290" s="111"/>
      <c r="DE290" s="111"/>
      <c r="DF290" s="111"/>
      <c r="DG290" s="111"/>
      <c r="DH290" s="111"/>
      <c r="DI290" s="111"/>
    </row>
    <row r="291" spans="1:113" s="112" customFormat="1" x14ac:dyDescent="0.2">
      <c r="A291" s="30"/>
      <c r="B291" s="42"/>
      <c r="C291" s="51"/>
      <c r="D291" s="52"/>
      <c r="E291" s="51"/>
      <c r="F291" s="53"/>
      <c r="G291" s="103"/>
      <c r="H291" s="45"/>
      <c r="I291" s="104"/>
      <c r="J291" s="105"/>
      <c r="K291" s="48"/>
      <c r="L291" s="106"/>
      <c r="M291" s="104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  <c r="AA291" s="111"/>
      <c r="AB291" s="111"/>
      <c r="AC291" s="111"/>
      <c r="AD291" s="111"/>
      <c r="AE291" s="111"/>
      <c r="AF291" s="111"/>
      <c r="AG291" s="111"/>
      <c r="AH291" s="111"/>
      <c r="AI291" s="111"/>
      <c r="AJ291" s="111"/>
      <c r="AK291" s="111"/>
      <c r="AL291" s="111"/>
      <c r="AM291" s="111"/>
      <c r="AN291" s="111"/>
      <c r="AO291" s="111"/>
      <c r="AP291" s="111"/>
      <c r="AQ291" s="111"/>
      <c r="AR291" s="111"/>
      <c r="AS291" s="111"/>
      <c r="AT291" s="111"/>
      <c r="AU291" s="111"/>
      <c r="AV291" s="111"/>
      <c r="AW291" s="111"/>
      <c r="AX291" s="111"/>
      <c r="AY291" s="111"/>
      <c r="AZ291" s="111"/>
      <c r="BA291" s="111"/>
      <c r="BB291" s="111"/>
      <c r="BC291" s="111"/>
      <c r="BD291" s="111"/>
      <c r="BE291" s="111"/>
      <c r="BF291" s="111"/>
      <c r="BG291" s="111"/>
      <c r="BH291" s="111"/>
      <c r="BI291" s="111"/>
      <c r="BJ291" s="111"/>
      <c r="BK291" s="111"/>
      <c r="BL291" s="111"/>
      <c r="BM291" s="111"/>
      <c r="BN291" s="111"/>
      <c r="BO291" s="111"/>
      <c r="BP291" s="111"/>
      <c r="BQ291" s="111"/>
      <c r="BR291" s="111"/>
      <c r="BS291" s="111"/>
      <c r="BT291" s="111"/>
      <c r="BU291" s="111"/>
      <c r="BV291" s="111"/>
      <c r="BW291" s="111"/>
      <c r="BX291" s="111"/>
      <c r="BY291" s="111"/>
      <c r="BZ291" s="111"/>
      <c r="CA291" s="111"/>
      <c r="CB291" s="111"/>
      <c r="CC291" s="111"/>
      <c r="CD291" s="111"/>
      <c r="CE291" s="111"/>
      <c r="CF291" s="111"/>
      <c r="CG291" s="111"/>
      <c r="CH291" s="111"/>
      <c r="CI291" s="111"/>
      <c r="CJ291" s="111"/>
      <c r="CK291" s="111"/>
      <c r="CL291" s="111"/>
      <c r="CM291" s="111"/>
      <c r="CN291" s="111"/>
      <c r="CO291" s="111"/>
      <c r="CP291" s="111"/>
      <c r="CQ291" s="111"/>
      <c r="CR291" s="111"/>
      <c r="CS291" s="111"/>
      <c r="CT291" s="111"/>
      <c r="CU291" s="111"/>
      <c r="CV291" s="111"/>
      <c r="CW291" s="111"/>
      <c r="CX291" s="111"/>
      <c r="CY291" s="111"/>
      <c r="CZ291" s="111"/>
      <c r="DA291" s="111"/>
      <c r="DB291" s="111"/>
      <c r="DC291" s="111"/>
      <c r="DD291" s="111"/>
      <c r="DE291" s="111"/>
      <c r="DF291" s="111"/>
      <c r="DG291" s="111"/>
      <c r="DH291" s="111"/>
      <c r="DI291" s="111"/>
    </row>
    <row r="292" spans="1:113" s="112" customFormat="1" x14ac:dyDescent="0.2">
      <c r="A292" s="30"/>
      <c r="B292" s="42"/>
      <c r="C292" s="51"/>
      <c r="D292" s="52"/>
      <c r="E292" s="51"/>
      <c r="F292" s="53"/>
      <c r="G292" s="103"/>
      <c r="H292" s="45"/>
      <c r="I292" s="104"/>
      <c r="J292" s="105"/>
      <c r="K292" s="48"/>
      <c r="L292" s="106"/>
      <c r="M292" s="104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  <c r="AA292" s="111"/>
      <c r="AB292" s="111"/>
      <c r="AC292" s="111"/>
      <c r="AD292" s="111"/>
      <c r="AE292" s="111"/>
      <c r="AF292" s="111"/>
      <c r="AG292" s="111"/>
      <c r="AH292" s="111"/>
      <c r="AI292" s="111"/>
      <c r="AJ292" s="111"/>
      <c r="AK292" s="111"/>
      <c r="AL292" s="111"/>
      <c r="AM292" s="111"/>
      <c r="AN292" s="111"/>
      <c r="AO292" s="111"/>
      <c r="AP292" s="111"/>
      <c r="AQ292" s="111"/>
      <c r="AR292" s="111"/>
      <c r="AS292" s="111"/>
      <c r="AT292" s="111"/>
      <c r="AU292" s="111"/>
      <c r="AV292" s="111"/>
      <c r="AW292" s="111"/>
      <c r="AX292" s="111"/>
      <c r="AY292" s="111"/>
      <c r="AZ292" s="111"/>
      <c r="BA292" s="111"/>
      <c r="BB292" s="111"/>
      <c r="BC292" s="111"/>
      <c r="BD292" s="111"/>
      <c r="BE292" s="111"/>
      <c r="BF292" s="111"/>
      <c r="BG292" s="111"/>
      <c r="BH292" s="111"/>
      <c r="BI292" s="111"/>
      <c r="BJ292" s="111"/>
      <c r="BK292" s="111"/>
      <c r="BL292" s="111"/>
      <c r="BM292" s="111"/>
      <c r="BN292" s="111"/>
      <c r="BO292" s="111"/>
      <c r="BP292" s="111"/>
      <c r="BQ292" s="111"/>
      <c r="BR292" s="111"/>
      <c r="BS292" s="111"/>
      <c r="BT292" s="111"/>
      <c r="BU292" s="111"/>
      <c r="BV292" s="111"/>
      <c r="BW292" s="111"/>
      <c r="BX292" s="111"/>
      <c r="BY292" s="111"/>
      <c r="BZ292" s="111"/>
      <c r="CA292" s="111"/>
      <c r="CB292" s="111"/>
      <c r="CC292" s="111"/>
      <c r="CD292" s="111"/>
      <c r="CE292" s="111"/>
      <c r="CF292" s="111"/>
      <c r="CG292" s="111"/>
      <c r="CH292" s="111"/>
      <c r="CI292" s="111"/>
      <c r="CJ292" s="111"/>
      <c r="CK292" s="111"/>
      <c r="CL292" s="111"/>
      <c r="CM292" s="111"/>
      <c r="CN292" s="111"/>
      <c r="CO292" s="111"/>
      <c r="CP292" s="111"/>
      <c r="CQ292" s="111"/>
      <c r="CR292" s="111"/>
      <c r="CS292" s="111"/>
      <c r="CT292" s="111"/>
      <c r="CU292" s="111"/>
      <c r="CV292" s="111"/>
      <c r="CW292" s="111"/>
      <c r="CX292" s="111"/>
      <c r="CY292" s="111"/>
      <c r="CZ292" s="111"/>
      <c r="DA292" s="111"/>
      <c r="DB292" s="111"/>
      <c r="DC292" s="111"/>
      <c r="DD292" s="111"/>
      <c r="DE292" s="111"/>
      <c r="DF292" s="111"/>
      <c r="DG292" s="111"/>
      <c r="DH292" s="111"/>
      <c r="DI292" s="111"/>
    </row>
    <row r="293" spans="1:113" s="112" customFormat="1" x14ac:dyDescent="0.2">
      <c r="A293" s="30"/>
      <c r="B293" s="42"/>
      <c r="C293" s="51"/>
      <c r="D293" s="52"/>
      <c r="E293" s="51"/>
      <c r="F293" s="53"/>
      <c r="G293" s="103"/>
      <c r="H293" s="45"/>
      <c r="I293" s="104"/>
      <c r="J293" s="105"/>
      <c r="K293" s="48"/>
      <c r="L293" s="106"/>
      <c r="M293" s="104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  <c r="AA293" s="111"/>
      <c r="AB293" s="111"/>
      <c r="AC293" s="111"/>
      <c r="AD293" s="111"/>
      <c r="AE293" s="111"/>
      <c r="AF293" s="111"/>
      <c r="AG293" s="111"/>
      <c r="AH293" s="111"/>
      <c r="AI293" s="111"/>
      <c r="AJ293" s="111"/>
      <c r="AK293" s="111"/>
      <c r="AL293" s="111"/>
      <c r="AM293" s="111"/>
      <c r="AN293" s="111"/>
      <c r="AO293" s="111"/>
      <c r="AP293" s="111"/>
      <c r="AQ293" s="111"/>
      <c r="AR293" s="111"/>
      <c r="AS293" s="111"/>
      <c r="AT293" s="111"/>
      <c r="AU293" s="111"/>
      <c r="AV293" s="111"/>
      <c r="AW293" s="111"/>
      <c r="AX293" s="111"/>
      <c r="AY293" s="111"/>
      <c r="AZ293" s="111"/>
      <c r="BA293" s="111"/>
      <c r="BB293" s="111"/>
      <c r="BC293" s="111"/>
      <c r="BD293" s="111"/>
      <c r="BE293" s="111"/>
      <c r="BF293" s="111"/>
      <c r="BG293" s="111"/>
      <c r="BH293" s="111"/>
      <c r="BI293" s="111"/>
      <c r="BJ293" s="111"/>
      <c r="BK293" s="111"/>
      <c r="BL293" s="111"/>
      <c r="BM293" s="111"/>
      <c r="BN293" s="111"/>
      <c r="BO293" s="111"/>
      <c r="BP293" s="111"/>
      <c r="BQ293" s="111"/>
      <c r="BR293" s="111"/>
      <c r="BS293" s="111"/>
      <c r="BT293" s="111"/>
      <c r="BU293" s="111"/>
      <c r="BV293" s="111"/>
      <c r="BW293" s="111"/>
      <c r="BX293" s="111"/>
      <c r="BY293" s="111"/>
      <c r="BZ293" s="111"/>
      <c r="CA293" s="111"/>
      <c r="CB293" s="111"/>
      <c r="CC293" s="111"/>
      <c r="CD293" s="111"/>
      <c r="CE293" s="111"/>
      <c r="CF293" s="111"/>
      <c r="CG293" s="111"/>
      <c r="CH293" s="111"/>
      <c r="CI293" s="111"/>
      <c r="CJ293" s="111"/>
      <c r="CK293" s="111"/>
      <c r="CL293" s="111"/>
      <c r="CM293" s="111"/>
      <c r="CN293" s="111"/>
      <c r="CO293" s="111"/>
      <c r="CP293" s="111"/>
      <c r="CQ293" s="111"/>
      <c r="CR293" s="111"/>
      <c r="CS293" s="111"/>
      <c r="CT293" s="111"/>
      <c r="CU293" s="111"/>
      <c r="CV293" s="111"/>
      <c r="CW293" s="111"/>
      <c r="CX293" s="111"/>
      <c r="CY293" s="111"/>
      <c r="CZ293" s="111"/>
      <c r="DA293" s="111"/>
      <c r="DB293" s="111"/>
      <c r="DC293" s="111"/>
      <c r="DD293" s="111"/>
      <c r="DE293" s="111"/>
      <c r="DF293" s="111"/>
      <c r="DG293" s="111"/>
      <c r="DH293" s="111"/>
      <c r="DI293" s="111"/>
    </row>
    <row r="294" spans="1:113" s="112" customFormat="1" x14ac:dyDescent="0.2">
      <c r="A294" s="30"/>
      <c r="B294" s="42"/>
      <c r="C294" s="51"/>
      <c r="D294" s="52"/>
      <c r="E294" s="51"/>
      <c r="F294" s="53"/>
      <c r="G294" s="103"/>
      <c r="H294" s="45"/>
      <c r="I294" s="104"/>
      <c r="J294" s="105"/>
      <c r="K294" s="48"/>
      <c r="L294" s="106"/>
      <c r="M294" s="104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  <c r="AA294" s="111"/>
      <c r="AB294" s="111"/>
      <c r="AC294" s="111"/>
      <c r="AD294" s="111"/>
      <c r="AE294" s="111"/>
      <c r="AF294" s="111"/>
      <c r="AG294" s="111"/>
      <c r="AH294" s="111"/>
      <c r="AI294" s="111"/>
      <c r="AJ294" s="111"/>
      <c r="AK294" s="111"/>
      <c r="AL294" s="111"/>
      <c r="AM294" s="111"/>
      <c r="AN294" s="111"/>
      <c r="AO294" s="111"/>
      <c r="AP294" s="111"/>
      <c r="AQ294" s="111"/>
      <c r="AR294" s="111"/>
      <c r="AS294" s="111"/>
      <c r="AT294" s="111"/>
      <c r="AU294" s="111"/>
      <c r="AV294" s="111"/>
      <c r="AW294" s="111"/>
      <c r="AX294" s="111"/>
      <c r="AY294" s="111"/>
      <c r="AZ294" s="111"/>
      <c r="BA294" s="111"/>
      <c r="BB294" s="111"/>
      <c r="BC294" s="111"/>
      <c r="BD294" s="111"/>
      <c r="BE294" s="111"/>
      <c r="BF294" s="111"/>
      <c r="BG294" s="111"/>
      <c r="BH294" s="111"/>
      <c r="BI294" s="111"/>
      <c r="BJ294" s="111"/>
      <c r="BK294" s="111"/>
      <c r="BL294" s="111"/>
      <c r="BM294" s="111"/>
      <c r="BN294" s="111"/>
      <c r="BO294" s="111"/>
      <c r="BP294" s="111"/>
      <c r="BQ294" s="111"/>
      <c r="BR294" s="111"/>
      <c r="BS294" s="111"/>
      <c r="BT294" s="111"/>
      <c r="BU294" s="111"/>
      <c r="BV294" s="111"/>
      <c r="BW294" s="111"/>
      <c r="BX294" s="111"/>
      <c r="BY294" s="111"/>
      <c r="BZ294" s="111"/>
      <c r="CA294" s="111"/>
      <c r="CB294" s="111"/>
      <c r="CC294" s="111"/>
      <c r="CD294" s="111"/>
      <c r="CE294" s="111"/>
      <c r="CF294" s="111"/>
      <c r="CG294" s="111"/>
      <c r="CH294" s="111"/>
      <c r="CI294" s="111"/>
      <c r="CJ294" s="111"/>
      <c r="CK294" s="111"/>
      <c r="CL294" s="111"/>
      <c r="CM294" s="111"/>
      <c r="CN294" s="111"/>
      <c r="CO294" s="111"/>
      <c r="CP294" s="111"/>
      <c r="CQ294" s="111"/>
      <c r="CR294" s="111"/>
      <c r="CS294" s="111"/>
      <c r="CT294" s="111"/>
      <c r="CU294" s="111"/>
      <c r="CV294" s="111"/>
      <c r="CW294" s="111"/>
      <c r="CX294" s="111"/>
      <c r="CY294" s="111"/>
      <c r="CZ294" s="111"/>
      <c r="DA294" s="111"/>
      <c r="DB294" s="111"/>
      <c r="DC294" s="111"/>
      <c r="DD294" s="111"/>
      <c r="DE294" s="111"/>
      <c r="DF294" s="111"/>
      <c r="DG294" s="111"/>
      <c r="DH294" s="111"/>
      <c r="DI294" s="111"/>
    </row>
    <row r="295" spans="1:113" s="112" customFormat="1" x14ac:dyDescent="0.2">
      <c r="A295" s="30"/>
      <c r="B295" s="42"/>
      <c r="C295" s="51"/>
      <c r="D295" s="52"/>
      <c r="E295" s="51"/>
      <c r="F295" s="53"/>
      <c r="G295" s="103"/>
      <c r="H295" s="45"/>
      <c r="I295" s="104"/>
      <c r="J295" s="105"/>
      <c r="K295" s="48"/>
      <c r="L295" s="106"/>
      <c r="M295" s="104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  <c r="AA295" s="111"/>
      <c r="AB295" s="111"/>
      <c r="AC295" s="111"/>
      <c r="AD295" s="111"/>
      <c r="AE295" s="111"/>
      <c r="AF295" s="111"/>
      <c r="AG295" s="111"/>
      <c r="AH295" s="111"/>
      <c r="AI295" s="111"/>
      <c r="AJ295" s="111"/>
      <c r="AK295" s="111"/>
      <c r="AL295" s="111"/>
      <c r="AM295" s="111"/>
      <c r="AN295" s="111"/>
      <c r="AO295" s="111"/>
      <c r="AP295" s="111"/>
      <c r="AQ295" s="111"/>
      <c r="AR295" s="111"/>
      <c r="AS295" s="111"/>
      <c r="AT295" s="111"/>
      <c r="AU295" s="111"/>
      <c r="AV295" s="111"/>
      <c r="AW295" s="111"/>
      <c r="AX295" s="111"/>
      <c r="AY295" s="111"/>
      <c r="AZ295" s="111"/>
      <c r="BA295" s="111"/>
      <c r="BB295" s="111"/>
      <c r="BC295" s="111"/>
      <c r="BD295" s="111"/>
      <c r="BE295" s="111"/>
      <c r="BF295" s="111"/>
      <c r="BG295" s="111"/>
      <c r="BH295" s="111"/>
      <c r="BI295" s="111"/>
      <c r="BJ295" s="111"/>
      <c r="BK295" s="111"/>
      <c r="BL295" s="111"/>
      <c r="BM295" s="111"/>
      <c r="BN295" s="111"/>
      <c r="BO295" s="111"/>
      <c r="BP295" s="111"/>
      <c r="BQ295" s="111"/>
      <c r="BR295" s="111"/>
      <c r="BS295" s="111"/>
      <c r="BT295" s="111"/>
      <c r="BU295" s="111"/>
      <c r="BV295" s="111"/>
      <c r="BW295" s="111"/>
      <c r="BX295" s="111"/>
      <c r="BY295" s="111"/>
      <c r="BZ295" s="111"/>
      <c r="CA295" s="111"/>
      <c r="CB295" s="111"/>
      <c r="CC295" s="111"/>
      <c r="CD295" s="111"/>
      <c r="CE295" s="111"/>
      <c r="CF295" s="111"/>
      <c r="CG295" s="111"/>
      <c r="CH295" s="111"/>
      <c r="CI295" s="111"/>
      <c r="CJ295" s="111"/>
      <c r="CK295" s="111"/>
      <c r="CL295" s="111"/>
      <c r="CM295" s="111"/>
      <c r="CN295" s="111"/>
      <c r="CO295" s="111"/>
      <c r="CP295" s="111"/>
      <c r="CQ295" s="111"/>
      <c r="CR295" s="111"/>
      <c r="CS295" s="111"/>
      <c r="CT295" s="111"/>
      <c r="CU295" s="111"/>
      <c r="CV295" s="111"/>
      <c r="CW295" s="111"/>
      <c r="CX295" s="111"/>
      <c r="CY295" s="111"/>
      <c r="CZ295" s="111"/>
      <c r="DA295" s="111"/>
      <c r="DB295" s="111"/>
      <c r="DC295" s="111"/>
      <c r="DD295" s="111"/>
      <c r="DE295" s="111"/>
      <c r="DF295" s="111"/>
      <c r="DG295" s="111"/>
      <c r="DH295" s="111"/>
      <c r="DI295" s="111"/>
    </row>
    <row r="296" spans="1:113" s="112" customFormat="1" x14ac:dyDescent="0.2">
      <c r="A296" s="30"/>
      <c r="B296" s="42"/>
      <c r="C296" s="51"/>
      <c r="D296" s="52"/>
      <c r="E296" s="51"/>
      <c r="F296" s="53"/>
      <c r="G296" s="103"/>
      <c r="H296" s="45"/>
      <c r="I296" s="104"/>
      <c r="J296" s="105"/>
      <c r="K296" s="48"/>
      <c r="L296" s="106"/>
      <c r="M296" s="104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  <c r="AA296" s="111"/>
      <c r="AB296" s="111"/>
      <c r="AC296" s="111"/>
      <c r="AD296" s="111"/>
      <c r="AE296" s="111"/>
      <c r="AF296" s="111"/>
      <c r="AG296" s="111"/>
      <c r="AH296" s="111"/>
      <c r="AI296" s="111"/>
      <c r="AJ296" s="111"/>
      <c r="AK296" s="111"/>
      <c r="AL296" s="111"/>
      <c r="AM296" s="111"/>
      <c r="AN296" s="111"/>
      <c r="AO296" s="111"/>
      <c r="AP296" s="111"/>
      <c r="AQ296" s="111"/>
      <c r="AR296" s="111"/>
      <c r="AS296" s="111"/>
      <c r="AT296" s="111"/>
      <c r="AU296" s="111"/>
      <c r="AV296" s="111"/>
      <c r="AW296" s="111"/>
      <c r="AX296" s="111"/>
      <c r="AY296" s="111"/>
      <c r="AZ296" s="111"/>
      <c r="BA296" s="111"/>
      <c r="BB296" s="111"/>
      <c r="BC296" s="111"/>
      <c r="BD296" s="111"/>
      <c r="BE296" s="111"/>
      <c r="BF296" s="111"/>
      <c r="BG296" s="111"/>
      <c r="BH296" s="111"/>
      <c r="BI296" s="111"/>
      <c r="BJ296" s="111"/>
      <c r="BK296" s="111"/>
      <c r="BL296" s="111"/>
      <c r="BM296" s="111"/>
      <c r="BN296" s="111"/>
      <c r="BO296" s="111"/>
      <c r="BP296" s="111"/>
      <c r="BQ296" s="111"/>
      <c r="BR296" s="111"/>
      <c r="BS296" s="111"/>
      <c r="BT296" s="111"/>
      <c r="BU296" s="111"/>
      <c r="BV296" s="111"/>
      <c r="BW296" s="111"/>
      <c r="BX296" s="111"/>
      <c r="BY296" s="111"/>
      <c r="BZ296" s="111"/>
      <c r="CA296" s="111"/>
      <c r="CB296" s="111"/>
      <c r="CC296" s="111"/>
      <c r="CD296" s="111"/>
      <c r="CE296" s="111"/>
      <c r="CF296" s="111"/>
      <c r="CG296" s="111"/>
      <c r="CH296" s="111"/>
      <c r="CI296" s="111"/>
      <c r="CJ296" s="111"/>
      <c r="CK296" s="111"/>
      <c r="CL296" s="111"/>
      <c r="CM296" s="111"/>
      <c r="CN296" s="111"/>
      <c r="CO296" s="111"/>
      <c r="CP296" s="111"/>
      <c r="CQ296" s="111"/>
      <c r="CR296" s="111"/>
      <c r="CS296" s="111"/>
      <c r="CT296" s="111"/>
      <c r="CU296" s="111"/>
      <c r="CV296" s="111"/>
      <c r="CW296" s="111"/>
      <c r="CX296" s="111"/>
      <c r="CY296" s="111"/>
      <c r="CZ296" s="111"/>
      <c r="DA296" s="111"/>
      <c r="DB296" s="111"/>
      <c r="DC296" s="111"/>
      <c r="DD296" s="111"/>
      <c r="DE296" s="111"/>
      <c r="DF296" s="111"/>
      <c r="DG296" s="111"/>
      <c r="DH296" s="111"/>
      <c r="DI296" s="111"/>
    </row>
    <row r="297" spans="1:113" s="112" customFormat="1" x14ac:dyDescent="0.2">
      <c r="A297" s="30"/>
      <c r="B297" s="42"/>
      <c r="C297" s="51"/>
      <c r="D297" s="52"/>
      <c r="E297" s="51"/>
      <c r="F297" s="53"/>
      <c r="G297" s="103"/>
      <c r="H297" s="45"/>
      <c r="I297" s="104"/>
      <c r="J297" s="105"/>
      <c r="K297" s="48"/>
      <c r="L297" s="106"/>
      <c r="M297" s="104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  <c r="AA297" s="111"/>
      <c r="AB297" s="111"/>
      <c r="AC297" s="111"/>
      <c r="AD297" s="111"/>
      <c r="AE297" s="111"/>
      <c r="AF297" s="111"/>
      <c r="AG297" s="111"/>
      <c r="AH297" s="111"/>
      <c r="AI297" s="111"/>
      <c r="AJ297" s="111"/>
      <c r="AK297" s="111"/>
      <c r="AL297" s="111"/>
      <c r="AM297" s="111"/>
      <c r="AN297" s="111"/>
      <c r="AO297" s="111"/>
      <c r="AP297" s="111"/>
      <c r="AQ297" s="111"/>
      <c r="AR297" s="111"/>
      <c r="AS297" s="111"/>
      <c r="AT297" s="111"/>
      <c r="AU297" s="111"/>
      <c r="AV297" s="111"/>
      <c r="AW297" s="111"/>
      <c r="AX297" s="111"/>
      <c r="AY297" s="111"/>
      <c r="AZ297" s="111"/>
      <c r="BA297" s="111"/>
      <c r="BB297" s="111"/>
      <c r="BC297" s="111"/>
      <c r="BD297" s="111"/>
      <c r="BE297" s="111"/>
      <c r="BF297" s="111"/>
      <c r="BG297" s="111"/>
      <c r="BH297" s="111"/>
      <c r="BI297" s="111"/>
      <c r="BJ297" s="111"/>
      <c r="BK297" s="111"/>
      <c r="BL297" s="111"/>
      <c r="BM297" s="111"/>
      <c r="BN297" s="111"/>
      <c r="BO297" s="111"/>
      <c r="BP297" s="111"/>
      <c r="BQ297" s="111"/>
      <c r="BR297" s="111"/>
      <c r="BS297" s="111"/>
      <c r="BT297" s="111"/>
      <c r="BU297" s="111"/>
      <c r="BV297" s="111"/>
      <c r="BW297" s="111"/>
      <c r="BX297" s="111"/>
      <c r="BY297" s="111"/>
      <c r="BZ297" s="111"/>
      <c r="CA297" s="111"/>
      <c r="CB297" s="111"/>
      <c r="CC297" s="111"/>
      <c r="CD297" s="111"/>
      <c r="CE297" s="111"/>
      <c r="CF297" s="111"/>
      <c r="CG297" s="111"/>
      <c r="CH297" s="111"/>
      <c r="CI297" s="111"/>
      <c r="CJ297" s="111"/>
      <c r="CK297" s="111"/>
      <c r="CL297" s="111"/>
      <c r="CM297" s="111"/>
      <c r="CN297" s="111"/>
      <c r="CO297" s="111"/>
      <c r="CP297" s="111"/>
      <c r="CQ297" s="111"/>
      <c r="CR297" s="111"/>
      <c r="CS297" s="111"/>
      <c r="CT297" s="111"/>
      <c r="CU297" s="111"/>
      <c r="CV297" s="111"/>
      <c r="CW297" s="111"/>
      <c r="CX297" s="111"/>
      <c r="CY297" s="111"/>
      <c r="CZ297" s="111"/>
      <c r="DA297" s="111"/>
      <c r="DB297" s="111"/>
      <c r="DC297" s="111"/>
      <c r="DD297" s="111"/>
      <c r="DE297" s="111"/>
      <c r="DF297" s="111"/>
      <c r="DG297" s="111"/>
      <c r="DH297" s="111"/>
      <c r="DI297" s="111"/>
    </row>
    <row r="298" spans="1:113" s="112" customFormat="1" x14ac:dyDescent="0.2">
      <c r="A298" s="30"/>
      <c r="B298" s="42"/>
      <c r="C298" s="51"/>
      <c r="D298" s="52"/>
      <c r="E298" s="51"/>
      <c r="F298" s="53"/>
      <c r="G298" s="103"/>
      <c r="H298" s="45"/>
      <c r="I298" s="104"/>
      <c r="J298" s="105"/>
      <c r="K298" s="48"/>
      <c r="L298" s="106"/>
      <c r="M298" s="104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  <c r="AA298" s="111"/>
      <c r="AB298" s="111"/>
      <c r="AC298" s="111"/>
      <c r="AD298" s="111"/>
      <c r="AE298" s="111"/>
      <c r="AF298" s="111"/>
      <c r="AG298" s="111"/>
      <c r="AH298" s="111"/>
      <c r="AI298" s="111"/>
      <c r="AJ298" s="111"/>
      <c r="AK298" s="111"/>
      <c r="AL298" s="111"/>
      <c r="AM298" s="111"/>
      <c r="AN298" s="111"/>
      <c r="AO298" s="111"/>
      <c r="AP298" s="111"/>
      <c r="AQ298" s="111"/>
      <c r="AR298" s="111"/>
      <c r="AS298" s="111"/>
      <c r="AT298" s="111"/>
      <c r="AU298" s="111"/>
      <c r="AV298" s="111"/>
      <c r="AW298" s="111"/>
      <c r="AX298" s="111"/>
      <c r="AY298" s="111"/>
      <c r="AZ298" s="111"/>
      <c r="BA298" s="111"/>
      <c r="BB298" s="111"/>
      <c r="BC298" s="111"/>
      <c r="BD298" s="111"/>
      <c r="BE298" s="111"/>
      <c r="BF298" s="111"/>
      <c r="BG298" s="111"/>
      <c r="BH298" s="111"/>
      <c r="BI298" s="111"/>
      <c r="BJ298" s="111"/>
      <c r="BK298" s="111"/>
      <c r="BL298" s="111"/>
      <c r="BM298" s="111"/>
      <c r="BN298" s="111"/>
      <c r="BO298" s="111"/>
      <c r="BP298" s="111"/>
      <c r="BQ298" s="111"/>
      <c r="BR298" s="111"/>
      <c r="BS298" s="111"/>
      <c r="BT298" s="111"/>
      <c r="BU298" s="111"/>
      <c r="BV298" s="111"/>
      <c r="BW298" s="111"/>
      <c r="BX298" s="111"/>
      <c r="BY298" s="111"/>
      <c r="BZ298" s="111"/>
      <c r="CA298" s="111"/>
      <c r="CB298" s="111"/>
      <c r="CC298" s="111"/>
      <c r="CD298" s="111"/>
      <c r="CE298" s="111"/>
      <c r="CF298" s="111"/>
      <c r="CG298" s="111"/>
      <c r="CH298" s="111"/>
      <c r="CI298" s="111"/>
      <c r="CJ298" s="111"/>
      <c r="CK298" s="111"/>
      <c r="CL298" s="111"/>
      <c r="CM298" s="111"/>
      <c r="CN298" s="111"/>
      <c r="CO298" s="111"/>
      <c r="CP298" s="111"/>
      <c r="CQ298" s="111"/>
      <c r="CR298" s="111"/>
      <c r="CS298" s="111"/>
      <c r="CT298" s="111"/>
      <c r="CU298" s="111"/>
      <c r="CV298" s="111"/>
      <c r="CW298" s="111"/>
      <c r="CX298" s="111"/>
      <c r="CY298" s="111"/>
      <c r="CZ298" s="111"/>
      <c r="DA298" s="111"/>
      <c r="DB298" s="111"/>
      <c r="DC298" s="111"/>
      <c r="DD298" s="111"/>
      <c r="DE298" s="111"/>
      <c r="DF298" s="111"/>
      <c r="DG298" s="111"/>
      <c r="DH298" s="111"/>
      <c r="DI298" s="111"/>
    </row>
    <row r="299" spans="1:113" s="112" customFormat="1" x14ac:dyDescent="0.2">
      <c r="A299" s="30"/>
      <c r="B299" s="42"/>
      <c r="C299" s="51"/>
      <c r="D299" s="52"/>
      <c r="E299" s="51"/>
      <c r="F299" s="53"/>
      <c r="G299" s="103"/>
      <c r="H299" s="45"/>
      <c r="I299" s="104"/>
      <c r="J299" s="105"/>
      <c r="K299" s="48"/>
      <c r="L299" s="106"/>
      <c r="M299" s="104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  <c r="AA299" s="111"/>
      <c r="AB299" s="111"/>
      <c r="AC299" s="111"/>
      <c r="AD299" s="111"/>
      <c r="AE299" s="111"/>
      <c r="AF299" s="111"/>
      <c r="AG299" s="111"/>
      <c r="AH299" s="111"/>
      <c r="AI299" s="111"/>
      <c r="AJ299" s="111"/>
      <c r="AK299" s="111"/>
      <c r="AL299" s="111"/>
      <c r="AM299" s="111"/>
      <c r="AN299" s="111"/>
      <c r="AO299" s="111"/>
      <c r="AP299" s="111"/>
      <c r="AQ299" s="111"/>
      <c r="AR299" s="111"/>
      <c r="AS299" s="111"/>
      <c r="AT299" s="111"/>
      <c r="AU299" s="111"/>
      <c r="AV299" s="111"/>
      <c r="AW299" s="111"/>
      <c r="AX299" s="111"/>
      <c r="AY299" s="111"/>
      <c r="AZ299" s="111"/>
      <c r="BA299" s="111"/>
      <c r="BB299" s="111"/>
      <c r="BC299" s="111"/>
      <c r="BD299" s="111"/>
      <c r="BE299" s="111"/>
      <c r="BF299" s="111"/>
      <c r="BG299" s="111"/>
      <c r="BH299" s="111"/>
      <c r="BI299" s="111"/>
      <c r="BJ299" s="111"/>
      <c r="BK299" s="111"/>
      <c r="BL299" s="111"/>
      <c r="BM299" s="111"/>
      <c r="BN299" s="111"/>
      <c r="BO299" s="111"/>
      <c r="BP299" s="111"/>
      <c r="BQ299" s="111"/>
      <c r="BR299" s="111"/>
      <c r="BS299" s="111"/>
      <c r="BT299" s="111"/>
      <c r="BU299" s="111"/>
      <c r="BV299" s="111"/>
      <c r="BW299" s="111"/>
      <c r="BX299" s="111"/>
      <c r="BY299" s="111"/>
      <c r="BZ299" s="111"/>
      <c r="CA299" s="111"/>
      <c r="CB299" s="111"/>
      <c r="CC299" s="111"/>
      <c r="CD299" s="111"/>
      <c r="CE299" s="111"/>
      <c r="CF299" s="111"/>
      <c r="CG299" s="111"/>
      <c r="CH299" s="111"/>
      <c r="CI299" s="111"/>
      <c r="CJ299" s="111"/>
      <c r="CK299" s="111"/>
      <c r="CL299" s="111"/>
      <c r="CM299" s="111"/>
      <c r="CN299" s="111"/>
      <c r="CO299" s="111"/>
      <c r="CP299" s="111"/>
      <c r="CQ299" s="111"/>
      <c r="CR299" s="111"/>
      <c r="CS299" s="111"/>
      <c r="CT299" s="111"/>
      <c r="CU299" s="111"/>
      <c r="CV299" s="111"/>
      <c r="CW299" s="111"/>
      <c r="CX299" s="111"/>
      <c r="CY299" s="111"/>
      <c r="CZ299" s="111"/>
      <c r="DA299" s="111"/>
      <c r="DB299" s="111"/>
      <c r="DC299" s="111"/>
      <c r="DD299" s="111"/>
      <c r="DE299" s="111"/>
      <c r="DF299" s="111"/>
      <c r="DG299" s="111"/>
      <c r="DH299" s="111"/>
      <c r="DI299" s="111"/>
    </row>
    <row r="300" spans="1:113" s="112" customFormat="1" x14ac:dyDescent="0.2">
      <c r="A300" s="30"/>
      <c r="B300" s="42"/>
      <c r="C300" s="51"/>
      <c r="D300" s="52"/>
      <c r="E300" s="51"/>
      <c r="F300" s="53"/>
      <c r="G300" s="103"/>
      <c r="H300" s="45"/>
      <c r="I300" s="104"/>
      <c r="J300" s="105"/>
      <c r="K300" s="48"/>
      <c r="L300" s="106"/>
      <c r="M300" s="104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  <c r="AA300" s="111"/>
      <c r="AB300" s="111"/>
      <c r="AC300" s="111"/>
      <c r="AD300" s="111"/>
      <c r="AE300" s="111"/>
      <c r="AF300" s="111"/>
      <c r="AG300" s="111"/>
      <c r="AH300" s="111"/>
      <c r="AI300" s="111"/>
      <c r="AJ300" s="111"/>
      <c r="AK300" s="111"/>
      <c r="AL300" s="111"/>
      <c r="AM300" s="111"/>
      <c r="AN300" s="111"/>
      <c r="AO300" s="111"/>
      <c r="AP300" s="111"/>
      <c r="AQ300" s="111"/>
      <c r="AR300" s="111"/>
      <c r="AS300" s="111"/>
      <c r="AT300" s="111"/>
      <c r="AU300" s="111"/>
      <c r="AV300" s="111"/>
      <c r="AW300" s="111"/>
      <c r="AX300" s="111"/>
      <c r="AY300" s="111"/>
      <c r="AZ300" s="111"/>
      <c r="BA300" s="111"/>
      <c r="BB300" s="111"/>
      <c r="BC300" s="111"/>
      <c r="BD300" s="111"/>
      <c r="BE300" s="111"/>
      <c r="BF300" s="111"/>
      <c r="BG300" s="111"/>
      <c r="BH300" s="111"/>
      <c r="BI300" s="111"/>
      <c r="BJ300" s="111"/>
      <c r="BK300" s="111"/>
      <c r="BL300" s="111"/>
      <c r="BM300" s="111"/>
      <c r="BN300" s="111"/>
      <c r="BO300" s="111"/>
      <c r="BP300" s="111"/>
      <c r="BQ300" s="111"/>
      <c r="BR300" s="111"/>
      <c r="BS300" s="111"/>
      <c r="BT300" s="111"/>
      <c r="BU300" s="111"/>
      <c r="BV300" s="111"/>
      <c r="BW300" s="111"/>
      <c r="BX300" s="111"/>
      <c r="BY300" s="111"/>
      <c r="BZ300" s="111"/>
      <c r="CA300" s="111"/>
      <c r="CB300" s="111"/>
      <c r="CC300" s="111"/>
      <c r="CD300" s="111"/>
      <c r="CE300" s="111"/>
      <c r="CF300" s="111"/>
      <c r="CG300" s="111"/>
      <c r="CH300" s="111"/>
      <c r="CI300" s="111"/>
      <c r="CJ300" s="111"/>
      <c r="CK300" s="111"/>
      <c r="CL300" s="111"/>
      <c r="CM300" s="111"/>
      <c r="CN300" s="111"/>
      <c r="CO300" s="111"/>
      <c r="CP300" s="111"/>
      <c r="CQ300" s="111"/>
      <c r="CR300" s="111"/>
      <c r="CS300" s="111"/>
      <c r="CT300" s="111"/>
      <c r="CU300" s="111"/>
      <c r="CV300" s="111"/>
      <c r="CW300" s="111"/>
      <c r="CX300" s="111"/>
      <c r="CY300" s="111"/>
      <c r="CZ300" s="111"/>
      <c r="DA300" s="111"/>
      <c r="DB300" s="111"/>
      <c r="DC300" s="111"/>
      <c r="DD300" s="111"/>
      <c r="DE300" s="111"/>
      <c r="DF300" s="111"/>
      <c r="DG300" s="111"/>
      <c r="DH300" s="111"/>
      <c r="DI300" s="111"/>
    </row>
    <row r="301" spans="1:113" s="112" customFormat="1" x14ac:dyDescent="0.2">
      <c r="A301" s="30"/>
      <c r="B301" s="42"/>
      <c r="C301" s="51"/>
      <c r="D301" s="52"/>
      <c r="E301" s="51"/>
      <c r="F301" s="53"/>
      <c r="G301" s="103"/>
      <c r="H301" s="45"/>
      <c r="I301" s="104"/>
      <c r="J301" s="105"/>
      <c r="K301" s="48"/>
      <c r="L301" s="106"/>
      <c r="M301" s="104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111"/>
      <c r="AB301" s="111"/>
      <c r="AC301" s="111"/>
      <c r="AD301" s="111"/>
      <c r="AE301" s="111"/>
      <c r="AF301" s="111"/>
      <c r="AG301" s="111"/>
      <c r="AH301" s="111"/>
      <c r="AI301" s="111"/>
      <c r="AJ301" s="111"/>
      <c r="AK301" s="111"/>
      <c r="AL301" s="111"/>
      <c r="AM301" s="111"/>
      <c r="AN301" s="111"/>
      <c r="AO301" s="111"/>
      <c r="AP301" s="111"/>
      <c r="AQ301" s="111"/>
      <c r="AR301" s="111"/>
      <c r="AS301" s="111"/>
      <c r="AT301" s="111"/>
      <c r="AU301" s="111"/>
      <c r="AV301" s="111"/>
      <c r="AW301" s="111"/>
      <c r="AX301" s="111"/>
      <c r="AY301" s="111"/>
      <c r="AZ301" s="111"/>
      <c r="BA301" s="111"/>
      <c r="BB301" s="111"/>
      <c r="BC301" s="111"/>
      <c r="BD301" s="111"/>
      <c r="BE301" s="111"/>
      <c r="BF301" s="111"/>
      <c r="BG301" s="111"/>
      <c r="BH301" s="111"/>
      <c r="BI301" s="111"/>
      <c r="BJ301" s="111"/>
      <c r="BK301" s="111"/>
      <c r="BL301" s="111"/>
      <c r="BM301" s="111"/>
      <c r="BN301" s="111"/>
      <c r="BO301" s="111"/>
      <c r="BP301" s="111"/>
      <c r="BQ301" s="111"/>
      <c r="BR301" s="111"/>
      <c r="BS301" s="111"/>
      <c r="BT301" s="111"/>
      <c r="BU301" s="111"/>
      <c r="BV301" s="111"/>
      <c r="BW301" s="111"/>
      <c r="BX301" s="111"/>
      <c r="BY301" s="111"/>
      <c r="BZ301" s="111"/>
      <c r="CA301" s="111"/>
      <c r="CB301" s="111"/>
      <c r="CC301" s="111"/>
      <c r="CD301" s="111"/>
      <c r="CE301" s="111"/>
      <c r="CF301" s="111"/>
      <c r="CG301" s="111"/>
      <c r="CH301" s="111"/>
      <c r="CI301" s="111"/>
      <c r="CJ301" s="111"/>
      <c r="CK301" s="111"/>
      <c r="CL301" s="111"/>
      <c r="CM301" s="111"/>
      <c r="CN301" s="111"/>
      <c r="CO301" s="111"/>
      <c r="CP301" s="111"/>
      <c r="CQ301" s="111"/>
      <c r="CR301" s="111"/>
      <c r="CS301" s="111"/>
      <c r="CT301" s="111"/>
      <c r="CU301" s="111"/>
      <c r="CV301" s="111"/>
      <c r="CW301" s="111"/>
      <c r="CX301" s="111"/>
      <c r="CY301" s="111"/>
      <c r="CZ301" s="111"/>
      <c r="DA301" s="111"/>
      <c r="DB301" s="111"/>
      <c r="DC301" s="111"/>
      <c r="DD301" s="111"/>
      <c r="DE301" s="111"/>
      <c r="DF301" s="111"/>
      <c r="DG301" s="111"/>
      <c r="DH301" s="111"/>
      <c r="DI301" s="111"/>
    </row>
    <row r="302" spans="1:113" s="112" customFormat="1" x14ac:dyDescent="0.2">
      <c r="A302" s="30"/>
      <c r="B302" s="42"/>
      <c r="C302" s="51"/>
      <c r="D302" s="52"/>
      <c r="E302" s="51"/>
      <c r="F302" s="53"/>
      <c r="G302" s="103"/>
      <c r="H302" s="45"/>
      <c r="I302" s="104"/>
      <c r="J302" s="105"/>
      <c r="K302" s="48"/>
      <c r="L302" s="106"/>
      <c r="M302" s="104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  <c r="AA302" s="111"/>
      <c r="AB302" s="111"/>
      <c r="AC302" s="111"/>
      <c r="AD302" s="111"/>
      <c r="AE302" s="111"/>
      <c r="AF302" s="111"/>
      <c r="AG302" s="111"/>
      <c r="AH302" s="111"/>
      <c r="AI302" s="111"/>
      <c r="AJ302" s="111"/>
      <c r="AK302" s="111"/>
      <c r="AL302" s="111"/>
      <c r="AM302" s="111"/>
      <c r="AN302" s="111"/>
      <c r="AO302" s="111"/>
      <c r="AP302" s="111"/>
      <c r="AQ302" s="111"/>
      <c r="AR302" s="111"/>
      <c r="AS302" s="111"/>
      <c r="AT302" s="111"/>
      <c r="AU302" s="111"/>
      <c r="AV302" s="111"/>
      <c r="AW302" s="111"/>
      <c r="AX302" s="111"/>
      <c r="AY302" s="111"/>
      <c r="AZ302" s="111"/>
      <c r="BA302" s="111"/>
      <c r="BB302" s="111"/>
      <c r="BC302" s="111"/>
      <c r="BD302" s="111"/>
      <c r="BE302" s="111"/>
      <c r="BF302" s="111"/>
      <c r="BG302" s="111"/>
      <c r="BH302" s="111"/>
      <c r="BI302" s="111"/>
      <c r="BJ302" s="111"/>
      <c r="BK302" s="111"/>
      <c r="BL302" s="111"/>
      <c r="BM302" s="111"/>
      <c r="BN302" s="111"/>
      <c r="BO302" s="111"/>
      <c r="BP302" s="111"/>
      <c r="BQ302" s="111"/>
      <c r="BR302" s="111"/>
      <c r="BS302" s="111"/>
      <c r="BT302" s="111"/>
      <c r="BU302" s="111"/>
      <c r="BV302" s="111"/>
      <c r="BW302" s="111"/>
      <c r="BX302" s="111"/>
      <c r="BY302" s="111"/>
      <c r="BZ302" s="111"/>
      <c r="CA302" s="111"/>
      <c r="CB302" s="111"/>
      <c r="CC302" s="111"/>
      <c r="CD302" s="111"/>
      <c r="CE302" s="111"/>
      <c r="CF302" s="111"/>
      <c r="CG302" s="111"/>
      <c r="CH302" s="111"/>
      <c r="CI302" s="111"/>
      <c r="CJ302" s="111"/>
      <c r="CK302" s="111"/>
      <c r="CL302" s="111"/>
      <c r="CM302" s="111"/>
      <c r="CN302" s="111"/>
      <c r="CO302" s="111"/>
      <c r="CP302" s="111"/>
      <c r="CQ302" s="111"/>
      <c r="CR302" s="111"/>
      <c r="CS302" s="111"/>
      <c r="CT302" s="111"/>
      <c r="CU302" s="111"/>
      <c r="CV302" s="111"/>
      <c r="CW302" s="111"/>
      <c r="CX302" s="111"/>
      <c r="CY302" s="111"/>
      <c r="CZ302" s="111"/>
      <c r="DA302" s="111"/>
      <c r="DB302" s="111"/>
      <c r="DC302" s="111"/>
      <c r="DD302" s="111"/>
      <c r="DE302" s="111"/>
      <c r="DF302" s="111"/>
      <c r="DG302" s="111"/>
      <c r="DH302" s="111"/>
      <c r="DI302" s="111"/>
    </row>
    <row r="303" spans="1:113" s="112" customFormat="1" x14ac:dyDescent="0.2">
      <c r="A303" s="30"/>
      <c r="B303" s="42"/>
      <c r="C303" s="51"/>
      <c r="D303" s="52"/>
      <c r="E303" s="51"/>
      <c r="F303" s="53"/>
      <c r="G303" s="103"/>
      <c r="H303" s="45"/>
      <c r="I303" s="104"/>
      <c r="J303" s="105"/>
      <c r="K303" s="48"/>
      <c r="L303" s="106"/>
      <c r="M303" s="104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  <c r="AA303" s="111"/>
      <c r="AB303" s="111"/>
      <c r="AC303" s="111"/>
      <c r="AD303" s="111"/>
      <c r="AE303" s="111"/>
      <c r="AF303" s="111"/>
      <c r="AG303" s="111"/>
      <c r="AH303" s="111"/>
      <c r="AI303" s="111"/>
      <c r="AJ303" s="111"/>
      <c r="AK303" s="111"/>
      <c r="AL303" s="111"/>
      <c r="AM303" s="111"/>
      <c r="AN303" s="111"/>
      <c r="AO303" s="111"/>
      <c r="AP303" s="111"/>
      <c r="AQ303" s="111"/>
      <c r="AR303" s="111"/>
      <c r="AS303" s="111"/>
      <c r="AT303" s="111"/>
      <c r="AU303" s="111"/>
      <c r="AV303" s="111"/>
      <c r="AW303" s="111"/>
      <c r="AX303" s="111"/>
      <c r="AY303" s="111"/>
      <c r="AZ303" s="111"/>
      <c r="BA303" s="111"/>
      <c r="BB303" s="111"/>
      <c r="BC303" s="111"/>
      <c r="BD303" s="111"/>
      <c r="BE303" s="111"/>
      <c r="BF303" s="111"/>
      <c r="BG303" s="111"/>
      <c r="BH303" s="111"/>
      <c r="BI303" s="111"/>
      <c r="BJ303" s="111"/>
      <c r="BK303" s="111"/>
      <c r="BL303" s="111"/>
      <c r="BM303" s="111"/>
      <c r="BN303" s="111"/>
      <c r="BO303" s="111"/>
      <c r="BP303" s="111"/>
      <c r="BQ303" s="111"/>
      <c r="BR303" s="111"/>
      <c r="BS303" s="111"/>
      <c r="BT303" s="111"/>
      <c r="BU303" s="111"/>
      <c r="BV303" s="111"/>
      <c r="BW303" s="111"/>
      <c r="BX303" s="111"/>
      <c r="BY303" s="111"/>
      <c r="BZ303" s="111"/>
      <c r="CA303" s="111"/>
      <c r="CB303" s="111"/>
      <c r="CC303" s="111"/>
      <c r="CD303" s="111"/>
      <c r="CE303" s="111"/>
      <c r="CF303" s="111"/>
      <c r="CG303" s="111"/>
      <c r="CH303" s="111"/>
      <c r="CI303" s="111"/>
      <c r="CJ303" s="111"/>
      <c r="CK303" s="111"/>
      <c r="CL303" s="111"/>
      <c r="CM303" s="111"/>
      <c r="CN303" s="111"/>
      <c r="CO303" s="111"/>
      <c r="CP303" s="111"/>
      <c r="CQ303" s="111"/>
      <c r="CR303" s="111"/>
      <c r="CS303" s="111"/>
      <c r="CT303" s="111"/>
      <c r="CU303" s="111"/>
      <c r="CV303" s="111"/>
      <c r="CW303" s="111"/>
      <c r="CX303" s="111"/>
      <c r="CY303" s="111"/>
      <c r="CZ303" s="111"/>
      <c r="DA303" s="111"/>
      <c r="DB303" s="111"/>
      <c r="DC303" s="111"/>
      <c r="DD303" s="111"/>
      <c r="DE303" s="111"/>
      <c r="DF303" s="111"/>
      <c r="DG303" s="111"/>
      <c r="DH303" s="111"/>
      <c r="DI303" s="111"/>
    </row>
    <row r="304" spans="1:113" s="112" customFormat="1" x14ac:dyDescent="0.2">
      <c r="A304" s="30"/>
      <c r="B304" s="42"/>
      <c r="C304" s="51"/>
      <c r="D304" s="52"/>
      <c r="E304" s="51"/>
      <c r="F304" s="53"/>
      <c r="G304" s="103"/>
      <c r="H304" s="45"/>
      <c r="I304" s="104"/>
      <c r="J304" s="105"/>
      <c r="K304" s="48"/>
      <c r="L304" s="106"/>
      <c r="M304" s="104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  <c r="AA304" s="111"/>
      <c r="AB304" s="111"/>
      <c r="AC304" s="111"/>
      <c r="AD304" s="111"/>
      <c r="AE304" s="111"/>
      <c r="AF304" s="111"/>
      <c r="AG304" s="111"/>
      <c r="AH304" s="111"/>
      <c r="AI304" s="111"/>
      <c r="AJ304" s="111"/>
      <c r="AK304" s="111"/>
      <c r="AL304" s="111"/>
      <c r="AM304" s="111"/>
      <c r="AN304" s="111"/>
      <c r="AO304" s="111"/>
      <c r="AP304" s="111"/>
      <c r="AQ304" s="111"/>
      <c r="AR304" s="111"/>
      <c r="AS304" s="111"/>
      <c r="AT304" s="111"/>
      <c r="AU304" s="111"/>
      <c r="AV304" s="111"/>
      <c r="AW304" s="111"/>
      <c r="AX304" s="111"/>
      <c r="AY304" s="111"/>
      <c r="AZ304" s="111"/>
      <c r="BA304" s="111"/>
      <c r="BB304" s="111"/>
      <c r="BC304" s="111"/>
      <c r="BD304" s="111"/>
      <c r="BE304" s="111"/>
      <c r="BF304" s="111"/>
      <c r="BG304" s="111"/>
      <c r="BH304" s="111"/>
      <c r="BI304" s="111"/>
      <c r="BJ304" s="111"/>
      <c r="BK304" s="111"/>
      <c r="BL304" s="111"/>
      <c r="BM304" s="111"/>
      <c r="BN304" s="111"/>
      <c r="BO304" s="111"/>
      <c r="BP304" s="111"/>
      <c r="BQ304" s="111"/>
      <c r="BR304" s="111"/>
      <c r="BS304" s="111"/>
      <c r="BT304" s="111"/>
      <c r="BU304" s="111"/>
      <c r="BV304" s="111"/>
      <c r="BW304" s="111"/>
      <c r="BX304" s="111"/>
      <c r="BY304" s="111"/>
      <c r="BZ304" s="111"/>
      <c r="CA304" s="111"/>
      <c r="CB304" s="111"/>
      <c r="CC304" s="111"/>
      <c r="CD304" s="111"/>
      <c r="CE304" s="111"/>
      <c r="CF304" s="111"/>
      <c r="CG304" s="111"/>
      <c r="CH304" s="111"/>
      <c r="CI304" s="111"/>
      <c r="CJ304" s="111"/>
      <c r="CK304" s="111"/>
      <c r="CL304" s="111"/>
      <c r="CM304" s="111"/>
      <c r="CN304" s="111"/>
      <c r="CO304" s="111"/>
      <c r="CP304" s="111"/>
      <c r="CQ304" s="111"/>
      <c r="CR304" s="111"/>
      <c r="CS304" s="111"/>
      <c r="CT304" s="111"/>
      <c r="CU304" s="111"/>
      <c r="CV304" s="111"/>
      <c r="CW304" s="111"/>
      <c r="CX304" s="111"/>
      <c r="CY304" s="111"/>
      <c r="CZ304" s="111"/>
      <c r="DA304" s="111"/>
      <c r="DB304" s="111"/>
      <c r="DC304" s="111"/>
      <c r="DD304" s="111"/>
      <c r="DE304" s="111"/>
      <c r="DF304" s="111"/>
      <c r="DG304" s="111"/>
      <c r="DH304" s="111"/>
      <c r="DI304" s="111"/>
    </row>
    <row r="305" spans="1:113" s="112" customFormat="1" x14ac:dyDescent="0.2">
      <c r="A305" s="30"/>
      <c r="B305" s="42"/>
      <c r="C305" s="51"/>
      <c r="D305" s="52"/>
      <c r="E305" s="51"/>
      <c r="F305" s="53"/>
      <c r="G305" s="103"/>
      <c r="H305" s="45"/>
      <c r="I305" s="104"/>
      <c r="J305" s="105"/>
      <c r="K305" s="48"/>
      <c r="L305" s="106"/>
      <c r="M305" s="104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  <c r="AA305" s="111"/>
      <c r="AB305" s="111"/>
      <c r="AC305" s="111"/>
      <c r="AD305" s="111"/>
      <c r="AE305" s="111"/>
      <c r="AF305" s="111"/>
      <c r="AG305" s="111"/>
      <c r="AH305" s="111"/>
      <c r="AI305" s="111"/>
      <c r="AJ305" s="111"/>
      <c r="AK305" s="111"/>
      <c r="AL305" s="111"/>
      <c r="AM305" s="111"/>
      <c r="AN305" s="111"/>
      <c r="AO305" s="111"/>
      <c r="AP305" s="111"/>
      <c r="AQ305" s="111"/>
      <c r="AR305" s="111"/>
      <c r="AS305" s="111"/>
      <c r="AT305" s="111"/>
      <c r="AU305" s="111"/>
      <c r="AV305" s="111"/>
      <c r="AW305" s="111"/>
      <c r="AX305" s="111"/>
      <c r="AY305" s="111"/>
      <c r="AZ305" s="111"/>
      <c r="BA305" s="111"/>
      <c r="BB305" s="111"/>
      <c r="BC305" s="111"/>
      <c r="BD305" s="111"/>
      <c r="BE305" s="111"/>
      <c r="BF305" s="111"/>
      <c r="BG305" s="111"/>
      <c r="BH305" s="111"/>
      <c r="BI305" s="111"/>
      <c r="BJ305" s="111"/>
      <c r="BK305" s="111"/>
      <c r="BL305" s="111"/>
      <c r="BM305" s="111"/>
      <c r="BN305" s="111"/>
      <c r="BO305" s="111"/>
      <c r="BP305" s="111"/>
      <c r="BQ305" s="111"/>
      <c r="BR305" s="111"/>
      <c r="BS305" s="111"/>
      <c r="BT305" s="111"/>
      <c r="BU305" s="111"/>
      <c r="BV305" s="111"/>
      <c r="BW305" s="111"/>
      <c r="BX305" s="111"/>
      <c r="BY305" s="111"/>
      <c r="BZ305" s="111"/>
      <c r="CA305" s="111"/>
      <c r="CB305" s="111"/>
      <c r="CC305" s="111"/>
      <c r="CD305" s="111"/>
      <c r="CE305" s="111"/>
      <c r="CF305" s="111"/>
      <c r="CG305" s="111"/>
      <c r="CH305" s="111"/>
      <c r="CI305" s="111"/>
      <c r="CJ305" s="111"/>
      <c r="CK305" s="111"/>
      <c r="CL305" s="111"/>
      <c r="CM305" s="111"/>
      <c r="CN305" s="111"/>
      <c r="CO305" s="111"/>
      <c r="CP305" s="111"/>
      <c r="CQ305" s="111"/>
      <c r="CR305" s="111"/>
      <c r="CS305" s="111"/>
      <c r="CT305" s="111"/>
      <c r="CU305" s="111"/>
      <c r="CV305" s="111"/>
      <c r="CW305" s="111"/>
      <c r="CX305" s="111"/>
      <c r="CY305" s="111"/>
      <c r="CZ305" s="111"/>
      <c r="DA305" s="111"/>
      <c r="DB305" s="111"/>
      <c r="DC305" s="111"/>
      <c r="DD305" s="111"/>
      <c r="DE305" s="111"/>
      <c r="DF305" s="111"/>
      <c r="DG305" s="111"/>
      <c r="DH305" s="111"/>
      <c r="DI305" s="111"/>
    </row>
    <row r="306" spans="1:113" s="112" customFormat="1" x14ac:dyDescent="0.2">
      <c r="A306" s="30"/>
      <c r="B306" s="42"/>
      <c r="C306" s="51"/>
      <c r="D306" s="52"/>
      <c r="E306" s="51"/>
      <c r="F306" s="53"/>
      <c r="G306" s="103"/>
      <c r="H306" s="45"/>
      <c r="I306" s="104"/>
      <c r="J306" s="105"/>
      <c r="K306" s="48"/>
      <c r="L306" s="106"/>
      <c r="M306" s="104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  <c r="AA306" s="111"/>
      <c r="AB306" s="111"/>
      <c r="AC306" s="111"/>
      <c r="AD306" s="111"/>
      <c r="AE306" s="111"/>
      <c r="AF306" s="111"/>
      <c r="AG306" s="111"/>
      <c r="AH306" s="111"/>
      <c r="AI306" s="111"/>
      <c r="AJ306" s="111"/>
      <c r="AK306" s="111"/>
      <c r="AL306" s="111"/>
      <c r="AM306" s="111"/>
      <c r="AN306" s="111"/>
      <c r="AO306" s="111"/>
      <c r="AP306" s="111"/>
      <c r="AQ306" s="111"/>
      <c r="AR306" s="111"/>
      <c r="AS306" s="111"/>
      <c r="AT306" s="111"/>
      <c r="AU306" s="111"/>
      <c r="AV306" s="111"/>
      <c r="AW306" s="111"/>
      <c r="AX306" s="111"/>
      <c r="AY306" s="111"/>
      <c r="AZ306" s="111"/>
      <c r="BA306" s="111"/>
      <c r="BB306" s="111"/>
      <c r="BC306" s="111"/>
      <c r="BD306" s="111"/>
      <c r="BE306" s="111"/>
      <c r="BF306" s="111"/>
      <c r="BG306" s="111"/>
      <c r="BH306" s="111"/>
      <c r="BI306" s="111"/>
      <c r="BJ306" s="111"/>
      <c r="BK306" s="111"/>
      <c r="BL306" s="111"/>
      <c r="BM306" s="111"/>
      <c r="BN306" s="111"/>
      <c r="BO306" s="111"/>
      <c r="BP306" s="111"/>
      <c r="BQ306" s="111"/>
      <c r="BR306" s="111"/>
      <c r="BS306" s="111"/>
      <c r="BT306" s="111"/>
      <c r="BU306" s="111"/>
      <c r="BV306" s="111"/>
      <c r="BW306" s="111"/>
      <c r="BX306" s="111"/>
      <c r="BY306" s="111"/>
      <c r="BZ306" s="111"/>
      <c r="CA306" s="111"/>
      <c r="CB306" s="111"/>
      <c r="CC306" s="111"/>
      <c r="CD306" s="111"/>
      <c r="CE306" s="111"/>
      <c r="CF306" s="111"/>
      <c r="CG306" s="111"/>
      <c r="CH306" s="111"/>
      <c r="CI306" s="111"/>
      <c r="CJ306" s="111"/>
      <c r="CK306" s="111"/>
      <c r="CL306" s="111"/>
      <c r="CM306" s="111"/>
      <c r="CN306" s="111"/>
      <c r="CO306" s="111"/>
      <c r="CP306" s="111"/>
      <c r="CQ306" s="111"/>
      <c r="CR306" s="111"/>
      <c r="CS306" s="111"/>
      <c r="CT306" s="111"/>
      <c r="CU306" s="111"/>
      <c r="CV306" s="111"/>
      <c r="CW306" s="111"/>
      <c r="CX306" s="111"/>
      <c r="CY306" s="111"/>
      <c r="CZ306" s="111"/>
      <c r="DA306" s="111"/>
      <c r="DB306" s="111"/>
      <c r="DC306" s="111"/>
      <c r="DD306" s="111"/>
      <c r="DE306" s="111"/>
      <c r="DF306" s="111"/>
      <c r="DG306" s="111"/>
      <c r="DH306" s="111"/>
      <c r="DI306" s="111"/>
    </row>
    <row r="307" spans="1:113" s="112" customFormat="1" x14ac:dyDescent="0.2">
      <c r="A307" s="30"/>
      <c r="B307" s="42"/>
      <c r="C307" s="51"/>
      <c r="D307" s="52"/>
      <c r="E307" s="51"/>
      <c r="F307" s="53"/>
      <c r="G307" s="103"/>
      <c r="H307" s="45"/>
      <c r="I307" s="104"/>
      <c r="J307" s="105"/>
      <c r="K307" s="48"/>
      <c r="L307" s="106"/>
      <c r="M307" s="104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  <c r="AA307" s="111"/>
      <c r="AB307" s="111"/>
      <c r="AC307" s="111"/>
      <c r="AD307" s="111"/>
      <c r="AE307" s="111"/>
      <c r="AF307" s="111"/>
      <c r="AG307" s="111"/>
      <c r="AH307" s="111"/>
      <c r="AI307" s="111"/>
      <c r="AJ307" s="111"/>
      <c r="AK307" s="111"/>
      <c r="AL307" s="111"/>
      <c r="AM307" s="111"/>
      <c r="AN307" s="111"/>
      <c r="AO307" s="111"/>
      <c r="AP307" s="111"/>
      <c r="AQ307" s="111"/>
      <c r="AR307" s="111"/>
      <c r="AS307" s="111"/>
      <c r="AT307" s="111"/>
      <c r="AU307" s="111"/>
      <c r="AV307" s="111"/>
      <c r="AW307" s="111"/>
      <c r="AX307" s="111"/>
      <c r="AY307" s="111"/>
      <c r="AZ307" s="111"/>
      <c r="BA307" s="111"/>
      <c r="BB307" s="111"/>
      <c r="BC307" s="111"/>
      <c r="BD307" s="111"/>
      <c r="BE307" s="111"/>
      <c r="BF307" s="111"/>
      <c r="BG307" s="111"/>
      <c r="BH307" s="111"/>
      <c r="BI307" s="111"/>
      <c r="BJ307" s="111"/>
      <c r="BK307" s="111"/>
      <c r="BL307" s="111"/>
      <c r="BM307" s="111"/>
      <c r="BN307" s="111"/>
      <c r="BO307" s="111"/>
      <c r="BP307" s="111"/>
      <c r="BQ307" s="111"/>
      <c r="BR307" s="111"/>
      <c r="BS307" s="111"/>
      <c r="BT307" s="111"/>
      <c r="BU307" s="111"/>
      <c r="BV307" s="111"/>
      <c r="BW307" s="111"/>
      <c r="BX307" s="111"/>
      <c r="BY307" s="111"/>
      <c r="BZ307" s="111"/>
      <c r="CA307" s="111"/>
      <c r="CB307" s="111"/>
      <c r="CC307" s="111"/>
      <c r="CD307" s="111"/>
      <c r="CE307" s="111"/>
      <c r="CF307" s="111"/>
      <c r="CG307" s="111"/>
      <c r="CH307" s="111"/>
      <c r="CI307" s="111"/>
      <c r="CJ307" s="111"/>
      <c r="CK307" s="111"/>
      <c r="CL307" s="111"/>
      <c r="CM307" s="111"/>
      <c r="CN307" s="111"/>
      <c r="CO307" s="111"/>
      <c r="CP307" s="111"/>
      <c r="CQ307" s="111"/>
      <c r="CR307" s="111"/>
      <c r="CS307" s="111"/>
      <c r="CT307" s="111"/>
      <c r="CU307" s="111"/>
      <c r="CV307" s="111"/>
      <c r="CW307" s="111"/>
      <c r="CX307" s="111"/>
      <c r="CY307" s="111"/>
      <c r="CZ307" s="111"/>
      <c r="DA307" s="111"/>
      <c r="DB307" s="111"/>
      <c r="DC307" s="111"/>
      <c r="DD307" s="111"/>
      <c r="DE307" s="111"/>
      <c r="DF307" s="111"/>
      <c r="DG307" s="111"/>
      <c r="DH307" s="111"/>
      <c r="DI307" s="111"/>
    </row>
    <row r="308" spans="1:113" s="112" customFormat="1" x14ac:dyDescent="0.2">
      <c r="A308" s="30"/>
      <c r="B308" s="42"/>
      <c r="C308" s="51"/>
      <c r="D308" s="52"/>
      <c r="E308" s="51"/>
      <c r="F308" s="53"/>
      <c r="G308" s="103"/>
      <c r="H308" s="45"/>
      <c r="I308" s="104"/>
      <c r="J308" s="105"/>
      <c r="K308" s="48"/>
      <c r="L308" s="106"/>
      <c r="M308" s="104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  <c r="AA308" s="111"/>
      <c r="AB308" s="111"/>
      <c r="AC308" s="111"/>
      <c r="AD308" s="111"/>
      <c r="AE308" s="111"/>
      <c r="AF308" s="111"/>
      <c r="AG308" s="111"/>
      <c r="AH308" s="111"/>
      <c r="AI308" s="111"/>
      <c r="AJ308" s="111"/>
      <c r="AK308" s="111"/>
      <c r="AL308" s="111"/>
      <c r="AM308" s="111"/>
      <c r="AN308" s="111"/>
      <c r="AO308" s="111"/>
      <c r="AP308" s="111"/>
      <c r="AQ308" s="111"/>
      <c r="AR308" s="111"/>
      <c r="AS308" s="111"/>
      <c r="AT308" s="111"/>
      <c r="AU308" s="111"/>
      <c r="AV308" s="111"/>
      <c r="AW308" s="111"/>
      <c r="AX308" s="111"/>
      <c r="AY308" s="111"/>
      <c r="AZ308" s="111"/>
      <c r="BA308" s="111"/>
      <c r="BB308" s="111"/>
      <c r="BC308" s="111"/>
      <c r="BD308" s="111"/>
      <c r="BE308" s="111"/>
      <c r="BF308" s="111"/>
      <c r="BG308" s="111"/>
      <c r="BH308" s="111"/>
      <c r="BI308" s="111"/>
      <c r="BJ308" s="111"/>
      <c r="BK308" s="111"/>
      <c r="BL308" s="111"/>
      <c r="BM308" s="111"/>
      <c r="BN308" s="111"/>
      <c r="BO308" s="111"/>
      <c r="BP308" s="111"/>
      <c r="BQ308" s="111"/>
      <c r="BR308" s="111"/>
      <c r="BS308" s="111"/>
      <c r="BT308" s="111"/>
      <c r="BU308" s="111"/>
      <c r="BV308" s="111"/>
      <c r="BW308" s="111"/>
      <c r="BX308" s="111"/>
      <c r="BY308" s="111"/>
      <c r="BZ308" s="111"/>
      <c r="CA308" s="111"/>
      <c r="CB308" s="111"/>
      <c r="CC308" s="111"/>
      <c r="CD308" s="111"/>
      <c r="CE308" s="111"/>
      <c r="CF308" s="111"/>
      <c r="CG308" s="111"/>
      <c r="CH308" s="111"/>
      <c r="CI308" s="111"/>
      <c r="CJ308" s="111"/>
      <c r="CK308" s="111"/>
      <c r="CL308" s="111"/>
      <c r="CM308" s="111"/>
      <c r="CN308" s="111"/>
      <c r="CO308" s="111"/>
      <c r="CP308" s="111"/>
      <c r="CQ308" s="111"/>
      <c r="CR308" s="111"/>
      <c r="CS308" s="111"/>
      <c r="CT308" s="111"/>
      <c r="CU308" s="111"/>
      <c r="CV308" s="111"/>
      <c r="CW308" s="111"/>
      <c r="CX308" s="111"/>
      <c r="CY308" s="111"/>
      <c r="CZ308" s="111"/>
      <c r="DA308" s="111"/>
      <c r="DB308" s="111"/>
      <c r="DC308" s="111"/>
      <c r="DD308" s="111"/>
      <c r="DE308" s="111"/>
      <c r="DF308" s="111"/>
      <c r="DG308" s="111"/>
      <c r="DH308" s="111"/>
      <c r="DI308" s="111"/>
    </row>
    <row r="309" spans="1:113" s="112" customFormat="1" x14ac:dyDescent="0.2">
      <c r="A309" s="30"/>
      <c r="B309" s="42"/>
      <c r="C309" s="51"/>
      <c r="D309" s="52"/>
      <c r="E309" s="51"/>
      <c r="F309" s="53"/>
      <c r="G309" s="103"/>
      <c r="H309" s="45"/>
      <c r="I309" s="104"/>
      <c r="J309" s="105"/>
      <c r="K309" s="48"/>
      <c r="L309" s="106"/>
      <c r="M309" s="104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  <c r="AA309" s="111"/>
      <c r="AB309" s="111"/>
      <c r="AC309" s="111"/>
      <c r="AD309" s="111"/>
      <c r="AE309" s="111"/>
      <c r="AF309" s="111"/>
      <c r="AG309" s="111"/>
      <c r="AH309" s="111"/>
      <c r="AI309" s="111"/>
      <c r="AJ309" s="111"/>
      <c r="AK309" s="111"/>
      <c r="AL309" s="111"/>
      <c r="AM309" s="111"/>
      <c r="AN309" s="111"/>
      <c r="AO309" s="111"/>
      <c r="AP309" s="111"/>
      <c r="AQ309" s="111"/>
      <c r="AR309" s="111"/>
      <c r="AS309" s="111"/>
      <c r="AT309" s="111"/>
      <c r="AU309" s="111"/>
      <c r="AV309" s="111"/>
      <c r="AW309" s="111"/>
      <c r="AX309" s="111"/>
      <c r="AY309" s="111"/>
      <c r="AZ309" s="111"/>
      <c r="BA309" s="111"/>
      <c r="BB309" s="111"/>
      <c r="BC309" s="111"/>
      <c r="BD309" s="111"/>
      <c r="BE309" s="111"/>
      <c r="BF309" s="111"/>
      <c r="BG309" s="111"/>
      <c r="BH309" s="111"/>
      <c r="BI309" s="111"/>
      <c r="BJ309" s="111"/>
      <c r="BK309" s="111"/>
      <c r="BL309" s="111"/>
      <c r="BM309" s="111"/>
      <c r="BN309" s="111"/>
      <c r="BO309" s="111"/>
      <c r="BP309" s="111"/>
      <c r="BQ309" s="111"/>
      <c r="BR309" s="111"/>
      <c r="BS309" s="111"/>
      <c r="BT309" s="111"/>
      <c r="BU309" s="111"/>
      <c r="BV309" s="111"/>
      <c r="BW309" s="111"/>
      <c r="BX309" s="111"/>
      <c r="BY309" s="111"/>
      <c r="BZ309" s="111"/>
      <c r="CA309" s="111"/>
      <c r="CB309" s="111"/>
      <c r="CC309" s="111"/>
      <c r="CD309" s="111"/>
      <c r="CE309" s="111"/>
      <c r="CF309" s="111"/>
      <c r="CG309" s="111"/>
      <c r="CH309" s="111"/>
      <c r="CI309" s="111"/>
      <c r="CJ309" s="111"/>
      <c r="CK309" s="111"/>
      <c r="CL309" s="111"/>
      <c r="CM309" s="111"/>
      <c r="CN309" s="111"/>
      <c r="CO309" s="111"/>
      <c r="CP309" s="111"/>
      <c r="CQ309" s="111"/>
      <c r="CR309" s="111"/>
      <c r="CS309" s="111"/>
      <c r="CT309" s="111"/>
      <c r="CU309" s="111"/>
      <c r="CV309" s="111"/>
      <c r="CW309" s="111"/>
      <c r="CX309" s="111"/>
      <c r="CY309" s="111"/>
      <c r="CZ309" s="111"/>
      <c r="DA309" s="111"/>
      <c r="DB309" s="111"/>
      <c r="DC309" s="111"/>
      <c r="DD309" s="111"/>
      <c r="DE309" s="111"/>
      <c r="DF309" s="111"/>
      <c r="DG309" s="111"/>
      <c r="DH309" s="111"/>
      <c r="DI309" s="111"/>
    </row>
    <row r="310" spans="1:113" s="112" customFormat="1" x14ac:dyDescent="0.2">
      <c r="A310" s="30"/>
      <c r="B310" s="42"/>
      <c r="C310" s="51"/>
      <c r="D310" s="52"/>
      <c r="E310" s="51"/>
      <c r="F310" s="53"/>
      <c r="G310" s="103"/>
      <c r="H310" s="45"/>
      <c r="I310" s="104"/>
      <c r="J310" s="105"/>
      <c r="K310" s="48"/>
      <c r="L310" s="106"/>
      <c r="M310" s="104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  <c r="AA310" s="111"/>
      <c r="AB310" s="111"/>
      <c r="AC310" s="111"/>
      <c r="AD310" s="111"/>
      <c r="AE310" s="111"/>
      <c r="AF310" s="111"/>
      <c r="AG310" s="111"/>
      <c r="AH310" s="111"/>
      <c r="AI310" s="111"/>
      <c r="AJ310" s="111"/>
      <c r="AK310" s="111"/>
      <c r="AL310" s="111"/>
      <c r="AM310" s="111"/>
      <c r="AN310" s="111"/>
      <c r="AO310" s="111"/>
      <c r="AP310" s="111"/>
      <c r="AQ310" s="111"/>
      <c r="AR310" s="111"/>
      <c r="AS310" s="111"/>
      <c r="AT310" s="111"/>
      <c r="AU310" s="111"/>
      <c r="AV310" s="111"/>
      <c r="AW310" s="111"/>
      <c r="AX310" s="111"/>
      <c r="AY310" s="111"/>
      <c r="AZ310" s="111"/>
      <c r="BA310" s="111"/>
      <c r="BB310" s="111"/>
      <c r="BC310" s="111"/>
      <c r="BD310" s="111"/>
      <c r="BE310" s="111"/>
      <c r="BF310" s="111"/>
      <c r="BG310" s="111"/>
      <c r="BH310" s="111"/>
      <c r="BI310" s="111"/>
      <c r="BJ310" s="111"/>
      <c r="BK310" s="111"/>
      <c r="BL310" s="111"/>
      <c r="BM310" s="111"/>
      <c r="BN310" s="111"/>
      <c r="BO310" s="111"/>
      <c r="BP310" s="111"/>
      <c r="BQ310" s="111"/>
      <c r="BR310" s="111"/>
      <c r="BS310" s="111"/>
      <c r="BT310" s="111"/>
      <c r="BU310" s="111"/>
      <c r="BV310" s="111"/>
      <c r="BW310" s="111"/>
      <c r="BX310" s="111"/>
      <c r="BY310" s="111"/>
      <c r="BZ310" s="111"/>
      <c r="CA310" s="111"/>
      <c r="CB310" s="111"/>
      <c r="CC310" s="111"/>
      <c r="CD310" s="111"/>
      <c r="CE310" s="111"/>
      <c r="CF310" s="111"/>
      <c r="CG310" s="111"/>
      <c r="CH310" s="111"/>
      <c r="CI310" s="111"/>
      <c r="CJ310" s="111"/>
      <c r="CK310" s="111"/>
      <c r="CL310" s="111"/>
      <c r="CM310" s="111"/>
      <c r="CN310" s="111"/>
      <c r="CO310" s="111"/>
      <c r="CP310" s="111"/>
      <c r="CQ310" s="111"/>
      <c r="CR310" s="111"/>
      <c r="CS310" s="111"/>
      <c r="CT310" s="111"/>
      <c r="CU310" s="111"/>
      <c r="CV310" s="111"/>
      <c r="CW310" s="111"/>
      <c r="CX310" s="111"/>
      <c r="CY310" s="111"/>
      <c r="CZ310" s="111"/>
      <c r="DA310" s="111"/>
      <c r="DB310" s="111"/>
      <c r="DC310" s="111"/>
      <c r="DD310" s="111"/>
      <c r="DE310" s="111"/>
      <c r="DF310" s="111"/>
      <c r="DG310" s="111"/>
      <c r="DH310" s="111"/>
      <c r="DI310" s="111"/>
    </row>
    <row r="311" spans="1:113" s="112" customFormat="1" x14ac:dyDescent="0.2">
      <c r="A311" s="30"/>
      <c r="B311" s="42"/>
      <c r="C311" s="51"/>
      <c r="D311" s="52"/>
      <c r="E311" s="51"/>
      <c r="F311" s="53"/>
      <c r="G311" s="103"/>
      <c r="H311" s="45"/>
      <c r="I311" s="104"/>
      <c r="J311" s="105"/>
      <c r="K311" s="48"/>
      <c r="L311" s="106"/>
      <c r="M311" s="104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  <c r="AA311" s="111"/>
      <c r="AB311" s="111"/>
      <c r="AC311" s="111"/>
      <c r="AD311" s="111"/>
      <c r="AE311" s="111"/>
      <c r="AF311" s="111"/>
      <c r="AG311" s="111"/>
      <c r="AH311" s="111"/>
      <c r="AI311" s="111"/>
      <c r="AJ311" s="111"/>
      <c r="AK311" s="111"/>
      <c r="AL311" s="111"/>
      <c r="AM311" s="111"/>
      <c r="AN311" s="111"/>
      <c r="AO311" s="111"/>
      <c r="AP311" s="111"/>
      <c r="AQ311" s="111"/>
      <c r="AR311" s="111"/>
      <c r="AS311" s="111"/>
      <c r="AT311" s="111"/>
      <c r="AU311" s="111"/>
      <c r="AV311" s="111"/>
      <c r="AW311" s="111"/>
      <c r="AX311" s="111"/>
      <c r="AY311" s="111"/>
      <c r="AZ311" s="111"/>
      <c r="BA311" s="111"/>
      <c r="BB311" s="111"/>
      <c r="BC311" s="111"/>
      <c r="BD311" s="111"/>
      <c r="BE311" s="111"/>
      <c r="BF311" s="111"/>
      <c r="BG311" s="111"/>
      <c r="BH311" s="111"/>
      <c r="BI311" s="111"/>
      <c r="BJ311" s="111"/>
      <c r="BK311" s="111"/>
      <c r="BL311" s="111"/>
      <c r="BM311" s="111"/>
      <c r="BN311" s="111"/>
      <c r="BO311" s="111"/>
      <c r="BP311" s="111"/>
      <c r="BQ311" s="111"/>
      <c r="BR311" s="111"/>
      <c r="BS311" s="111"/>
      <c r="BT311" s="111"/>
      <c r="BU311" s="111"/>
      <c r="BV311" s="111"/>
      <c r="BW311" s="111"/>
      <c r="BX311" s="111"/>
      <c r="BY311" s="111"/>
      <c r="BZ311" s="111"/>
      <c r="CA311" s="111"/>
      <c r="CB311" s="111"/>
      <c r="CC311" s="111"/>
      <c r="CD311" s="111"/>
      <c r="CE311" s="111"/>
      <c r="CF311" s="111"/>
      <c r="CG311" s="111"/>
      <c r="CH311" s="111"/>
      <c r="CI311" s="111"/>
      <c r="CJ311" s="111"/>
      <c r="CK311" s="111"/>
      <c r="CL311" s="111"/>
      <c r="CM311" s="111"/>
      <c r="CN311" s="111"/>
      <c r="CO311" s="111"/>
      <c r="CP311" s="111"/>
      <c r="CQ311" s="111"/>
      <c r="CR311" s="111"/>
      <c r="CS311" s="111"/>
      <c r="CT311" s="111"/>
      <c r="CU311" s="111"/>
      <c r="CV311" s="111"/>
      <c r="CW311" s="111"/>
      <c r="CX311" s="111"/>
      <c r="CY311" s="111"/>
      <c r="CZ311" s="111"/>
      <c r="DA311" s="111"/>
      <c r="DB311" s="111"/>
      <c r="DC311" s="111"/>
      <c r="DD311" s="111"/>
      <c r="DE311" s="111"/>
      <c r="DF311" s="111"/>
      <c r="DG311" s="111"/>
      <c r="DH311" s="111"/>
      <c r="DI311" s="111"/>
    </row>
    <row r="312" spans="1:113" s="112" customFormat="1" x14ac:dyDescent="0.2">
      <c r="A312" s="30"/>
      <c r="B312" s="42"/>
      <c r="C312" s="51"/>
      <c r="D312" s="52"/>
      <c r="E312" s="51"/>
      <c r="F312" s="53"/>
      <c r="G312" s="103"/>
      <c r="H312" s="45"/>
      <c r="I312" s="104"/>
      <c r="J312" s="105"/>
      <c r="K312" s="48"/>
      <c r="L312" s="106"/>
      <c r="M312" s="104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  <c r="AA312" s="111"/>
      <c r="AB312" s="111"/>
      <c r="AC312" s="111"/>
      <c r="AD312" s="111"/>
      <c r="AE312" s="111"/>
      <c r="AF312" s="111"/>
      <c r="AG312" s="111"/>
      <c r="AH312" s="111"/>
      <c r="AI312" s="111"/>
      <c r="AJ312" s="111"/>
      <c r="AK312" s="111"/>
      <c r="AL312" s="111"/>
      <c r="AM312" s="111"/>
      <c r="AN312" s="111"/>
      <c r="AO312" s="111"/>
      <c r="AP312" s="111"/>
      <c r="AQ312" s="111"/>
      <c r="AR312" s="111"/>
      <c r="AS312" s="111"/>
      <c r="AT312" s="111"/>
      <c r="AU312" s="111"/>
      <c r="AV312" s="111"/>
      <c r="AW312" s="111"/>
      <c r="AX312" s="111"/>
      <c r="AY312" s="111"/>
      <c r="AZ312" s="111"/>
      <c r="BA312" s="111"/>
      <c r="BB312" s="111"/>
      <c r="BC312" s="111"/>
      <c r="BD312" s="111"/>
      <c r="BE312" s="111"/>
      <c r="BF312" s="111"/>
      <c r="BG312" s="111"/>
      <c r="BH312" s="111"/>
      <c r="BI312" s="111"/>
      <c r="BJ312" s="111"/>
      <c r="BK312" s="111"/>
      <c r="BL312" s="111"/>
      <c r="BM312" s="111"/>
      <c r="BN312" s="111"/>
      <c r="BO312" s="111"/>
      <c r="BP312" s="111"/>
      <c r="BQ312" s="111"/>
      <c r="BR312" s="111"/>
      <c r="BS312" s="111"/>
      <c r="BT312" s="111"/>
      <c r="BU312" s="111"/>
      <c r="BV312" s="111"/>
      <c r="BW312" s="111"/>
      <c r="BX312" s="111"/>
      <c r="BY312" s="111"/>
      <c r="BZ312" s="111"/>
      <c r="CA312" s="111"/>
      <c r="CB312" s="111"/>
      <c r="CC312" s="111"/>
      <c r="CD312" s="111"/>
      <c r="CE312" s="111"/>
      <c r="CF312" s="111"/>
      <c r="CG312" s="111"/>
      <c r="CH312" s="111"/>
      <c r="CI312" s="111"/>
      <c r="CJ312" s="111"/>
      <c r="CK312" s="111"/>
      <c r="CL312" s="111"/>
      <c r="CM312" s="111"/>
      <c r="CN312" s="111"/>
      <c r="CO312" s="111"/>
      <c r="CP312" s="111"/>
      <c r="CQ312" s="111"/>
      <c r="CR312" s="111"/>
      <c r="CS312" s="111"/>
      <c r="CT312" s="111"/>
      <c r="CU312" s="111"/>
      <c r="CV312" s="111"/>
      <c r="CW312" s="111"/>
      <c r="CX312" s="111"/>
      <c r="CY312" s="111"/>
      <c r="CZ312" s="111"/>
      <c r="DA312" s="111"/>
      <c r="DB312" s="111"/>
      <c r="DC312" s="111"/>
      <c r="DD312" s="111"/>
      <c r="DE312" s="111"/>
      <c r="DF312" s="111"/>
      <c r="DG312" s="111"/>
      <c r="DH312" s="111"/>
      <c r="DI312" s="111"/>
    </row>
    <row r="313" spans="1:113" s="112" customFormat="1" x14ac:dyDescent="0.2">
      <c r="A313" s="30"/>
      <c r="B313" s="42"/>
      <c r="C313" s="51"/>
      <c r="D313" s="52"/>
      <c r="E313" s="51"/>
      <c r="F313" s="53"/>
      <c r="G313" s="103"/>
      <c r="H313" s="45"/>
      <c r="I313" s="104"/>
      <c r="J313" s="105"/>
      <c r="K313" s="48"/>
      <c r="L313" s="106"/>
      <c r="M313" s="104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  <c r="AA313" s="111"/>
      <c r="AB313" s="111"/>
      <c r="AC313" s="111"/>
      <c r="AD313" s="111"/>
      <c r="AE313" s="111"/>
      <c r="AF313" s="111"/>
      <c r="AG313" s="111"/>
      <c r="AH313" s="111"/>
      <c r="AI313" s="111"/>
      <c r="AJ313" s="111"/>
      <c r="AK313" s="111"/>
      <c r="AL313" s="111"/>
      <c r="AM313" s="111"/>
      <c r="AN313" s="111"/>
      <c r="AO313" s="111"/>
      <c r="AP313" s="111"/>
      <c r="AQ313" s="111"/>
      <c r="AR313" s="111"/>
      <c r="AS313" s="111"/>
      <c r="AT313" s="111"/>
      <c r="AU313" s="111"/>
      <c r="AV313" s="111"/>
      <c r="AW313" s="111"/>
      <c r="AX313" s="111"/>
      <c r="AY313" s="111"/>
      <c r="AZ313" s="111"/>
      <c r="BA313" s="111"/>
      <c r="BB313" s="111"/>
      <c r="BC313" s="111"/>
      <c r="BD313" s="111"/>
      <c r="BE313" s="111"/>
      <c r="BF313" s="111"/>
      <c r="BG313" s="111"/>
      <c r="BH313" s="111"/>
      <c r="BI313" s="111"/>
      <c r="BJ313" s="111"/>
      <c r="BK313" s="111"/>
      <c r="BL313" s="111"/>
      <c r="BM313" s="111"/>
      <c r="BN313" s="111"/>
      <c r="BO313" s="111"/>
      <c r="BP313" s="111"/>
      <c r="BQ313" s="111"/>
      <c r="BR313" s="111"/>
      <c r="BS313" s="111"/>
      <c r="BT313" s="111"/>
      <c r="BU313" s="111"/>
      <c r="BV313" s="111"/>
      <c r="BW313" s="111"/>
      <c r="BX313" s="111"/>
      <c r="BY313" s="111"/>
      <c r="BZ313" s="111"/>
      <c r="CA313" s="111"/>
      <c r="CB313" s="111"/>
      <c r="CC313" s="111"/>
      <c r="CD313" s="111"/>
      <c r="CE313" s="111"/>
      <c r="CF313" s="111"/>
      <c r="CG313" s="111"/>
      <c r="CH313" s="111"/>
      <c r="CI313" s="111"/>
      <c r="CJ313" s="111"/>
      <c r="CK313" s="111"/>
      <c r="CL313" s="111"/>
      <c r="CM313" s="111"/>
      <c r="CN313" s="111"/>
      <c r="CO313" s="111"/>
      <c r="CP313" s="111"/>
      <c r="CQ313" s="111"/>
      <c r="CR313" s="111"/>
      <c r="CS313" s="111"/>
      <c r="CT313" s="111"/>
      <c r="CU313" s="111"/>
      <c r="CV313" s="111"/>
      <c r="CW313" s="111"/>
      <c r="CX313" s="111"/>
      <c r="CY313" s="111"/>
      <c r="CZ313" s="111"/>
      <c r="DA313" s="111"/>
      <c r="DB313" s="111"/>
      <c r="DC313" s="111"/>
      <c r="DD313" s="111"/>
      <c r="DE313" s="111"/>
      <c r="DF313" s="111"/>
      <c r="DG313" s="111"/>
      <c r="DH313" s="111"/>
      <c r="DI313" s="111"/>
    </row>
    <row r="314" spans="1:113" s="112" customFormat="1" x14ac:dyDescent="0.2">
      <c r="A314" s="30"/>
      <c r="B314" s="42"/>
      <c r="C314" s="51"/>
      <c r="D314" s="52"/>
      <c r="E314" s="51"/>
      <c r="F314" s="53"/>
      <c r="G314" s="103"/>
      <c r="H314" s="45"/>
      <c r="I314" s="104"/>
      <c r="J314" s="105"/>
      <c r="K314" s="48"/>
      <c r="L314" s="106"/>
      <c r="M314" s="104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  <c r="AA314" s="111"/>
      <c r="AB314" s="111"/>
      <c r="AC314" s="111"/>
      <c r="AD314" s="111"/>
      <c r="AE314" s="111"/>
      <c r="AF314" s="111"/>
      <c r="AG314" s="111"/>
      <c r="AH314" s="111"/>
      <c r="AI314" s="111"/>
      <c r="AJ314" s="111"/>
      <c r="AK314" s="111"/>
      <c r="AL314" s="111"/>
      <c r="AM314" s="111"/>
      <c r="AN314" s="111"/>
      <c r="AO314" s="111"/>
      <c r="AP314" s="111"/>
      <c r="AQ314" s="111"/>
      <c r="AR314" s="111"/>
      <c r="AS314" s="111"/>
      <c r="AT314" s="111"/>
      <c r="AU314" s="111"/>
      <c r="AV314" s="111"/>
      <c r="AW314" s="111"/>
      <c r="AX314" s="111"/>
      <c r="AY314" s="111"/>
      <c r="AZ314" s="111"/>
      <c r="BA314" s="111"/>
      <c r="BB314" s="111"/>
      <c r="BC314" s="111"/>
      <c r="BD314" s="111"/>
      <c r="BE314" s="111"/>
      <c r="BF314" s="111"/>
      <c r="BG314" s="111"/>
      <c r="BH314" s="111"/>
      <c r="BI314" s="111"/>
      <c r="BJ314" s="111"/>
      <c r="BK314" s="111"/>
      <c r="BL314" s="111"/>
      <c r="BM314" s="111"/>
      <c r="BN314" s="111"/>
      <c r="BO314" s="111"/>
      <c r="BP314" s="111"/>
      <c r="BQ314" s="111"/>
      <c r="BR314" s="111"/>
      <c r="BS314" s="111"/>
      <c r="BT314" s="111"/>
      <c r="BU314" s="111"/>
      <c r="BV314" s="111"/>
      <c r="BW314" s="111"/>
      <c r="BX314" s="111"/>
      <c r="BY314" s="111"/>
      <c r="BZ314" s="111"/>
      <c r="CA314" s="111"/>
      <c r="CB314" s="111"/>
      <c r="CC314" s="111"/>
      <c r="CD314" s="111"/>
      <c r="CE314" s="111"/>
      <c r="CF314" s="111"/>
      <c r="CG314" s="111"/>
      <c r="CH314" s="111"/>
      <c r="CI314" s="111"/>
      <c r="CJ314" s="111"/>
      <c r="CK314" s="111"/>
      <c r="CL314" s="111"/>
      <c r="CM314" s="111"/>
      <c r="CN314" s="111"/>
      <c r="CO314" s="111"/>
      <c r="CP314" s="111"/>
      <c r="CQ314" s="111"/>
      <c r="CR314" s="111"/>
      <c r="CS314" s="111"/>
      <c r="CT314" s="111"/>
      <c r="CU314" s="111"/>
      <c r="CV314" s="111"/>
      <c r="CW314" s="111"/>
      <c r="CX314" s="111"/>
      <c r="CY314" s="111"/>
      <c r="CZ314" s="111"/>
      <c r="DA314" s="111"/>
      <c r="DB314" s="111"/>
      <c r="DC314" s="111"/>
      <c r="DD314" s="111"/>
      <c r="DE314" s="111"/>
      <c r="DF314" s="111"/>
      <c r="DG314" s="111"/>
      <c r="DH314" s="111"/>
      <c r="DI314" s="111"/>
    </row>
    <row r="315" spans="1:113" s="112" customFormat="1" x14ac:dyDescent="0.2">
      <c r="A315" s="30"/>
      <c r="B315" s="42"/>
      <c r="C315" s="51"/>
      <c r="D315" s="52"/>
      <c r="E315" s="51"/>
      <c r="F315" s="53"/>
      <c r="G315" s="103"/>
      <c r="H315" s="45"/>
      <c r="I315" s="104"/>
      <c r="J315" s="105"/>
      <c r="K315" s="48"/>
      <c r="L315" s="106"/>
      <c r="M315" s="104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  <c r="AA315" s="111"/>
      <c r="AB315" s="111"/>
      <c r="AC315" s="111"/>
      <c r="AD315" s="111"/>
      <c r="AE315" s="111"/>
      <c r="AF315" s="111"/>
      <c r="AG315" s="111"/>
      <c r="AH315" s="111"/>
      <c r="AI315" s="111"/>
      <c r="AJ315" s="111"/>
      <c r="AK315" s="111"/>
      <c r="AL315" s="111"/>
      <c r="AM315" s="111"/>
      <c r="AN315" s="111"/>
      <c r="AO315" s="111"/>
      <c r="AP315" s="111"/>
      <c r="AQ315" s="111"/>
      <c r="AR315" s="111"/>
      <c r="AS315" s="111"/>
      <c r="AT315" s="111"/>
      <c r="AU315" s="111"/>
      <c r="AV315" s="111"/>
      <c r="AW315" s="111"/>
      <c r="AX315" s="111"/>
      <c r="AY315" s="111"/>
      <c r="AZ315" s="111"/>
      <c r="BA315" s="111"/>
      <c r="BB315" s="111"/>
      <c r="BC315" s="111"/>
      <c r="BD315" s="111"/>
      <c r="BE315" s="111"/>
      <c r="BF315" s="111"/>
      <c r="BG315" s="111"/>
      <c r="BH315" s="111"/>
      <c r="BI315" s="111"/>
      <c r="BJ315" s="111"/>
      <c r="BK315" s="111"/>
      <c r="BL315" s="111"/>
      <c r="BM315" s="111"/>
      <c r="BN315" s="111"/>
      <c r="BO315" s="111"/>
      <c r="BP315" s="111"/>
      <c r="BQ315" s="111"/>
      <c r="BR315" s="111"/>
      <c r="BS315" s="111"/>
      <c r="BT315" s="111"/>
      <c r="BU315" s="111"/>
      <c r="BV315" s="111"/>
      <c r="BW315" s="111"/>
      <c r="BX315" s="111"/>
      <c r="BY315" s="111"/>
      <c r="BZ315" s="111"/>
      <c r="CA315" s="111"/>
      <c r="CB315" s="111"/>
      <c r="CC315" s="111"/>
      <c r="CD315" s="111"/>
      <c r="CE315" s="111"/>
      <c r="CF315" s="111"/>
      <c r="CG315" s="111"/>
      <c r="CH315" s="111"/>
      <c r="CI315" s="111"/>
      <c r="CJ315" s="111"/>
      <c r="CK315" s="111"/>
      <c r="CL315" s="111"/>
      <c r="CM315" s="111"/>
      <c r="CN315" s="111"/>
      <c r="CO315" s="111"/>
      <c r="CP315" s="111"/>
      <c r="CQ315" s="111"/>
      <c r="CR315" s="111"/>
      <c r="CS315" s="111"/>
      <c r="CT315" s="111"/>
      <c r="CU315" s="111"/>
      <c r="CV315" s="111"/>
      <c r="CW315" s="111"/>
      <c r="CX315" s="111"/>
      <c r="CY315" s="111"/>
      <c r="CZ315" s="111"/>
      <c r="DA315" s="111"/>
      <c r="DB315" s="111"/>
      <c r="DC315" s="111"/>
      <c r="DD315" s="111"/>
      <c r="DE315" s="111"/>
      <c r="DF315" s="111"/>
      <c r="DG315" s="111"/>
      <c r="DH315" s="111"/>
      <c r="DI315" s="111"/>
    </row>
    <row r="316" spans="1:113" s="112" customFormat="1" x14ac:dyDescent="0.2">
      <c r="A316" s="30"/>
      <c r="B316" s="42"/>
      <c r="C316" s="51"/>
      <c r="D316" s="52"/>
      <c r="E316" s="51"/>
      <c r="F316" s="53"/>
      <c r="G316" s="103"/>
      <c r="H316" s="45"/>
      <c r="I316" s="104"/>
      <c r="J316" s="105"/>
      <c r="K316" s="48"/>
      <c r="L316" s="106"/>
      <c r="M316" s="104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  <c r="AA316" s="111"/>
      <c r="AB316" s="111"/>
      <c r="AC316" s="111"/>
      <c r="AD316" s="111"/>
      <c r="AE316" s="111"/>
      <c r="AF316" s="111"/>
      <c r="AG316" s="111"/>
      <c r="AH316" s="111"/>
      <c r="AI316" s="111"/>
      <c r="AJ316" s="111"/>
      <c r="AK316" s="111"/>
      <c r="AL316" s="111"/>
      <c r="AM316" s="111"/>
      <c r="AN316" s="111"/>
      <c r="AO316" s="111"/>
      <c r="AP316" s="111"/>
      <c r="AQ316" s="111"/>
      <c r="AR316" s="111"/>
      <c r="AS316" s="111"/>
      <c r="AT316" s="111"/>
      <c r="AU316" s="111"/>
      <c r="AV316" s="111"/>
      <c r="AW316" s="111"/>
      <c r="AX316" s="111"/>
      <c r="AY316" s="111"/>
      <c r="AZ316" s="111"/>
      <c r="BA316" s="111"/>
      <c r="BB316" s="111"/>
      <c r="BC316" s="111"/>
      <c r="BD316" s="111"/>
      <c r="BE316" s="111"/>
      <c r="BF316" s="111"/>
      <c r="BG316" s="111"/>
      <c r="BH316" s="111"/>
      <c r="BI316" s="111"/>
      <c r="BJ316" s="111"/>
      <c r="BK316" s="111"/>
      <c r="BL316" s="111"/>
      <c r="BM316" s="111"/>
      <c r="BN316" s="111"/>
      <c r="BO316" s="111"/>
      <c r="BP316" s="111"/>
      <c r="BQ316" s="111"/>
      <c r="BR316" s="111"/>
      <c r="BS316" s="111"/>
      <c r="BT316" s="111"/>
      <c r="BU316" s="111"/>
      <c r="BV316" s="111"/>
      <c r="BW316" s="111"/>
      <c r="BX316" s="111"/>
      <c r="BY316" s="111"/>
      <c r="BZ316" s="111"/>
      <c r="CA316" s="111"/>
      <c r="CB316" s="111"/>
      <c r="CC316" s="111"/>
      <c r="CD316" s="111"/>
      <c r="CE316" s="111"/>
      <c r="CF316" s="111"/>
      <c r="CG316" s="111"/>
      <c r="CH316" s="111"/>
      <c r="CI316" s="111"/>
      <c r="CJ316" s="111"/>
      <c r="CK316" s="111"/>
      <c r="CL316" s="111"/>
      <c r="CM316" s="111"/>
      <c r="CN316" s="111"/>
      <c r="CO316" s="111"/>
      <c r="CP316" s="111"/>
      <c r="CQ316" s="111"/>
      <c r="CR316" s="111"/>
      <c r="CS316" s="111"/>
      <c r="CT316" s="111"/>
      <c r="CU316" s="111"/>
      <c r="CV316" s="111"/>
      <c r="CW316" s="111"/>
      <c r="CX316" s="111"/>
      <c r="CY316" s="111"/>
      <c r="CZ316" s="111"/>
      <c r="DA316" s="111"/>
      <c r="DB316" s="111"/>
      <c r="DC316" s="111"/>
      <c r="DD316" s="111"/>
      <c r="DE316" s="111"/>
      <c r="DF316" s="111"/>
      <c r="DG316" s="111"/>
      <c r="DH316" s="111"/>
      <c r="DI316" s="111"/>
    </row>
    <row r="317" spans="1:113" s="112" customFormat="1" x14ac:dyDescent="0.2">
      <c r="A317" s="30"/>
      <c r="B317" s="42"/>
      <c r="C317" s="51"/>
      <c r="D317" s="52"/>
      <c r="E317" s="51"/>
      <c r="F317" s="53"/>
      <c r="G317" s="103"/>
      <c r="H317" s="45"/>
      <c r="I317" s="104"/>
      <c r="J317" s="105"/>
      <c r="K317" s="48"/>
      <c r="L317" s="106"/>
      <c r="M317" s="104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  <c r="AA317" s="111"/>
      <c r="AB317" s="111"/>
      <c r="AC317" s="111"/>
      <c r="AD317" s="111"/>
      <c r="AE317" s="111"/>
      <c r="AF317" s="111"/>
      <c r="AG317" s="111"/>
      <c r="AH317" s="111"/>
      <c r="AI317" s="111"/>
      <c r="AJ317" s="111"/>
      <c r="AK317" s="111"/>
      <c r="AL317" s="111"/>
      <c r="AM317" s="111"/>
      <c r="AN317" s="111"/>
      <c r="AO317" s="111"/>
      <c r="AP317" s="111"/>
      <c r="AQ317" s="111"/>
      <c r="AR317" s="111"/>
      <c r="AS317" s="111"/>
      <c r="AT317" s="111"/>
      <c r="AU317" s="111"/>
      <c r="AV317" s="111"/>
      <c r="AW317" s="111"/>
      <c r="AX317" s="111"/>
      <c r="AY317" s="111"/>
      <c r="AZ317" s="111"/>
      <c r="BA317" s="111"/>
      <c r="BB317" s="111"/>
      <c r="BC317" s="111"/>
      <c r="BD317" s="111"/>
      <c r="BE317" s="111"/>
      <c r="BF317" s="111"/>
      <c r="BG317" s="111"/>
      <c r="BH317" s="111"/>
      <c r="BI317" s="111"/>
      <c r="BJ317" s="111"/>
      <c r="BK317" s="111"/>
      <c r="BL317" s="111"/>
      <c r="BM317" s="111"/>
      <c r="BN317" s="111"/>
      <c r="BO317" s="111"/>
      <c r="BP317" s="111"/>
      <c r="BQ317" s="111"/>
      <c r="BR317" s="111"/>
      <c r="BS317" s="111"/>
      <c r="BT317" s="111"/>
      <c r="BU317" s="111"/>
      <c r="BV317" s="111"/>
      <c r="BW317" s="111"/>
      <c r="BX317" s="111"/>
      <c r="BY317" s="111"/>
      <c r="BZ317" s="111"/>
      <c r="CA317" s="111"/>
      <c r="CB317" s="111"/>
      <c r="CC317" s="111"/>
      <c r="CD317" s="111"/>
      <c r="CE317" s="111"/>
      <c r="CF317" s="111"/>
      <c r="CG317" s="111"/>
      <c r="CH317" s="111"/>
      <c r="CI317" s="111"/>
      <c r="CJ317" s="111"/>
      <c r="CK317" s="111"/>
      <c r="CL317" s="111"/>
      <c r="CM317" s="111"/>
      <c r="CN317" s="111"/>
      <c r="CO317" s="111"/>
      <c r="CP317" s="111"/>
      <c r="CQ317" s="111"/>
      <c r="CR317" s="111"/>
      <c r="CS317" s="111"/>
      <c r="CT317" s="111"/>
      <c r="CU317" s="111"/>
      <c r="CV317" s="111"/>
      <c r="CW317" s="111"/>
      <c r="CX317" s="111"/>
      <c r="CY317" s="111"/>
      <c r="CZ317" s="111"/>
      <c r="DA317" s="111"/>
      <c r="DB317" s="111"/>
      <c r="DC317" s="111"/>
      <c r="DD317" s="111"/>
      <c r="DE317" s="111"/>
      <c r="DF317" s="111"/>
      <c r="DG317" s="111"/>
      <c r="DH317" s="111"/>
      <c r="DI317" s="111"/>
    </row>
    <row r="318" spans="1:113" s="112" customFormat="1" x14ac:dyDescent="0.2">
      <c r="A318" s="30"/>
      <c r="B318" s="42"/>
      <c r="C318" s="51"/>
      <c r="D318" s="52"/>
      <c r="E318" s="51"/>
      <c r="F318" s="53"/>
      <c r="G318" s="103"/>
      <c r="H318" s="45"/>
      <c r="I318" s="104"/>
      <c r="J318" s="105"/>
      <c r="K318" s="48"/>
      <c r="L318" s="106"/>
      <c r="M318" s="104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  <c r="AA318" s="111"/>
      <c r="AB318" s="111"/>
      <c r="AC318" s="111"/>
      <c r="AD318" s="111"/>
      <c r="AE318" s="111"/>
      <c r="AF318" s="111"/>
      <c r="AG318" s="111"/>
      <c r="AH318" s="111"/>
      <c r="AI318" s="111"/>
      <c r="AJ318" s="111"/>
      <c r="AK318" s="111"/>
      <c r="AL318" s="111"/>
      <c r="AM318" s="111"/>
      <c r="AN318" s="111"/>
      <c r="AO318" s="111"/>
      <c r="AP318" s="111"/>
      <c r="AQ318" s="111"/>
      <c r="AR318" s="111"/>
      <c r="AS318" s="111"/>
      <c r="AT318" s="111"/>
      <c r="AU318" s="111"/>
      <c r="AV318" s="111"/>
      <c r="AW318" s="111"/>
      <c r="AX318" s="111"/>
      <c r="AY318" s="111"/>
      <c r="AZ318" s="111"/>
      <c r="BA318" s="111"/>
      <c r="BB318" s="111"/>
      <c r="BC318" s="111"/>
      <c r="BD318" s="111"/>
      <c r="BE318" s="111"/>
      <c r="BF318" s="111"/>
      <c r="BG318" s="111"/>
      <c r="BH318" s="111"/>
      <c r="BI318" s="111"/>
      <c r="BJ318" s="111"/>
      <c r="BK318" s="111"/>
      <c r="BL318" s="111"/>
      <c r="BM318" s="111"/>
      <c r="BN318" s="111"/>
      <c r="BO318" s="111"/>
      <c r="BP318" s="111"/>
      <c r="BQ318" s="111"/>
      <c r="BR318" s="111"/>
      <c r="BS318" s="111"/>
      <c r="BT318" s="111"/>
      <c r="BU318" s="111"/>
      <c r="BV318" s="111"/>
      <c r="BW318" s="111"/>
      <c r="BX318" s="111"/>
      <c r="BY318" s="111"/>
      <c r="BZ318" s="111"/>
      <c r="CA318" s="111"/>
      <c r="CB318" s="111"/>
      <c r="CC318" s="111"/>
      <c r="CD318" s="111"/>
      <c r="CE318" s="111"/>
      <c r="CF318" s="111"/>
      <c r="CG318" s="111"/>
      <c r="CH318" s="111"/>
      <c r="CI318" s="111"/>
      <c r="CJ318" s="111"/>
      <c r="CK318" s="111"/>
      <c r="CL318" s="111"/>
      <c r="CM318" s="111"/>
      <c r="CN318" s="111"/>
      <c r="CO318" s="111"/>
      <c r="CP318" s="111"/>
      <c r="CQ318" s="111"/>
      <c r="CR318" s="111"/>
      <c r="CS318" s="111"/>
      <c r="CT318" s="111"/>
      <c r="CU318" s="111"/>
      <c r="CV318" s="111"/>
      <c r="CW318" s="111"/>
      <c r="CX318" s="111"/>
      <c r="CY318" s="111"/>
      <c r="CZ318" s="111"/>
      <c r="DA318" s="111"/>
      <c r="DB318" s="111"/>
      <c r="DC318" s="111"/>
      <c r="DD318" s="111"/>
      <c r="DE318" s="111"/>
      <c r="DF318" s="111"/>
      <c r="DG318" s="111"/>
      <c r="DH318" s="111"/>
      <c r="DI318" s="111"/>
    </row>
    <row r="319" spans="1:113" s="112" customFormat="1" x14ac:dyDescent="0.2">
      <c r="A319" s="30"/>
      <c r="B319" s="42"/>
      <c r="C319" s="51"/>
      <c r="D319" s="52"/>
      <c r="E319" s="51"/>
      <c r="F319" s="53"/>
      <c r="G319" s="103"/>
      <c r="H319" s="45"/>
      <c r="I319" s="104"/>
      <c r="J319" s="105"/>
      <c r="K319" s="48"/>
      <c r="L319" s="106"/>
      <c r="M319" s="104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  <c r="AA319" s="111"/>
      <c r="AB319" s="111"/>
      <c r="AC319" s="111"/>
      <c r="AD319" s="111"/>
      <c r="AE319" s="111"/>
      <c r="AF319" s="111"/>
      <c r="AG319" s="111"/>
      <c r="AH319" s="111"/>
      <c r="AI319" s="111"/>
      <c r="AJ319" s="111"/>
      <c r="AK319" s="111"/>
      <c r="AL319" s="111"/>
      <c r="AM319" s="111"/>
      <c r="AN319" s="111"/>
      <c r="AO319" s="111"/>
      <c r="AP319" s="111"/>
      <c r="AQ319" s="111"/>
      <c r="AR319" s="111"/>
      <c r="AS319" s="111"/>
      <c r="AT319" s="111"/>
      <c r="AU319" s="111"/>
      <c r="AV319" s="111"/>
      <c r="AW319" s="111"/>
      <c r="AX319" s="111"/>
      <c r="AY319" s="111"/>
      <c r="AZ319" s="111"/>
      <c r="BA319" s="111"/>
      <c r="BB319" s="111"/>
      <c r="BC319" s="111"/>
      <c r="BD319" s="111"/>
      <c r="BE319" s="111"/>
      <c r="BF319" s="111"/>
      <c r="BG319" s="111"/>
      <c r="BH319" s="111"/>
      <c r="BI319" s="111"/>
      <c r="BJ319" s="111"/>
      <c r="BK319" s="111"/>
      <c r="BL319" s="111"/>
      <c r="BM319" s="111"/>
      <c r="BN319" s="111"/>
      <c r="BO319" s="111"/>
      <c r="BP319" s="111"/>
      <c r="BQ319" s="111"/>
      <c r="BR319" s="111"/>
      <c r="BS319" s="111"/>
      <c r="BT319" s="111"/>
      <c r="BU319" s="111"/>
      <c r="BV319" s="111"/>
      <c r="BW319" s="111"/>
      <c r="BX319" s="111"/>
      <c r="BY319" s="111"/>
      <c r="BZ319" s="111"/>
      <c r="CA319" s="111"/>
      <c r="CB319" s="111"/>
      <c r="CC319" s="111"/>
      <c r="CD319" s="111"/>
      <c r="CE319" s="111"/>
      <c r="CF319" s="111"/>
      <c r="CG319" s="111"/>
      <c r="CH319" s="111"/>
      <c r="CI319" s="111"/>
      <c r="CJ319" s="111"/>
      <c r="CK319" s="111"/>
      <c r="CL319" s="111"/>
      <c r="CM319" s="111"/>
      <c r="CN319" s="111"/>
      <c r="CO319" s="111"/>
      <c r="CP319" s="111"/>
      <c r="CQ319" s="111"/>
      <c r="CR319" s="111"/>
      <c r="CS319" s="111"/>
      <c r="CT319" s="111"/>
      <c r="CU319" s="111"/>
      <c r="CV319" s="111"/>
      <c r="CW319" s="111"/>
      <c r="CX319" s="111"/>
      <c r="CY319" s="111"/>
      <c r="CZ319" s="111"/>
      <c r="DA319" s="111"/>
      <c r="DB319" s="111"/>
      <c r="DC319" s="111"/>
      <c r="DD319" s="111"/>
      <c r="DE319" s="111"/>
      <c r="DF319" s="111"/>
      <c r="DG319" s="111"/>
      <c r="DH319" s="111"/>
      <c r="DI319" s="111"/>
    </row>
    <row r="320" spans="1:113" s="112" customFormat="1" x14ac:dyDescent="0.2">
      <c r="A320" s="30"/>
      <c r="B320" s="42"/>
      <c r="C320" s="51"/>
      <c r="D320" s="52"/>
      <c r="E320" s="51"/>
      <c r="F320" s="53"/>
      <c r="G320" s="103"/>
      <c r="H320" s="45"/>
      <c r="I320" s="104"/>
      <c r="J320" s="105"/>
      <c r="K320" s="48"/>
      <c r="L320" s="106"/>
      <c r="M320" s="104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  <c r="AA320" s="111"/>
      <c r="AB320" s="111"/>
      <c r="AC320" s="111"/>
      <c r="AD320" s="111"/>
      <c r="AE320" s="111"/>
      <c r="AF320" s="111"/>
      <c r="AG320" s="111"/>
      <c r="AH320" s="111"/>
      <c r="AI320" s="111"/>
      <c r="AJ320" s="111"/>
      <c r="AK320" s="111"/>
      <c r="AL320" s="111"/>
      <c r="AM320" s="111"/>
      <c r="AN320" s="111"/>
      <c r="AO320" s="111"/>
      <c r="AP320" s="111"/>
      <c r="AQ320" s="111"/>
      <c r="AR320" s="111"/>
      <c r="AS320" s="111"/>
      <c r="AT320" s="111"/>
      <c r="AU320" s="111"/>
      <c r="AV320" s="111"/>
      <c r="AW320" s="111"/>
      <c r="AX320" s="111"/>
      <c r="AY320" s="111"/>
      <c r="AZ320" s="111"/>
      <c r="BA320" s="111"/>
      <c r="BB320" s="111"/>
      <c r="BC320" s="111"/>
      <c r="BD320" s="111"/>
      <c r="BE320" s="111"/>
      <c r="BF320" s="111"/>
      <c r="BG320" s="111"/>
      <c r="BH320" s="111"/>
      <c r="BI320" s="111"/>
      <c r="BJ320" s="111"/>
      <c r="BK320" s="111"/>
      <c r="BL320" s="111"/>
      <c r="BM320" s="111"/>
      <c r="BN320" s="111"/>
      <c r="BO320" s="111"/>
      <c r="BP320" s="111"/>
      <c r="BQ320" s="111"/>
      <c r="BR320" s="111"/>
      <c r="BS320" s="111"/>
      <c r="BT320" s="111"/>
      <c r="BU320" s="111"/>
      <c r="BV320" s="111"/>
      <c r="BW320" s="111"/>
      <c r="BX320" s="111"/>
      <c r="BY320" s="111"/>
      <c r="BZ320" s="111"/>
      <c r="CA320" s="111"/>
      <c r="CB320" s="111"/>
      <c r="CC320" s="111"/>
      <c r="CD320" s="111"/>
      <c r="CE320" s="111"/>
      <c r="CF320" s="111"/>
      <c r="CG320" s="111"/>
      <c r="CH320" s="111"/>
      <c r="CI320" s="111"/>
      <c r="CJ320" s="111"/>
      <c r="CK320" s="111"/>
      <c r="CL320" s="111"/>
      <c r="CM320" s="111"/>
      <c r="CN320" s="111"/>
      <c r="CO320" s="111"/>
      <c r="CP320" s="111"/>
      <c r="CQ320" s="111"/>
      <c r="CR320" s="111"/>
      <c r="CS320" s="111"/>
      <c r="CT320" s="111"/>
      <c r="CU320" s="111"/>
      <c r="CV320" s="111"/>
      <c r="CW320" s="111"/>
      <c r="CX320" s="111"/>
      <c r="CY320" s="111"/>
      <c r="CZ320" s="111"/>
      <c r="DA320" s="111"/>
      <c r="DB320" s="111"/>
      <c r="DC320" s="111"/>
      <c r="DD320" s="111"/>
      <c r="DE320" s="111"/>
      <c r="DF320" s="111"/>
      <c r="DG320" s="111"/>
      <c r="DH320" s="111"/>
      <c r="DI320" s="111"/>
    </row>
    <row r="321" spans="1:113" s="112" customFormat="1" x14ac:dyDescent="0.2">
      <c r="A321" s="30"/>
      <c r="B321" s="42"/>
      <c r="C321" s="51"/>
      <c r="D321" s="52"/>
      <c r="E321" s="51"/>
      <c r="F321" s="53"/>
      <c r="G321" s="103"/>
      <c r="H321" s="45"/>
      <c r="I321" s="104"/>
      <c r="J321" s="105"/>
      <c r="K321" s="48"/>
      <c r="L321" s="106"/>
      <c r="M321" s="104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  <c r="AA321" s="111"/>
      <c r="AB321" s="111"/>
      <c r="AC321" s="111"/>
      <c r="AD321" s="111"/>
      <c r="AE321" s="111"/>
      <c r="AF321" s="111"/>
      <c r="AG321" s="111"/>
      <c r="AH321" s="111"/>
      <c r="AI321" s="111"/>
      <c r="AJ321" s="111"/>
      <c r="AK321" s="111"/>
      <c r="AL321" s="111"/>
      <c r="AM321" s="111"/>
      <c r="AN321" s="111"/>
      <c r="AO321" s="111"/>
      <c r="AP321" s="111"/>
      <c r="AQ321" s="111"/>
      <c r="AR321" s="111"/>
      <c r="AS321" s="111"/>
      <c r="AT321" s="111"/>
      <c r="AU321" s="111"/>
      <c r="AV321" s="111"/>
      <c r="AW321" s="111"/>
      <c r="AX321" s="111"/>
      <c r="AY321" s="111"/>
      <c r="AZ321" s="111"/>
      <c r="BA321" s="111"/>
      <c r="BB321" s="111"/>
      <c r="BC321" s="111"/>
      <c r="BD321" s="111"/>
      <c r="BE321" s="111"/>
      <c r="BF321" s="111"/>
      <c r="BG321" s="111"/>
      <c r="BH321" s="111"/>
      <c r="BI321" s="111"/>
      <c r="BJ321" s="111"/>
      <c r="BK321" s="111"/>
      <c r="BL321" s="111"/>
      <c r="BM321" s="111"/>
      <c r="BN321" s="111"/>
      <c r="BO321" s="111"/>
      <c r="BP321" s="111"/>
      <c r="BQ321" s="111"/>
      <c r="BR321" s="111"/>
      <c r="BS321" s="111"/>
      <c r="BT321" s="111"/>
      <c r="BU321" s="111"/>
      <c r="BV321" s="111"/>
      <c r="BW321" s="111"/>
      <c r="BX321" s="111"/>
      <c r="BY321" s="111"/>
      <c r="BZ321" s="111"/>
      <c r="CA321" s="111"/>
      <c r="CB321" s="111"/>
      <c r="CC321" s="111"/>
      <c r="CD321" s="111"/>
      <c r="CE321" s="111"/>
      <c r="CF321" s="111"/>
      <c r="CG321" s="111"/>
      <c r="CH321" s="111"/>
      <c r="CI321" s="111"/>
      <c r="CJ321" s="111"/>
      <c r="CK321" s="111"/>
      <c r="CL321" s="111"/>
      <c r="CM321" s="111"/>
      <c r="CN321" s="111"/>
      <c r="CO321" s="111"/>
      <c r="CP321" s="111"/>
      <c r="CQ321" s="111"/>
      <c r="CR321" s="111"/>
      <c r="CS321" s="111"/>
      <c r="CT321" s="111"/>
      <c r="CU321" s="111"/>
      <c r="CV321" s="111"/>
      <c r="CW321" s="111"/>
      <c r="CX321" s="111"/>
      <c r="CY321" s="111"/>
      <c r="CZ321" s="111"/>
      <c r="DA321" s="111"/>
      <c r="DB321" s="111"/>
      <c r="DC321" s="111"/>
      <c r="DD321" s="111"/>
      <c r="DE321" s="111"/>
      <c r="DF321" s="111"/>
      <c r="DG321" s="111"/>
      <c r="DH321" s="111"/>
      <c r="DI321" s="111"/>
    </row>
    <row r="322" spans="1:113" s="112" customFormat="1" x14ac:dyDescent="0.2">
      <c r="A322" s="30"/>
      <c r="B322" s="42"/>
      <c r="C322" s="51"/>
      <c r="D322" s="52"/>
      <c r="E322" s="51"/>
      <c r="F322" s="53"/>
      <c r="G322" s="103"/>
      <c r="H322" s="45"/>
      <c r="I322" s="104"/>
      <c r="J322" s="105"/>
      <c r="K322" s="48"/>
      <c r="L322" s="106"/>
      <c r="M322" s="104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  <c r="AA322" s="111"/>
      <c r="AB322" s="111"/>
      <c r="AC322" s="111"/>
      <c r="AD322" s="111"/>
      <c r="AE322" s="111"/>
      <c r="AF322" s="111"/>
      <c r="AG322" s="111"/>
      <c r="AH322" s="111"/>
      <c r="AI322" s="111"/>
      <c r="AJ322" s="111"/>
      <c r="AK322" s="111"/>
      <c r="AL322" s="111"/>
      <c r="AM322" s="111"/>
      <c r="AN322" s="111"/>
      <c r="AO322" s="111"/>
      <c r="AP322" s="111"/>
      <c r="AQ322" s="111"/>
      <c r="AR322" s="111"/>
      <c r="AS322" s="111"/>
      <c r="AT322" s="111"/>
      <c r="AU322" s="111"/>
      <c r="AV322" s="111"/>
      <c r="AW322" s="111"/>
      <c r="AX322" s="111"/>
      <c r="AY322" s="111"/>
      <c r="AZ322" s="111"/>
      <c r="BA322" s="111"/>
      <c r="BB322" s="111"/>
      <c r="BC322" s="111"/>
      <c r="BD322" s="111"/>
      <c r="BE322" s="111"/>
      <c r="BF322" s="111"/>
      <c r="BG322" s="111"/>
      <c r="BH322" s="111"/>
      <c r="BI322" s="111"/>
      <c r="BJ322" s="111"/>
      <c r="BK322" s="111"/>
      <c r="BL322" s="111"/>
      <c r="BM322" s="111"/>
      <c r="BN322" s="111"/>
      <c r="BO322" s="111"/>
      <c r="BP322" s="111"/>
      <c r="BQ322" s="111"/>
      <c r="BR322" s="111"/>
      <c r="BS322" s="111"/>
      <c r="BT322" s="111"/>
      <c r="BU322" s="111"/>
      <c r="BV322" s="111"/>
      <c r="BW322" s="111"/>
      <c r="BX322" s="111"/>
      <c r="BY322" s="111"/>
      <c r="BZ322" s="111"/>
      <c r="CA322" s="111"/>
      <c r="CB322" s="111"/>
      <c r="CC322" s="111"/>
      <c r="CD322" s="111"/>
      <c r="CE322" s="111"/>
      <c r="CF322" s="111"/>
      <c r="CG322" s="111"/>
      <c r="CH322" s="111"/>
      <c r="CI322" s="111"/>
      <c r="CJ322" s="111"/>
      <c r="CK322" s="111"/>
      <c r="CL322" s="111"/>
      <c r="CM322" s="111"/>
      <c r="CN322" s="111"/>
      <c r="CO322" s="111"/>
      <c r="CP322" s="111"/>
      <c r="CQ322" s="111"/>
      <c r="CR322" s="111"/>
      <c r="CS322" s="111"/>
      <c r="CT322" s="111"/>
      <c r="CU322" s="111"/>
      <c r="CV322" s="111"/>
      <c r="CW322" s="111"/>
      <c r="CX322" s="111"/>
      <c r="CY322" s="111"/>
      <c r="CZ322" s="111"/>
      <c r="DA322" s="111"/>
      <c r="DB322" s="111"/>
      <c r="DC322" s="111"/>
      <c r="DD322" s="111"/>
      <c r="DE322" s="111"/>
      <c r="DF322" s="111"/>
      <c r="DG322" s="111"/>
      <c r="DH322" s="111"/>
      <c r="DI322" s="111"/>
    </row>
    <row r="323" spans="1:113" s="112" customFormat="1" x14ac:dyDescent="0.2">
      <c r="A323" s="30"/>
      <c r="B323" s="42"/>
      <c r="C323" s="51"/>
      <c r="D323" s="52"/>
      <c r="E323" s="51"/>
      <c r="F323" s="53"/>
      <c r="G323" s="103"/>
      <c r="H323" s="45"/>
      <c r="I323" s="104"/>
      <c r="J323" s="105"/>
      <c r="K323" s="48"/>
      <c r="L323" s="106"/>
      <c r="M323" s="104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  <c r="AA323" s="111"/>
      <c r="AB323" s="111"/>
      <c r="AC323" s="111"/>
      <c r="AD323" s="111"/>
      <c r="AE323" s="111"/>
      <c r="AF323" s="111"/>
      <c r="AG323" s="111"/>
      <c r="AH323" s="111"/>
      <c r="AI323" s="111"/>
      <c r="AJ323" s="111"/>
      <c r="AK323" s="111"/>
      <c r="AL323" s="111"/>
      <c r="AM323" s="111"/>
      <c r="AN323" s="111"/>
      <c r="AO323" s="111"/>
      <c r="AP323" s="111"/>
      <c r="AQ323" s="111"/>
      <c r="AR323" s="111"/>
      <c r="AS323" s="111"/>
      <c r="AT323" s="111"/>
      <c r="AU323" s="111"/>
      <c r="AV323" s="111"/>
      <c r="AW323" s="111"/>
      <c r="AX323" s="111"/>
      <c r="AY323" s="111"/>
      <c r="AZ323" s="111"/>
      <c r="BA323" s="111"/>
      <c r="BB323" s="111"/>
      <c r="BC323" s="111"/>
      <c r="BD323" s="111"/>
      <c r="BE323" s="111"/>
      <c r="BF323" s="111"/>
      <c r="BG323" s="111"/>
      <c r="BH323" s="111"/>
      <c r="BI323" s="111"/>
      <c r="BJ323" s="111"/>
      <c r="BK323" s="111"/>
      <c r="BL323" s="111"/>
      <c r="BM323" s="111"/>
      <c r="BN323" s="111"/>
      <c r="BO323" s="111"/>
      <c r="BP323" s="111"/>
      <c r="BQ323" s="111"/>
      <c r="BR323" s="111"/>
      <c r="BS323" s="111"/>
      <c r="BT323" s="111"/>
      <c r="BU323" s="111"/>
      <c r="BV323" s="111"/>
      <c r="BW323" s="111"/>
      <c r="BX323" s="111"/>
      <c r="BY323" s="111"/>
      <c r="BZ323" s="111"/>
      <c r="CA323" s="111"/>
      <c r="CB323" s="111"/>
      <c r="CC323" s="111"/>
      <c r="CD323" s="111"/>
      <c r="CE323" s="111"/>
      <c r="CF323" s="111"/>
      <c r="CG323" s="111"/>
      <c r="CH323" s="111"/>
      <c r="CI323" s="111"/>
      <c r="CJ323" s="111"/>
      <c r="CK323" s="111"/>
      <c r="CL323" s="111"/>
      <c r="CM323" s="111"/>
      <c r="CN323" s="111"/>
      <c r="CO323" s="111"/>
      <c r="CP323" s="111"/>
      <c r="CQ323" s="111"/>
      <c r="CR323" s="111"/>
      <c r="CS323" s="111"/>
      <c r="CT323" s="111"/>
      <c r="CU323" s="111"/>
      <c r="CV323" s="111"/>
      <c r="CW323" s="111"/>
      <c r="CX323" s="111"/>
      <c r="CY323" s="111"/>
      <c r="CZ323" s="111"/>
      <c r="DA323" s="111"/>
      <c r="DB323" s="111"/>
      <c r="DC323" s="111"/>
      <c r="DD323" s="111"/>
      <c r="DE323" s="111"/>
      <c r="DF323" s="111"/>
      <c r="DG323" s="111"/>
      <c r="DH323" s="111"/>
      <c r="DI323" s="111"/>
    </row>
    <row r="324" spans="1:113" s="112" customFormat="1" x14ac:dyDescent="0.2">
      <c r="A324" s="30"/>
      <c r="B324" s="42"/>
      <c r="C324" s="51"/>
      <c r="D324" s="52"/>
      <c r="E324" s="51"/>
      <c r="F324" s="53"/>
      <c r="G324" s="103"/>
      <c r="H324" s="45"/>
      <c r="I324" s="104"/>
      <c r="J324" s="105"/>
      <c r="K324" s="48"/>
      <c r="L324" s="106"/>
      <c r="M324" s="104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  <c r="AA324" s="111"/>
      <c r="AB324" s="111"/>
      <c r="AC324" s="111"/>
      <c r="AD324" s="111"/>
      <c r="AE324" s="111"/>
      <c r="AF324" s="111"/>
      <c r="AG324" s="111"/>
      <c r="AH324" s="111"/>
      <c r="AI324" s="111"/>
      <c r="AJ324" s="111"/>
      <c r="AK324" s="111"/>
      <c r="AL324" s="111"/>
      <c r="AM324" s="111"/>
      <c r="AN324" s="111"/>
      <c r="AO324" s="111"/>
      <c r="AP324" s="111"/>
      <c r="AQ324" s="111"/>
      <c r="AR324" s="111"/>
      <c r="AS324" s="111"/>
      <c r="AT324" s="111"/>
      <c r="AU324" s="111"/>
      <c r="AV324" s="111"/>
      <c r="AW324" s="111"/>
      <c r="AX324" s="111"/>
      <c r="AY324" s="111"/>
      <c r="AZ324" s="111"/>
      <c r="BA324" s="111"/>
      <c r="BB324" s="111"/>
      <c r="BC324" s="111"/>
      <c r="BD324" s="111"/>
      <c r="BE324" s="111"/>
      <c r="BF324" s="111"/>
      <c r="BG324" s="111"/>
      <c r="BH324" s="111"/>
      <c r="BI324" s="111"/>
      <c r="BJ324" s="111"/>
      <c r="BK324" s="111"/>
      <c r="BL324" s="111"/>
      <c r="BM324" s="111"/>
      <c r="BN324" s="111"/>
      <c r="BO324" s="111"/>
      <c r="BP324" s="111"/>
      <c r="BQ324" s="111"/>
      <c r="BR324" s="111"/>
      <c r="BS324" s="111"/>
      <c r="BT324" s="111"/>
      <c r="BU324" s="111"/>
      <c r="BV324" s="111"/>
      <c r="BW324" s="111"/>
      <c r="BX324" s="111"/>
      <c r="BY324" s="111"/>
      <c r="BZ324" s="111"/>
      <c r="CA324" s="111"/>
      <c r="CB324" s="111"/>
      <c r="CC324" s="111"/>
      <c r="CD324" s="111"/>
      <c r="CE324" s="111"/>
      <c r="CF324" s="111"/>
      <c r="CG324" s="111"/>
      <c r="CH324" s="111"/>
      <c r="CI324" s="111"/>
      <c r="CJ324" s="111"/>
      <c r="CK324" s="111"/>
      <c r="CL324" s="111"/>
      <c r="CM324" s="111"/>
      <c r="CN324" s="111"/>
      <c r="CO324" s="111"/>
      <c r="CP324" s="111"/>
      <c r="CQ324" s="111"/>
      <c r="CR324" s="111"/>
      <c r="CS324" s="111"/>
      <c r="CT324" s="111"/>
      <c r="CU324" s="111"/>
      <c r="CV324" s="111"/>
      <c r="CW324" s="111"/>
      <c r="CX324" s="111"/>
      <c r="CY324" s="111"/>
      <c r="CZ324" s="111"/>
      <c r="DA324" s="111"/>
      <c r="DB324" s="111"/>
      <c r="DC324" s="111"/>
      <c r="DD324" s="111"/>
      <c r="DE324" s="111"/>
      <c r="DF324" s="111"/>
      <c r="DG324" s="111"/>
      <c r="DH324" s="111"/>
      <c r="DI324" s="111"/>
    </row>
    <row r="325" spans="1:113" s="112" customFormat="1" x14ac:dyDescent="0.2">
      <c r="A325" s="30"/>
      <c r="B325" s="42"/>
      <c r="C325" s="51"/>
      <c r="D325" s="52"/>
      <c r="E325" s="51"/>
      <c r="F325" s="53"/>
      <c r="G325" s="103"/>
      <c r="H325" s="45"/>
      <c r="I325" s="104"/>
      <c r="J325" s="105"/>
      <c r="K325" s="48"/>
      <c r="L325" s="106"/>
      <c r="M325" s="104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  <c r="AA325" s="111"/>
      <c r="AB325" s="111"/>
      <c r="AC325" s="111"/>
      <c r="AD325" s="111"/>
      <c r="AE325" s="111"/>
      <c r="AF325" s="111"/>
      <c r="AG325" s="111"/>
      <c r="AH325" s="111"/>
      <c r="AI325" s="111"/>
      <c r="AJ325" s="111"/>
      <c r="AK325" s="111"/>
      <c r="AL325" s="111"/>
      <c r="AM325" s="111"/>
      <c r="AN325" s="111"/>
      <c r="AO325" s="111"/>
      <c r="AP325" s="111"/>
      <c r="AQ325" s="111"/>
      <c r="AR325" s="111"/>
      <c r="AS325" s="111"/>
      <c r="AT325" s="111"/>
      <c r="AU325" s="111"/>
      <c r="AV325" s="111"/>
      <c r="AW325" s="111"/>
      <c r="AX325" s="111"/>
      <c r="AY325" s="111"/>
      <c r="AZ325" s="111"/>
      <c r="BA325" s="111"/>
      <c r="BB325" s="111"/>
      <c r="BC325" s="111"/>
      <c r="BD325" s="111"/>
      <c r="BE325" s="111"/>
      <c r="BF325" s="111"/>
      <c r="BG325" s="111"/>
      <c r="BH325" s="111"/>
      <c r="BI325" s="111"/>
      <c r="BJ325" s="111"/>
      <c r="BK325" s="111"/>
      <c r="BL325" s="111"/>
      <c r="BM325" s="111"/>
      <c r="BN325" s="111"/>
      <c r="BO325" s="111"/>
      <c r="BP325" s="111"/>
      <c r="BQ325" s="111"/>
      <c r="BR325" s="111"/>
      <c r="BS325" s="111"/>
      <c r="BT325" s="111"/>
      <c r="BU325" s="111"/>
      <c r="BV325" s="111"/>
      <c r="BW325" s="111"/>
      <c r="BX325" s="111"/>
      <c r="BY325" s="111"/>
      <c r="BZ325" s="111"/>
      <c r="CA325" s="111"/>
      <c r="CB325" s="111"/>
      <c r="CC325" s="111"/>
      <c r="CD325" s="111"/>
      <c r="CE325" s="111"/>
      <c r="CF325" s="111"/>
      <c r="CG325" s="111"/>
      <c r="CH325" s="111"/>
      <c r="CI325" s="111"/>
      <c r="CJ325" s="111"/>
      <c r="CK325" s="111"/>
      <c r="CL325" s="111"/>
      <c r="CM325" s="111"/>
      <c r="CN325" s="111"/>
      <c r="CO325" s="111"/>
      <c r="CP325" s="111"/>
      <c r="CQ325" s="111"/>
      <c r="CR325" s="111"/>
      <c r="CS325" s="111"/>
      <c r="CT325" s="111"/>
      <c r="CU325" s="111"/>
      <c r="CV325" s="111"/>
      <c r="CW325" s="111"/>
      <c r="CX325" s="111"/>
      <c r="CY325" s="111"/>
      <c r="CZ325" s="111"/>
      <c r="DA325" s="111"/>
      <c r="DB325" s="111"/>
      <c r="DC325" s="111"/>
      <c r="DD325" s="111"/>
      <c r="DE325" s="111"/>
      <c r="DF325" s="111"/>
      <c r="DG325" s="111"/>
      <c r="DH325" s="111"/>
      <c r="DI325" s="111"/>
    </row>
    <row r="326" spans="1:113" s="112" customFormat="1" x14ac:dyDescent="0.2">
      <c r="A326" s="30"/>
      <c r="B326" s="42"/>
      <c r="C326" s="51"/>
      <c r="D326" s="52"/>
      <c r="E326" s="51"/>
      <c r="F326" s="53"/>
      <c r="G326" s="103"/>
      <c r="H326" s="45"/>
      <c r="I326" s="104"/>
      <c r="J326" s="105"/>
      <c r="K326" s="48"/>
      <c r="L326" s="106"/>
      <c r="M326" s="104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  <c r="AA326" s="111"/>
      <c r="AB326" s="111"/>
      <c r="AC326" s="111"/>
      <c r="AD326" s="111"/>
      <c r="AE326" s="111"/>
      <c r="AF326" s="111"/>
      <c r="AG326" s="111"/>
      <c r="AH326" s="111"/>
      <c r="AI326" s="111"/>
      <c r="AJ326" s="111"/>
      <c r="AK326" s="111"/>
      <c r="AL326" s="111"/>
      <c r="AM326" s="111"/>
      <c r="AN326" s="111"/>
      <c r="AO326" s="111"/>
      <c r="AP326" s="111"/>
      <c r="AQ326" s="111"/>
      <c r="AR326" s="111"/>
      <c r="AS326" s="111"/>
      <c r="AT326" s="111"/>
      <c r="AU326" s="111"/>
      <c r="AV326" s="111"/>
      <c r="AW326" s="111"/>
      <c r="AX326" s="111"/>
      <c r="AY326" s="111"/>
      <c r="AZ326" s="111"/>
      <c r="BA326" s="111"/>
      <c r="BB326" s="111"/>
      <c r="BC326" s="111"/>
      <c r="BD326" s="111"/>
      <c r="BE326" s="111"/>
      <c r="BF326" s="111"/>
      <c r="BG326" s="111"/>
      <c r="BH326" s="111"/>
      <c r="BI326" s="111"/>
      <c r="BJ326" s="111"/>
      <c r="BK326" s="111"/>
      <c r="BL326" s="111"/>
      <c r="BM326" s="111"/>
      <c r="BN326" s="111"/>
      <c r="BO326" s="111"/>
      <c r="BP326" s="111"/>
      <c r="BQ326" s="111"/>
      <c r="BR326" s="111"/>
      <c r="BS326" s="111"/>
      <c r="BT326" s="111"/>
      <c r="BU326" s="111"/>
      <c r="BV326" s="111"/>
      <c r="BW326" s="111"/>
      <c r="BX326" s="111"/>
      <c r="BY326" s="111"/>
      <c r="BZ326" s="111"/>
      <c r="CA326" s="111"/>
      <c r="CB326" s="111"/>
      <c r="CC326" s="111"/>
      <c r="CD326" s="111"/>
      <c r="CE326" s="111"/>
      <c r="CF326" s="111"/>
      <c r="CG326" s="111"/>
      <c r="CH326" s="111"/>
      <c r="CI326" s="111"/>
      <c r="CJ326" s="111"/>
      <c r="CK326" s="111"/>
      <c r="CL326" s="111"/>
      <c r="CM326" s="111"/>
      <c r="CN326" s="111"/>
      <c r="CO326" s="111"/>
      <c r="CP326" s="111"/>
      <c r="CQ326" s="111"/>
      <c r="CR326" s="111"/>
      <c r="CS326" s="111"/>
      <c r="CT326" s="111"/>
      <c r="CU326" s="111"/>
      <c r="CV326" s="111"/>
      <c r="CW326" s="111"/>
      <c r="CX326" s="111"/>
      <c r="CY326" s="111"/>
      <c r="CZ326" s="111"/>
      <c r="DA326" s="111"/>
      <c r="DB326" s="111"/>
      <c r="DC326" s="111"/>
      <c r="DD326" s="111"/>
      <c r="DE326" s="111"/>
      <c r="DF326" s="111"/>
      <c r="DG326" s="111"/>
      <c r="DH326" s="111"/>
      <c r="DI326" s="111"/>
    </row>
    <row r="327" spans="1:113" s="110" customFormat="1" x14ac:dyDescent="0.2">
      <c r="A327" s="30" t="s">
        <v>4</v>
      </c>
      <c r="B327" s="83"/>
      <c r="C327" s="84"/>
      <c r="D327" s="84"/>
      <c r="E327" s="84"/>
      <c r="F327" s="85"/>
      <c r="G327" s="86"/>
      <c r="H327" s="87"/>
      <c r="I327" s="88"/>
      <c r="J327" s="89"/>
      <c r="K327" s="22"/>
      <c r="L327" s="67"/>
      <c r="M327" s="68"/>
      <c r="N327" s="109"/>
    </row>
    <row r="328" spans="1:113" s="110" customFormat="1" ht="12" x14ac:dyDescent="0.2">
      <c r="A328" s="30" t="s">
        <v>4</v>
      </c>
      <c r="B328" s="90" t="s">
        <v>3857</v>
      </c>
      <c r="C328" s="91"/>
      <c r="D328" s="91"/>
      <c r="E328" s="91"/>
      <c r="F328" s="92"/>
      <c r="G328" s="30"/>
      <c r="H328" s="93"/>
      <c r="I328" s="94"/>
      <c r="J328" s="198"/>
      <c r="K328" s="22"/>
      <c r="L328" s="72"/>
      <c r="M328" s="73">
        <f>SUBTOTAL(9,M$7:M290)</f>
        <v>0</v>
      </c>
      <c r="N328" s="109"/>
    </row>
    <row r="329" spans="1:113" s="110" customFormat="1" x14ac:dyDescent="0.2">
      <c r="A329" s="30" t="s">
        <v>4</v>
      </c>
      <c r="B329" s="96"/>
      <c r="C329" s="97"/>
      <c r="D329" s="97"/>
      <c r="E329" s="97"/>
      <c r="F329" s="98"/>
      <c r="G329" s="99"/>
      <c r="H329" s="100"/>
      <c r="I329" s="101"/>
      <c r="J329" s="102"/>
      <c r="K329" s="22"/>
      <c r="L329" s="81"/>
      <c r="M329" s="82"/>
      <c r="N329" s="109"/>
    </row>
    <row r="330" spans="1:113" s="113" customFormat="1" x14ac:dyDescent="0.2">
      <c r="B330" s="135"/>
      <c r="C330" s="135"/>
      <c r="D330" s="135"/>
      <c r="E330" s="114"/>
      <c r="F330" s="115"/>
      <c r="G330" s="112"/>
      <c r="H330" s="112"/>
      <c r="I330" s="136"/>
      <c r="J330" s="136"/>
      <c r="K330" s="136"/>
      <c r="L330" s="136"/>
      <c r="M330" s="136"/>
      <c r="N330" s="116"/>
    </row>
  </sheetData>
  <autoFilter ref="G1:H330" xr:uid="{EF3F9B51-0E1E-48BE-9616-EA653C415115}"/>
  <dataConsolidate link="1"/>
  <phoneticPr fontId="25" type="noConversion"/>
  <dataValidations count="1">
    <dataValidation type="list" showInputMessage="1" showErrorMessage="1" sqref="G73:G78 G119:G124 G178:G183 G230:G235 G276:G281" xr:uid="{CA00C901-4B51-43F3-A690-8D953BBEAA30}">
      <formula1>"-,No,m,m²,m³,%,Prov Sum,Lump Sum,Sum, Litre, hour, day"</formula1>
    </dataValidation>
  </dataValidations>
  <pageMargins left="0.59055118110236227" right="0.19685039370078741" top="0.59055118110236227" bottom="0.59055118110236227" header="0.19685039370078741" footer="0.19685039370078741"/>
  <pageSetup paperSize="9" firstPageNumber="28" fitToHeight="5" orientation="portrait" cellComments="atEnd" useFirstPageNumber="1" r:id="rId1"/>
  <headerFooter>
    <oddFooter>&amp;CPage &amp;P&amp;RPrint date: &amp;D</oddFooter>
  </headerFooter>
  <rowBreaks count="5" manualBreakCount="5">
    <brk id="75" max="16383" man="1"/>
    <brk id="121" max="16383" man="1"/>
    <brk id="180" max="16383" man="1"/>
    <brk id="232" max="16383" man="1"/>
    <brk id="27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>
    <tabColor rgb="FFFF0000"/>
  </sheetPr>
  <dimension ref="A1:DI357"/>
  <sheetViews>
    <sheetView view="pageBreakPreview" topLeftCell="B1" zoomScaleNormal="75" zoomScaleSheetLayoutView="100" workbookViewId="0">
      <pane xSplit="7" ySplit="7" topLeftCell="I312" activePane="bottomRight" state="frozenSplit"/>
      <selection activeCell="M64" sqref="M64"/>
      <selection pane="topRight" activeCell="M64" sqref="M64"/>
      <selection pane="bottomLeft" activeCell="M64" sqref="M64"/>
      <selection pane="bottomRight" activeCell="H9" sqref="H9:H352"/>
    </sheetView>
  </sheetViews>
  <sheetFormatPr defaultColWidth="9.109375" defaultRowHeight="11.4" x14ac:dyDescent="0.2"/>
  <cols>
    <col min="1" max="1" width="10.44140625" style="113" hidden="1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4" width="33.6640625" style="116" bestFit="1" customWidth="1"/>
    <col min="15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4465</v>
      </c>
      <c r="C2" s="128" t="s">
        <v>774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SUBTOTAL(9,M$7:M1031)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hidden="1" x14ac:dyDescent="0.2">
      <c r="A7" s="30"/>
      <c r="B7" s="42"/>
      <c r="C7" s="42"/>
      <c r="D7" s="42"/>
      <c r="E7" s="42"/>
      <c r="F7" s="43" t="s">
        <v>774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775</v>
      </c>
      <c r="C8" s="151"/>
      <c r="D8" s="52"/>
      <c r="E8" s="157"/>
      <c r="F8" s="43" t="s">
        <v>776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34.200000000000003" x14ac:dyDescent="0.2">
      <c r="A10" s="30" t="s">
        <v>56</v>
      </c>
      <c r="B10" s="155"/>
      <c r="C10" s="151" t="s">
        <v>777</v>
      </c>
      <c r="D10" s="52"/>
      <c r="E10" s="157"/>
      <c r="F10" s="53" t="s">
        <v>778</v>
      </c>
      <c r="G10" s="54"/>
      <c r="H10" s="55"/>
      <c r="I10" s="56"/>
      <c r="J10" s="57"/>
      <c r="K10" s="58"/>
      <c r="L10" s="56"/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/>
      <c r="B11" s="42"/>
      <c r="C11" s="51"/>
      <c r="D11" s="52"/>
      <c r="E11" s="51"/>
      <c r="F11" s="53"/>
      <c r="G11" s="103"/>
      <c r="H11" s="45"/>
      <c r="I11" s="104"/>
      <c r="J11" s="105"/>
      <c r="K11" s="48"/>
      <c r="L11" s="106"/>
      <c r="M11" s="104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 t="s">
        <v>3</v>
      </c>
      <c r="B12" s="155"/>
      <c r="C12" s="151"/>
      <c r="D12" s="52" t="s">
        <v>3850</v>
      </c>
      <c r="E12" s="157"/>
      <c r="F12" s="53" t="s">
        <v>4457</v>
      </c>
      <c r="G12" s="54" t="s">
        <v>8</v>
      </c>
      <c r="H12" s="55"/>
      <c r="I12" s="56"/>
      <c r="J12" s="57"/>
      <c r="K12" s="58"/>
      <c r="L12" s="56">
        <v>50</v>
      </c>
      <c r="M12" s="56" t="str">
        <f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/>
      <c r="B13" s="42"/>
      <c r="C13" s="51"/>
      <c r="D13" s="52"/>
      <c r="E13" s="51"/>
      <c r="F13" s="53"/>
      <c r="G13" s="103"/>
      <c r="H13" s="45"/>
      <c r="I13" s="104"/>
      <c r="J13" s="105"/>
      <c r="K13" s="48"/>
      <c r="L13" s="106"/>
      <c r="M13" s="104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x14ac:dyDescent="0.2">
      <c r="A14" s="30" t="s">
        <v>3</v>
      </c>
      <c r="B14" s="155"/>
      <c r="C14" s="151"/>
      <c r="D14" s="52" t="s">
        <v>3851</v>
      </c>
      <c r="E14" s="157"/>
      <c r="F14" s="53" t="s">
        <v>4458</v>
      </c>
      <c r="G14" s="54" t="s">
        <v>8</v>
      </c>
      <c r="H14" s="55"/>
      <c r="I14" s="56"/>
      <c r="J14" s="57"/>
      <c r="K14" s="58"/>
      <c r="L14" s="56">
        <v>65</v>
      </c>
      <c r="M14" s="56" t="str">
        <f>IF(ISNUMBER(H14),L14*H14,IF(ISNUMBER(J14),J14,IF(J14="RATE ONLY",LOWER("RATE ONLY")," ")))</f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/>
      <c r="B15" s="42"/>
      <c r="C15" s="51"/>
      <c r="D15" s="52"/>
      <c r="E15" s="51"/>
      <c r="F15" s="53"/>
      <c r="G15" s="103"/>
      <c r="H15" s="45"/>
      <c r="I15" s="104"/>
      <c r="J15" s="105"/>
      <c r="K15" s="48"/>
      <c r="L15" s="106"/>
      <c r="M15" s="104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x14ac:dyDescent="0.2">
      <c r="A16" s="30" t="s">
        <v>3</v>
      </c>
      <c r="B16" s="155"/>
      <c r="C16" s="151"/>
      <c r="D16" s="52" t="s">
        <v>3852</v>
      </c>
      <c r="E16" s="157"/>
      <c r="F16" s="53" t="s">
        <v>4941</v>
      </c>
      <c r="G16" s="54" t="s">
        <v>8</v>
      </c>
      <c r="H16" s="55"/>
      <c r="I16" s="56"/>
      <c r="J16" s="57"/>
      <c r="K16" s="58"/>
      <c r="L16" s="56">
        <v>80</v>
      </c>
      <c r="M16" s="56" t="str">
        <f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/>
      <c r="B17" s="42"/>
      <c r="C17" s="51"/>
      <c r="D17" s="52"/>
      <c r="E17" s="51"/>
      <c r="F17" s="53"/>
      <c r="G17" s="103"/>
      <c r="H17" s="45"/>
      <c r="I17" s="104"/>
      <c r="J17" s="105"/>
      <c r="K17" s="48"/>
      <c r="L17" s="106"/>
      <c r="M17" s="104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x14ac:dyDescent="0.2">
      <c r="A18" s="30" t="s">
        <v>3</v>
      </c>
      <c r="B18" s="155"/>
      <c r="C18" s="151"/>
      <c r="D18" s="52" t="s">
        <v>3853</v>
      </c>
      <c r="E18" s="157"/>
      <c r="F18" s="53" t="s">
        <v>4942</v>
      </c>
      <c r="G18" s="54" t="s">
        <v>8</v>
      </c>
      <c r="H18" s="55"/>
      <c r="I18" s="56"/>
      <c r="J18" s="57"/>
      <c r="K18" s="58"/>
      <c r="L18" s="56">
        <v>110</v>
      </c>
      <c r="M18" s="56" t="str">
        <f>IF(ISNUMBER(H18),L18*H18,IF(ISNUMBER(J18),J18,IF(J18="RATE ONLY",LOWER("RATE ONLY")," ")))</f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x14ac:dyDescent="0.2">
      <c r="A19" s="30"/>
      <c r="B19" s="42"/>
      <c r="C19" s="51"/>
      <c r="D19" s="52"/>
      <c r="E19" s="51"/>
      <c r="F19" s="53"/>
      <c r="G19" s="103"/>
      <c r="H19" s="45"/>
      <c r="I19" s="104"/>
      <c r="J19" s="105"/>
      <c r="K19" s="48"/>
      <c r="L19" s="106"/>
      <c r="M19" s="104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45.6" hidden="1" x14ac:dyDescent="0.2">
      <c r="A20" s="30" t="s">
        <v>56</v>
      </c>
      <c r="B20" s="155"/>
      <c r="C20" s="151" t="s">
        <v>779</v>
      </c>
      <c r="D20" s="52"/>
      <c r="E20" s="157"/>
      <c r="F20" s="53" t="s">
        <v>783</v>
      </c>
      <c r="G20" s="54" t="s">
        <v>8</v>
      </c>
      <c r="H20" s="55"/>
      <c r="I20" s="56"/>
      <c r="J20" s="57"/>
      <c r="K20" s="58"/>
      <c r="L20" s="56"/>
      <c r="M20" s="56" t="str">
        <f>IF(ISNUMBER(H20),L20*H20,IF(ISNUMBER(J20),J20,IF(J20="RATE ONLY",LOWER("RATE ONLY")," ")))</f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idden="1" x14ac:dyDescent="0.2">
      <c r="A21" s="30"/>
      <c r="B21" s="42"/>
      <c r="C21" s="51"/>
      <c r="D21" s="52"/>
      <c r="E21" s="51"/>
      <c r="F21" s="53"/>
      <c r="G21" s="103"/>
      <c r="H21" s="45"/>
      <c r="I21" s="104"/>
      <c r="J21" s="105"/>
      <c r="K21" s="48"/>
      <c r="L21" s="106"/>
      <c r="M21" s="104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ht="45.6" hidden="1" x14ac:dyDescent="0.2">
      <c r="A22" s="30" t="s">
        <v>56</v>
      </c>
      <c r="B22" s="155"/>
      <c r="C22" s="151" t="s">
        <v>780</v>
      </c>
      <c r="D22" s="52"/>
      <c r="E22" s="157"/>
      <c r="F22" s="53" t="s">
        <v>784</v>
      </c>
      <c r="G22" s="54" t="s">
        <v>8</v>
      </c>
      <c r="H22" s="55"/>
      <c r="I22" s="56"/>
      <c r="J22" s="57"/>
      <c r="K22" s="58"/>
      <c r="L22" s="56"/>
      <c r="M22" s="56" t="str">
        <f>IF(ISNUMBER(H22),L22*H22,IF(ISNUMBER(J22),J22,IF(J22="RATE ONLY",LOWER("RATE ONLY")," ")))</f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idden="1" x14ac:dyDescent="0.2">
      <c r="A23" s="30"/>
      <c r="B23" s="42"/>
      <c r="C23" s="51"/>
      <c r="D23" s="52"/>
      <c r="E23" s="51"/>
      <c r="F23" s="53"/>
      <c r="G23" s="103"/>
      <c r="H23" s="45"/>
      <c r="I23" s="104"/>
      <c r="J23" s="105"/>
      <c r="K23" s="48"/>
      <c r="L23" s="106"/>
      <c r="M23" s="104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t="22.8" x14ac:dyDescent="0.2">
      <c r="A24" s="30" t="s">
        <v>56</v>
      </c>
      <c r="B24" s="155"/>
      <c r="C24" s="151" t="s">
        <v>781</v>
      </c>
      <c r="D24" s="52"/>
      <c r="E24" s="157"/>
      <c r="F24" s="53" t="s">
        <v>785</v>
      </c>
      <c r="G24" s="54" t="s">
        <v>8</v>
      </c>
      <c r="H24" s="55"/>
      <c r="I24" s="56"/>
      <c r="J24" s="57"/>
      <c r="K24" s="58"/>
      <c r="L24" s="56">
        <v>310</v>
      </c>
      <c r="M24" s="56" t="str">
        <f>IF(ISNUMBER(H24),L24*H24,IF(ISNUMBER(J24),J24,IF(J24="RATE ONLY",LOWER("RATE ONLY")," ")))</f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x14ac:dyDescent="0.2">
      <c r="A25" s="30"/>
      <c r="B25" s="42"/>
      <c r="C25" s="51"/>
      <c r="D25" s="52"/>
      <c r="E25" s="51"/>
      <c r="F25" s="53"/>
      <c r="G25" s="103"/>
      <c r="H25" s="45"/>
      <c r="I25" s="104"/>
      <c r="J25" s="105"/>
      <c r="K25" s="48"/>
      <c r="L25" s="106"/>
      <c r="M25" s="104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t="34.200000000000003" hidden="1" x14ac:dyDescent="0.2">
      <c r="A26" s="30" t="s">
        <v>56</v>
      </c>
      <c r="B26" s="155"/>
      <c r="C26" s="151" t="s">
        <v>782</v>
      </c>
      <c r="D26" s="52"/>
      <c r="E26" s="157"/>
      <c r="F26" s="53" t="s">
        <v>786</v>
      </c>
      <c r="G26" s="54" t="s">
        <v>8</v>
      </c>
      <c r="H26" s="55"/>
      <c r="I26" s="56"/>
      <c r="J26" s="57"/>
      <c r="K26" s="58"/>
      <c r="L26" s="56"/>
      <c r="M26" s="56" t="str">
        <f>IF(ISNUMBER(H26),L26*H26,IF(ISNUMBER(J26),J26,IF(J26="RATE ONLY",LOWER("RATE ONLY")," ")))</f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hidden="1" x14ac:dyDescent="0.2">
      <c r="A27" s="30"/>
      <c r="B27" s="42"/>
      <c r="C27" s="51"/>
      <c r="D27" s="52"/>
      <c r="E27" s="51"/>
      <c r="F27" s="53"/>
      <c r="G27" s="103"/>
      <c r="H27" s="45"/>
      <c r="I27" s="104"/>
      <c r="J27" s="105"/>
      <c r="K27" s="48"/>
      <c r="L27" s="106"/>
      <c r="M27" s="104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ht="12" x14ac:dyDescent="0.2">
      <c r="A28" s="30" t="s">
        <v>55</v>
      </c>
      <c r="B28" s="150" t="s">
        <v>787</v>
      </c>
      <c r="C28" s="151"/>
      <c r="D28" s="52"/>
      <c r="E28" s="157"/>
      <c r="F28" s="43" t="s">
        <v>34</v>
      </c>
      <c r="G28" s="54"/>
      <c r="H28" s="55"/>
      <c r="I28" s="56"/>
      <c r="J28" s="57"/>
      <c r="K28" s="58"/>
      <c r="L28" s="56"/>
      <c r="M28" s="56" t="str">
        <f>IF(ISNUMBER(H28),L28*H28,IF(ISNUMBER(J28),J28,IF(J28="RATE ONLY",LOWER("RATE ONLY")," ")))</f>
        <v xml:space="preserve"> 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x14ac:dyDescent="0.2">
      <c r="A29" s="30"/>
      <c r="B29" s="42"/>
      <c r="C29" s="51"/>
      <c r="D29" s="52"/>
      <c r="E29" s="51"/>
      <c r="F29" s="53"/>
      <c r="G29" s="103"/>
      <c r="H29" s="45"/>
      <c r="I29" s="104"/>
      <c r="J29" s="105"/>
      <c r="K29" s="48"/>
      <c r="L29" s="106"/>
      <c r="M29" s="104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x14ac:dyDescent="0.2">
      <c r="A30" s="30" t="s">
        <v>56</v>
      </c>
      <c r="B30" s="155"/>
      <c r="C30" s="151" t="s">
        <v>789</v>
      </c>
      <c r="D30" s="52"/>
      <c r="E30" s="157"/>
      <c r="F30" s="53" t="s">
        <v>788</v>
      </c>
      <c r="G30" s="54" t="s">
        <v>8</v>
      </c>
      <c r="H30" s="55"/>
      <c r="I30" s="56"/>
      <c r="J30" s="57"/>
      <c r="K30" s="58"/>
      <c r="L30" s="56">
        <v>96</v>
      </c>
      <c r="M30" s="56" t="str">
        <f>IF(ISNUMBER(H30),L30*H30,IF(ISNUMBER(J30),J30,IF(J30="RATE ONLY",LOWER("RATE ONLY")," ")))</f>
        <v xml:space="preserve"> 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x14ac:dyDescent="0.2">
      <c r="A31" s="30"/>
      <c r="B31" s="42"/>
      <c r="C31" s="51"/>
      <c r="D31" s="52"/>
      <c r="E31" s="51"/>
      <c r="F31" s="53"/>
      <c r="G31" s="103"/>
      <c r="H31" s="45"/>
      <c r="I31" s="104"/>
      <c r="J31" s="105"/>
      <c r="K31" s="48"/>
      <c r="L31" s="106"/>
      <c r="M31" s="104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x14ac:dyDescent="0.2">
      <c r="A32" s="30" t="s">
        <v>56</v>
      </c>
      <c r="B32" s="155"/>
      <c r="C32" s="151" t="s">
        <v>790</v>
      </c>
      <c r="D32" s="52"/>
      <c r="E32" s="157"/>
      <c r="F32" s="53" t="s">
        <v>791</v>
      </c>
      <c r="G32" s="54"/>
      <c r="H32" s="55"/>
      <c r="I32" s="56"/>
      <c r="J32" s="57"/>
      <c r="K32" s="58"/>
      <c r="L32" s="56"/>
      <c r="M32" s="56" t="str">
        <f>IF(ISNUMBER(H32),L32*H32,IF(ISNUMBER(J32),J32,IF(J32="RATE ONLY",LOWER("RATE ONLY")," ")))</f>
        <v xml:space="preserve"> 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x14ac:dyDescent="0.2">
      <c r="A33" s="30"/>
      <c r="B33" s="42"/>
      <c r="C33" s="51"/>
      <c r="D33" s="52"/>
      <c r="E33" s="51"/>
      <c r="F33" s="53"/>
      <c r="G33" s="103"/>
      <c r="H33" s="45"/>
      <c r="I33" s="104"/>
      <c r="J33" s="105"/>
      <c r="K33" s="48"/>
      <c r="L33" s="106"/>
      <c r="M33" s="104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hidden="1" x14ac:dyDescent="0.2">
      <c r="A34" s="30" t="s">
        <v>3</v>
      </c>
      <c r="B34" s="166"/>
      <c r="C34" s="167"/>
      <c r="D34" s="168" t="s">
        <v>3850</v>
      </c>
      <c r="E34" s="159"/>
      <c r="F34" s="161" t="s">
        <v>4947</v>
      </c>
      <c r="G34" s="162" t="s">
        <v>8</v>
      </c>
      <c r="H34" s="163"/>
      <c r="I34" s="164"/>
      <c r="J34" s="165"/>
      <c r="K34" s="58"/>
      <c r="L34" s="56"/>
      <c r="M34" s="56" t="str">
        <f>IF(ISNUMBER(H34),L34*H34,IF(ISNUMBER(J34),J34,IF(J34="RATE ONLY",LOWER("RATE ONLY")," ")))</f>
        <v xml:space="preserve"> 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x14ac:dyDescent="0.2">
      <c r="A35" s="30" t="s">
        <v>3</v>
      </c>
      <c r="B35" s="155"/>
      <c r="C35" s="151"/>
      <c r="D35" s="52" t="s">
        <v>3851</v>
      </c>
      <c r="E35" s="157"/>
      <c r="F35" s="53" t="s">
        <v>4948</v>
      </c>
      <c r="G35" s="54" t="s">
        <v>8</v>
      </c>
      <c r="H35" s="55"/>
      <c r="I35" s="56"/>
      <c r="J35" s="57"/>
      <c r="K35" s="58"/>
      <c r="L35" s="56">
        <v>125</v>
      </c>
      <c r="M35" s="56" t="str">
        <f>IF(ISNUMBER(H35),L35*H35,IF(ISNUMBER(J35),J35,IF(J35="RATE ONLY",LOWER("RATE ONLY")," ")))</f>
        <v xml:space="preserve"> </v>
      </c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x14ac:dyDescent="0.2">
      <c r="A36" s="30"/>
      <c r="B36" s="42"/>
      <c r="C36" s="51"/>
      <c r="D36" s="52"/>
      <c r="E36" s="51"/>
      <c r="F36" s="53"/>
      <c r="G36" s="103"/>
      <c r="H36" s="45"/>
      <c r="I36" s="104"/>
      <c r="J36" s="105"/>
      <c r="K36" s="48"/>
      <c r="L36" s="106"/>
      <c r="M36" s="104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ht="22.8" x14ac:dyDescent="0.2">
      <c r="A37" s="30" t="s">
        <v>56</v>
      </c>
      <c r="B37" s="155"/>
      <c r="C37" s="151" t="s">
        <v>792</v>
      </c>
      <c r="D37" s="52"/>
      <c r="E37" s="157"/>
      <c r="F37" s="53" t="s">
        <v>4943</v>
      </c>
      <c r="G37" s="54"/>
      <c r="H37" s="55"/>
      <c r="I37" s="56"/>
      <c r="J37" s="57"/>
      <c r="K37" s="58"/>
      <c r="L37" s="56"/>
      <c r="M37" s="56" t="str">
        <f>IF(ISNUMBER(H37),L37*H37,IF(ISNUMBER(J37),J37,IF(J37="RATE ONLY",LOWER("RATE ONLY")," ")))</f>
        <v xml:space="preserve"> </v>
      </c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x14ac:dyDescent="0.2">
      <c r="A38" s="30"/>
      <c r="B38" s="42"/>
      <c r="C38" s="51"/>
      <c r="D38" s="52"/>
      <c r="E38" s="51"/>
      <c r="F38" s="53"/>
      <c r="G38" s="103"/>
      <c r="H38" s="45"/>
      <c r="I38" s="104"/>
      <c r="J38" s="105"/>
      <c r="K38" s="48"/>
      <c r="L38" s="106"/>
      <c r="M38" s="104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ht="22.8" x14ac:dyDescent="0.2">
      <c r="A39" s="30" t="s">
        <v>3</v>
      </c>
      <c r="B39" s="155"/>
      <c r="C39" s="151"/>
      <c r="D39" s="52" t="s">
        <v>3850</v>
      </c>
      <c r="E39" s="157"/>
      <c r="F39" s="53" t="s">
        <v>4944</v>
      </c>
      <c r="G39" s="54" t="s">
        <v>8</v>
      </c>
      <c r="H39" s="55"/>
      <c r="I39" s="56"/>
      <c r="J39" s="57"/>
      <c r="K39" s="58"/>
      <c r="L39" s="56">
        <v>185</v>
      </c>
      <c r="M39" s="56" t="str">
        <f>IF(ISNUMBER(H39),L39*H39,IF(ISNUMBER(J39),J39,IF(J39="RATE ONLY",LOWER("RATE ONLY")," ")))</f>
        <v xml:space="preserve"> </v>
      </c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x14ac:dyDescent="0.2">
      <c r="A40" s="30"/>
      <c r="B40" s="42"/>
      <c r="C40" s="51"/>
      <c r="D40" s="52"/>
      <c r="E40" s="51"/>
      <c r="F40" s="53"/>
      <c r="G40" s="103"/>
      <c r="H40" s="45"/>
      <c r="I40" s="104"/>
      <c r="J40" s="105"/>
      <c r="K40" s="48"/>
      <c r="L40" s="106"/>
      <c r="M40" s="104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ht="22.8" hidden="1" x14ac:dyDescent="0.2">
      <c r="A41" s="30" t="s">
        <v>3</v>
      </c>
      <c r="B41" s="166"/>
      <c r="C41" s="167"/>
      <c r="D41" s="168" t="s">
        <v>3851</v>
      </c>
      <c r="E41" s="159"/>
      <c r="F41" s="161" t="s">
        <v>4945</v>
      </c>
      <c r="G41" s="162" t="s">
        <v>8</v>
      </c>
      <c r="H41" s="163"/>
      <c r="I41" s="164"/>
      <c r="J41" s="165"/>
      <c r="K41" s="58"/>
      <c r="L41" s="56"/>
      <c r="M41" s="56" t="str">
        <f>IF(ISNUMBER(H41),L41*H41,IF(ISNUMBER(J41),J41,IF(J41="RATE ONLY",LOWER("RATE ONLY")," ")))</f>
        <v xml:space="preserve"> </v>
      </c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x14ac:dyDescent="0.2">
      <c r="A42" s="30" t="s">
        <v>3</v>
      </c>
      <c r="B42" s="155"/>
      <c r="C42" s="151"/>
      <c r="D42" s="52" t="s">
        <v>3852</v>
      </c>
      <c r="E42" s="157"/>
      <c r="F42" s="53" t="s">
        <v>4946</v>
      </c>
      <c r="G42" s="54" t="s">
        <v>29</v>
      </c>
      <c r="H42" s="55"/>
      <c r="I42" s="56"/>
      <c r="J42" s="57"/>
      <c r="K42" s="58"/>
      <c r="L42" s="56">
        <v>1.65</v>
      </c>
      <c r="M42" s="56" t="str">
        <f>IF(ISNUMBER(H42),L42*H42,IF(ISNUMBER(J42),J42,IF(J42="RATE ONLY",LOWER("RATE ONLY")," ")))</f>
        <v xml:space="preserve"> </v>
      </c>
      <c r="N42" s="172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x14ac:dyDescent="0.2">
      <c r="A43" s="30"/>
      <c r="B43" s="42"/>
      <c r="C43" s="51"/>
      <c r="D43" s="52"/>
      <c r="E43" s="51"/>
      <c r="F43" s="53"/>
      <c r="G43" s="103"/>
      <c r="H43" s="45"/>
      <c r="I43" s="104"/>
      <c r="J43" s="105"/>
      <c r="K43" s="48"/>
      <c r="L43" s="106"/>
      <c r="M43" s="104"/>
      <c r="N43" s="172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ht="22.8" x14ac:dyDescent="0.2">
      <c r="A44" s="30" t="s">
        <v>56</v>
      </c>
      <c r="B44" s="155"/>
      <c r="C44" s="151" t="s">
        <v>793</v>
      </c>
      <c r="D44" s="52"/>
      <c r="E44" s="157"/>
      <c r="F44" s="53" t="s">
        <v>4949</v>
      </c>
      <c r="G44" s="54" t="s">
        <v>8</v>
      </c>
      <c r="H44" s="55"/>
      <c r="I44" s="56"/>
      <c r="J44" s="57"/>
      <c r="K44" s="58"/>
      <c r="L44" s="56">
        <v>1800</v>
      </c>
      <c r="M44" s="56" t="str">
        <f>IF(ISNUMBER(H44),L44*H44,IF(ISNUMBER(J44),J44,IF(J44="RATE ONLY",LOWER("RATE ONLY")," ")))</f>
        <v xml:space="preserve"> </v>
      </c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x14ac:dyDescent="0.2">
      <c r="A45" s="30"/>
      <c r="B45" s="42"/>
      <c r="C45" s="51"/>
      <c r="D45" s="52"/>
      <c r="E45" s="51"/>
      <c r="F45" s="53"/>
      <c r="G45" s="103"/>
      <c r="H45" s="45"/>
      <c r="I45" s="104"/>
      <c r="J45" s="105"/>
      <c r="K45" s="48"/>
      <c r="L45" s="106"/>
      <c r="M45" s="104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ht="12" x14ac:dyDescent="0.2">
      <c r="A46" s="30" t="s">
        <v>55</v>
      </c>
      <c r="B46" s="150" t="s">
        <v>794</v>
      </c>
      <c r="C46" s="151"/>
      <c r="D46" s="52"/>
      <c r="E46" s="157"/>
      <c r="F46" s="43" t="s">
        <v>35</v>
      </c>
      <c r="G46" s="54"/>
      <c r="H46" s="55"/>
      <c r="I46" s="56"/>
      <c r="J46" s="57"/>
      <c r="K46" s="58"/>
      <c r="L46" s="56"/>
      <c r="M46" s="56" t="str">
        <f>IF(ISNUMBER(H46),L46*H46,IF(ISNUMBER(J46),J46,IF(J46="RATE ONLY",LOWER("RATE ONLY")," ")))</f>
        <v xml:space="preserve"> </v>
      </c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x14ac:dyDescent="0.2">
      <c r="A47" s="30"/>
      <c r="B47" s="42"/>
      <c r="C47" s="51"/>
      <c r="D47" s="52"/>
      <c r="E47" s="51"/>
      <c r="F47" s="53"/>
      <c r="G47" s="103"/>
      <c r="H47" s="45"/>
      <c r="I47" s="104"/>
      <c r="J47" s="105"/>
      <c r="K47" s="48"/>
      <c r="L47" s="106"/>
      <c r="M47" s="104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ht="22.8" hidden="1" x14ac:dyDescent="0.2">
      <c r="A48" s="30" t="s">
        <v>56</v>
      </c>
      <c r="B48" s="155"/>
      <c r="C48" s="151" t="s">
        <v>795</v>
      </c>
      <c r="D48" s="52"/>
      <c r="E48" s="157"/>
      <c r="F48" s="53" t="s">
        <v>4288</v>
      </c>
      <c r="G48" s="54" t="s">
        <v>2</v>
      </c>
      <c r="H48" s="55"/>
      <c r="I48" s="56"/>
      <c r="J48" s="57"/>
      <c r="K48" s="58"/>
      <c r="L48" s="56"/>
      <c r="M48" s="56" t="str">
        <f>IF(ISNUMBER(H48),L48*H48,IF(ISNUMBER(J48),J48,IF(J48="RATE ONLY",LOWER("RATE ONLY")," ")))</f>
        <v xml:space="preserve"> </v>
      </c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hidden="1" x14ac:dyDescent="0.2">
      <c r="A49" s="30"/>
      <c r="B49" s="42"/>
      <c r="C49" s="51"/>
      <c r="D49" s="52"/>
      <c r="E49" s="51"/>
      <c r="F49" s="53"/>
      <c r="G49" s="103"/>
      <c r="H49" s="45"/>
      <c r="I49" s="104"/>
      <c r="J49" s="105"/>
      <c r="K49" s="48"/>
      <c r="L49" s="106"/>
      <c r="M49" s="104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x14ac:dyDescent="0.2">
      <c r="A50" s="30" t="s">
        <v>56</v>
      </c>
      <c r="B50" s="155"/>
      <c r="C50" s="151" t="s">
        <v>3734</v>
      </c>
      <c r="D50" s="52"/>
      <c r="E50" s="157"/>
      <c r="F50" s="53" t="s">
        <v>4390</v>
      </c>
      <c r="G50" s="54"/>
      <c r="H50" s="55"/>
      <c r="I50" s="56"/>
      <c r="J50" s="57"/>
      <c r="K50" s="58"/>
      <c r="L50" s="56"/>
      <c r="M50" s="56" t="str">
        <f>IF(ISNUMBER(H50),L50*H50,IF(ISNUMBER(J50),J50,IF(J50="RATE ONLY",LOWER("RATE ONLY")," ")))</f>
        <v xml:space="preserve"> </v>
      </c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x14ac:dyDescent="0.2">
      <c r="A51" s="30"/>
      <c r="B51" s="42"/>
      <c r="C51" s="51"/>
      <c r="D51" s="52"/>
      <c r="E51" s="51"/>
      <c r="F51" s="53"/>
      <c r="G51" s="103"/>
      <c r="H51" s="45"/>
      <c r="I51" s="104"/>
      <c r="J51" s="105"/>
      <c r="K51" s="48"/>
      <c r="L51" s="106"/>
      <c r="M51" s="104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x14ac:dyDescent="0.2">
      <c r="A52" s="30" t="s">
        <v>59</v>
      </c>
      <c r="B52" s="155"/>
      <c r="C52" s="151"/>
      <c r="D52" s="52" t="s">
        <v>3850</v>
      </c>
      <c r="E52" s="157"/>
      <c r="F52" s="53" t="s">
        <v>4391</v>
      </c>
      <c r="G52" s="54"/>
      <c r="H52" s="55"/>
      <c r="I52" s="56"/>
      <c r="J52" s="57"/>
      <c r="K52" s="58"/>
      <c r="L52" s="56"/>
      <c r="M52" s="56" t="str">
        <f>IF(ISNUMBER(H52),L52*H52,IF(ISNUMBER(J52),J52,IF(J52="RATE ONLY",LOWER("RATE ONLY")," ")))</f>
        <v xml:space="preserve"> </v>
      </c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x14ac:dyDescent="0.2">
      <c r="A53" s="30"/>
      <c r="B53" s="42"/>
      <c r="C53" s="51"/>
      <c r="D53" s="52"/>
      <c r="E53" s="51"/>
      <c r="F53" s="53"/>
      <c r="G53" s="103"/>
      <c r="H53" s="45"/>
      <c r="I53" s="104"/>
      <c r="J53" s="105"/>
      <c r="K53" s="48"/>
      <c r="L53" s="106"/>
      <c r="M53" s="104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x14ac:dyDescent="0.2">
      <c r="A54" s="30" t="s">
        <v>4591</v>
      </c>
      <c r="B54" s="155"/>
      <c r="C54" s="151"/>
      <c r="D54" s="52"/>
      <c r="E54" s="157" t="s">
        <v>3877</v>
      </c>
      <c r="F54" s="53" t="s">
        <v>4392</v>
      </c>
      <c r="G54" s="54" t="s">
        <v>2</v>
      </c>
      <c r="H54" s="55"/>
      <c r="I54" s="56"/>
      <c r="J54" s="57"/>
      <c r="K54" s="58"/>
      <c r="L54" s="56">
        <v>1190</v>
      </c>
      <c r="M54" s="56" t="str">
        <f>IF(ISNUMBER(H54),L54*H54,IF(ISNUMBER(J54),J54,IF(J54="RATE ONLY",LOWER("RATE ONLY")," ")))</f>
        <v xml:space="preserve"> </v>
      </c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x14ac:dyDescent="0.2">
      <c r="A55" s="30"/>
      <c r="B55" s="42"/>
      <c r="C55" s="51"/>
      <c r="D55" s="52"/>
      <c r="E55" s="51"/>
      <c r="F55" s="53"/>
      <c r="G55" s="103"/>
      <c r="H55" s="45"/>
      <c r="I55" s="104"/>
      <c r="J55" s="105"/>
      <c r="K55" s="48"/>
      <c r="L55" s="106"/>
      <c r="M55" s="104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hidden="1" x14ac:dyDescent="0.2">
      <c r="A56" s="30" t="s">
        <v>4591</v>
      </c>
      <c r="B56" s="166"/>
      <c r="C56" s="167"/>
      <c r="D56" s="168"/>
      <c r="E56" s="159" t="s">
        <v>3878</v>
      </c>
      <c r="F56" s="161" t="s">
        <v>4393</v>
      </c>
      <c r="G56" s="162" t="s">
        <v>2</v>
      </c>
      <c r="H56" s="163"/>
      <c r="I56" s="164"/>
      <c r="J56" s="165"/>
      <c r="K56" s="58"/>
      <c r="L56" s="56">
        <v>1220</v>
      </c>
      <c r="M56" s="56" t="str">
        <f t="shared" ref="M56:M100" si="0">IF(ISNUMBER(H56),L56*H56,IF(ISNUMBER(J56),J56,IF(J56="RATE ONLY",LOWER("RATE ONLY")," ")))</f>
        <v xml:space="preserve"> </v>
      </c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x14ac:dyDescent="0.2">
      <c r="A57" s="30" t="s">
        <v>4591</v>
      </c>
      <c r="B57" s="155"/>
      <c r="C57" s="151"/>
      <c r="D57" s="52"/>
      <c r="E57" s="157" t="s">
        <v>3879</v>
      </c>
      <c r="F57" s="53" t="s">
        <v>4467</v>
      </c>
      <c r="G57" s="54" t="s">
        <v>2</v>
      </c>
      <c r="H57" s="55"/>
      <c r="I57" s="56"/>
      <c r="J57" s="57"/>
      <c r="K57" s="58"/>
      <c r="L57" s="56">
        <v>1250</v>
      </c>
      <c r="M57" s="56" t="str">
        <f>IF(ISNUMBER(H57),L57*H57,IF(ISNUMBER(J57),J57,IF(J57="RATE ONLY",LOWER("RATE ONLY")," ")))</f>
        <v xml:space="preserve"> </v>
      </c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x14ac:dyDescent="0.2">
      <c r="A58" s="30"/>
      <c r="B58" s="42"/>
      <c r="C58" s="51"/>
      <c r="D58" s="52"/>
      <c r="E58" s="51"/>
      <c r="F58" s="53"/>
      <c r="G58" s="103"/>
      <c r="H58" s="45"/>
      <c r="I58" s="104"/>
      <c r="J58" s="105"/>
      <c r="K58" s="48"/>
      <c r="L58" s="106"/>
      <c r="M58" s="104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x14ac:dyDescent="0.2">
      <c r="A59" s="30" t="s">
        <v>4591</v>
      </c>
      <c r="B59" s="155"/>
      <c r="C59" s="151"/>
      <c r="D59" s="52"/>
      <c r="E59" s="157" t="s">
        <v>4466</v>
      </c>
      <c r="F59" s="53" t="s">
        <v>4468</v>
      </c>
      <c r="G59" s="54" t="s">
        <v>2</v>
      </c>
      <c r="H59" s="55"/>
      <c r="I59" s="56"/>
      <c r="J59" s="57"/>
      <c r="K59" s="58"/>
      <c r="L59" s="56">
        <v>1450</v>
      </c>
      <c r="M59" s="56" t="str">
        <f>IF(ISNUMBER(H59),L59*H59,IF(ISNUMBER(J59),J59,IF(J59="RATE ONLY",LOWER("RATE ONLY")," ")))</f>
        <v xml:space="preserve"> </v>
      </c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x14ac:dyDescent="0.2">
      <c r="A60" s="30"/>
      <c r="B60" s="42"/>
      <c r="C60" s="51"/>
      <c r="D60" s="52"/>
      <c r="E60" s="51"/>
      <c r="F60" s="53"/>
      <c r="G60" s="103"/>
      <c r="H60" s="45"/>
      <c r="I60" s="104"/>
      <c r="J60" s="105"/>
      <c r="K60" s="48"/>
      <c r="L60" s="106"/>
      <c r="M60" s="104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hidden="1" x14ac:dyDescent="0.2">
      <c r="A61" s="30"/>
      <c r="B61" s="166"/>
      <c r="C61" s="167"/>
      <c r="D61" s="168"/>
      <c r="E61" s="159" t="s">
        <v>4608</v>
      </c>
      <c r="F61" s="161" t="s">
        <v>4507</v>
      </c>
      <c r="G61" s="162" t="s">
        <v>2</v>
      </c>
      <c r="H61" s="163"/>
      <c r="I61" s="164"/>
      <c r="J61" s="165"/>
      <c r="K61" s="58"/>
      <c r="L61" s="56"/>
      <c r="M61" s="56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x14ac:dyDescent="0.2">
      <c r="A62" s="30" t="s">
        <v>59</v>
      </c>
      <c r="B62" s="155"/>
      <c r="C62" s="151"/>
      <c r="D62" s="52" t="s">
        <v>3851</v>
      </c>
      <c r="E62" s="157"/>
      <c r="F62" s="53" t="s">
        <v>4401</v>
      </c>
      <c r="G62" s="54"/>
      <c r="H62" s="55"/>
      <c r="I62" s="56"/>
      <c r="J62" s="57"/>
      <c r="K62" s="58"/>
      <c r="L62" s="56"/>
      <c r="M62" s="56" t="str">
        <f>IF(ISNUMBER(H62),L62*H62,IF(ISNUMBER(J62),J62,IF(J62="RATE ONLY",LOWER("RATE ONLY")," ")))</f>
        <v xml:space="preserve"> </v>
      </c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x14ac:dyDescent="0.2">
      <c r="A63" s="30"/>
      <c r="B63" s="42"/>
      <c r="C63" s="51"/>
      <c r="D63" s="52"/>
      <c r="E63" s="51"/>
      <c r="F63" s="53"/>
      <c r="G63" s="103"/>
      <c r="H63" s="45"/>
      <c r="I63" s="104"/>
      <c r="J63" s="105"/>
      <c r="K63" s="48"/>
      <c r="L63" s="106"/>
      <c r="M63" s="104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x14ac:dyDescent="0.2">
      <c r="A64" s="30" t="s">
        <v>4591</v>
      </c>
      <c r="B64" s="155"/>
      <c r="C64" s="151"/>
      <c r="D64" s="52"/>
      <c r="E64" s="157" t="s">
        <v>3877</v>
      </c>
      <c r="F64" s="53" t="s">
        <v>4392</v>
      </c>
      <c r="G64" s="54" t="s">
        <v>2</v>
      </c>
      <c r="H64" s="55"/>
      <c r="I64" s="56"/>
      <c r="J64" s="57"/>
      <c r="K64" s="58"/>
      <c r="L64" s="56">
        <v>1220</v>
      </c>
      <c r="M64" s="56" t="str">
        <f>IF(ISNUMBER(H64),L64*H64,IF(ISNUMBER(J64),J64,IF(J64="RATE ONLY",LOWER("RATE ONLY")," ")))</f>
        <v xml:space="preserve"> </v>
      </c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x14ac:dyDescent="0.2">
      <c r="A65" s="30"/>
      <c r="B65" s="42"/>
      <c r="C65" s="51"/>
      <c r="D65" s="52"/>
      <c r="E65" s="51"/>
      <c r="F65" s="53"/>
      <c r="G65" s="103"/>
      <c r="H65" s="45"/>
      <c r="I65" s="104"/>
      <c r="J65" s="105"/>
      <c r="K65" s="48"/>
      <c r="L65" s="106"/>
      <c r="M65" s="104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hidden="1" x14ac:dyDescent="0.2">
      <c r="A66" s="30" t="s">
        <v>4591</v>
      </c>
      <c r="B66" s="166"/>
      <c r="C66" s="167"/>
      <c r="D66" s="168"/>
      <c r="E66" s="159" t="s">
        <v>3878</v>
      </c>
      <c r="F66" s="161" t="s">
        <v>4393</v>
      </c>
      <c r="G66" s="162" t="s">
        <v>2</v>
      </c>
      <c r="H66" s="163"/>
      <c r="I66" s="164"/>
      <c r="J66" s="165"/>
      <c r="K66" s="58"/>
      <c r="L66" s="56"/>
      <c r="M66" s="56" t="str">
        <f t="shared" si="0"/>
        <v xml:space="preserve"> </v>
      </c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x14ac:dyDescent="0.2">
      <c r="A67" s="30" t="s">
        <v>10</v>
      </c>
      <c r="B67" s="60"/>
      <c r="C67" s="61"/>
      <c r="D67" s="61"/>
      <c r="E67" s="61"/>
      <c r="F67" s="62"/>
      <c r="G67" s="63"/>
      <c r="H67" s="64"/>
      <c r="I67" s="65"/>
      <c r="J67" s="66"/>
      <c r="K67" s="22"/>
      <c r="L67" s="67"/>
      <c r="M67" s="68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x14ac:dyDescent="0.2">
      <c r="A68" s="30" t="s">
        <v>10</v>
      </c>
      <c r="B68" s="69" t="s">
        <v>11</v>
      </c>
      <c r="C68" s="70"/>
      <c r="D68" s="70"/>
      <c r="E68" s="70"/>
      <c r="F68" s="29"/>
      <c r="G68" s="41"/>
      <c r="H68" s="59"/>
      <c r="I68" s="71"/>
      <c r="J68" s="197"/>
      <c r="K68" s="22"/>
      <c r="L68" s="72"/>
      <c r="M68" s="73">
        <f>SUBTOTAL(9,M$7:M66)</f>
        <v>0</v>
      </c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2" customFormat="1" x14ac:dyDescent="0.2">
      <c r="A69" s="30" t="s">
        <v>10</v>
      </c>
      <c r="B69" s="74"/>
      <c r="C69" s="75"/>
      <c r="D69" s="75"/>
      <c r="E69" s="75"/>
      <c r="F69" s="76"/>
      <c r="G69" s="77"/>
      <c r="H69" s="78"/>
      <c r="I69" s="79"/>
      <c r="J69" s="80"/>
      <c r="K69" s="22"/>
      <c r="L69" s="81"/>
      <c r="M69" s="82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</row>
    <row r="70" spans="1:113" s="112" customFormat="1" x14ac:dyDescent="0.2">
      <c r="A70" s="30" t="s">
        <v>10</v>
      </c>
      <c r="B70" s="60"/>
      <c r="C70" s="61"/>
      <c r="D70" s="61"/>
      <c r="E70" s="61"/>
      <c r="F70" s="62"/>
      <c r="G70" s="63"/>
      <c r="H70" s="64"/>
      <c r="I70" s="65"/>
      <c r="J70" s="66"/>
      <c r="K70" s="22"/>
      <c r="L70" s="67"/>
      <c r="M70" s="68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</row>
    <row r="71" spans="1:113" s="112" customFormat="1" x14ac:dyDescent="0.2">
      <c r="A71" s="30" t="s">
        <v>10</v>
      </c>
      <c r="B71" s="69" t="s">
        <v>12</v>
      </c>
      <c r="C71" s="70"/>
      <c r="D71" s="70"/>
      <c r="E71" s="70"/>
      <c r="F71" s="29"/>
      <c r="G71" s="41"/>
      <c r="H71" s="59"/>
      <c r="I71" s="71"/>
      <c r="J71" s="197"/>
      <c r="K71" s="22"/>
      <c r="L71" s="72"/>
      <c r="M71" s="73">
        <f>SUBTOTAL(9,M$7:M69)</f>
        <v>0</v>
      </c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</row>
    <row r="72" spans="1:113" s="112" customFormat="1" x14ac:dyDescent="0.2">
      <c r="A72" s="30" t="s">
        <v>10</v>
      </c>
      <c r="B72" s="74"/>
      <c r="C72" s="75"/>
      <c r="D72" s="75"/>
      <c r="E72" s="75"/>
      <c r="F72" s="76"/>
      <c r="G72" s="77"/>
      <c r="H72" s="78"/>
      <c r="I72" s="79"/>
      <c r="J72" s="80"/>
      <c r="K72" s="22"/>
      <c r="L72" s="81"/>
      <c r="M72" s="82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</row>
    <row r="73" spans="1:113" s="112" customFormat="1" x14ac:dyDescent="0.2">
      <c r="A73" s="30" t="s">
        <v>4591</v>
      </c>
      <c r="B73" s="155"/>
      <c r="C73" s="151"/>
      <c r="D73" s="52"/>
      <c r="E73" s="157" t="s">
        <v>3878</v>
      </c>
      <c r="F73" s="53" t="s">
        <v>4467</v>
      </c>
      <c r="G73" s="54" t="s">
        <v>2</v>
      </c>
      <c r="H73" s="55"/>
      <c r="I73" s="56"/>
      <c r="J73" s="57"/>
      <c r="K73" s="58"/>
      <c r="L73" s="56">
        <v>1280</v>
      </c>
      <c r="M73" s="56" t="str">
        <f>IF(ISNUMBER(H73),L73*H73,IF(ISNUMBER(J73),J73,IF(J73="RATE ONLY",LOWER("RATE ONLY")," ")))</f>
        <v xml:space="preserve"> </v>
      </c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</row>
    <row r="74" spans="1:113" s="112" customFormat="1" x14ac:dyDescent="0.2">
      <c r="A74" s="30"/>
      <c r="B74" s="42"/>
      <c r="C74" s="51"/>
      <c r="D74" s="52"/>
      <c r="E74" s="51"/>
      <c r="F74" s="53"/>
      <c r="G74" s="103"/>
      <c r="H74" s="45"/>
      <c r="I74" s="104"/>
      <c r="J74" s="105"/>
      <c r="K74" s="48"/>
      <c r="L74" s="106"/>
      <c r="M74" s="104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</row>
    <row r="75" spans="1:113" s="112" customFormat="1" hidden="1" x14ac:dyDescent="0.2">
      <c r="A75" s="30" t="s">
        <v>4591</v>
      </c>
      <c r="B75" s="166"/>
      <c r="C75" s="167"/>
      <c r="D75" s="168"/>
      <c r="E75" s="159" t="s">
        <v>4466</v>
      </c>
      <c r="F75" s="161" t="s">
        <v>4468</v>
      </c>
      <c r="G75" s="162" t="s">
        <v>2</v>
      </c>
      <c r="H75" s="163"/>
      <c r="I75" s="164"/>
      <c r="J75" s="165"/>
      <c r="K75" s="58"/>
      <c r="L75" s="56"/>
      <c r="M75" s="56" t="str">
        <f t="shared" si="0"/>
        <v xml:space="preserve"> </v>
      </c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</row>
    <row r="76" spans="1:113" s="112" customFormat="1" x14ac:dyDescent="0.2">
      <c r="A76" s="30" t="s">
        <v>59</v>
      </c>
      <c r="B76" s="155"/>
      <c r="C76" s="151"/>
      <c r="D76" s="52" t="s">
        <v>3852</v>
      </c>
      <c r="E76" s="157"/>
      <c r="F76" s="53" t="s">
        <v>4469</v>
      </c>
      <c r="G76" s="54"/>
      <c r="H76" s="55"/>
      <c r="I76" s="56"/>
      <c r="J76" s="57"/>
      <c r="K76" s="58"/>
      <c r="L76" s="56"/>
      <c r="M76" s="56" t="str">
        <f>IF(ISNUMBER(H76),L76*H76,IF(ISNUMBER(J76),J76,IF(J76="RATE ONLY",LOWER("RATE ONLY")," ")))</f>
        <v xml:space="preserve"> </v>
      </c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</row>
    <row r="77" spans="1:113" s="112" customFormat="1" x14ac:dyDescent="0.2">
      <c r="A77" s="30"/>
      <c r="B77" s="42"/>
      <c r="C77" s="51"/>
      <c r="D77" s="52"/>
      <c r="E77" s="51"/>
      <c r="F77" s="53"/>
      <c r="G77" s="103"/>
      <c r="H77" s="45"/>
      <c r="I77" s="104"/>
      <c r="J77" s="105"/>
      <c r="K77" s="48"/>
      <c r="L77" s="106"/>
      <c r="M77" s="104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</row>
    <row r="78" spans="1:113" s="112" customFormat="1" hidden="1" x14ac:dyDescent="0.2">
      <c r="A78" s="30" t="s">
        <v>4591</v>
      </c>
      <c r="B78" s="166"/>
      <c r="C78" s="167"/>
      <c r="D78" s="168"/>
      <c r="E78" s="159" t="s">
        <v>3877</v>
      </c>
      <c r="F78" s="161" t="s">
        <v>4392</v>
      </c>
      <c r="G78" s="162" t="s">
        <v>2</v>
      </c>
      <c r="H78" s="163"/>
      <c r="I78" s="164"/>
      <c r="J78" s="165"/>
      <c r="K78" s="58"/>
      <c r="L78" s="56">
        <v>1150</v>
      </c>
      <c r="M78" s="56" t="str">
        <f t="shared" si="0"/>
        <v xml:space="preserve"> </v>
      </c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</row>
    <row r="79" spans="1:113" s="112" customFormat="1" x14ac:dyDescent="0.2">
      <c r="A79" s="30" t="s">
        <v>4591</v>
      </c>
      <c r="B79" s="155"/>
      <c r="C79" s="151"/>
      <c r="D79" s="52"/>
      <c r="E79" s="157" t="s">
        <v>3877</v>
      </c>
      <c r="F79" s="53" t="s">
        <v>4467</v>
      </c>
      <c r="G79" s="54" t="s">
        <v>2</v>
      </c>
      <c r="H79" s="55"/>
      <c r="I79" s="56"/>
      <c r="J79" s="57"/>
      <c r="K79" s="58"/>
      <c r="L79" s="56">
        <v>1300</v>
      </c>
      <c r="M79" s="56" t="str">
        <f>IF(ISNUMBER(H79),L79*H79,IF(ISNUMBER(J79),J79,IF(J79="RATE ONLY",LOWER("RATE ONLY")," ")))</f>
        <v xml:space="preserve"> </v>
      </c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</row>
    <row r="80" spans="1:113" s="112" customFormat="1" x14ac:dyDescent="0.2">
      <c r="A80" s="30"/>
      <c r="B80" s="42"/>
      <c r="C80" s="51"/>
      <c r="D80" s="52"/>
      <c r="E80" s="51"/>
      <c r="F80" s="53"/>
      <c r="G80" s="103"/>
      <c r="H80" s="45"/>
      <c r="I80" s="104"/>
      <c r="J80" s="105"/>
      <c r="K80" s="48"/>
      <c r="L80" s="106"/>
      <c r="M80" s="104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</row>
    <row r="81" spans="1:113" s="112" customFormat="1" ht="22.8" hidden="1" x14ac:dyDescent="0.2">
      <c r="A81" s="30" t="s">
        <v>56</v>
      </c>
      <c r="B81" s="155"/>
      <c r="C81" s="151" t="s">
        <v>3735</v>
      </c>
      <c r="D81" s="52"/>
      <c r="E81" s="157"/>
      <c r="F81" s="53" t="s">
        <v>4289</v>
      </c>
      <c r="G81" s="54" t="s">
        <v>2</v>
      </c>
      <c r="H81" s="55"/>
      <c r="I81" s="56"/>
      <c r="J81" s="57"/>
      <c r="K81" s="58"/>
      <c r="L81" s="56"/>
      <c r="M81" s="56" t="str">
        <f>IF(ISNUMBER(H81),L81*H81,IF(ISNUMBER(J81),J81,IF(J81="RATE ONLY",LOWER("RATE ONLY")," ")))</f>
        <v xml:space="preserve"> </v>
      </c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</row>
    <row r="82" spans="1:113" s="112" customFormat="1" hidden="1" x14ac:dyDescent="0.2">
      <c r="A82" s="30"/>
      <c r="B82" s="42"/>
      <c r="C82" s="51"/>
      <c r="D82" s="52"/>
      <c r="E82" s="51"/>
      <c r="F82" s="53"/>
      <c r="G82" s="103"/>
      <c r="H82" s="45"/>
      <c r="I82" s="104"/>
      <c r="J82" s="105"/>
      <c r="K82" s="48"/>
      <c r="L82" s="106"/>
      <c r="M82" s="104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</row>
    <row r="83" spans="1:113" s="112" customFormat="1" ht="22.8" hidden="1" x14ac:dyDescent="0.2">
      <c r="A83" s="30" t="s">
        <v>56</v>
      </c>
      <c r="B83" s="155"/>
      <c r="C83" s="151" t="s">
        <v>3736</v>
      </c>
      <c r="D83" s="52"/>
      <c r="E83" s="157"/>
      <c r="F83" s="53" t="s">
        <v>4290</v>
      </c>
      <c r="G83" s="54" t="s">
        <v>2</v>
      </c>
      <c r="H83" s="55"/>
      <c r="I83" s="56"/>
      <c r="J83" s="57"/>
      <c r="K83" s="58"/>
      <c r="L83" s="56"/>
      <c r="M83" s="56" t="str">
        <f>IF(ISNUMBER(H83),L83*H83,IF(ISNUMBER(J83),J83,IF(J83="RATE ONLY",LOWER("RATE ONLY")," ")))</f>
        <v xml:space="preserve"> </v>
      </c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</row>
    <row r="84" spans="1:113" s="112" customFormat="1" hidden="1" x14ac:dyDescent="0.2">
      <c r="A84" s="30"/>
      <c r="B84" s="42"/>
      <c r="C84" s="51"/>
      <c r="D84" s="52"/>
      <c r="E84" s="51"/>
      <c r="F84" s="53"/>
      <c r="G84" s="103"/>
      <c r="H84" s="45"/>
      <c r="I84" s="104"/>
      <c r="J84" s="105"/>
      <c r="K84" s="48"/>
      <c r="L84" s="106"/>
      <c r="M84" s="104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</row>
    <row r="85" spans="1:113" s="112" customFormat="1" ht="22.8" hidden="1" x14ac:dyDescent="0.2">
      <c r="A85" s="30" t="s">
        <v>56</v>
      </c>
      <c r="B85" s="155"/>
      <c r="C85" s="151" t="s">
        <v>3737</v>
      </c>
      <c r="D85" s="52"/>
      <c r="E85" s="157"/>
      <c r="F85" s="53" t="s">
        <v>4291</v>
      </c>
      <c r="G85" s="54" t="s">
        <v>99</v>
      </c>
      <c r="H85" s="55"/>
      <c r="I85" s="56"/>
      <c r="J85" s="57"/>
      <c r="K85" s="58"/>
      <c r="L85" s="56"/>
      <c r="M85" s="56" t="str">
        <f>IF(ISNUMBER(H85),L85*H85,IF(ISNUMBER(J85),J85,IF(J85="RATE ONLY",LOWER("RATE ONLY")," ")))</f>
        <v xml:space="preserve"> </v>
      </c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</row>
    <row r="86" spans="1:113" s="112" customFormat="1" hidden="1" x14ac:dyDescent="0.2">
      <c r="A86" s="30"/>
      <c r="B86" s="42"/>
      <c r="C86" s="51"/>
      <c r="D86" s="52"/>
      <c r="E86" s="51"/>
      <c r="F86" s="53"/>
      <c r="G86" s="103"/>
      <c r="H86" s="45"/>
      <c r="I86" s="104"/>
      <c r="J86" s="105"/>
      <c r="K86" s="48"/>
      <c r="L86" s="106"/>
      <c r="M86" s="104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</row>
    <row r="87" spans="1:113" s="112" customFormat="1" ht="12" hidden="1" x14ac:dyDescent="0.2">
      <c r="A87" s="30" t="s">
        <v>55</v>
      </c>
      <c r="B87" s="150" t="s">
        <v>797</v>
      </c>
      <c r="C87" s="151"/>
      <c r="D87" s="52"/>
      <c r="E87" s="157"/>
      <c r="F87" s="43" t="s">
        <v>802</v>
      </c>
      <c r="G87" s="54"/>
      <c r="H87" s="55"/>
      <c r="I87" s="56"/>
      <c r="J87" s="57"/>
      <c r="K87" s="58"/>
      <c r="L87" s="56"/>
      <c r="M87" s="56" t="str">
        <f>IF(ISNUMBER(H87),L87*H87,IF(ISNUMBER(J87),J87,IF(J87="RATE ONLY",LOWER("RATE ONLY")," ")))</f>
        <v xml:space="preserve"> </v>
      </c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</row>
    <row r="88" spans="1:113" s="112" customFormat="1" hidden="1" x14ac:dyDescent="0.2">
      <c r="A88" s="30"/>
      <c r="B88" s="42"/>
      <c r="C88" s="51"/>
      <c r="D88" s="52"/>
      <c r="E88" s="51"/>
      <c r="F88" s="53"/>
      <c r="G88" s="103"/>
      <c r="H88" s="45"/>
      <c r="I88" s="104"/>
      <c r="J88" s="105"/>
      <c r="K88" s="48"/>
      <c r="L88" s="106"/>
      <c r="M88" s="104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</row>
    <row r="89" spans="1:113" s="112" customFormat="1" hidden="1" x14ac:dyDescent="0.2">
      <c r="A89" s="30" t="s">
        <v>4371</v>
      </c>
      <c r="B89" s="166"/>
      <c r="C89" s="167" t="s">
        <v>798</v>
      </c>
      <c r="D89" s="168"/>
      <c r="E89" s="159"/>
      <c r="F89" s="161" t="s">
        <v>803</v>
      </c>
      <c r="G89" s="162" t="s">
        <v>2</v>
      </c>
      <c r="H89" s="163"/>
      <c r="I89" s="164"/>
      <c r="J89" s="165"/>
      <c r="K89" s="58"/>
      <c r="L89" s="56"/>
      <c r="M89" s="56" t="str">
        <f t="shared" si="0"/>
        <v xml:space="preserve"> </v>
      </c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</row>
    <row r="90" spans="1:113" s="112" customFormat="1" ht="22.8" hidden="1" x14ac:dyDescent="0.2">
      <c r="A90" s="30" t="s">
        <v>4371</v>
      </c>
      <c r="B90" s="166"/>
      <c r="C90" s="167" t="s">
        <v>799</v>
      </c>
      <c r="D90" s="168"/>
      <c r="E90" s="159"/>
      <c r="F90" s="161" t="s">
        <v>804</v>
      </c>
      <c r="G90" s="162" t="s">
        <v>99</v>
      </c>
      <c r="H90" s="163"/>
      <c r="I90" s="164"/>
      <c r="J90" s="165"/>
      <c r="K90" s="58"/>
      <c r="L90" s="56"/>
      <c r="M90" s="56" t="str">
        <f t="shared" si="0"/>
        <v xml:space="preserve"> </v>
      </c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</row>
    <row r="91" spans="1:113" s="112" customFormat="1" hidden="1" x14ac:dyDescent="0.2">
      <c r="A91" s="30" t="s">
        <v>4371</v>
      </c>
      <c r="B91" s="166"/>
      <c r="C91" s="167" t="s">
        <v>800</v>
      </c>
      <c r="D91" s="168"/>
      <c r="E91" s="159"/>
      <c r="F91" s="161" t="s">
        <v>4292</v>
      </c>
      <c r="G91" s="162" t="s">
        <v>99</v>
      </c>
      <c r="H91" s="163"/>
      <c r="I91" s="164"/>
      <c r="J91" s="165"/>
      <c r="K91" s="58"/>
      <c r="L91" s="56"/>
      <c r="M91" s="56" t="str">
        <f t="shared" si="0"/>
        <v xml:space="preserve"> </v>
      </c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</row>
    <row r="92" spans="1:113" s="112" customFormat="1" ht="34.200000000000003" hidden="1" x14ac:dyDescent="0.2">
      <c r="A92" s="30" t="s">
        <v>4371</v>
      </c>
      <c r="B92" s="166"/>
      <c r="C92" s="167" t="s">
        <v>801</v>
      </c>
      <c r="D92" s="168"/>
      <c r="E92" s="159"/>
      <c r="F92" s="161" t="s">
        <v>4293</v>
      </c>
      <c r="G92" s="162" t="s">
        <v>2</v>
      </c>
      <c r="H92" s="163"/>
      <c r="I92" s="164"/>
      <c r="J92" s="165"/>
      <c r="K92" s="58"/>
      <c r="L92" s="56"/>
      <c r="M92" s="56" t="str">
        <f t="shared" si="0"/>
        <v xml:space="preserve"> </v>
      </c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</row>
    <row r="93" spans="1:113" s="112" customFormat="1" ht="24" x14ac:dyDescent="0.2">
      <c r="A93" s="30" t="s">
        <v>55</v>
      </c>
      <c r="B93" s="150" t="s">
        <v>796</v>
      </c>
      <c r="C93" s="151"/>
      <c r="D93" s="52"/>
      <c r="E93" s="157"/>
      <c r="F93" s="43" t="s">
        <v>808</v>
      </c>
      <c r="G93" s="54"/>
      <c r="H93" s="55"/>
      <c r="I93" s="56"/>
      <c r="J93" s="57"/>
      <c r="K93" s="58"/>
      <c r="L93" s="56"/>
      <c r="M93" s="56" t="str">
        <f>IF(ISNUMBER(H93),L93*H93,IF(ISNUMBER(J93),J93,IF(J93="RATE ONLY",LOWER("RATE ONLY")," ")))</f>
        <v xml:space="preserve"> </v>
      </c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</row>
    <row r="94" spans="1:113" s="112" customFormat="1" x14ac:dyDescent="0.2">
      <c r="A94" s="30"/>
      <c r="B94" s="42"/>
      <c r="C94" s="51"/>
      <c r="D94" s="52"/>
      <c r="E94" s="51"/>
      <c r="F94" s="53"/>
      <c r="G94" s="103"/>
      <c r="H94" s="45"/>
      <c r="I94" s="104"/>
      <c r="J94" s="105"/>
      <c r="K94" s="48"/>
      <c r="L94" s="106"/>
      <c r="M94" s="104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</row>
    <row r="95" spans="1:113" s="112" customFormat="1" ht="22.8" x14ac:dyDescent="0.2">
      <c r="A95" s="30" t="s">
        <v>56</v>
      </c>
      <c r="B95" s="155"/>
      <c r="C95" s="151" t="s">
        <v>805</v>
      </c>
      <c r="D95" s="52"/>
      <c r="E95" s="157"/>
      <c r="F95" s="53" t="s">
        <v>4394</v>
      </c>
      <c r="G95" s="54"/>
      <c r="H95" s="55"/>
      <c r="I95" s="56"/>
      <c r="J95" s="57"/>
      <c r="K95" s="58"/>
      <c r="L95" s="56"/>
      <c r="M95" s="56" t="str">
        <f>IF(ISNUMBER(H95),L95*H95,IF(ISNUMBER(J95),J95,IF(J95="RATE ONLY",LOWER("RATE ONLY")," ")))</f>
        <v xml:space="preserve"> </v>
      </c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</row>
    <row r="96" spans="1:113" s="112" customFormat="1" x14ac:dyDescent="0.2">
      <c r="A96" s="30"/>
      <c r="B96" s="42"/>
      <c r="C96" s="51"/>
      <c r="D96" s="52"/>
      <c r="E96" s="51"/>
      <c r="F96" s="53"/>
      <c r="G96" s="103"/>
      <c r="H96" s="45"/>
      <c r="I96" s="104"/>
      <c r="J96" s="105"/>
      <c r="K96" s="48"/>
      <c r="L96" s="106"/>
      <c r="M96" s="104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</row>
    <row r="97" spans="1:113" s="112" customFormat="1" x14ac:dyDescent="0.2">
      <c r="A97" s="30" t="s">
        <v>59</v>
      </c>
      <c r="B97" s="155"/>
      <c r="C97" s="151"/>
      <c r="D97" s="52" t="s">
        <v>3850</v>
      </c>
      <c r="E97" s="157"/>
      <c r="F97" s="53" t="s">
        <v>4474</v>
      </c>
      <c r="G97" s="54"/>
      <c r="H97" s="55"/>
      <c r="I97" s="56"/>
      <c r="J97" s="57"/>
      <c r="K97" s="58"/>
      <c r="L97" s="56"/>
      <c r="M97" s="56" t="str">
        <f>IF(ISNUMBER(H97),L97*H97,IF(ISNUMBER(J97),J97,IF(J97="RATE ONLY",LOWER("RATE ONLY")," ")))</f>
        <v xml:space="preserve"> </v>
      </c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</row>
    <row r="98" spans="1:113" s="112" customFormat="1" x14ac:dyDescent="0.2">
      <c r="A98" s="30"/>
      <c r="B98" s="42"/>
      <c r="C98" s="51"/>
      <c r="D98" s="52"/>
      <c r="E98" s="51"/>
      <c r="F98" s="53"/>
      <c r="G98" s="103"/>
      <c r="H98" s="45"/>
      <c r="I98" s="104"/>
      <c r="J98" s="105"/>
      <c r="K98" s="48"/>
      <c r="L98" s="106"/>
      <c r="M98" s="104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</row>
    <row r="99" spans="1:113" s="112" customFormat="1" hidden="1" x14ac:dyDescent="0.2">
      <c r="A99" s="30" t="s">
        <v>4591</v>
      </c>
      <c r="B99" s="166"/>
      <c r="C99" s="167"/>
      <c r="D99" s="168"/>
      <c r="E99" s="159" t="s">
        <v>3877</v>
      </c>
      <c r="F99" s="161" t="s">
        <v>4470</v>
      </c>
      <c r="G99" s="162" t="s">
        <v>2</v>
      </c>
      <c r="H99" s="163"/>
      <c r="I99" s="164"/>
      <c r="J99" s="165"/>
      <c r="K99" s="58"/>
      <c r="L99" s="56"/>
      <c r="M99" s="56" t="str">
        <f t="shared" si="0"/>
        <v xml:space="preserve"> </v>
      </c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</row>
    <row r="100" spans="1:113" s="112" customFormat="1" hidden="1" x14ac:dyDescent="0.2">
      <c r="A100" s="30" t="s">
        <v>4591</v>
      </c>
      <c r="B100" s="166"/>
      <c r="C100" s="167"/>
      <c r="D100" s="168"/>
      <c r="E100" s="159" t="s">
        <v>3877</v>
      </c>
      <c r="F100" s="161" t="s">
        <v>4471</v>
      </c>
      <c r="G100" s="162" t="s">
        <v>2</v>
      </c>
      <c r="H100" s="163"/>
      <c r="I100" s="164"/>
      <c r="J100" s="165"/>
      <c r="K100" s="58"/>
      <c r="L100" s="56"/>
      <c r="M100" s="56" t="str">
        <f t="shared" si="0"/>
        <v xml:space="preserve"> </v>
      </c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</row>
    <row r="101" spans="1:113" s="112" customFormat="1" x14ac:dyDescent="0.2">
      <c r="A101" s="30" t="s">
        <v>4591</v>
      </c>
      <c r="B101" s="155"/>
      <c r="C101" s="151"/>
      <c r="D101" s="52"/>
      <c r="E101" s="157" t="s">
        <v>3878</v>
      </c>
      <c r="F101" s="53" t="s">
        <v>4472</v>
      </c>
      <c r="G101" s="54" t="s">
        <v>2</v>
      </c>
      <c r="H101" s="55"/>
      <c r="I101" s="56"/>
      <c r="J101" s="57"/>
      <c r="K101" s="58"/>
      <c r="L101" s="56">
        <v>1560</v>
      </c>
      <c r="M101" s="56" t="str">
        <f>IF(ISNUMBER(H101),L101*H101,IF(ISNUMBER(J101),J101,IF(J101="RATE ONLY",LOWER("RATE ONLY")," ")))</f>
        <v xml:space="preserve"> </v>
      </c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</row>
    <row r="102" spans="1:113" s="112" customFormat="1" x14ac:dyDescent="0.2">
      <c r="A102" s="30"/>
      <c r="B102" s="42"/>
      <c r="C102" s="51"/>
      <c r="D102" s="52"/>
      <c r="E102" s="51"/>
      <c r="F102" s="53"/>
      <c r="G102" s="103"/>
      <c r="H102" s="45"/>
      <c r="I102" s="104"/>
      <c r="J102" s="105"/>
      <c r="K102" s="48"/>
      <c r="L102" s="106"/>
      <c r="M102" s="104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</row>
    <row r="103" spans="1:113" s="112" customFormat="1" hidden="1" x14ac:dyDescent="0.2">
      <c r="A103" s="30" t="s">
        <v>4591</v>
      </c>
      <c r="B103" s="166"/>
      <c r="C103" s="167"/>
      <c r="D103" s="168"/>
      <c r="E103" s="159" t="s">
        <v>3879</v>
      </c>
      <c r="F103" s="161" t="s">
        <v>4473</v>
      </c>
      <c r="G103" s="162" t="s">
        <v>2</v>
      </c>
      <c r="H103" s="163"/>
      <c r="I103" s="164"/>
      <c r="J103" s="165"/>
      <c r="K103" s="58"/>
      <c r="L103" s="56"/>
      <c r="M103" s="56" t="str">
        <f t="shared" ref="M103:M143" si="1">IF(ISNUMBER(H103),L103*H103,IF(ISNUMBER(J103),J103,IF(J103="RATE ONLY",LOWER("RATE ONLY")," ")))</f>
        <v xml:space="preserve"> </v>
      </c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</row>
    <row r="104" spans="1:113" s="112" customFormat="1" x14ac:dyDescent="0.2">
      <c r="A104" s="30" t="s">
        <v>59</v>
      </c>
      <c r="B104" s="155"/>
      <c r="C104" s="151"/>
      <c r="D104" s="52" t="s">
        <v>3851</v>
      </c>
      <c r="E104" s="157"/>
      <c r="F104" s="53" t="s">
        <v>4475</v>
      </c>
      <c r="G104" s="54"/>
      <c r="H104" s="55"/>
      <c r="I104" s="56"/>
      <c r="J104" s="57"/>
      <c r="K104" s="58"/>
      <c r="L104" s="56"/>
      <c r="M104" s="56" t="str">
        <f>IF(ISNUMBER(H104),L104*H104,IF(ISNUMBER(J104),J104,IF(J104="RATE ONLY",LOWER("RATE ONLY")," ")))</f>
        <v xml:space="preserve"> </v>
      </c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</row>
    <row r="105" spans="1:113" s="112" customFormat="1" x14ac:dyDescent="0.2">
      <c r="A105" s="30"/>
      <c r="B105" s="42"/>
      <c r="C105" s="51"/>
      <c r="D105" s="52"/>
      <c r="E105" s="51"/>
      <c r="F105" s="53"/>
      <c r="G105" s="103"/>
      <c r="H105" s="45"/>
      <c r="I105" s="104"/>
      <c r="J105" s="105"/>
      <c r="K105" s="48"/>
      <c r="L105" s="106"/>
      <c r="M105" s="104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</row>
    <row r="106" spans="1:113" s="112" customFormat="1" hidden="1" x14ac:dyDescent="0.2">
      <c r="A106" s="30" t="s">
        <v>4591</v>
      </c>
      <c r="B106" s="166"/>
      <c r="C106" s="167"/>
      <c r="D106" s="168"/>
      <c r="E106" s="159" t="s">
        <v>3877</v>
      </c>
      <c r="F106" s="161" t="s">
        <v>4476</v>
      </c>
      <c r="G106" s="162" t="s">
        <v>2</v>
      </c>
      <c r="H106" s="163"/>
      <c r="I106" s="164"/>
      <c r="J106" s="165"/>
      <c r="K106" s="58"/>
      <c r="L106" s="56"/>
      <c r="M106" s="56" t="str">
        <f t="shared" si="1"/>
        <v xml:space="preserve"> </v>
      </c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</row>
    <row r="107" spans="1:113" s="112" customFormat="1" x14ac:dyDescent="0.2">
      <c r="A107" s="30" t="s">
        <v>4591</v>
      </c>
      <c r="B107" s="155"/>
      <c r="C107" s="151"/>
      <c r="D107" s="52"/>
      <c r="E107" s="157" t="s">
        <v>3877</v>
      </c>
      <c r="F107" s="53" t="s">
        <v>4395</v>
      </c>
      <c r="G107" s="54" t="s">
        <v>2</v>
      </c>
      <c r="H107" s="55"/>
      <c r="I107" s="56"/>
      <c r="J107" s="57"/>
      <c r="K107" s="58"/>
      <c r="L107" s="56">
        <v>2550</v>
      </c>
      <c r="M107" s="56" t="str">
        <f>IF(ISNUMBER(H107),L107*H107,IF(ISNUMBER(J107),J107,IF(J107="RATE ONLY",LOWER("RATE ONLY")," ")))</f>
        <v xml:space="preserve"> </v>
      </c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</row>
    <row r="108" spans="1:113" s="112" customFormat="1" x14ac:dyDescent="0.2">
      <c r="A108" s="30"/>
      <c r="B108" s="42"/>
      <c r="C108" s="51"/>
      <c r="D108" s="52"/>
      <c r="E108" s="51"/>
      <c r="F108" s="53"/>
      <c r="G108" s="103"/>
      <c r="H108" s="45"/>
      <c r="I108" s="104"/>
      <c r="J108" s="105"/>
      <c r="K108" s="48"/>
      <c r="L108" s="106"/>
      <c r="M108" s="104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</row>
    <row r="109" spans="1:113" s="112" customFormat="1" x14ac:dyDescent="0.2">
      <c r="A109" s="30" t="s">
        <v>4591</v>
      </c>
      <c r="B109" s="155"/>
      <c r="C109" s="151"/>
      <c r="D109" s="52"/>
      <c r="E109" s="157" t="s">
        <v>3878</v>
      </c>
      <c r="F109" s="53" t="s">
        <v>4477</v>
      </c>
      <c r="G109" s="54" t="s">
        <v>2</v>
      </c>
      <c r="H109" s="55"/>
      <c r="I109" s="56"/>
      <c r="J109" s="57"/>
      <c r="K109" s="58"/>
      <c r="L109" s="56">
        <v>2650</v>
      </c>
      <c r="M109" s="56" t="str">
        <f>IF(ISNUMBER(H109),L109*H109,IF(ISNUMBER(J109),J109,IF(J109="RATE ONLY",LOWER("RATE ONLY")," ")))</f>
        <v xml:space="preserve"> </v>
      </c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</row>
    <row r="110" spans="1:113" s="112" customFormat="1" x14ac:dyDescent="0.2">
      <c r="A110" s="30"/>
      <c r="B110" s="42"/>
      <c r="C110" s="51"/>
      <c r="D110" s="52"/>
      <c r="E110" s="51"/>
      <c r="F110" s="53"/>
      <c r="G110" s="103"/>
      <c r="H110" s="45"/>
      <c r="I110" s="104"/>
      <c r="J110" s="105"/>
      <c r="K110" s="48"/>
      <c r="L110" s="106"/>
      <c r="M110" s="104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</row>
    <row r="111" spans="1:113" s="112" customFormat="1" x14ac:dyDescent="0.2">
      <c r="A111" s="30" t="s">
        <v>59</v>
      </c>
      <c r="B111" s="155"/>
      <c r="C111" s="151"/>
      <c r="D111" s="52" t="s">
        <v>3852</v>
      </c>
      <c r="E111" s="157"/>
      <c r="F111" s="53" t="s">
        <v>4478</v>
      </c>
      <c r="G111" s="54"/>
      <c r="H111" s="55"/>
      <c r="I111" s="56"/>
      <c r="J111" s="57"/>
      <c r="K111" s="58"/>
      <c r="L111" s="56"/>
      <c r="M111" s="56" t="str">
        <f>IF(ISNUMBER(H111),L111*H111,IF(ISNUMBER(J111),J111,IF(J111="RATE ONLY",LOWER("RATE ONLY")," ")))</f>
        <v xml:space="preserve"> </v>
      </c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</row>
    <row r="112" spans="1:113" s="112" customFormat="1" x14ac:dyDescent="0.2">
      <c r="A112" s="30"/>
      <c r="B112" s="42"/>
      <c r="C112" s="51"/>
      <c r="D112" s="52"/>
      <c r="E112" s="51"/>
      <c r="F112" s="53"/>
      <c r="G112" s="103"/>
      <c r="H112" s="45"/>
      <c r="I112" s="104"/>
      <c r="J112" s="105"/>
      <c r="K112" s="48"/>
      <c r="L112" s="106"/>
      <c r="M112" s="104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</row>
    <row r="113" spans="1:113" s="112" customFormat="1" x14ac:dyDescent="0.2">
      <c r="A113" s="30" t="s">
        <v>4591</v>
      </c>
      <c r="B113" s="155"/>
      <c r="C113" s="151"/>
      <c r="D113" s="52"/>
      <c r="E113" s="157" t="s">
        <v>3877</v>
      </c>
      <c r="F113" s="53" t="s">
        <v>4479</v>
      </c>
      <c r="G113" s="54" t="s">
        <v>2</v>
      </c>
      <c r="H113" s="55"/>
      <c r="I113" s="56"/>
      <c r="J113" s="57"/>
      <c r="K113" s="58"/>
      <c r="L113" s="56">
        <v>3150</v>
      </c>
      <c r="M113" s="56" t="str">
        <f>IF(ISNUMBER(H113),L113*H113,IF(ISNUMBER(J113),J113,IF(J113="RATE ONLY",LOWER("RATE ONLY")," ")))</f>
        <v xml:space="preserve"> </v>
      </c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</row>
    <row r="114" spans="1:113" s="112" customFormat="1" x14ac:dyDescent="0.2">
      <c r="A114" s="30"/>
      <c r="B114" s="42"/>
      <c r="C114" s="51"/>
      <c r="D114" s="52"/>
      <c r="E114" s="51"/>
      <c r="F114" s="53"/>
      <c r="G114" s="103"/>
      <c r="H114" s="45"/>
      <c r="I114" s="104"/>
      <c r="J114" s="105"/>
      <c r="K114" s="48"/>
      <c r="L114" s="106"/>
      <c r="M114" s="104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</row>
    <row r="115" spans="1:113" s="112" customFormat="1" x14ac:dyDescent="0.2">
      <c r="A115" s="30" t="s">
        <v>4591</v>
      </c>
      <c r="B115" s="155"/>
      <c r="C115" s="151"/>
      <c r="D115" s="52"/>
      <c r="E115" s="157" t="s">
        <v>3878</v>
      </c>
      <c r="F115" s="53" t="s">
        <v>4480</v>
      </c>
      <c r="G115" s="54" t="s">
        <v>2</v>
      </c>
      <c r="H115" s="55"/>
      <c r="I115" s="56"/>
      <c r="J115" s="57"/>
      <c r="K115" s="58"/>
      <c r="L115" s="56">
        <v>3650</v>
      </c>
      <c r="M115" s="56" t="str">
        <f>IF(ISNUMBER(H115),L115*H115,IF(ISNUMBER(J115),J115,IF(J115="RATE ONLY",LOWER("RATE ONLY")," ")))</f>
        <v xml:space="preserve"> </v>
      </c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</row>
    <row r="116" spans="1:113" s="112" customFormat="1" x14ac:dyDescent="0.2">
      <c r="A116" s="30"/>
      <c r="B116" s="42"/>
      <c r="C116" s="51"/>
      <c r="D116" s="52"/>
      <c r="E116" s="51"/>
      <c r="F116" s="53"/>
      <c r="G116" s="103"/>
      <c r="H116" s="45"/>
      <c r="I116" s="104"/>
      <c r="J116" s="105"/>
      <c r="K116" s="48"/>
      <c r="L116" s="106"/>
      <c r="M116" s="104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</row>
    <row r="117" spans="1:113" s="112" customFormat="1" x14ac:dyDescent="0.2">
      <c r="A117" s="30" t="s">
        <v>59</v>
      </c>
      <c r="B117" s="155"/>
      <c r="C117" s="151"/>
      <c r="D117" s="52" t="s">
        <v>3853</v>
      </c>
      <c r="E117" s="157"/>
      <c r="F117" s="53" t="s">
        <v>4481</v>
      </c>
      <c r="G117" s="54"/>
      <c r="H117" s="55"/>
      <c r="I117" s="56"/>
      <c r="J117" s="57"/>
      <c r="K117" s="58"/>
      <c r="L117" s="56"/>
      <c r="M117" s="56" t="str">
        <f>IF(ISNUMBER(H117),L117*H117,IF(ISNUMBER(J117),J117,IF(J117="RATE ONLY",LOWER("RATE ONLY")," ")))</f>
        <v xml:space="preserve"> </v>
      </c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</row>
    <row r="118" spans="1:113" s="112" customFormat="1" x14ac:dyDescent="0.2">
      <c r="A118" s="30"/>
      <c r="B118" s="42"/>
      <c r="C118" s="51"/>
      <c r="D118" s="52"/>
      <c r="E118" s="51"/>
      <c r="F118" s="53"/>
      <c r="G118" s="103"/>
      <c r="H118" s="45"/>
      <c r="I118" s="104"/>
      <c r="J118" s="105"/>
      <c r="K118" s="48"/>
      <c r="L118" s="106"/>
      <c r="M118" s="104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</row>
    <row r="119" spans="1:113" s="112" customFormat="1" x14ac:dyDescent="0.2">
      <c r="A119" s="30" t="s">
        <v>4591</v>
      </c>
      <c r="B119" s="155"/>
      <c r="C119" s="151"/>
      <c r="D119" s="52"/>
      <c r="E119" s="157" t="s">
        <v>3877</v>
      </c>
      <c r="F119" s="53" t="s">
        <v>4510</v>
      </c>
      <c r="G119" s="54" t="s">
        <v>2</v>
      </c>
      <c r="H119" s="55"/>
      <c r="I119" s="56"/>
      <c r="J119" s="57"/>
      <c r="K119" s="58"/>
      <c r="L119" s="56">
        <v>5450</v>
      </c>
      <c r="M119" s="56" t="str">
        <f>IF(ISNUMBER(H119),L119*H119,IF(ISNUMBER(J119),J119,IF(J119="RATE ONLY",LOWER("RATE ONLY")," ")))</f>
        <v xml:space="preserve"> </v>
      </c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</row>
    <row r="120" spans="1:113" s="112" customFormat="1" x14ac:dyDescent="0.2">
      <c r="A120" s="30"/>
      <c r="B120" s="42"/>
      <c r="C120" s="51"/>
      <c r="D120" s="52"/>
      <c r="E120" s="51"/>
      <c r="F120" s="53"/>
      <c r="G120" s="103"/>
      <c r="H120" s="45"/>
      <c r="I120" s="104"/>
      <c r="J120" s="105"/>
      <c r="K120" s="48"/>
      <c r="L120" s="106"/>
      <c r="M120" s="104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</row>
    <row r="121" spans="1:113" s="112" customFormat="1" x14ac:dyDescent="0.2">
      <c r="A121" s="30" t="s">
        <v>4591</v>
      </c>
      <c r="B121" s="155"/>
      <c r="C121" s="151"/>
      <c r="D121" s="52"/>
      <c r="E121" s="157" t="s">
        <v>3878</v>
      </c>
      <c r="F121" s="53" t="s">
        <v>4511</v>
      </c>
      <c r="G121" s="54" t="s">
        <v>2</v>
      </c>
      <c r="H121" s="55"/>
      <c r="I121" s="56"/>
      <c r="J121" s="57"/>
      <c r="K121" s="58"/>
      <c r="L121" s="56">
        <v>5950</v>
      </c>
      <c r="M121" s="56" t="str">
        <f>IF(ISNUMBER(H121),L121*H121,IF(ISNUMBER(J121),J121,IF(J121="RATE ONLY",LOWER("RATE ONLY")," ")))</f>
        <v xml:space="preserve"> </v>
      </c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</row>
    <row r="122" spans="1:113" s="112" customFormat="1" x14ac:dyDescent="0.2">
      <c r="A122" s="30"/>
      <c r="B122" s="42"/>
      <c r="C122" s="51"/>
      <c r="D122" s="52"/>
      <c r="E122" s="51"/>
      <c r="F122" s="53"/>
      <c r="G122" s="103"/>
      <c r="H122" s="45"/>
      <c r="I122" s="104"/>
      <c r="J122" s="105"/>
      <c r="K122" s="48"/>
      <c r="L122" s="106"/>
      <c r="M122" s="104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</row>
    <row r="123" spans="1:113" s="112" customFormat="1" ht="22.8" hidden="1" x14ac:dyDescent="0.2">
      <c r="A123" s="30" t="s">
        <v>56</v>
      </c>
      <c r="B123" s="155"/>
      <c r="C123" s="151" t="s">
        <v>806</v>
      </c>
      <c r="D123" s="52"/>
      <c r="E123" s="157"/>
      <c r="F123" s="53" t="s">
        <v>4294</v>
      </c>
      <c r="G123" s="54" t="s">
        <v>2</v>
      </c>
      <c r="H123" s="55"/>
      <c r="I123" s="56"/>
      <c r="J123" s="57"/>
      <c r="K123" s="58"/>
      <c r="L123" s="56"/>
      <c r="M123" s="56" t="str">
        <f>IF(ISNUMBER(H123),L123*H123,IF(ISNUMBER(J123),J123,IF(J123="RATE ONLY",LOWER("RATE ONLY")," ")))</f>
        <v xml:space="preserve"> </v>
      </c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</row>
    <row r="124" spans="1:113" s="112" customFormat="1" hidden="1" x14ac:dyDescent="0.2">
      <c r="A124" s="30"/>
      <c r="B124" s="42"/>
      <c r="C124" s="51"/>
      <c r="D124" s="52"/>
      <c r="E124" s="51"/>
      <c r="F124" s="53"/>
      <c r="G124" s="103"/>
      <c r="H124" s="45"/>
      <c r="I124" s="104"/>
      <c r="J124" s="105"/>
      <c r="K124" s="48"/>
      <c r="L124" s="106"/>
      <c r="M124" s="104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</row>
    <row r="125" spans="1:113" s="112" customFormat="1" ht="22.8" hidden="1" x14ac:dyDescent="0.2">
      <c r="A125" s="30" t="s">
        <v>56</v>
      </c>
      <c r="B125" s="155"/>
      <c r="C125" s="151" t="s">
        <v>807</v>
      </c>
      <c r="D125" s="52"/>
      <c r="E125" s="157"/>
      <c r="F125" s="53" t="s">
        <v>4295</v>
      </c>
      <c r="G125" s="54" t="s">
        <v>2</v>
      </c>
      <c r="H125" s="55"/>
      <c r="I125" s="56"/>
      <c r="J125" s="57"/>
      <c r="K125" s="58"/>
      <c r="L125" s="56"/>
      <c r="M125" s="56" t="str">
        <f>IF(ISNUMBER(H125),L125*H125,IF(ISNUMBER(J125),J125,IF(J125="RATE ONLY",LOWER("RATE ONLY")," ")))</f>
        <v xml:space="preserve"> </v>
      </c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</row>
    <row r="126" spans="1:113" s="112" customFormat="1" hidden="1" x14ac:dyDescent="0.2">
      <c r="A126" s="30"/>
      <c r="B126" s="42"/>
      <c r="C126" s="51"/>
      <c r="D126" s="52"/>
      <c r="E126" s="51"/>
      <c r="F126" s="53"/>
      <c r="G126" s="103"/>
      <c r="H126" s="45"/>
      <c r="I126" s="104"/>
      <c r="J126" s="105"/>
      <c r="K126" s="48"/>
      <c r="L126" s="106"/>
      <c r="M126" s="104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</row>
    <row r="127" spans="1:113" s="112" customFormat="1" ht="24" hidden="1" x14ac:dyDescent="0.2">
      <c r="A127" s="30" t="s">
        <v>55</v>
      </c>
      <c r="B127" s="150" t="s">
        <v>809</v>
      </c>
      <c r="C127" s="151"/>
      <c r="D127" s="52"/>
      <c r="E127" s="157"/>
      <c r="F127" s="43" t="s">
        <v>810</v>
      </c>
      <c r="G127" s="54" t="s">
        <v>2</v>
      </c>
      <c r="H127" s="55"/>
      <c r="I127" s="56"/>
      <c r="J127" s="57"/>
      <c r="K127" s="58"/>
      <c r="L127" s="56"/>
      <c r="M127" s="56" t="str">
        <f>IF(ISNUMBER(H127),L127*H127,IF(ISNUMBER(J127),J127,IF(J127="RATE ONLY",LOWER("RATE ONLY")," ")))</f>
        <v xml:space="preserve"> </v>
      </c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</row>
    <row r="128" spans="1:113" s="112" customFormat="1" hidden="1" x14ac:dyDescent="0.2">
      <c r="A128" s="30"/>
      <c r="B128" s="42"/>
      <c r="C128" s="51"/>
      <c r="D128" s="52"/>
      <c r="E128" s="51"/>
      <c r="F128" s="53"/>
      <c r="G128" s="103"/>
      <c r="H128" s="45"/>
      <c r="I128" s="104"/>
      <c r="J128" s="105"/>
      <c r="K128" s="48"/>
      <c r="L128" s="106"/>
      <c r="M128" s="104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/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111"/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</row>
    <row r="129" spans="1:113" s="112" customFormat="1" ht="12" x14ac:dyDescent="0.2">
      <c r="A129" s="30" t="s">
        <v>55</v>
      </c>
      <c r="B129" s="150" t="s">
        <v>811</v>
      </c>
      <c r="C129" s="151"/>
      <c r="D129" s="52"/>
      <c r="E129" s="157"/>
      <c r="F129" s="43" t="s">
        <v>36</v>
      </c>
      <c r="G129" s="54"/>
      <c r="H129" s="55"/>
      <c r="I129" s="56"/>
      <c r="J129" s="57"/>
      <c r="K129" s="58"/>
      <c r="L129" s="56"/>
      <c r="M129" s="56" t="str">
        <f>IF(ISNUMBER(H129),L129*H129,IF(ISNUMBER(J129),J129,IF(J129="RATE ONLY",LOWER("RATE ONLY")," ")))</f>
        <v xml:space="preserve"> </v>
      </c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11"/>
      <c r="CO129" s="111"/>
      <c r="CP129" s="111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</row>
    <row r="130" spans="1:113" s="112" customFormat="1" x14ac:dyDescent="0.2">
      <c r="A130" s="30"/>
      <c r="B130" s="42"/>
      <c r="C130" s="51"/>
      <c r="D130" s="52"/>
      <c r="E130" s="51"/>
      <c r="F130" s="53"/>
      <c r="G130" s="103"/>
      <c r="H130" s="45"/>
      <c r="I130" s="104"/>
      <c r="J130" s="105"/>
      <c r="K130" s="48"/>
      <c r="L130" s="106"/>
      <c r="M130" s="104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11"/>
      <c r="CO130" s="111"/>
      <c r="CP130" s="111"/>
      <c r="CQ130" s="111"/>
      <c r="CR130" s="111"/>
      <c r="CS130" s="111"/>
      <c r="CT130" s="111"/>
      <c r="CU130" s="111"/>
      <c r="CV130" s="111"/>
      <c r="CW130" s="111"/>
      <c r="CX130" s="111"/>
      <c r="CY130" s="111"/>
      <c r="CZ130" s="111"/>
      <c r="DA130" s="111"/>
      <c r="DB130" s="111"/>
      <c r="DC130" s="111"/>
      <c r="DD130" s="111"/>
      <c r="DE130" s="111"/>
      <c r="DF130" s="111"/>
      <c r="DG130" s="111"/>
      <c r="DH130" s="111"/>
      <c r="DI130" s="111"/>
    </row>
    <row r="131" spans="1:113" s="112" customFormat="1" ht="34.200000000000003" x14ac:dyDescent="0.2">
      <c r="A131" s="30" t="s">
        <v>56</v>
      </c>
      <c r="B131" s="155"/>
      <c r="C131" s="151" t="s">
        <v>812</v>
      </c>
      <c r="D131" s="52"/>
      <c r="E131" s="157"/>
      <c r="F131" s="53" t="s">
        <v>4950</v>
      </c>
      <c r="G131" s="54"/>
      <c r="H131" s="55"/>
      <c r="I131" s="56"/>
      <c r="J131" s="57"/>
      <c r="K131" s="58"/>
      <c r="L131" s="56"/>
      <c r="M131" s="56" t="str">
        <f>IF(ISNUMBER(H131),L131*H131,IF(ISNUMBER(J131),J131,IF(J131="RATE ONLY",LOWER("RATE ONLY")," ")))</f>
        <v xml:space="preserve"> </v>
      </c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11"/>
      <c r="CO131" s="111"/>
      <c r="CP131" s="111"/>
      <c r="CQ131" s="111"/>
      <c r="CR131" s="111"/>
      <c r="CS131" s="111"/>
      <c r="CT131" s="111"/>
      <c r="CU131" s="111"/>
      <c r="CV131" s="111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</row>
    <row r="132" spans="1:113" s="112" customFormat="1" x14ac:dyDescent="0.2">
      <c r="A132" s="30"/>
      <c r="B132" s="42"/>
      <c r="C132" s="51"/>
      <c r="D132" s="52"/>
      <c r="E132" s="51"/>
      <c r="F132" s="53"/>
      <c r="G132" s="103"/>
      <c r="H132" s="45"/>
      <c r="I132" s="104"/>
      <c r="J132" s="105"/>
      <c r="K132" s="48"/>
      <c r="L132" s="106"/>
      <c r="M132" s="104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11"/>
      <c r="CO132" s="111"/>
      <c r="CP132" s="111"/>
      <c r="CQ132" s="111"/>
      <c r="CR132" s="111"/>
      <c r="CS132" s="111"/>
      <c r="CT132" s="111"/>
      <c r="CU132" s="111"/>
      <c r="CV132" s="111"/>
      <c r="CW132" s="111"/>
      <c r="CX132" s="111"/>
      <c r="CY132" s="111"/>
      <c r="CZ132" s="111"/>
      <c r="DA132" s="111"/>
      <c r="DB132" s="111"/>
      <c r="DC132" s="111"/>
      <c r="DD132" s="111"/>
      <c r="DE132" s="111"/>
      <c r="DF132" s="111"/>
      <c r="DG132" s="111"/>
      <c r="DH132" s="111"/>
      <c r="DI132" s="111"/>
    </row>
    <row r="133" spans="1:113" s="112" customFormat="1" ht="22.8" x14ac:dyDescent="0.2">
      <c r="A133" s="30" t="s">
        <v>4371</v>
      </c>
      <c r="B133" s="155"/>
      <c r="C133" s="151"/>
      <c r="D133" s="52" t="s">
        <v>3850</v>
      </c>
      <c r="E133" s="157"/>
      <c r="F133" s="53" t="s">
        <v>5224</v>
      </c>
      <c r="G133" s="54" t="s">
        <v>8</v>
      </c>
      <c r="H133" s="55"/>
      <c r="I133" s="56"/>
      <c r="J133" s="57"/>
      <c r="K133" s="58"/>
      <c r="L133" s="56">
        <v>1800</v>
      </c>
      <c r="M133" s="56" t="str">
        <f>IF(ISNUMBER(H133),L133*H133,IF(ISNUMBER(J133),J133,IF(J133="RATE ONLY",LOWER("RATE ONLY")," ")))</f>
        <v xml:space="preserve"> </v>
      </c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11"/>
      <c r="CO133" s="111"/>
      <c r="CP133" s="111"/>
      <c r="CQ133" s="111"/>
      <c r="CR133" s="111"/>
      <c r="CS133" s="111"/>
      <c r="CT133" s="111"/>
      <c r="CU133" s="111"/>
      <c r="CV133" s="111"/>
      <c r="CW133" s="111"/>
      <c r="CX133" s="111"/>
      <c r="CY133" s="111"/>
      <c r="CZ133" s="111"/>
      <c r="DA133" s="111"/>
      <c r="DB133" s="111"/>
      <c r="DC133" s="111"/>
      <c r="DD133" s="111"/>
      <c r="DE133" s="111"/>
      <c r="DF133" s="111"/>
      <c r="DG133" s="111"/>
      <c r="DH133" s="111"/>
      <c r="DI133" s="111"/>
    </row>
    <row r="134" spans="1:113" s="112" customFormat="1" x14ac:dyDescent="0.2">
      <c r="A134" s="30"/>
      <c r="B134" s="42"/>
      <c r="C134" s="51"/>
      <c r="D134" s="52"/>
      <c r="E134" s="51"/>
      <c r="F134" s="53"/>
      <c r="G134" s="103"/>
      <c r="H134" s="45"/>
      <c r="I134" s="104"/>
      <c r="J134" s="105"/>
      <c r="K134" s="48"/>
      <c r="L134" s="106"/>
      <c r="M134" s="104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11"/>
      <c r="CO134" s="111"/>
      <c r="CP134" s="111"/>
      <c r="CQ134" s="111"/>
      <c r="CR134" s="111"/>
      <c r="CS134" s="111"/>
      <c r="CT134" s="111"/>
      <c r="CU134" s="111"/>
      <c r="CV134" s="111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1"/>
      <c r="DG134" s="111"/>
      <c r="DH134" s="111"/>
      <c r="DI134" s="111"/>
    </row>
    <row r="135" spans="1:113" s="112" customFormat="1" ht="22.8" x14ac:dyDescent="0.2">
      <c r="A135" s="30" t="s">
        <v>4371</v>
      </c>
      <c r="B135" s="155"/>
      <c r="C135" s="151"/>
      <c r="D135" s="52" t="s">
        <v>3851</v>
      </c>
      <c r="E135" s="157"/>
      <c r="F135" s="53" t="s">
        <v>4951</v>
      </c>
      <c r="G135" s="54" t="s">
        <v>8</v>
      </c>
      <c r="H135" s="55"/>
      <c r="I135" s="56"/>
      <c r="J135" s="57"/>
      <c r="K135" s="58"/>
      <c r="L135" s="56">
        <v>1950</v>
      </c>
      <c r="M135" s="56" t="str">
        <f>IF(ISNUMBER(H135),L135*H135,IF(ISNUMBER(J135),J135,IF(J135="RATE ONLY",LOWER("RATE ONLY")," ")))</f>
        <v xml:space="preserve"> </v>
      </c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11"/>
      <c r="CO135" s="111"/>
      <c r="CP135" s="111"/>
      <c r="CQ135" s="111"/>
      <c r="CR135" s="111"/>
      <c r="CS135" s="111"/>
      <c r="CT135" s="111"/>
      <c r="CU135" s="111"/>
      <c r="CV135" s="111"/>
      <c r="CW135" s="111"/>
      <c r="CX135" s="111"/>
      <c r="CY135" s="111"/>
      <c r="CZ135" s="111"/>
      <c r="DA135" s="111"/>
      <c r="DB135" s="111"/>
      <c r="DC135" s="111"/>
      <c r="DD135" s="111"/>
      <c r="DE135" s="111"/>
      <c r="DF135" s="111"/>
      <c r="DG135" s="111"/>
      <c r="DH135" s="111"/>
      <c r="DI135" s="111"/>
    </row>
    <row r="136" spans="1:113" s="112" customFormat="1" x14ac:dyDescent="0.2">
      <c r="A136" s="30"/>
      <c r="B136" s="42"/>
      <c r="C136" s="51"/>
      <c r="D136" s="52"/>
      <c r="E136" s="51"/>
      <c r="F136" s="53"/>
      <c r="G136" s="103"/>
      <c r="H136" s="45"/>
      <c r="I136" s="104"/>
      <c r="J136" s="105"/>
      <c r="K136" s="48"/>
      <c r="L136" s="106"/>
      <c r="M136" s="104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1"/>
      <c r="AU136" s="111"/>
      <c r="AV136" s="111"/>
      <c r="AW136" s="111"/>
      <c r="AX136" s="111"/>
      <c r="AY136" s="111"/>
      <c r="AZ136" s="111"/>
      <c r="BA136" s="111"/>
      <c r="BB136" s="111"/>
      <c r="BC136" s="111"/>
      <c r="BD136" s="111"/>
      <c r="BE136" s="111"/>
      <c r="BF136" s="111"/>
      <c r="BG136" s="111"/>
      <c r="BH136" s="111"/>
      <c r="BI136" s="111"/>
      <c r="BJ136" s="111"/>
      <c r="BK136" s="111"/>
      <c r="BL136" s="111"/>
      <c r="BM136" s="111"/>
      <c r="BN136" s="111"/>
      <c r="BO136" s="111"/>
      <c r="BP136" s="111"/>
      <c r="BQ136" s="111"/>
      <c r="BR136" s="111"/>
      <c r="BS136" s="111"/>
      <c r="BT136" s="111"/>
      <c r="BU136" s="111"/>
      <c r="BV136" s="111"/>
      <c r="BW136" s="111"/>
      <c r="BX136" s="111"/>
      <c r="BY136" s="111"/>
      <c r="BZ136" s="111"/>
      <c r="CA136" s="111"/>
      <c r="CB136" s="111"/>
      <c r="CC136" s="111"/>
      <c r="CD136" s="111"/>
      <c r="CE136" s="111"/>
      <c r="CF136" s="111"/>
      <c r="CG136" s="111"/>
      <c r="CH136" s="111"/>
      <c r="CI136" s="111"/>
      <c r="CJ136" s="111"/>
      <c r="CK136" s="111"/>
      <c r="CL136" s="111"/>
      <c r="CM136" s="111"/>
      <c r="CN136" s="111"/>
      <c r="CO136" s="111"/>
      <c r="CP136" s="111"/>
      <c r="CQ136" s="111"/>
      <c r="CR136" s="111"/>
      <c r="CS136" s="111"/>
      <c r="CT136" s="111"/>
      <c r="CU136" s="111"/>
      <c r="CV136" s="111"/>
      <c r="CW136" s="111"/>
      <c r="CX136" s="111"/>
      <c r="CY136" s="111"/>
      <c r="CZ136" s="111"/>
      <c r="DA136" s="111"/>
      <c r="DB136" s="111"/>
      <c r="DC136" s="111"/>
      <c r="DD136" s="111"/>
      <c r="DE136" s="111"/>
      <c r="DF136" s="111"/>
      <c r="DG136" s="111"/>
      <c r="DH136" s="111"/>
      <c r="DI136" s="111"/>
    </row>
    <row r="137" spans="1:113" s="112" customFormat="1" x14ac:dyDescent="0.2">
      <c r="A137" s="30" t="s">
        <v>10</v>
      </c>
      <c r="B137" s="60"/>
      <c r="C137" s="61"/>
      <c r="D137" s="61"/>
      <c r="E137" s="61"/>
      <c r="F137" s="62"/>
      <c r="G137" s="63"/>
      <c r="H137" s="64"/>
      <c r="I137" s="65"/>
      <c r="J137" s="66"/>
      <c r="K137" s="22"/>
      <c r="L137" s="67"/>
      <c r="M137" s="68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  <c r="BY137" s="111"/>
      <c r="BZ137" s="111"/>
      <c r="CA137" s="111"/>
      <c r="CB137" s="111"/>
      <c r="CC137" s="111"/>
      <c r="CD137" s="111"/>
      <c r="CE137" s="111"/>
      <c r="CF137" s="111"/>
      <c r="CG137" s="111"/>
      <c r="CH137" s="111"/>
      <c r="CI137" s="111"/>
      <c r="CJ137" s="111"/>
      <c r="CK137" s="111"/>
      <c r="CL137" s="111"/>
      <c r="CM137" s="111"/>
      <c r="CN137" s="111"/>
      <c r="CO137" s="111"/>
      <c r="CP137" s="111"/>
      <c r="CQ137" s="111"/>
      <c r="CR137" s="111"/>
      <c r="CS137" s="111"/>
      <c r="CT137" s="111"/>
      <c r="CU137" s="111"/>
      <c r="CV137" s="111"/>
      <c r="CW137" s="111"/>
      <c r="CX137" s="111"/>
      <c r="CY137" s="111"/>
      <c r="CZ137" s="111"/>
      <c r="DA137" s="111"/>
      <c r="DB137" s="111"/>
      <c r="DC137" s="111"/>
      <c r="DD137" s="111"/>
      <c r="DE137" s="111"/>
      <c r="DF137" s="111"/>
      <c r="DG137" s="111"/>
      <c r="DH137" s="111"/>
      <c r="DI137" s="111"/>
    </row>
    <row r="138" spans="1:113" s="112" customFormat="1" x14ac:dyDescent="0.2">
      <c r="A138" s="30" t="s">
        <v>10</v>
      </c>
      <c r="B138" s="69" t="s">
        <v>11</v>
      </c>
      <c r="C138" s="70"/>
      <c r="D138" s="70"/>
      <c r="E138" s="70"/>
      <c r="F138" s="29"/>
      <c r="G138" s="41"/>
      <c r="H138" s="59"/>
      <c r="I138" s="71"/>
      <c r="J138" s="197"/>
      <c r="K138" s="22"/>
      <c r="L138" s="72"/>
      <c r="M138" s="73">
        <f>SUBTOTAL(9,M$7:M136)</f>
        <v>0</v>
      </c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111"/>
      <c r="AM138" s="111"/>
      <c r="AN138" s="111"/>
      <c r="AO138" s="111"/>
      <c r="AP138" s="111"/>
      <c r="AQ138" s="111"/>
      <c r="AR138" s="111"/>
      <c r="AS138" s="111"/>
      <c r="AT138" s="111"/>
      <c r="AU138" s="111"/>
      <c r="AV138" s="111"/>
      <c r="AW138" s="111"/>
      <c r="AX138" s="111"/>
      <c r="AY138" s="111"/>
      <c r="AZ138" s="111"/>
      <c r="BA138" s="111"/>
      <c r="BB138" s="111"/>
      <c r="BC138" s="111"/>
      <c r="BD138" s="111"/>
      <c r="BE138" s="111"/>
      <c r="BF138" s="111"/>
      <c r="BG138" s="111"/>
      <c r="BH138" s="111"/>
      <c r="BI138" s="111"/>
      <c r="BJ138" s="111"/>
      <c r="BK138" s="111"/>
      <c r="BL138" s="111"/>
      <c r="BM138" s="111"/>
      <c r="BN138" s="111"/>
      <c r="BO138" s="111"/>
      <c r="BP138" s="111"/>
      <c r="BQ138" s="111"/>
      <c r="BR138" s="111"/>
      <c r="BS138" s="111"/>
      <c r="BT138" s="111"/>
      <c r="BU138" s="111"/>
      <c r="BV138" s="111"/>
      <c r="BW138" s="111"/>
      <c r="BX138" s="111"/>
      <c r="BY138" s="111"/>
      <c r="BZ138" s="111"/>
      <c r="CA138" s="111"/>
      <c r="CB138" s="111"/>
      <c r="CC138" s="111"/>
      <c r="CD138" s="111"/>
      <c r="CE138" s="111"/>
      <c r="CF138" s="111"/>
      <c r="CG138" s="111"/>
      <c r="CH138" s="111"/>
      <c r="CI138" s="111"/>
      <c r="CJ138" s="111"/>
      <c r="CK138" s="111"/>
      <c r="CL138" s="111"/>
      <c r="CM138" s="111"/>
      <c r="CN138" s="111"/>
      <c r="CO138" s="111"/>
      <c r="CP138" s="111"/>
      <c r="CQ138" s="111"/>
      <c r="CR138" s="111"/>
      <c r="CS138" s="111"/>
      <c r="CT138" s="111"/>
      <c r="CU138" s="111"/>
      <c r="CV138" s="111"/>
      <c r="CW138" s="111"/>
      <c r="CX138" s="111"/>
      <c r="CY138" s="111"/>
      <c r="CZ138" s="111"/>
      <c r="DA138" s="111"/>
      <c r="DB138" s="111"/>
      <c r="DC138" s="111"/>
      <c r="DD138" s="111"/>
      <c r="DE138" s="111"/>
      <c r="DF138" s="111"/>
      <c r="DG138" s="111"/>
      <c r="DH138" s="111"/>
      <c r="DI138" s="111"/>
    </row>
    <row r="139" spans="1:113" s="112" customFormat="1" x14ac:dyDescent="0.2">
      <c r="A139" s="30" t="s">
        <v>10</v>
      </c>
      <c r="B139" s="74"/>
      <c r="C139" s="75"/>
      <c r="D139" s="75"/>
      <c r="E139" s="75"/>
      <c r="F139" s="76"/>
      <c r="G139" s="77"/>
      <c r="H139" s="78"/>
      <c r="I139" s="79"/>
      <c r="J139" s="80"/>
      <c r="K139" s="22"/>
      <c r="L139" s="81"/>
      <c r="M139" s="82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111"/>
      <c r="AM139" s="111"/>
      <c r="AN139" s="111"/>
      <c r="AO139" s="111"/>
      <c r="AP139" s="111"/>
      <c r="AQ139" s="111"/>
      <c r="AR139" s="111"/>
      <c r="AS139" s="111"/>
      <c r="AT139" s="111"/>
      <c r="AU139" s="111"/>
      <c r="AV139" s="111"/>
      <c r="AW139" s="111"/>
      <c r="AX139" s="111"/>
      <c r="AY139" s="111"/>
      <c r="AZ139" s="111"/>
      <c r="BA139" s="111"/>
      <c r="BB139" s="111"/>
      <c r="BC139" s="111"/>
      <c r="BD139" s="111"/>
      <c r="BE139" s="111"/>
      <c r="BF139" s="111"/>
      <c r="BG139" s="111"/>
      <c r="BH139" s="111"/>
      <c r="BI139" s="111"/>
      <c r="BJ139" s="111"/>
      <c r="BK139" s="111"/>
      <c r="BL139" s="111"/>
      <c r="BM139" s="111"/>
      <c r="BN139" s="111"/>
      <c r="BO139" s="111"/>
      <c r="BP139" s="111"/>
      <c r="BQ139" s="111"/>
      <c r="BR139" s="111"/>
      <c r="BS139" s="111"/>
      <c r="BT139" s="111"/>
      <c r="BU139" s="111"/>
      <c r="BV139" s="111"/>
      <c r="BW139" s="111"/>
      <c r="BX139" s="111"/>
      <c r="BY139" s="111"/>
      <c r="BZ139" s="111"/>
      <c r="CA139" s="111"/>
      <c r="CB139" s="111"/>
      <c r="CC139" s="111"/>
      <c r="CD139" s="111"/>
      <c r="CE139" s="111"/>
      <c r="CF139" s="111"/>
      <c r="CG139" s="111"/>
      <c r="CH139" s="111"/>
      <c r="CI139" s="111"/>
      <c r="CJ139" s="111"/>
      <c r="CK139" s="111"/>
      <c r="CL139" s="111"/>
      <c r="CM139" s="111"/>
      <c r="CN139" s="111"/>
      <c r="CO139" s="111"/>
      <c r="CP139" s="111"/>
      <c r="CQ139" s="111"/>
      <c r="CR139" s="111"/>
      <c r="CS139" s="111"/>
      <c r="CT139" s="111"/>
      <c r="CU139" s="111"/>
      <c r="CV139" s="111"/>
      <c r="CW139" s="111"/>
      <c r="CX139" s="111"/>
      <c r="CY139" s="111"/>
      <c r="CZ139" s="111"/>
      <c r="DA139" s="111"/>
      <c r="DB139" s="111"/>
      <c r="DC139" s="111"/>
      <c r="DD139" s="111"/>
      <c r="DE139" s="111"/>
      <c r="DF139" s="111"/>
      <c r="DG139" s="111"/>
      <c r="DH139" s="111"/>
      <c r="DI139" s="111"/>
    </row>
    <row r="140" spans="1:113" s="112" customFormat="1" x14ac:dyDescent="0.2">
      <c r="A140" s="30" t="s">
        <v>10</v>
      </c>
      <c r="B140" s="60"/>
      <c r="C140" s="61"/>
      <c r="D140" s="61"/>
      <c r="E140" s="61"/>
      <c r="F140" s="62"/>
      <c r="G140" s="63"/>
      <c r="H140" s="64"/>
      <c r="I140" s="65"/>
      <c r="J140" s="66"/>
      <c r="K140" s="22"/>
      <c r="L140" s="67"/>
      <c r="M140" s="68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11"/>
      <c r="CO140" s="111"/>
      <c r="CP140" s="111"/>
      <c r="CQ140" s="111"/>
      <c r="CR140" s="111"/>
      <c r="CS140" s="111"/>
      <c r="CT140" s="111"/>
      <c r="CU140" s="111"/>
      <c r="CV140" s="111"/>
      <c r="CW140" s="111"/>
      <c r="CX140" s="111"/>
      <c r="CY140" s="111"/>
      <c r="CZ140" s="111"/>
      <c r="DA140" s="111"/>
      <c r="DB140" s="111"/>
      <c r="DC140" s="111"/>
      <c r="DD140" s="111"/>
      <c r="DE140" s="111"/>
      <c r="DF140" s="111"/>
      <c r="DG140" s="111"/>
      <c r="DH140" s="111"/>
      <c r="DI140" s="111"/>
    </row>
    <row r="141" spans="1:113" s="112" customFormat="1" x14ac:dyDescent="0.2">
      <c r="A141" s="30" t="s">
        <v>10</v>
      </c>
      <c r="B141" s="69" t="s">
        <v>12</v>
      </c>
      <c r="C141" s="70"/>
      <c r="D141" s="70"/>
      <c r="E141" s="70"/>
      <c r="F141" s="29"/>
      <c r="G141" s="41"/>
      <c r="H141" s="59"/>
      <c r="I141" s="71"/>
      <c r="J141" s="197"/>
      <c r="K141" s="22"/>
      <c r="L141" s="72"/>
      <c r="M141" s="73">
        <f>SUBTOTAL(9,M$7:M139)</f>
        <v>0</v>
      </c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11"/>
      <c r="CO141" s="111"/>
      <c r="CP141" s="111"/>
      <c r="CQ141" s="111"/>
      <c r="CR141" s="111"/>
      <c r="CS141" s="111"/>
      <c r="CT141" s="111"/>
      <c r="CU141" s="111"/>
      <c r="CV141" s="111"/>
      <c r="CW141" s="111"/>
      <c r="CX141" s="111"/>
      <c r="CY141" s="111"/>
      <c r="CZ141" s="111"/>
      <c r="DA141" s="111"/>
      <c r="DB141" s="111"/>
      <c r="DC141" s="111"/>
      <c r="DD141" s="111"/>
      <c r="DE141" s="111"/>
      <c r="DF141" s="111"/>
      <c r="DG141" s="111"/>
      <c r="DH141" s="111"/>
      <c r="DI141" s="111"/>
    </row>
    <row r="142" spans="1:113" s="112" customFormat="1" x14ac:dyDescent="0.2">
      <c r="A142" s="30" t="s">
        <v>10</v>
      </c>
      <c r="B142" s="74"/>
      <c r="C142" s="75"/>
      <c r="D142" s="75"/>
      <c r="E142" s="75"/>
      <c r="F142" s="76"/>
      <c r="G142" s="77"/>
      <c r="H142" s="78"/>
      <c r="I142" s="79"/>
      <c r="J142" s="80"/>
      <c r="K142" s="22"/>
      <c r="L142" s="81"/>
      <c r="M142" s="82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</row>
    <row r="143" spans="1:113" s="112" customFormat="1" hidden="1" x14ac:dyDescent="0.2">
      <c r="A143" s="30" t="s">
        <v>4371</v>
      </c>
      <c r="B143" s="166"/>
      <c r="C143" s="167"/>
      <c r="D143" s="168" t="s">
        <v>3852</v>
      </c>
      <c r="E143" s="159"/>
      <c r="F143" s="161" t="s">
        <v>4952</v>
      </c>
      <c r="G143" s="162" t="s">
        <v>8</v>
      </c>
      <c r="H143" s="163"/>
      <c r="I143" s="164"/>
      <c r="J143" s="165"/>
      <c r="K143" s="58"/>
      <c r="L143" s="56"/>
      <c r="M143" s="56" t="str">
        <f t="shared" si="1"/>
        <v xml:space="preserve"> </v>
      </c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</row>
    <row r="144" spans="1:113" s="112" customFormat="1" ht="57" x14ac:dyDescent="0.2">
      <c r="A144" s="30" t="s">
        <v>56</v>
      </c>
      <c r="B144" s="155"/>
      <c r="C144" s="151" t="s">
        <v>813</v>
      </c>
      <c r="D144" s="52"/>
      <c r="E144" s="157"/>
      <c r="F144" s="53" t="s">
        <v>4954</v>
      </c>
      <c r="G144" s="54"/>
      <c r="H144" s="55"/>
      <c r="I144" s="56"/>
      <c r="J144" s="57"/>
      <c r="K144" s="58"/>
      <c r="L144" s="56"/>
      <c r="M144" s="56" t="str">
        <f>IF(ISNUMBER(H144),L144*H144,IF(ISNUMBER(J144),J144,IF(J144="RATE ONLY",LOWER("RATE ONLY")," ")))</f>
        <v xml:space="preserve"> </v>
      </c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</row>
    <row r="145" spans="1:113" s="112" customFormat="1" x14ac:dyDescent="0.2">
      <c r="A145" s="30"/>
      <c r="B145" s="42"/>
      <c r="C145" s="51"/>
      <c r="D145" s="52"/>
      <c r="E145" s="51"/>
      <c r="F145" s="53"/>
      <c r="G145" s="103"/>
      <c r="H145" s="45"/>
      <c r="I145" s="104"/>
      <c r="J145" s="105"/>
      <c r="K145" s="48"/>
      <c r="L145" s="106"/>
      <c r="M145" s="104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</row>
    <row r="146" spans="1:113" s="112" customFormat="1" x14ac:dyDescent="0.2">
      <c r="A146" s="30" t="s">
        <v>4371</v>
      </c>
      <c r="B146" s="155"/>
      <c r="C146" s="151"/>
      <c r="D146" s="52" t="s">
        <v>3850</v>
      </c>
      <c r="E146" s="157"/>
      <c r="F146" s="53" t="s">
        <v>4953</v>
      </c>
      <c r="G146" s="54" t="s">
        <v>8</v>
      </c>
      <c r="H146" s="55"/>
      <c r="I146" s="56"/>
      <c r="J146" s="57"/>
      <c r="K146" s="58"/>
      <c r="L146" s="56">
        <v>1900</v>
      </c>
      <c r="M146" s="56" t="str">
        <f>IF(ISNUMBER(H146),L146*H146,IF(ISNUMBER(J146),J146,IF(J146="RATE ONLY",LOWER("RATE ONLY")," ")))</f>
        <v xml:space="preserve"> </v>
      </c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</row>
    <row r="147" spans="1:113" s="112" customFormat="1" x14ac:dyDescent="0.2">
      <c r="A147" s="30"/>
      <c r="B147" s="42"/>
      <c r="C147" s="51"/>
      <c r="D147" s="52"/>
      <c r="E147" s="51"/>
      <c r="F147" s="53"/>
      <c r="G147" s="103"/>
      <c r="H147" s="45"/>
      <c r="I147" s="104"/>
      <c r="J147" s="105"/>
      <c r="K147" s="48"/>
      <c r="L147" s="106"/>
      <c r="M147" s="104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</row>
    <row r="148" spans="1:113" s="112" customFormat="1" ht="34.200000000000003" hidden="1" x14ac:dyDescent="0.2">
      <c r="A148" s="30" t="s">
        <v>56</v>
      </c>
      <c r="B148" s="155"/>
      <c r="C148" s="151" t="s">
        <v>814</v>
      </c>
      <c r="D148" s="52"/>
      <c r="E148" s="157"/>
      <c r="F148" s="53" t="s">
        <v>4296</v>
      </c>
      <c r="G148" s="54" t="s">
        <v>8</v>
      </c>
      <c r="H148" s="55"/>
      <c r="I148" s="56"/>
      <c r="J148" s="57"/>
      <c r="K148" s="58"/>
      <c r="L148" s="56"/>
      <c r="M148" s="56" t="str">
        <f>IF(ISNUMBER(H148),L148*H148,IF(ISNUMBER(J148),J148,IF(J148="RATE ONLY",LOWER("RATE ONLY")," ")))</f>
        <v xml:space="preserve"> </v>
      </c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</row>
    <row r="149" spans="1:113" s="112" customFormat="1" hidden="1" x14ac:dyDescent="0.2">
      <c r="A149" s="30"/>
      <c r="B149" s="42"/>
      <c r="C149" s="51"/>
      <c r="D149" s="52"/>
      <c r="E149" s="51"/>
      <c r="F149" s="53"/>
      <c r="G149" s="103"/>
      <c r="H149" s="45"/>
      <c r="I149" s="104"/>
      <c r="J149" s="105"/>
      <c r="K149" s="48"/>
      <c r="L149" s="106"/>
      <c r="M149" s="104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</row>
    <row r="150" spans="1:113" s="112" customFormat="1" ht="45.6" hidden="1" x14ac:dyDescent="0.2">
      <c r="A150" s="30" t="s">
        <v>56</v>
      </c>
      <c r="B150" s="155"/>
      <c r="C150" s="151" t="s">
        <v>815</v>
      </c>
      <c r="D150" s="52"/>
      <c r="E150" s="157"/>
      <c r="F150" s="53" t="s">
        <v>4297</v>
      </c>
      <c r="G150" s="54" t="s">
        <v>8</v>
      </c>
      <c r="H150" s="55"/>
      <c r="I150" s="56"/>
      <c r="J150" s="57"/>
      <c r="K150" s="58"/>
      <c r="L150" s="56"/>
      <c r="M150" s="56" t="str">
        <f>IF(ISNUMBER(H150),L150*H150,IF(ISNUMBER(J150),J150,IF(J150="RATE ONLY",LOWER("RATE ONLY")," ")))</f>
        <v xml:space="preserve"> </v>
      </c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</row>
    <row r="151" spans="1:113" s="112" customFormat="1" hidden="1" x14ac:dyDescent="0.2">
      <c r="A151" s="30"/>
      <c r="B151" s="42"/>
      <c r="C151" s="51"/>
      <c r="D151" s="52"/>
      <c r="E151" s="51"/>
      <c r="F151" s="53"/>
      <c r="G151" s="103"/>
      <c r="H151" s="45"/>
      <c r="I151" s="104"/>
      <c r="J151" s="105"/>
      <c r="K151" s="48"/>
      <c r="L151" s="106"/>
      <c r="M151" s="104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</row>
    <row r="152" spans="1:113" s="112" customFormat="1" ht="57" x14ac:dyDescent="0.2">
      <c r="A152" s="30" t="s">
        <v>56</v>
      </c>
      <c r="B152" s="155"/>
      <c r="C152" s="151" t="s">
        <v>816</v>
      </c>
      <c r="D152" s="52"/>
      <c r="E152" s="157"/>
      <c r="F152" s="53" t="s">
        <v>4396</v>
      </c>
      <c r="G152" s="54"/>
      <c r="H152" s="55"/>
      <c r="I152" s="56"/>
      <c r="J152" s="57"/>
      <c r="K152" s="58"/>
      <c r="L152" s="56"/>
      <c r="M152" s="56" t="str">
        <f>IF(ISNUMBER(H152),L152*H152,IF(ISNUMBER(J152),J152,IF(J152="RATE ONLY",LOWER("RATE ONLY")," ")))</f>
        <v xml:space="preserve"> </v>
      </c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</row>
    <row r="153" spans="1:113" s="112" customFormat="1" x14ac:dyDescent="0.2">
      <c r="A153" s="30"/>
      <c r="B153" s="42"/>
      <c r="C153" s="51"/>
      <c r="D153" s="52"/>
      <c r="E153" s="51"/>
      <c r="F153" s="53"/>
      <c r="G153" s="103"/>
      <c r="H153" s="45"/>
      <c r="I153" s="104"/>
      <c r="J153" s="105"/>
      <c r="K153" s="48"/>
      <c r="L153" s="106"/>
      <c r="M153" s="104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</row>
    <row r="154" spans="1:113" s="112" customFormat="1" ht="22.8" x14ac:dyDescent="0.2">
      <c r="A154" s="30" t="s">
        <v>4371</v>
      </c>
      <c r="B154" s="155"/>
      <c r="C154" s="151"/>
      <c r="D154" s="52" t="s">
        <v>3850</v>
      </c>
      <c r="E154" s="157"/>
      <c r="F154" s="53" t="s">
        <v>4482</v>
      </c>
      <c r="G154" s="54" t="s">
        <v>8</v>
      </c>
      <c r="H154" s="55"/>
      <c r="I154" s="56"/>
      <c r="J154" s="57"/>
      <c r="K154" s="58"/>
      <c r="L154" s="56">
        <v>1950</v>
      </c>
      <c r="M154" s="56" t="str">
        <f>IF(ISNUMBER(H154),L154*H154,IF(ISNUMBER(J154),J154,IF(J154="RATE ONLY",LOWER("RATE ONLY")," ")))</f>
        <v xml:space="preserve"> </v>
      </c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</row>
    <row r="155" spans="1:113" s="112" customFormat="1" x14ac:dyDescent="0.2">
      <c r="A155" s="30"/>
      <c r="B155" s="42"/>
      <c r="C155" s="51"/>
      <c r="D155" s="52"/>
      <c r="E155" s="51"/>
      <c r="F155" s="53"/>
      <c r="G155" s="103"/>
      <c r="H155" s="45"/>
      <c r="I155" s="104"/>
      <c r="J155" s="105"/>
      <c r="K155" s="48"/>
      <c r="L155" s="106"/>
      <c r="M155" s="104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/>
      <c r="BA155" s="111"/>
      <c r="BB155" s="111"/>
      <c r="BC155" s="111"/>
      <c r="BD155" s="111"/>
      <c r="BE155" s="111"/>
      <c r="BF155" s="111"/>
      <c r="BG155" s="111"/>
      <c r="BH155" s="111"/>
      <c r="BI155" s="111"/>
      <c r="BJ155" s="111"/>
      <c r="BK155" s="111"/>
      <c r="BL155" s="111"/>
      <c r="BM155" s="111"/>
      <c r="BN155" s="111"/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</row>
    <row r="156" spans="1:113" s="112" customFormat="1" ht="22.8" x14ac:dyDescent="0.2">
      <c r="A156" s="30" t="s">
        <v>4371</v>
      </c>
      <c r="B156" s="155"/>
      <c r="C156" s="151"/>
      <c r="D156" s="52" t="s">
        <v>3851</v>
      </c>
      <c r="E156" s="157"/>
      <c r="F156" s="53" t="s">
        <v>4397</v>
      </c>
      <c r="G156" s="54" t="s">
        <v>8</v>
      </c>
      <c r="H156" s="55"/>
      <c r="I156" s="56"/>
      <c r="J156" s="57"/>
      <c r="K156" s="58"/>
      <c r="L156" s="56">
        <v>2095</v>
      </c>
      <c r="M156" s="56" t="str">
        <f>IF(ISNUMBER(H156),L156*H156,IF(ISNUMBER(J156),J156,IF(J156="RATE ONLY",LOWER("RATE ONLY")," ")))</f>
        <v xml:space="preserve"> </v>
      </c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  <c r="BH156" s="111"/>
      <c r="BI156" s="111"/>
      <c r="BJ156" s="111"/>
      <c r="BK156" s="111"/>
      <c r="BL156" s="111"/>
      <c r="BM156" s="111"/>
      <c r="BN156" s="111"/>
      <c r="BO156" s="111"/>
      <c r="BP156" s="111"/>
      <c r="BQ156" s="111"/>
      <c r="BR156" s="111"/>
      <c r="BS156" s="111"/>
      <c r="BT156" s="111"/>
      <c r="BU156" s="111"/>
      <c r="BV156" s="111"/>
      <c r="BW156" s="111"/>
      <c r="BX156" s="111"/>
      <c r="BY156" s="111"/>
      <c r="BZ156" s="111"/>
      <c r="CA156" s="111"/>
      <c r="CB156" s="111"/>
      <c r="CC156" s="111"/>
      <c r="CD156" s="111"/>
      <c r="CE156" s="111"/>
      <c r="CF156" s="111"/>
      <c r="CG156" s="111"/>
      <c r="CH156" s="111"/>
      <c r="CI156" s="111"/>
      <c r="CJ156" s="111"/>
      <c r="CK156" s="111"/>
      <c r="CL156" s="111"/>
      <c r="CM156" s="111"/>
      <c r="CN156" s="111"/>
      <c r="CO156" s="111"/>
      <c r="CP156" s="111"/>
      <c r="CQ156" s="111"/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</row>
    <row r="157" spans="1:113" s="112" customFormat="1" x14ac:dyDescent="0.2">
      <c r="A157" s="30"/>
      <c r="B157" s="42"/>
      <c r="C157" s="51"/>
      <c r="D157" s="52"/>
      <c r="E157" s="51"/>
      <c r="F157" s="53"/>
      <c r="G157" s="103"/>
      <c r="H157" s="45"/>
      <c r="I157" s="104"/>
      <c r="J157" s="105"/>
      <c r="K157" s="48"/>
      <c r="L157" s="106"/>
      <c r="M157" s="104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11"/>
      <c r="CO157" s="111"/>
      <c r="CP157" s="111"/>
      <c r="CQ157" s="111"/>
      <c r="CR157" s="111"/>
      <c r="CS157" s="111"/>
      <c r="CT157" s="111"/>
      <c r="CU157" s="111"/>
      <c r="CV157" s="111"/>
      <c r="CW157" s="111"/>
      <c r="CX157" s="111"/>
      <c r="CY157" s="111"/>
      <c r="CZ157" s="111"/>
      <c r="DA157" s="111"/>
      <c r="DB157" s="111"/>
      <c r="DC157" s="111"/>
      <c r="DD157" s="111"/>
      <c r="DE157" s="111"/>
      <c r="DF157" s="111"/>
      <c r="DG157" s="111"/>
      <c r="DH157" s="111"/>
      <c r="DI157" s="111"/>
    </row>
    <row r="158" spans="1:113" s="112" customFormat="1" ht="22.8" x14ac:dyDescent="0.2">
      <c r="A158" s="30" t="s">
        <v>56</v>
      </c>
      <c r="B158" s="155"/>
      <c r="C158" s="151" t="s">
        <v>817</v>
      </c>
      <c r="D158" s="52"/>
      <c r="E158" s="157"/>
      <c r="F158" s="53" t="s">
        <v>4398</v>
      </c>
      <c r="G158" s="54"/>
      <c r="H158" s="55"/>
      <c r="I158" s="56"/>
      <c r="J158" s="57"/>
      <c r="K158" s="58"/>
      <c r="L158" s="56"/>
      <c r="M158" s="56" t="str">
        <f>IF(ISNUMBER(H158),L158*H158,IF(ISNUMBER(J158),J158,IF(J158="RATE ONLY",LOWER("RATE ONLY")," ")))</f>
        <v xml:space="preserve"> </v>
      </c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/>
      <c r="BB158" s="111"/>
      <c r="BC158" s="111"/>
      <c r="BD158" s="111"/>
      <c r="BE158" s="111"/>
      <c r="BF158" s="111"/>
      <c r="BG158" s="111"/>
      <c r="BH158" s="111"/>
      <c r="BI158" s="111"/>
      <c r="BJ158" s="111"/>
      <c r="BK158" s="111"/>
      <c r="BL158" s="111"/>
      <c r="BM158" s="111"/>
      <c r="BN158" s="111"/>
      <c r="BO158" s="111"/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1"/>
      <c r="CC158" s="111"/>
      <c r="CD158" s="111"/>
      <c r="CE158" s="111"/>
      <c r="CF158" s="111"/>
      <c r="CG158" s="111"/>
      <c r="CH158" s="111"/>
      <c r="CI158" s="111"/>
      <c r="CJ158" s="111"/>
      <c r="CK158" s="111"/>
      <c r="CL158" s="111"/>
      <c r="CM158" s="111"/>
      <c r="CN158" s="111"/>
      <c r="CO158" s="111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</row>
    <row r="159" spans="1:113" s="112" customFormat="1" x14ac:dyDescent="0.2">
      <c r="A159" s="30"/>
      <c r="B159" s="42"/>
      <c r="C159" s="51"/>
      <c r="D159" s="52"/>
      <c r="E159" s="51"/>
      <c r="F159" s="53"/>
      <c r="G159" s="103"/>
      <c r="H159" s="45"/>
      <c r="I159" s="104"/>
      <c r="J159" s="105"/>
      <c r="K159" s="48"/>
      <c r="L159" s="106"/>
      <c r="M159" s="104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11"/>
      <c r="CO159" s="111"/>
      <c r="CP159" s="111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</row>
    <row r="160" spans="1:113" s="112" customFormat="1" x14ac:dyDescent="0.2">
      <c r="A160" s="30" t="s">
        <v>4371</v>
      </c>
      <c r="B160" s="155"/>
      <c r="C160" s="151"/>
      <c r="D160" s="52" t="s">
        <v>3850</v>
      </c>
      <c r="E160" s="157"/>
      <c r="F160" s="53" t="s">
        <v>4399</v>
      </c>
      <c r="G160" s="54" t="s">
        <v>19</v>
      </c>
      <c r="H160" s="55"/>
      <c r="I160" s="56"/>
      <c r="J160" s="57"/>
      <c r="K160" s="58"/>
      <c r="L160" s="56">
        <v>420</v>
      </c>
      <c r="M160" s="56" t="str">
        <f>IF(ISNUMBER(H160),L160*H160,IF(ISNUMBER(J160),J160,IF(J160="RATE ONLY",LOWER("RATE ONLY")," ")))</f>
        <v xml:space="preserve"> </v>
      </c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</row>
    <row r="161" spans="1:113" s="112" customFormat="1" x14ac:dyDescent="0.2">
      <c r="A161" s="30"/>
      <c r="B161" s="42"/>
      <c r="C161" s="51"/>
      <c r="D161" s="52"/>
      <c r="E161" s="51"/>
      <c r="F161" s="53"/>
      <c r="G161" s="103"/>
      <c r="H161" s="45"/>
      <c r="I161" s="104"/>
      <c r="J161" s="105"/>
      <c r="K161" s="48"/>
      <c r="L161" s="106"/>
      <c r="M161" s="104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/>
      <c r="BA161" s="111"/>
      <c r="BB161" s="111"/>
      <c r="BC161" s="111"/>
      <c r="BD161" s="111"/>
      <c r="BE161" s="111"/>
      <c r="BF161" s="111"/>
      <c r="BG161" s="111"/>
      <c r="BH161" s="111"/>
      <c r="BI161" s="111"/>
      <c r="BJ161" s="111"/>
      <c r="BK161" s="111"/>
      <c r="BL161" s="111"/>
      <c r="BM161" s="111"/>
      <c r="BN161" s="111"/>
      <c r="BO161" s="111"/>
      <c r="BP161" s="111"/>
      <c r="BQ161" s="111"/>
      <c r="BR161" s="111"/>
      <c r="BS161" s="111"/>
      <c r="BT161" s="111"/>
      <c r="BU161" s="111"/>
      <c r="BV161" s="111"/>
      <c r="BW161" s="111"/>
      <c r="BX161" s="111"/>
      <c r="BY161" s="111"/>
      <c r="BZ161" s="111"/>
      <c r="CA161" s="111"/>
      <c r="CB161" s="111"/>
      <c r="CC161" s="111"/>
      <c r="CD161" s="111"/>
      <c r="CE161" s="111"/>
      <c r="CF161" s="111"/>
      <c r="CG161" s="111"/>
      <c r="CH161" s="111"/>
      <c r="CI161" s="111"/>
      <c r="CJ161" s="111"/>
      <c r="CK161" s="111"/>
      <c r="CL161" s="111"/>
      <c r="CM161" s="111"/>
      <c r="CN161" s="111"/>
      <c r="CO161" s="111"/>
      <c r="CP161" s="111"/>
      <c r="CQ161" s="111"/>
      <c r="CR161" s="111"/>
      <c r="CS161" s="111"/>
      <c r="CT161" s="111"/>
      <c r="CU161" s="111"/>
      <c r="CV161" s="111"/>
      <c r="CW161" s="111"/>
      <c r="CX161" s="111"/>
      <c r="CY161" s="111"/>
      <c r="CZ161" s="111"/>
      <c r="DA161" s="111"/>
      <c r="DB161" s="111"/>
      <c r="DC161" s="111"/>
      <c r="DD161" s="111"/>
      <c r="DE161" s="111"/>
      <c r="DF161" s="111"/>
      <c r="DG161" s="111"/>
      <c r="DH161" s="111"/>
      <c r="DI161" s="111"/>
    </row>
    <row r="162" spans="1:113" s="112" customFormat="1" x14ac:dyDescent="0.2">
      <c r="A162" s="30" t="s">
        <v>4371</v>
      </c>
      <c r="B162" s="155"/>
      <c r="C162" s="151"/>
      <c r="D162" s="52" t="s">
        <v>3851</v>
      </c>
      <c r="E162" s="157"/>
      <c r="F162" s="53" t="s">
        <v>4400</v>
      </c>
      <c r="G162" s="54" t="s">
        <v>19</v>
      </c>
      <c r="H162" s="55"/>
      <c r="I162" s="56"/>
      <c r="J162" s="57"/>
      <c r="K162" s="58"/>
      <c r="L162" s="56">
        <v>490</v>
      </c>
      <c r="M162" s="56" t="str">
        <f>IF(ISNUMBER(H162),L162*H162,IF(ISNUMBER(J162),J162,IF(J162="RATE ONLY",LOWER("RATE ONLY")," ")))</f>
        <v xml:space="preserve"> </v>
      </c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111"/>
      <c r="AO162" s="111"/>
      <c r="AP162" s="111"/>
      <c r="AQ162" s="111"/>
      <c r="AR162" s="111"/>
      <c r="AS162" s="111"/>
      <c r="AT162" s="111"/>
      <c r="AU162" s="111"/>
      <c r="AV162" s="111"/>
      <c r="AW162" s="111"/>
      <c r="AX162" s="111"/>
      <c r="AY162" s="111"/>
      <c r="AZ162" s="111"/>
      <c r="BA162" s="111"/>
      <c r="BB162" s="111"/>
      <c r="BC162" s="111"/>
      <c r="BD162" s="111"/>
      <c r="BE162" s="111"/>
      <c r="BF162" s="111"/>
      <c r="BG162" s="111"/>
      <c r="BH162" s="111"/>
      <c r="BI162" s="111"/>
      <c r="BJ162" s="111"/>
      <c r="BK162" s="111"/>
      <c r="BL162" s="111"/>
      <c r="BM162" s="111"/>
      <c r="BN162" s="111"/>
      <c r="BO162" s="111"/>
      <c r="BP162" s="111"/>
      <c r="BQ162" s="111"/>
      <c r="BR162" s="111"/>
      <c r="BS162" s="111"/>
      <c r="BT162" s="111"/>
      <c r="BU162" s="111"/>
      <c r="BV162" s="111"/>
      <c r="BW162" s="111"/>
      <c r="BX162" s="111"/>
      <c r="BY162" s="111"/>
      <c r="BZ162" s="111"/>
      <c r="CA162" s="111"/>
      <c r="CB162" s="111"/>
      <c r="CC162" s="111"/>
      <c r="CD162" s="111"/>
      <c r="CE162" s="111"/>
      <c r="CF162" s="111"/>
      <c r="CG162" s="111"/>
      <c r="CH162" s="111"/>
      <c r="CI162" s="111"/>
      <c r="CJ162" s="111"/>
      <c r="CK162" s="111"/>
      <c r="CL162" s="111"/>
      <c r="CM162" s="111"/>
      <c r="CN162" s="111"/>
      <c r="CO162" s="111"/>
      <c r="CP162" s="111"/>
      <c r="CQ162" s="111"/>
      <c r="CR162" s="111"/>
      <c r="CS162" s="111"/>
      <c r="CT162" s="111"/>
      <c r="CU162" s="111"/>
      <c r="CV162" s="111"/>
      <c r="CW162" s="111"/>
      <c r="CX162" s="111"/>
      <c r="CY162" s="111"/>
      <c r="CZ162" s="111"/>
      <c r="DA162" s="111"/>
      <c r="DB162" s="111"/>
      <c r="DC162" s="111"/>
      <c r="DD162" s="111"/>
      <c r="DE162" s="111"/>
      <c r="DF162" s="111"/>
      <c r="DG162" s="111"/>
      <c r="DH162" s="111"/>
      <c r="DI162" s="111"/>
    </row>
    <row r="163" spans="1:113" s="112" customFormat="1" x14ac:dyDescent="0.2">
      <c r="A163" s="30"/>
      <c r="B163" s="42"/>
      <c r="C163" s="51"/>
      <c r="D163" s="52"/>
      <c r="E163" s="51"/>
      <c r="F163" s="53"/>
      <c r="G163" s="103"/>
      <c r="H163" s="45"/>
      <c r="I163" s="104"/>
      <c r="J163" s="105"/>
      <c r="K163" s="48"/>
      <c r="L163" s="106"/>
      <c r="M163" s="104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11"/>
      <c r="CO163" s="111"/>
      <c r="CP163" s="111"/>
      <c r="CQ163" s="111"/>
      <c r="CR163" s="111"/>
      <c r="CS163" s="111"/>
      <c r="CT163" s="111"/>
      <c r="CU163" s="111"/>
      <c r="CV163" s="111"/>
      <c r="CW163" s="111"/>
      <c r="CX163" s="111"/>
      <c r="CY163" s="111"/>
      <c r="CZ163" s="111"/>
      <c r="DA163" s="111"/>
      <c r="DB163" s="111"/>
      <c r="DC163" s="111"/>
      <c r="DD163" s="111"/>
      <c r="DE163" s="111"/>
      <c r="DF163" s="111"/>
      <c r="DG163" s="111"/>
      <c r="DH163" s="111"/>
      <c r="DI163" s="111"/>
    </row>
    <row r="164" spans="1:113" s="112" customFormat="1" ht="34.200000000000003" hidden="1" x14ac:dyDescent="0.2">
      <c r="A164" s="30" t="s">
        <v>56</v>
      </c>
      <c r="B164" s="155"/>
      <c r="C164" s="151" t="s">
        <v>818</v>
      </c>
      <c r="D164" s="52"/>
      <c r="E164" s="157"/>
      <c r="F164" s="53" t="s">
        <v>819</v>
      </c>
      <c r="G164" s="54" t="s">
        <v>8</v>
      </c>
      <c r="H164" s="55"/>
      <c r="I164" s="56"/>
      <c r="J164" s="57"/>
      <c r="K164" s="58"/>
      <c r="L164" s="56"/>
      <c r="M164" s="56" t="str">
        <f>IF(ISNUMBER(H164),L164*H164,IF(ISNUMBER(J164),J164,IF(J164="RATE ONLY",LOWER("RATE ONLY")," ")))</f>
        <v xml:space="preserve"> </v>
      </c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11"/>
      <c r="CO164" s="111"/>
      <c r="CP164" s="111"/>
      <c r="CQ164" s="111"/>
      <c r="CR164" s="111"/>
      <c r="CS164" s="111"/>
      <c r="CT164" s="111"/>
      <c r="CU164" s="111"/>
      <c r="CV164" s="111"/>
      <c r="CW164" s="111"/>
      <c r="CX164" s="111"/>
      <c r="CY164" s="111"/>
      <c r="CZ164" s="111"/>
      <c r="DA164" s="111"/>
      <c r="DB164" s="111"/>
      <c r="DC164" s="111"/>
      <c r="DD164" s="111"/>
      <c r="DE164" s="111"/>
      <c r="DF164" s="111"/>
      <c r="DG164" s="111"/>
      <c r="DH164" s="111"/>
      <c r="DI164" s="111"/>
    </row>
    <row r="165" spans="1:113" s="112" customFormat="1" hidden="1" x14ac:dyDescent="0.2">
      <c r="A165" s="30"/>
      <c r="B165" s="42"/>
      <c r="C165" s="51"/>
      <c r="D165" s="52"/>
      <c r="E165" s="51"/>
      <c r="F165" s="53"/>
      <c r="G165" s="103"/>
      <c r="H165" s="45"/>
      <c r="I165" s="104"/>
      <c r="J165" s="105"/>
      <c r="K165" s="48"/>
      <c r="L165" s="106"/>
      <c r="M165" s="104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11"/>
      <c r="CO165" s="111"/>
      <c r="CP165" s="111"/>
      <c r="CQ165" s="111"/>
      <c r="CR165" s="111"/>
      <c r="CS165" s="111"/>
      <c r="CT165" s="111"/>
      <c r="CU165" s="111"/>
      <c r="CV165" s="111"/>
      <c r="CW165" s="111"/>
      <c r="CX165" s="111"/>
      <c r="CY165" s="111"/>
      <c r="CZ165" s="111"/>
      <c r="DA165" s="111"/>
      <c r="DB165" s="111"/>
      <c r="DC165" s="111"/>
      <c r="DD165" s="111"/>
      <c r="DE165" s="111"/>
      <c r="DF165" s="111"/>
      <c r="DG165" s="111"/>
      <c r="DH165" s="111"/>
      <c r="DI165" s="111"/>
    </row>
    <row r="166" spans="1:113" s="112" customFormat="1" ht="24" x14ac:dyDescent="0.2">
      <c r="A166" s="30" t="s">
        <v>55</v>
      </c>
      <c r="B166" s="150" t="s">
        <v>820</v>
      </c>
      <c r="C166" s="151"/>
      <c r="D166" s="52"/>
      <c r="E166" s="157"/>
      <c r="F166" s="43" t="s">
        <v>4484</v>
      </c>
      <c r="G166" s="54"/>
      <c r="H166" s="55"/>
      <c r="I166" s="56"/>
      <c r="J166" s="57"/>
      <c r="K166" s="58"/>
      <c r="L166" s="56"/>
      <c r="M166" s="56" t="str">
        <f>IF(ISNUMBER(H166),L166*H166,IF(ISNUMBER(J166),J166,IF(J166="RATE ONLY",LOWER("RATE ONLY")," ")))</f>
        <v xml:space="preserve"> </v>
      </c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11"/>
      <c r="CO166" s="111"/>
      <c r="CP166" s="111"/>
      <c r="CQ166" s="111"/>
      <c r="CR166" s="111"/>
      <c r="CS166" s="111"/>
      <c r="CT166" s="111"/>
      <c r="CU166" s="111"/>
      <c r="CV166" s="111"/>
      <c r="CW166" s="111"/>
      <c r="CX166" s="111"/>
      <c r="CY166" s="111"/>
      <c r="CZ166" s="111"/>
      <c r="DA166" s="111"/>
      <c r="DB166" s="111"/>
      <c r="DC166" s="111"/>
      <c r="DD166" s="111"/>
      <c r="DE166" s="111"/>
      <c r="DF166" s="111"/>
      <c r="DG166" s="111"/>
      <c r="DH166" s="111"/>
      <c r="DI166" s="111"/>
    </row>
    <row r="167" spans="1:113" s="112" customFormat="1" x14ac:dyDescent="0.2">
      <c r="A167" s="30"/>
      <c r="B167" s="42"/>
      <c r="C167" s="51"/>
      <c r="D167" s="52"/>
      <c r="E167" s="51"/>
      <c r="F167" s="53"/>
      <c r="G167" s="103"/>
      <c r="H167" s="45"/>
      <c r="I167" s="104"/>
      <c r="J167" s="105"/>
      <c r="K167" s="48"/>
      <c r="L167" s="106"/>
      <c r="M167" s="104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11"/>
      <c r="CO167" s="111"/>
      <c r="CP167" s="111"/>
      <c r="CQ167" s="111"/>
      <c r="CR167" s="111"/>
      <c r="CS167" s="111"/>
      <c r="CT167" s="111"/>
      <c r="CU167" s="111"/>
      <c r="CV167" s="111"/>
      <c r="CW167" s="111"/>
      <c r="CX167" s="111"/>
      <c r="CY167" s="111"/>
      <c r="CZ167" s="111"/>
      <c r="DA167" s="111"/>
      <c r="DB167" s="111"/>
      <c r="DC167" s="111"/>
      <c r="DD167" s="111"/>
      <c r="DE167" s="111"/>
      <c r="DF167" s="111"/>
      <c r="DG167" s="111"/>
      <c r="DH167" s="111"/>
      <c r="DI167" s="111"/>
    </row>
    <row r="168" spans="1:113" s="112" customFormat="1" ht="22.8" x14ac:dyDescent="0.2">
      <c r="A168" s="30" t="s">
        <v>4371</v>
      </c>
      <c r="B168" s="155"/>
      <c r="C168" s="151"/>
      <c r="D168" s="52" t="s">
        <v>3850</v>
      </c>
      <c r="E168" s="157"/>
      <c r="F168" s="53" t="s">
        <v>4483</v>
      </c>
      <c r="G168" s="54" t="s">
        <v>8</v>
      </c>
      <c r="H168" s="55"/>
      <c r="I168" s="56"/>
      <c r="J168" s="57"/>
      <c r="K168" s="58"/>
      <c r="L168" s="56">
        <v>1775</v>
      </c>
      <c r="M168" s="56" t="str">
        <f>IF(ISNUMBER(H168),L168*H168,IF(ISNUMBER(J168),J168,IF(J168="RATE ONLY",LOWER("RATE ONLY")," ")))</f>
        <v xml:space="preserve"> </v>
      </c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111"/>
      <c r="AM168" s="111"/>
      <c r="AN168" s="111"/>
      <c r="AO168" s="111"/>
      <c r="AP168" s="111"/>
      <c r="AQ168" s="111"/>
      <c r="AR168" s="111"/>
      <c r="AS168" s="111"/>
      <c r="AT168" s="111"/>
      <c r="AU168" s="111"/>
      <c r="AV168" s="111"/>
      <c r="AW168" s="111"/>
      <c r="AX168" s="111"/>
      <c r="AY168" s="111"/>
      <c r="AZ168" s="111"/>
      <c r="BA168" s="111"/>
      <c r="BB168" s="111"/>
      <c r="BC168" s="111"/>
      <c r="BD168" s="111"/>
      <c r="BE168" s="111"/>
      <c r="BF168" s="111"/>
      <c r="BG168" s="111"/>
      <c r="BH168" s="111"/>
      <c r="BI168" s="111"/>
      <c r="BJ168" s="111"/>
      <c r="BK168" s="111"/>
      <c r="BL168" s="111"/>
      <c r="BM168" s="111"/>
      <c r="BN168" s="111"/>
      <c r="BO168" s="111"/>
      <c r="BP168" s="111"/>
      <c r="BQ168" s="111"/>
      <c r="BR168" s="111"/>
      <c r="BS168" s="111"/>
      <c r="BT168" s="111"/>
      <c r="BU168" s="111"/>
      <c r="BV168" s="111"/>
      <c r="BW168" s="111"/>
      <c r="BX168" s="111"/>
      <c r="BY168" s="111"/>
      <c r="BZ168" s="111"/>
      <c r="CA168" s="111"/>
      <c r="CB168" s="111"/>
      <c r="CC168" s="111"/>
      <c r="CD168" s="111"/>
      <c r="CE168" s="111"/>
      <c r="CF168" s="111"/>
      <c r="CG168" s="111"/>
      <c r="CH168" s="111"/>
      <c r="CI168" s="111"/>
      <c r="CJ168" s="111"/>
      <c r="CK168" s="111"/>
      <c r="CL168" s="111"/>
      <c r="CM168" s="111"/>
      <c r="CN168" s="111"/>
      <c r="CO168" s="111"/>
      <c r="CP168" s="111"/>
      <c r="CQ168" s="111"/>
      <c r="CR168" s="111"/>
      <c r="CS168" s="111"/>
      <c r="CT168" s="111"/>
      <c r="CU168" s="111"/>
      <c r="CV168" s="111"/>
      <c r="CW168" s="111"/>
      <c r="CX168" s="111"/>
      <c r="CY168" s="111"/>
      <c r="CZ168" s="111"/>
      <c r="DA168" s="111"/>
      <c r="DB168" s="111"/>
      <c r="DC168" s="111"/>
      <c r="DD168" s="111"/>
      <c r="DE168" s="111"/>
      <c r="DF168" s="111"/>
      <c r="DG168" s="111"/>
      <c r="DH168" s="111"/>
      <c r="DI168" s="111"/>
    </row>
    <row r="169" spans="1:113" s="112" customFormat="1" x14ac:dyDescent="0.2">
      <c r="A169" s="30"/>
      <c r="B169" s="42"/>
      <c r="C169" s="51"/>
      <c r="D169" s="52"/>
      <c r="E169" s="51"/>
      <c r="F169" s="53"/>
      <c r="G169" s="103"/>
      <c r="H169" s="45"/>
      <c r="I169" s="104"/>
      <c r="J169" s="105"/>
      <c r="K169" s="48"/>
      <c r="L169" s="106"/>
      <c r="M169" s="104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1"/>
      <c r="BJ169" s="111"/>
      <c r="BK169" s="111"/>
      <c r="BL169" s="111"/>
      <c r="BM169" s="111"/>
      <c r="BN169" s="111"/>
      <c r="BO169" s="111"/>
      <c r="BP169" s="111"/>
      <c r="BQ169" s="111"/>
      <c r="BR169" s="111"/>
      <c r="BS169" s="111"/>
      <c r="BT169" s="111"/>
      <c r="BU169" s="111"/>
      <c r="BV169" s="111"/>
      <c r="BW169" s="111"/>
      <c r="BX169" s="111"/>
      <c r="BY169" s="111"/>
      <c r="BZ169" s="111"/>
      <c r="CA169" s="111"/>
      <c r="CB169" s="111"/>
      <c r="CC169" s="111"/>
      <c r="CD169" s="111"/>
      <c r="CE169" s="111"/>
      <c r="CF169" s="111"/>
      <c r="CG169" s="111"/>
      <c r="CH169" s="111"/>
      <c r="CI169" s="111"/>
      <c r="CJ169" s="111"/>
      <c r="CK169" s="111"/>
      <c r="CL169" s="111"/>
      <c r="CM169" s="111"/>
      <c r="CN169" s="111"/>
      <c r="CO169" s="111"/>
      <c r="CP169" s="111"/>
      <c r="CQ169" s="111"/>
      <c r="CR169" s="111"/>
      <c r="CS169" s="111"/>
      <c r="CT169" s="111"/>
      <c r="CU169" s="111"/>
      <c r="CV169" s="111"/>
      <c r="CW169" s="111"/>
      <c r="CX169" s="111"/>
      <c r="CY169" s="111"/>
      <c r="CZ169" s="111"/>
      <c r="DA169" s="111"/>
      <c r="DB169" s="111"/>
      <c r="DC169" s="111"/>
      <c r="DD169" s="111"/>
      <c r="DE169" s="111"/>
      <c r="DF169" s="111"/>
      <c r="DG169" s="111"/>
      <c r="DH169" s="111"/>
      <c r="DI169" s="111"/>
    </row>
    <row r="170" spans="1:113" s="112" customFormat="1" ht="24" hidden="1" x14ac:dyDescent="0.2">
      <c r="A170" s="30" t="s">
        <v>55</v>
      </c>
      <c r="B170" s="150" t="s">
        <v>821</v>
      </c>
      <c r="C170" s="151"/>
      <c r="D170" s="52"/>
      <c r="E170" s="157"/>
      <c r="F170" s="43" t="s">
        <v>4298</v>
      </c>
      <c r="G170" s="54" t="s">
        <v>99</v>
      </c>
      <c r="H170" s="55"/>
      <c r="I170" s="56"/>
      <c r="J170" s="57"/>
      <c r="K170" s="58"/>
      <c r="L170" s="56"/>
      <c r="M170" s="56" t="str">
        <f>IF(ISNUMBER(H170),L170*H170,IF(ISNUMBER(J170),J170,IF(J170="RATE ONLY",LOWER("RATE ONLY")," ")))</f>
        <v xml:space="preserve"> </v>
      </c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111"/>
      <c r="AO170" s="111"/>
      <c r="AP170" s="111"/>
      <c r="AQ170" s="111"/>
      <c r="AR170" s="111"/>
      <c r="AS170" s="111"/>
      <c r="AT170" s="111"/>
      <c r="AU170" s="111"/>
      <c r="AV170" s="111"/>
      <c r="AW170" s="111"/>
      <c r="AX170" s="111"/>
      <c r="AY170" s="111"/>
      <c r="AZ170" s="111"/>
      <c r="BA170" s="111"/>
      <c r="BB170" s="111"/>
      <c r="BC170" s="111"/>
      <c r="BD170" s="111"/>
      <c r="BE170" s="111"/>
      <c r="BF170" s="111"/>
      <c r="BG170" s="111"/>
      <c r="BH170" s="111"/>
      <c r="BI170" s="111"/>
      <c r="BJ170" s="111"/>
      <c r="BK170" s="111"/>
      <c r="BL170" s="111"/>
      <c r="BM170" s="111"/>
      <c r="BN170" s="111"/>
      <c r="BO170" s="111"/>
      <c r="BP170" s="111"/>
      <c r="BQ170" s="111"/>
      <c r="BR170" s="111"/>
      <c r="BS170" s="111"/>
      <c r="BT170" s="111"/>
      <c r="BU170" s="111"/>
      <c r="BV170" s="111"/>
      <c r="BW170" s="111"/>
      <c r="BX170" s="111"/>
      <c r="BY170" s="111"/>
      <c r="BZ170" s="111"/>
      <c r="CA170" s="111"/>
      <c r="CB170" s="111"/>
      <c r="CC170" s="111"/>
      <c r="CD170" s="111"/>
      <c r="CE170" s="111"/>
      <c r="CF170" s="111"/>
      <c r="CG170" s="111"/>
      <c r="CH170" s="111"/>
      <c r="CI170" s="111"/>
      <c r="CJ170" s="111"/>
      <c r="CK170" s="111"/>
      <c r="CL170" s="111"/>
      <c r="CM170" s="111"/>
      <c r="CN170" s="111"/>
      <c r="CO170" s="111"/>
      <c r="CP170" s="111"/>
      <c r="CQ170" s="111"/>
      <c r="CR170" s="111"/>
      <c r="CS170" s="111"/>
      <c r="CT170" s="111"/>
      <c r="CU170" s="111"/>
      <c r="CV170" s="111"/>
      <c r="CW170" s="111"/>
      <c r="CX170" s="111"/>
      <c r="CY170" s="111"/>
      <c r="CZ170" s="111"/>
      <c r="DA170" s="111"/>
      <c r="DB170" s="111"/>
      <c r="DC170" s="111"/>
      <c r="DD170" s="111"/>
      <c r="DE170" s="111"/>
      <c r="DF170" s="111"/>
      <c r="DG170" s="111"/>
      <c r="DH170" s="111"/>
      <c r="DI170" s="111"/>
    </row>
    <row r="171" spans="1:113" s="112" customFormat="1" hidden="1" x14ac:dyDescent="0.2">
      <c r="A171" s="30"/>
      <c r="B171" s="42"/>
      <c r="C171" s="51"/>
      <c r="D171" s="52"/>
      <c r="E171" s="51"/>
      <c r="F171" s="53"/>
      <c r="G171" s="103"/>
      <c r="H171" s="45"/>
      <c r="I171" s="104"/>
      <c r="J171" s="105"/>
      <c r="K171" s="48"/>
      <c r="L171" s="106"/>
      <c r="M171" s="104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  <c r="AO171" s="111"/>
      <c r="AP171" s="111"/>
      <c r="AQ171" s="111"/>
      <c r="AR171" s="111"/>
      <c r="AS171" s="111"/>
      <c r="AT171" s="111"/>
      <c r="AU171" s="111"/>
      <c r="AV171" s="111"/>
      <c r="AW171" s="111"/>
      <c r="AX171" s="111"/>
      <c r="AY171" s="111"/>
      <c r="AZ171" s="111"/>
      <c r="BA171" s="111"/>
      <c r="BB171" s="111"/>
      <c r="BC171" s="111"/>
      <c r="BD171" s="111"/>
      <c r="BE171" s="111"/>
      <c r="BF171" s="111"/>
      <c r="BG171" s="111"/>
      <c r="BH171" s="111"/>
      <c r="BI171" s="111"/>
      <c r="BJ171" s="111"/>
      <c r="BK171" s="111"/>
      <c r="BL171" s="111"/>
      <c r="BM171" s="111"/>
      <c r="BN171" s="111"/>
      <c r="BO171" s="111"/>
      <c r="BP171" s="111"/>
      <c r="BQ171" s="111"/>
      <c r="BR171" s="111"/>
      <c r="BS171" s="111"/>
      <c r="BT171" s="111"/>
      <c r="BU171" s="111"/>
      <c r="BV171" s="111"/>
      <c r="BW171" s="111"/>
      <c r="BX171" s="111"/>
      <c r="BY171" s="111"/>
      <c r="BZ171" s="111"/>
      <c r="CA171" s="111"/>
      <c r="CB171" s="111"/>
      <c r="CC171" s="111"/>
      <c r="CD171" s="111"/>
      <c r="CE171" s="111"/>
      <c r="CF171" s="111"/>
      <c r="CG171" s="111"/>
      <c r="CH171" s="111"/>
      <c r="CI171" s="111"/>
      <c r="CJ171" s="111"/>
      <c r="CK171" s="111"/>
      <c r="CL171" s="111"/>
      <c r="CM171" s="111"/>
      <c r="CN171" s="111"/>
      <c r="CO171" s="111"/>
      <c r="CP171" s="111"/>
      <c r="CQ171" s="111"/>
      <c r="CR171" s="111"/>
      <c r="CS171" s="111"/>
      <c r="CT171" s="111"/>
      <c r="CU171" s="111"/>
      <c r="CV171" s="111"/>
      <c r="CW171" s="111"/>
      <c r="CX171" s="111"/>
      <c r="CY171" s="111"/>
      <c r="CZ171" s="111"/>
      <c r="DA171" s="111"/>
      <c r="DB171" s="111"/>
      <c r="DC171" s="111"/>
      <c r="DD171" s="111"/>
      <c r="DE171" s="111"/>
      <c r="DF171" s="111"/>
      <c r="DG171" s="111"/>
      <c r="DH171" s="111"/>
      <c r="DI171" s="111"/>
    </row>
    <row r="172" spans="1:113" s="112" customFormat="1" ht="12" x14ac:dyDescent="0.2">
      <c r="A172" s="30" t="s">
        <v>55</v>
      </c>
      <c r="B172" s="150" t="s">
        <v>822</v>
      </c>
      <c r="C172" s="151"/>
      <c r="D172" s="52"/>
      <c r="E172" s="157"/>
      <c r="F172" s="43" t="s">
        <v>823</v>
      </c>
      <c r="G172" s="54"/>
      <c r="H172" s="55"/>
      <c r="I172" s="56"/>
      <c r="J172" s="57"/>
      <c r="K172" s="58"/>
      <c r="L172" s="56"/>
      <c r="M172" s="56" t="str">
        <f>IF(ISNUMBER(H172),L172*H172,IF(ISNUMBER(J172),J172,IF(J172="RATE ONLY",LOWER("RATE ONLY")," ")))</f>
        <v xml:space="preserve"> </v>
      </c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111"/>
      <c r="AM172" s="111"/>
      <c r="AN172" s="111"/>
      <c r="AO172" s="111"/>
      <c r="AP172" s="111"/>
      <c r="AQ172" s="111"/>
      <c r="AR172" s="111"/>
      <c r="AS172" s="111"/>
      <c r="AT172" s="111"/>
      <c r="AU172" s="111"/>
      <c r="AV172" s="111"/>
      <c r="AW172" s="111"/>
      <c r="AX172" s="111"/>
      <c r="AY172" s="111"/>
      <c r="AZ172" s="111"/>
      <c r="BA172" s="111"/>
      <c r="BB172" s="111"/>
      <c r="BC172" s="111"/>
      <c r="BD172" s="111"/>
      <c r="BE172" s="111"/>
      <c r="BF172" s="111"/>
      <c r="BG172" s="111"/>
      <c r="BH172" s="111"/>
      <c r="BI172" s="111"/>
      <c r="BJ172" s="111"/>
      <c r="BK172" s="111"/>
      <c r="BL172" s="111"/>
      <c r="BM172" s="111"/>
      <c r="BN172" s="111"/>
      <c r="BO172" s="111"/>
      <c r="BP172" s="111"/>
      <c r="BQ172" s="111"/>
      <c r="BR172" s="111"/>
      <c r="BS172" s="111"/>
      <c r="BT172" s="111"/>
      <c r="BU172" s="111"/>
      <c r="BV172" s="111"/>
      <c r="BW172" s="111"/>
      <c r="BX172" s="111"/>
      <c r="BY172" s="111"/>
      <c r="BZ172" s="111"/>
      <c r="CA172" s="111"/>
      <c r="CB172" s="111"/>
      <c r="CC172" s="111"/>
      <c r="CD172" s="111"/>
      <c r="CE172" s="111"/>
      <c r="CF172" s="111"/>
      <c r="CG172" s="111"/>
      <c r="CH172" s="111"/>
      <c r="CI172" s="111"/>
      <c r="CJ172" s="111"/>
      <c r="CK172" s="111"/>
      <c r="CL172" s="111"/>
      <c r="CM172" s="111"/>
      <c r="CN172" s="111"/>
      <c r="CO172" s="111"/>
      <c r="CP172" s="111"/>
      <c r="CQ172" s="111"/>
      <c r="CR172" s="111"/>
      <c r="CS172" s="111"/>
      <c r="CT172" s="111"/>
      <c r="CU172" s="111"/>
      <c r="CV172" s="111"/>
      <c r="CW172" s="111"/>
      <c r="CX172" s="111"/>
      <c r="CY172" s="111"/>
      <c r="CZ172" s="111"/>
      <c r="DA172" s="111"/>
      <c r="DB172" s="111"/>
      <c r="DC172" s="111"/>
      <c r="DD172" s="111"/>
      <c r="DE172" s="111"/>
      <c r="DF172" s="111"/>
      <c r="DG172" s="111"/>
      <c r="DH172" s="111"/>
      <c r="DI172" s="111"/>
    </row>
    <row r="173" spans="1:113" s="112" customFormat="1" x14ac:dyDescent="0.2">
      <c r="A173" s="30"/>
      <c r="B173" s="42"/>
      <c r="C173" s="51"/>
      <c r="D173" s="52"/>
      <c r="E173" s="51"/>
      <c r="F173" s="53"/>
      <c r="G173" s="103"/>
      <c r="H173" s="45"/>
      <c r="I173" s="104"/>
      <c r="J173" s="105"/>
      <c r="K173" s="48"/>
      <c r="L173" s="106"/>
      <c r="M173" s="104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1"/>
      <c r="AJ173" s="111"/>
      <c r="AK173" s="111"/>
      <c r="AL173" s="111"/>
      <c r="AM173" s="111"/>
      <c r="AN173" s="111"/>
      <c r="AO173" s="111"/>
      <c r="AP173" s="111"/>
      <c r="AQ173" s="111"/>
      <c r="AR173" s="111"/>
      <c r="AS173" s="111"/>
      <c r="AT173" s="111"/>
      <c r="AU173" s="111"/>
      <c r="AV173" s="111"/>
      <c r="AW173" s="111"/>
      <c r="AX173" s="111"/>
      <c r="AY173" s="111"/>
      <c r="AZ173" s="111"/>
      <c r="BA173" s="111"/>
      <c r="BB173" s="111"/>
      <c r="BC173" s="111"/>
      <c r="BD173" s="111"/>
      <c r="BE173" s="111"/>
      <c r="BF173" s="111"/>
      <c r="BG173" s="111"/>
      <c r="BH173" s="111"/>
      <c r="BI173" s="111"/>
      <c r="BJ173" s="111"/>
      <c r="BK173" s="111"/>
      <c r="BL173" s="111"/>
      <c r="BM173" s="111"/>
      <c r="BN173" s="111"/>
      <c r="BO173" s="111"/>
      <c r="BP173" s="111"/>
      <c r="BQ173" s="111"/>
      <c r="BR173" s="111"/>
      <c r="BS173" s="111"/>
      <c r="BT173" s="111"/>
      <c r="BU173" s="111"/>
      <c r="BV173" s="111"/>
      <c r="BW173" s="111"/>
      <c r="BX173" s="111"/>
      <c r="BY173" s="111"/>
      <c r="BZ173" s="111"/>
      <c r="CA173" s="111"/>
      <c r="CB173" s="111"/>
      <c r="CC173" s="111"/>
      <c r="CD173" s="111"/>
      <c r="CE173" s="111"/>
      <c r="CF173" s="111"/>
      <c r="CG173" s="111"/>
      <c r="CH173" s="111"/>
      <c r="CI173" s="111"/>
      <c r="CJ173" s="111"/>
      <c r="CK173" s="111"/>
      <c r="CL173" s="111"/>
      <c r="CM173" s="111"/>
      <c r="CN173" s="111"/>
      <c r="CO173" s="111"/>
      <c r="CP173" s="111"/>
      <c r="CQ173" s="111"/>
      <c r="CR173" s="111"/>
      <c r="CS173" s="111"/>
      <c r="CT173" s="111"/>
      <c r="CU173" s="111"/>
      <c r="CV173" s="111"/>
      <c r="CW173" s="111"/>
      <c r="CX173" s="111"/>
      <c r="CY173" s="111"/>
      <c r="CZ173" s="111"/>
      <c r="DA173" s="111"/>
      <c r="DB173" s="111"/>
      <c r="DC173" s="111"/>
      <c r="DD173" s="111"/>
      <c r="DE173" s="111"/>
      <c r="DF173" s="111"/>
      <c r="DG173" s="111"/>
      <c r="DH173" s="111"/>
      <c r="DI173" s="111"/>
    </row>
    <row r="174" spans="1:113" s="112" customFormat="1" x14ac:dyDescent="0.2">
      <c r="A174" s="30" t="s">
        <v>56</v>
      </c>
      <c r="B174" s="155"/>
      <c r="C174" s="151" t="s">
        <v>824</v>
      </c>
      <c r="D174" s="52"/>
      <c r="E174" s="157"/>
      <c r="F174" s="53" t="s">
        <v>828</v>
      </c>
      <c r="G174" s="54" t="s">
        <v>26</v>
      </c>
      <c r="H174" s="55"/>
      <c r="I174" s="56"/>
      <c r="J174" s="57"/>
      <c r="K174" s="58"/>
      <c r="L174" s="56">
        <v>20000</v>
      </c>
      <c r="M174" s="56" t="str">
        <f>IF(ISNUMBER(H174),L174*H174,IF(ISNUMBER(J174),J174,IF(J174="RATE ONLY",LOWER("RATE ONLY")," ")))</f>
        <v xml:space="preserve"> </v>
      </c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/>
      <c r="BO174" s="111"/>
      <c r="BP174" s="111"/>
      <c r="BQ174" s="111"/>
      <c r="BR174" s="111"/>
      <c r="BS174" s="111"/>
      <c r="BT174" s="111"/>
      <c r="BU174" s="111"/>
      <c r="BV174" s="111"/>
      <c r="BW174" s="111"/>
      <c r="BX174" s="111"/>
      <c r="BY174" s="111"/>
      <c r="BZ174" s="111"/>
      <c r="CA174" s="111"/>
      <c r="CB174" s="111"/>
      <c r="CC174" s="111"/>
      <c r="CD174" s="111"/>
      <c r="CE174" s="111"/>
      <c r="CF174" s="111"/>
      <c r="CG174" s="111"/>
      <c r="CH174" s="111"/>
      <c r="CI174" s="111"/>
      <c r="CJ174" s="111"/>
      <c r="CK174" s="111"/>
      <c r="CL174" s="111"/>
      <c r="CM174" s="111"/>
      <c r="CN174" s="111"/>
      <c r="CO174" s="111"/>
      <c r="CP174" s="111"/>
      <c r="CQ174" s="111"/>
      <c r="CR174" s="111"/>
      <c r="CS174" s="111"/>
      <c r="CT174" s="111"/>
      <c r="CU174" s="111"/>
      <c r="CV174" s="111"/>
      <c r="CW174" s="111"/>
      <c r="CX174" s="111"/>
      <c r="CY174" s="111"/>
      <c r="CZ174" s="111"/>
      <c r="DA174" s="111"/>
      <c r="DB174" s="111"/>
      <c r="DC174" s="111"/>
      <c r="DD174" s="111"/>
      <c r="DE174" s="111"/>
      <c r="DF174" s="111"/>
      <c r="DG174" s="111"/>
      <c r="DH174" s="111"/>
      <c r="DI174" s="111"/>
    </row>
    <row r="175" spans="1:113" s="112" customFormat="1" x14ac:dyDescent="0.2">
      <c r="A175" s="30"/>
      <c r="B175" s="42"/>
      <c r="C175" s="51"/>
      <c r="D175" s="52"/>
      <c r="E175" s="51"/>
      <c r="F175" s="53"/>
      <c r="G175" s="103"/>
      <c r="H175" s="45"/>
      <c r="I175" s="104"/>
      <c r="J175" s="105"/>
      <c r="K175" s="48"/>
      <c r="L175" s="106"/>
      <c r="M175" s="104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/>
      <c r="BB175" s="111"/>
      <c r="BC175" s="111"/>
      <c r="BD175" s="111"/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/>
      <c r="BO175" s="111"/>
      <c r="BP175" s="111"/>
      <c r="BQ175" s="111"/>
      <c r="BR175" s="111"/>
      <c r="BS175" s="111"/>
      <c r="BT175" s="111"/>
      <c r="BU175" s="111"/>
      <c r="BV175" s="111"/>
      <c r="BW175" s="111"/>
      <c r="BX175" s="111"/>
      <c r="BY175" s="111"/>
      <c r="BZ175" s="111"/>
      <c r="CA175" s="111"/>
      <c r="CB175" s="111"/>
      <c r="CC175" s="111"/>
      <c r="CD175" s="111"/>
      <c r="CE175" s="111"/>
      <c r="CF175" s="111"/>
      <c r="CG175" s="111"/>
      <c r="CH175" s="111"/>
      <c r="CI175" s="111"/>
      <c r="CJ175" s="111"/>
      <c r="CK175" s="111"/>
      <c r="CL175" s="111"/>
      <c r="CM175" s="111"/>
      <c r="CN175" s="111"/>
      <c r="CO175" s="111"/>
      <c r="CP175" s="111"/>
      <c r="CQ175" s="111"/>
      <c r="CR175" s="111"/>
      <c r="CS175" s="111"/>
      <c r="CT175" s="111"/>
      <c r="CU175" s="111"/>
      <c r="CV175" s="111"/>
      <c r="CW175" s="111"/>
      <c r="CX175" s="111"/>
      <c r="CY175" s="111"/>
      <c r="CZ175" s="111"/>
      <c r="DA175" s="111"/>
      <c r="DB175" s="111"/>
      <c r="DC175" s="111"/>
      <c r="DD175" s="111"/>
      <c r="DE175" s="111"/>
      <c r="DF175" s="111"/>
      <c r="DG175" s="111"/>
      <c r="DH175" s="111"/>
      <c r="DI175" s="111"/>
    </row>
    <row r="176" spans="1:113" s="112" customFormat="1" x14ac:dyDescent="0.2">
      <c r="A176" s="30" t="s">
        <v>56</v>
      </c>
      <c r="B176" s="155"/>
      <c r="C176" s="151" t="s">
        <v>825</v>
      </c>
      <c r="D176" s="52"/>
      <c r="E176" s="157"/>
      <c r="F176" s="53" t="s">
        <v>829</v>
      </c>
      <c r="G176" s="54" t="s">
        <v>26</v>
      </c>
      <c r="H176" s="55"/>
      <c r="I176" s="56"/>
      <c r="J176" s="57"/>
      <c r="K176" s="58"/>
      <c r="L176" s="56">
        <v>20000</v>
      </c>
      <c r="M176" s="56" t="str">
        <f>IF(ISNUMBER(H176),L176*H176,IF(ISNUMBER(J176),J176,IF(J176="RATE ONLY",LOWER("RATE ONLY")," ")))</f>
        <v xml:space="preserve"> </v>
      </c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/>
      <c r="BA176" s="111"/>
      <c r="BB176" s="111"/>
      <c r="BC176" s="111"/>
      <c r="BD176" s="111"/>
      <c r="BE176" s="111"/>
      <c r="BF176" s="111"/>
      <c r="BG176" s="111"/>
      <c r="BH176" s="111"/>
      <c r="BI176" s="111"/>
      <c r="BJ176" s="111"/>
      <c r="BK176" s="111"/>
      <c r="BL176" s="111"/>
      <c r="BM176" s="111"/>
      <c r="BN176" s="111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1"/>
      <c r="CM176" s="111"/>
      <c r="CN176" s="111"/>
      <c r="CO176" s="111"/>
      <c r="CP176" s="111"/>
      <c r="CQ176" s="111"/>
      <c r="CR176" s="111"/>
      <c r="CS176" s="111"/>
      <c r="CT176" s="111"/>
      <c r="CU176" s="111"/>
      <c r="CV176" s="111"/>
      <c r="CW176" s="111"/>
      <c r="CX176" s="111"/>
      <c r="CY176" s="111"/>
      <c r="CZ176" s="111"/>
      <c r="DA176" s="111"/>
      <c r="DB176" s="111"/>
      <c r="DC176" s="111"/>
      <c r="DD176" s="111"/>
      <c r="DE176" s="111"/>
      <c r="DF176" s="111"/>
      <c r="DG176" s="111"/>
      <c r="DH176" s="111"/>
      <c r="DI176" s="111"/>
    </row>
    <row r="177" spans="1:113" s="112" customFormat="1" x14ac:dyDescent="0.2">
      <c r="A177" s="30"/>
      <c r="B177" s="42"/>
      <c r="C177" s="51"/>
      <c r="D177" s="52"/>
      <c r="E177" s="51"/>
      <c r="F177" s="53"/>
      <c r="G177" s="103"/>
      <c r="H177" s="45"/>
      <c r="I177" s="104"/>
      <c r="J177" s="105"/>
      <c r="K177" s="48"/>
      <c r="L177" s="106"/>
      <c r="M177" s="104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/>
      <c r="BB177" s="111"/>
      <c r="BC177" s="111"/>
      <c r="BD177" s="111"/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/>
      <c r="BO177" s="111"/>
      <c r="BP177" s="111"/>
      <c r="BQ177" s="111"/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1"/>
      <c r="CB177" s="111"/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1"/>
      <c r="CM177" s="111"/>
      <c r="CN177" s="111"/>
      <c r="CO177" s="111"/>
      <c r="CP177" s="111"/>
      <c r="CQ177" s="111"/>
      <c r="CR177" s="111"/>
      <c r="CS177" s="111"/>
      <c r="CT177" s="111"/>
      <c r="CU177" s="111"/>
      <c r="CV177" s="111"/>
      <c r="CW177" s="111"/>
      <c r="CX177" s="111"/>
      <c r="CY177" s="111"/>
      <c r="CZ177" s="111"/>
      <c r="DA177" s="111"/>
      <c r="DB177" s="111"/>
      <c r="DC177" s="111"/>
      <c r="DD177" s="111"/>
      <c r="DE177" s="111"/>
      <c r="DF177" s="111"/>
      <c r="DG177" s="111"/>
      <c r="DH177" s="111"/>
      <c r="DI177" s="111"/>
    </row>
    <row r="178" spans="1:113" s="112" customFormat="1" x14ac:dyDescent="0.2">
      <c r="A178" s="30" t="s">
        <v>56</v>
      </c>
      <c r="B178" s="155"/>
      <c r="C178" s="151" t="s">
        <v>826</v>
      </c>
      <c r="D178" s="52"/>
      <c r="E178" s="157"/>
      <c r="F178" s="53" t="s">
        <v>830</v>
      </c>
      <c r="G178" s="54" t="s">
        <v>29</v>
      </c>
      <c r="H178" s="55"/>
      <c r="I178" s="56"/>
      <c r="J178" s="57"/>
      <c r="K178" s="58"/>
      <c r="L178" s="56">
        <v>20</v>
      </c>
      <c r="M178" s="56" t="str">
        <f>IF(ISNUMBER(H178),L178*H178,IF(ISNUMBER(J178),J178,IF(J178="RATE ONLY",LOWER("RATE ONLY")," ")))</f>
        <v xml:space="preserve"> </v>
      </c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  <c r="AZ178" s="111"/>
      <c r="BA178" s="111"/>
      <c r="BB178" s="111"/>
      <c r="BC178" s="111"/>
      <c r="BD178" s="111"/>
      <c r="BE178" s="111"/>
      <c r="BF178" s="111"/>
      <c r="BG178" s="111"/>
      <c r="BH178" s="111"/>
      <c r="BI178" s="111"/>
      <c r="BJ178" s="111"/>
      <c r="BK178" s="111"/>
      <c r="BL178" s="111"/>
      <c r="BM178" s="111"/>
      <c r="BN178" s="111"/>
      <c r="BO178" s="111"/>
      <c r="BP178" s="111"/>
      <c r="BQ178" s="111"/>
      <c r="BR178" s="111"/>
      <c r="BS178" s="111"/>
      <c r="BT178" s="111"/>
      <c r="BU178" s="111"/>
      <c r="BV178" s="111"/>
      <c r="BW178" s="111"/>
      <c r="BX178" s="111"/>
      <c r="BY178" s="111"/>
      <c r="BZ178" s="111"/>
      <c r="CA178" s="111"/>
      <c r="CB178" s="111"/>
      <c r="CC178" s="111"/>
      <c r="CD178" s="111"/>
      <c r="CE178" s="111"/>
      <c r="CF178" s="111"/>
      <c r="CG178" s="111"/>
      <c r="CH178" s="111"/>
      <c r="CI178" s="111"/>
      <c r="CJ178" s="111"/>
      <c r="CK178" s="111"/>
      <c r="CL178" s="111"/>
      <c r="CM178" s="111"/>
      <c r="CN178" s="111"/>
      <c r="CO178" s="111"/>
      <c r="CP178" s="111"/>
      <c r="CQ178" s="111"/>
      <c r="CR178" s="111"/>
      <c r="CS178" s="111"/>
      <c r="CT178" s="111"/>
      <c r="CU178" s="111"/>
      <c r="CV178" s="111"/>
      <c r="CW178" s="111"/>
      <c r="CX178" s="111"/>
      <c r="CY178" s="111"/>
      <c r="CZ178" s="111"/>
      <c r="DA178" s="111"/>
      <c r="DB178" s="111"/>
      <c r="DC178" s="111"/>
      <c r="DD178" s="111"/>
      <c r="DE178" s="111"/>
      <c r="DF178" s="111"/>
      <c r="DG178" s="111"/>
      <c r="DH178" s="111"/>
      <c r="DI178" s="111"/>
    </row>
    <row r="179" spans="1:113" s="112" customFormat="1" x14ac:dyDescent="0.2">
      <c r="A179" s="30"/>
      <c r="B179" s="42"/>
      <c r="C179" s="51"/>
      <c r="D179" s="52"/>
      <c r="E179" s="51"/>
      <c r="F179" s="53"/>
      <c r="G179" s="103"/>
      <c r="H179" s="45"/>
      <c r="I179" s="104"/>
      <c r="J179" s="105"/>
      <c r="K179" s="48"/>
      <c r="L179" s="106"/>
      <c r="M179" s="104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1"/>
      <c r="AJ179" s="111"/>
      <c r="AK179" s="111"/>
      <c r="AL179" s="111"/>
      <c r="AM179" s="111"/>
      <c r="AN179" s="111"/>
      <c r="AO179" s="111"/>
      <c r="AP179" s="111"/>
      <c r="AQ179" s="111"/>
      <c r="AR179" s="111"/>
      <c r="AS179" s="111"/>
      <c r="AT179" s="111"/>
      <c r="AU179" s="111"/>
      <c r="AV179" s="111"/>
      <c r="AW179" s="111"/>
      <c r="AX179" s="111"/>
      <c r="AY179" s="111"/>
      <c r="AZ179" s="111"/>
      <c r="BA179" s="111"/>
      <c r="BB179" s="111"/>
      <c r="BC179" s="111"/>
      <c r="BD179" s="111"/>
      <c r="BE179" s="111"/>
      <c r="BF179" s="111"/>
      <c r="BG179" s="111"/>
      <c r="BH179" s="111"/>
      <c r="BI179" s="111"/>
      <c r="BJ179" s="111"/>
      <c r="BK179" s="111"/>
      <c r="BL179" s="111"/>
      <c r="BM179" s="111"/>
      <c r="BN179" s="111"/>
      <c r="BO179" s="111"/>
      <c r="BP179" s="111"/>
      <c r="BQ179" s="111"/>
      <c r="BR179" s="111"/>
      <c r="BS179" s="111"/>
      <c r="BT179" s="111"/>
      <c r="BU179" s="111"/>
      <c r="BV179" s="111"/>
      <c r="BW179" s="111"/>
      <c r="BX179" s="111"/>
      <c r="BY179" s="111"/>
      <c r="BZ179" s="111"/>
      <c r="CA179" s="111"/>
      <c r="CB179" s="111"/>
      <c r="CC179" s="111"/>
      <c r="CD179" s="111"/>
      <c r="CE179" s="111"/>
      <c r="CF179" s="111"/>
      <c r="CG179" s="111"/>
      <c r="CH179" s="111"/>
      <c r="CI179" s="111"/>
      <c r="CJ179" s="111"/>
      <c r="CK179" s="111"/>
      <c r="CL179" s="111"/>
      <c r="CM179" s="111"/>
      <c r="CN179" s="111"/>
      <c r="CO179" s="111"/>
      <c r="CP179" s="111"/>
      <c r="CQ179" s="111"/>
      <c r="CR179" s="111"/>
      <c r="CS179" s="111"/>
      <c r="CT179" s="111"/>
      <c r="CU179" s="111"/>
      <c r="CV179" s="111"/>
      <c r="CW179" s="111"/>
      <c r="CX179" s="111"/>
      <c r="CY179" s="111"/>
      <c r="CZ179" s="111"/>
      <c r="DA179" s="111"/>
      <c r="DB179" s="111"/>
      <c r="DC179" s="111"/>
      <c r="DD179" s="111"/>
      <c r="DE179" s="111"/>
      <c r="DF179" s="111"/>
      <c r="DG179" s="111"/>
      <c r="DH179" s="111"/>
      <c r="DI179" s="111"/>
    </row>
    <row r="180" spans="1:113" s="112" customFormat="1" x14ac:dyDescent="0.2">
      <c r="A180" s="30" t="s">
        <v>56</v>
      </c>
      <c r="B180" s="155"/>
      <c r="C180" s="151" t="s">
        <v>827</v>
      </c>
      <c r="D180" s="52"/>
      <c r="E180" s="157"/>
      <c r="F180" s="53" t="s">
        <v>4485</v>
      </c>
      <c r="G180" s="54"/>
      <c r="H180" s="55"/>
      <c r="I180" s="56"/>
      <c r="J180" s="57"/>
      <c r="K180" s="58"/>
      <c r="L180" s="56"/>
      <c r="M180" s="56" t="str">
        <f>IF(ISNUMBER(H180),L180*H180,IF(ISNUMBER(J180),J180,IF(J180="RATE ONLY",LOWER("RATE ONLY")," ")))</f>
        <v xml:space="preserve"> </v>
      </c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111"/>
      <c r="AO180" s="111"/>
      <c r="AP180" s="111"/>
      <c r="AQ180" s="111"/>
      <c r="AR180" s="111"/>
      <c r="AS180" s="111"/>
      <c r="AT180" s="111"/>
      <c r="AU180" s="111"/>
      <c r="AV180" s="111"/>
      <c r="AW180" s="111"/>
      <c r="AX180" s="111"/>
      <c r="AY180" s="111"/>
      <c r="AZ180" s="111"/>
      <c r="BA180" s="111"/>
      <c r="BB180" s="111"/>
      <c r="BC180" s="111"/>
      <c r="BD180" s="111"/>
      <c r="BE180" s="111"/>
      <c r="BF180" s="111"/>
      <c r="BG180" s="111"/>
      <c r="BH180" s="111"/>
      <c r="BI180" s="111"/>
      <c r="BJ180" s="111"/>
      <c r="BK180" s="111"/>
      <c r="BL180" s="111"/>
      <c r="BM180" s="111"/>
      <c r="BN180" s="111"/>
      <c r="BO180" s="111"/>
      <c r="BP180" s="111"/>
      <c r="BQ180" s="111"/>
      <c r="BR180" s="111"/>
      <c r="BS180" s="111"/>
      <c r="BT180" s="111"/>
      <c r="BU180" s="111"/>
      <c r="BV180" s="111"/>
      <c r="BW180" s="111"/>
      <c r="BX180" s="111"/>
      <c r="BY180" s="111"/>
      <c r="BZ180" s="111"/>
      <c r="CA180" s="111"/>
      <c r="CB180" s="111"/>
      <c r="CC180" s="111"/>
      <c r="CD180" s="111"/>
      <c r="CE180" s="111"/>
      <c r="CF180" s="111"/>
      <c r="CG180" s="111"/>
      <c r="CH180" s="111"/>
      <c r="CI180" s="111"/>
      <c r="CJ180" s="111"/>
      <c r="CK180" s="111"/>
      <c r="CL180" s="111"/>
      <c r="CM180" s="111"/>
      <c r="CN180" s="111"/>
      <c r="CO180" s="111"/>
      <c r="CP180" s="111"/>
      <c r="CQ180" s="111"/>
      <c r="CR180" s="111"/>
      <c r="CS180" s="111"/>
      <c r="CT180" s="111"/>
      <c r="CU180" s="111"/>
      <c r="CV180" s="111"/>
      <c r="CW180" s="111"/>
      <c r="CX180" s="111"/>
      <c r="CY180" s="111"/>
      <c r="CZ180" s="111"/>
      <c r="DA180" s="111"/>
      <c r="DB180" s="111"/>
      <c r="DC180" s="111"/>
      <c r="DD180" s="111"/>
      <c r="DE180" s="111"/>
      <c r="DF180" s="111"/>
      <c r="DG180" s="111"/>
      <c r="DH180" s="111"/>
      <c r="DI180" s="111"/>
    </row>
    <row r="181" spans="1:113" s="112" customFormat="1" x14ac:dyDescent="0.2">
      <c r="A181" s="30"/>
      <c r="B181" s="42"/>
      <c r="C181" s="51"/>
      <c r="D181" s="52"/>
      <c r="E181" s="51"/>
      <c r="F181" s="53"/>
      <c r="G181" s="103"/>
      <c r="H181" s="45"/>
      <c r="I181" s="104"/>
      <c r="J181" s="105"/>
      <c r="K181" s="48"/>
      <c r="L181" s="106"/>
      <c r="M181" s="104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  <c r="AJ181" s="111"/>
      <c r="AK181" s="111"/>
      <c r="AL181" s="111"/>
      <c r="AM181" s="111"/>
      <c r="AN181" s="111"/>
      <c r="AO181" s="111"/>
      <c r="AP181" s="111"/>
      <c r="AQ181" s="111"/>
      <c r="AR181" s="111"/>
      <c r="AS181" s="111"/>
      <c r="AT181" s="111"/>
      <c r="AU181" s="111"/>
      <c r="AV181" s="111"/>
      <c r="AW181" s="111"/>
      <c r="AX181" s="111"/>
      <c r="AY181" s="111"/>
      <c r="AZ181" s="111"/>
      <c r="BA181" s="111"/>
      <c r="BB181" s="111"/>
      <c r="BC181" s="111"/>
      <c r="BD181" s="111"/>
      <c r="BE181" s="111"/>
      <c r="BF181" s="111"/>
      <c r="BG181" s="111"/>
      <c r="BH181" s="111"/>
      <c r="BI181" s="111"/>
      <c r="BJ181" s="111"/>
      <c r="BK181" s="111"/>
      <c r="BL181" s="111"/>
      <c r="BM181" s="111"/>
      <c r="BN181" s="111"/>
      <c r="BO181" s="111"/>
      <c r="BP181" s="111"/>
      <c r="BQ181" s="111"/>
      <c r="BR181" s="111"/>
      <c r="BS181" s="111"/>
      <c r="BT181" s="111"/>
      <c r="BU181" s="111"/>
      <c r="BV181" s="111"/>
      <c r="BW181" s="111"/>
      <c r="BX181" s="111"/>
      <c r="BY181" s="111"/>
      <c r="BZ181" s="111"/>
      <c r="CA181" s="111"/>
      <c r="CB181" s="111"/>
      <c r="CC181" s="111"/>
      <c r="CD181" s="111"/>
      <c r="CE181" s="111"/>
      <c r="CF181" s="111"/>
      <c r="CG181" s="111"/>
      <c r="CH181" s="111"/>
      <c r="CI181" s="111"/>
      <c r="CJ181" s="111"/>
      <c r="CK181" s="111"/>
      <c r="CL181" s="111"/>
      <c r="CM181" s="111"/>
      <c r="CN181" s="111"/>
      <c r="CO181" s="111"/>
      <c r="CP181" s="111"/>
      <c r="CQ181" s="111"/>
      <c r="CR181" s="111"/>
      <c r="CS181" s="111"/>
      <c r="CT181" s="111"/>
      <c r="CU181" s="111"/>
      <c r="CV181" s="111"/>
      <c r="CW181" s="111"/>
      <c r="CX181" s="111"/>
      <c r="CY181" s="111"/>
      <c r="CZ181" s="111"/>
      <c r="DA181" s="111"/>
      <c r="DB181" s="111"/>
      <c r="DC181" s="111"/>
      <c r="DD181" s="111"/>
      <c r="DE181" s="111"/>
      <c r="DF181" s="111"/>
      <c r="DG181" s="111"/>
      <c r="DH181" s="111"/>
      <c r="DI181" s="111"/>
    </row>
    <row r="182" spans="1:113" s="112" customFormat="1" x14ac:dyDescent="0.2">
      <c r="A182" s="30" t="s">
        <v>4371</v>
      </c>
      <c r="B182" s="155"/>
      <c r="C182" s="151"/>
      <c r="D182" s="52" t="s">
        <v>3850</v>
      </c>
      <c r="E182" s="157"/>
      <c r="F182" s="53" t="s">
        <v>4486</v>
      </c>
      <c r="G182" s="54" t="s">
        <v>29</v>
      </c>
      <c r="H182" s="55"/>
      <c r="I182" s="56"/>
      <c r="J182" s="57"/>
      <c r="K182" s="58"/>
      <c r="L182" s="56">
        <v>170</v>
      </c>
      <c r="M182" s="56" t="str">
        <f>IF(ISNUMBER(H182),L182*H182,IF(ISNUMBER(J182),J182,IF(J182="RATE ONLY",LOWER("RATE ONLY")," ")))</f>
        <v xml:space="preserve"> </v>
      </c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111"/>
      <c r="AJ182" s="111"/>
      <c r="AK182" s="111"/>
      <c r="AL182" s="111"/>
      <c r="AM182" s="111"/>
      <c r="AN182" s="111"/>
      <c r="AO182" s="111"/>
      <c r="AP182" s="111"/>
      <c r="AQ182" s="111"/>
      <c r="AR182" s="111"/>
      <c r="AS182" s="111"/>
      <c r="AT182" s="111"/>
      <c r="AU182" s="111"/>
      <c r="AV182" s="111"/>
      <c r="AW182" s="111"/>
      <c r="AX182" s="111"/>
      <c r="AY182" s="111"/>
      <c r="AZ182" s="111"/>
      <c r="BA182" s="111"/>
      <c r="BB182" s="111"/>
      <c r="BC182" s="111"/>
      <c r="BD182" s="111"/>
      <c r="BE182" s="111"/>
      <c r="BF182" s="111"/>
      <c r="BG182" s="111"/>
      <c r="BH182" s="111"/>
      <c r="BI182" s="111"/>
      <c r="BJ182" s="111"/>
      <c r="BK182" s="111"/>
      <c r="BL182" s="111"/>
      <c r="BM182" s="111"/>
      <c r="BN182" s="111"/>
      <c r="BO182" s="111"/>
      <c r="BP182" s="111"/>
      <c r="BQ182" s="111"/>
      <c r="BR182" s="111"/>
      <c r="BS182" s="111"/>
      <c r="BT182" s="111"/>
      <c r="BU182" s="111"/>
      <c r="BV182" s="111"/>
      <c r="BW182" s="111"/>
      <c r="BX182" s="111"/>
      <c r="BY182" s="111"/>
      <c r="BZ182" s="111"/>
      <c r="CA182" s="111"/>
      <c r="CB182" s="111"/>
      <c r="CC182" s="111"/>
      <c r="CD182" s="111"/>
      <c r="CE182" s="111"/>
      <c r="CF182" s="111"/>
      <c r="CG182" s="111"/>
      <c r="CH182" s="111"/>
      <c r="CI182" s="111"/>
      <c r="CJ182" s="111"/>
      <c r="CK182" s="111"/>
      <c r="CL182" s="111"/>
      <c r="CM182" s="111"/>
      <c r="CN182" s="111"/>
      <c r="CO182" s="111"/>
      <c r="CP182" s="111"/>
      <c r="CQ182" s="111"/>
      <c r="CR182" s="111"/>
      <c r="CS182" s="111"/>
      <c r="CT182" s="111"/>
      <c r="CU182" s="111"/>
      <c r="CV182" s="111"/>
      <c r="CW182" s="111"/>
      <c r="CX182" s="111"/>
      <c r="CY182" s="111"/>
      <c r="CZ182" s="111"/>
      <c r="DA182" s="111"/>
      <c r="DB182" s="111"/>
      <c r="DC182" s="111"/>
      <c r="DD182" s="111"/>
      <c r="DE182" s="111"/>
      <c r="DF182" s="111"/>
      <c r="DG182" s="111"/>
      <c r="DH182" s="111"/>
      <c r="DI182" s="111"/>
    </row>
    <row r="183" spans="1:113" s="112" customFormat="1" x14ac:dyDescent="0.2">
      <c r="A183" s="30"/>
      <c r="B183" s="42"/>
      <c r="C183" s="51"/>
      <c r="D183" s="52"/>
      <c r="E183" s="51"/>
      <c r="F183" s="53"/>
      <c r="G183" s="103"/>
      <c r="H183" s="45"/>
      <c r="I183" s="104"/>
      <c r="J183" s="105"/>
      <c r="K183" s="48"/>
      <c r="L183" s="106"/>
      <c r="M183" s="104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1"/>
      <c r="AL183" s="111"/>
      <c r="AM183" s="111"/>
      <c r="AN183" s="111"/>
      <c r="AO183" s="111"/>
      <c r="AP183" s="111"/>
      <c r="AQ183" s="111"/>
      <c r="AR183" s="111"/>
      <c r="AS183" s="111"/>
      <c r="AT183" s="111"/>
      <c r="AU183" s="111"/>
      <c r="AV183" s="111"/>
      <c r="AW183" s="111"/>
      <c r="AX183" s="111"/>
      <c r="AY183" s="111"/>
      <c r="AZ183" s="111"/>
      <c r="BA183" s="111"/>
      <c r="BB183" s="111"/>
      <c r="BC183" s="111"/>
      <c r="BD183" s="111"/>
      <c r="BE183" s="111"/>
      <c r="BF183" s="111"/>
      <c r="BG183" s="111"/>
      <c r="BH183" s="111"/>
      <c r="BI183" s="111"/>
      <c r="BJ183" s="111"/>
      <c r="BK183" s="111"/>
      <c r="BL183" s="111"/>
      <c r="BM183" s="111"/>
      <c r="BN183" s="111"/>
      <c r="BO183" s="111"/>
      <c r="BP183" s="111"/>
      <c r="BQ183" s="111"/>
      <c r="BR183" s="111"/>
      <c r="BS183" s="111"/>
      <c r="BT183" s="111"/>
      <c r="BU183" s="111"/>
      <c r="BV183" s="111"/>
      <c r="BW183" s="111"/>
      <c r="BX183" s="111"/>
      <c r="BY183" s="111"/>
      <c r="BZ183" s="111"/>
      <c r="CA183" s="111"/>
      <c r="CB183" s="111"/>
      <c r="CC183" s="111"/>
      <c r="CD183" s="111"/>
      <c r="CE183" s="111"/>
      <c r="CF183" s="111"/>
      <c r="CG183" s="111"/>
      <c r="CH183" s="111"/>
      <c r="CI183" s="111"/>
      <c r="CJ183" s="111"/>
      <c r="CK183" s="111"/>
      <c r="CL183" s="111"/>
      <c r="CM183" s="111"/>
      <c r="CN183" s="111"/>
      <c r="CO183" s="111"/>
      <c r="CP183" s="111"/>
      <c r="CQ183" s="111"/>
      <c r="CR183" s="111"/>
      <c r="CS183" s="111"/>
      <c r="CT183" s="111"/>
      <c r="CU183" s="111"/>
      <c r="CV183" s="111"/>
      <c r="CW183" s="111"/>
      <c r="CX183" s="111"/>
      <c r="CY183" s="111"/>
      <c r="CZ183" s="111"/>
      <c r="DA183" s="111"/>
      <c r="DB183" s="111"/>
      <c r="DC183" s="111"/>
      <c r="DD183" s="111"/>
      <c r="DE183" s="111"/>
      <c r="DF183" s="111"/>
      <c r="DG183" s="111"/>
      <c r="DH183" s="111"/>
      <c r="DI183" s="111"/>
    </row>
    <row r="184" spans="1:113" s="112" customFormat="1" ht="46.2" hidden="1" x14ac:dyDescent="0.2">
      <c r="A184" s="30" t="s">
        <v>55</v>
      </c>
      <c r="B184" s="150" t="s">
        <v>831</v>
      </c>
      <c r="C184" s="151"/>
      <c r="D184" s="52"/>
      <c r="E184" s="157"/>
      <c r="F184" s="43" t="s">
        <v>4299</v>
      </c>
      <c r="G184" s="54" t="s">
        <v>99</v>
      </c>
      <c r="H184" s="55"/>
      <c r="I184" s="56"/>
      <c r="J184" s="57"/>
      <c r="K184" s="58"/>
      <c r="L184" s="56"/>
      <c r="M184" s="56" t="str">
        <f>IF(ISNUMBER(H184),L184*H184,IF(ISNUMBER(J184),J184,IF(J184="RATE ONLY",LOWER("RATE ONLY")," ")))</f>
        <v xml:space="preserve"> </v>
      </c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111"/>
      <c r="AJ184" s="111"/>
      <c r="AK184" s="111"/>
      <c r="AL184" s="111"/>
      <c r="AM184" s="111"/>
      <c r="AN184" s="111"/>
      <c r="AO184" s="111"/>
      <c r="AP184" s="111"/>
      <c r="AQ184" s="111"/>
      <c r="AR184" s="111"/>
      <c r="AS184" s="111"/>
      <c r="AT184" s="111"/>
      <c r="AU184" s="111"/>
      <c r="AV184" s="111"/>
      <c r="AW184" s="111"/>
      <c r="AX184" s="111"/>
      <c r="AY184" s="111"/>
      <c r="AZ184" s="111"/>
      <c r="BA184" s="111"/>
      <c r="BB184" s="111"/>
      <c r="BC184" s="111"/>
      <c r="BD184" s="111"/>
      <c r="BE184" s="111"/>
      <c r="BF184" s="111"/>
      <c r="BG184" s="111"/>
      <c r="BH184" s="111"/>
      <c r="BI184" s="111"/>
      <c r="BJ184" s="111"/>
      <c r="BK184" s="111"/>
      <c r="BL184" s="111"/>
      <c r="BM184" s="111"/>
      <c r="BN184" s="111"/>
      <c r="BO184" s="111"/>
      <c r="BP184" s="111"/>
      <c r="BQ184" s="111"/>
      <c r="BR184" s="111"/>
      <c r="BS184" s="111"/>
      <c r="BT184" s="111"/>
      <c r="BU184" s="111"/>
      <c r="BV184" s="111"/>
      <c r="BW184" s="111"/>
      <c r="BX184" s="111"/>
      <c r="BY184" s="111"/>
      <c r="BZ184" s="111"/>
      <c r="CA184" s="111"/>
      <c r="CB184" s="111"/>
      <c r="CC184" s="111"/>
      <c r="CD184" s="111"/>
      <c r="CE184" s="111"/>
      <c r="CF184" s="111"/>
      <c r="CG184" s="111"/>
      <c r="CH184" s="111"/>
      <c r="CI184" s="111"/>
      <c r="CJ184" s="111"/>
      <c r="CK184" s="111"/>
      <c r="CL184" s="111"/>
      <c r="CM184" s="111"/>
      <c r="CN184" s="111"/>
      <c r="CO184" s="111"/>
      <c r="CP184" s="111"/>
      <c r="CQ184" s="111"/>
      <c r="CR184" s="111"/>
      <c r="CS184" s="111"/>
      <c r="CT184" s="111"/>
      <c r="CU184" s="111"/>
      <c r="CV184" s="111"/>
      <c r="CW184" s="111"/>
      <c r="CX184" s="111"/>
      <c r="CY184" s="111"/>
      <c r="CZ184" s="111"/>
      <c r="DA184" s="111"/>
      <c r="DB184" s="111"/>
      <c r="DC184" s="111"/>
      <c r="DD184" s="111"/>
      <c r="DE184" s="111"/>
      <c r="DF184" s="111"/>
      <c r="DG184" s="111"/>
      <c r="DH184" s="111"/>
      <c r="DI184" s="111"/>
    </row>
    <row r="185" spans="1:113" s="112" customFormat="1" hidden="1" x14ac:dyDescent="0.2">
      <c r="A185" s="30"/>
      <c r="B185" s="42"/>
      <c r="C185" s="51"/>
      <c r="D185" s="52"/>
      <c r="E185" s="51"/>
      <c r="F185" s="53"/>
      <c r="G185" s="103"/>
      <c r="H185" s="45"/>
      <c r="I185" s="104"/>
      <c r="J185" s="105"/>
      <c r="K185" s="48"/>
      <c r="L185" s="106"/>
      <c r="M185" s="104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  <c r="AI185" s="111"/>
      <c r="AJ185" s="111"/>
      <c r="AK185" s="111"/>
      <c r="AL185" s="111"/>
      <c r="AM185" s="111"/>
      <c r="AN185" s="111"/>
      <c r="AO185" s="111"/>
      <c r="AP185" s="111"/>
      <c r="AQ185" s="111"/>
      <c r="AR185" s="111"/>
      <c r="AS185" s="111"/>
      <c r="AT185" s="111"/>
      <c r="AU185" s="111"/>
      <c r="AV185" s="111"/>
      <c r="AW185" s="111"/>
      <c r="AX185" s="111"/>
      <c r="AY185" s="111"/>
      <c r="AZ185" s="111"/>
      <c r="BA185" s="111"/>
      <c r="BB185" s="111"/>
      <c r="BC185" s="111"/>
      <c r="BD185" s="111"/>
      <c r="BE185" s="111"/>
      <c r="BF185" s="111"/>
      <c r="BG185" s="111"/>
      <c r="BH185" s="111"/>
      <c r="BI185" s="111"/>
      <c r="BJ185" s="111"/>
      <c r="BK185" s="111"/>
      <c r="BL185" s="111"/>
      <c r="BM185" s="111"/>
      <c r="BN185" s="111"/>
      <c r="BO185" s="111"/>
      <c r="BP185" s="111"/>
      <c r="BQ185" s="111"/>
      <c r="BR185" s="111"/>
      <c r="BS185" s="111"/>
      <c r="BT185" s="111"/>
      <c r="BU185" s="111"/>
      <c r="BV185" s="111"/>
      <c r="BW185" s="111"/>
      <c r="BX185" s="111"/>
      <c r="BY185" s="111"/>
      <c r="BZ185" s="111"/>
      <c r="CA185" s="111"/>
      <c r="CB185" s="111"/>
      <c r="CC185" s="111"/>
      <c r="CD185" s="111"/>
      <c r="CE185" s="111"/>
      <c r="CF185" s="111"/>
      <c r="CG185" s="111"/>
      <c r="CH185" s="111"/>
      <c r="CI185" s="111"/>
      <c r="CJ185" s="111"/>
      <c r="CK185" s="111"/>
      <c r="CL185" s="111"/>
      <c r="CM185" s="111"/>
      <c r="CN185" s="111"/>
      <c r="CO185" s="111"/>
      <c r="CP185" s="111"/>
      <c r="CQ185" s="111"/>
      <c r="CR185" s="111"/>
      <c r="CS185" s="111"/>
      <c r="CT185" s="111"/>
      <c r="CU185" s="111"/>
      <c r="CV185" s="111"/>
      <c r="CW185" s="111"/>
      <c r="CX185" s="111"/>
      <c r="CY185" s="111"/>
      <c r="CZ185" s="111"/>
      <c r="DA185" s="111"/>
      <c r="DB185" s="111"/>
      <c r="DC185" s="111"/>
      <c r="DD185" s="111"/>
      <c r="DE185" s="111"/>
      <c r="DF185" s="111"/>
      <c r="DG185" s="111"/>
      <c r="DH185" s="111"/>
      <c r="DI185" s="111"/>
    </row>
    <row r="186" spans="1:113" s="112" customFormat="1" ht="24" x14ac:dyDescent="0.2">
      <c r="A186" s="30" t="s">
        <v>55</v>
      </c>
      <c r="B186" s="150" t="s">
        <v>832</v>
      </c>
      <c r="C186" s="151"/>
      <c r="D186" s="52"/>
      <c r="E186" s="157"/>
      <c r="F186" s="43" t="s">
        <v>835</v>
      </c>
      <c r="G186" s="54"/>
      <c r="H186" s="55"/>
      <c r="I186" s="56"/>
      <c r="J186" s="57"/>
      <c r="K186" s="58"/>
      <c r="L186" s="56"/>
      <c r="M186" s="56" t="str">
        <f>IF(ISNUMBER(H186),L186*H186,IF(ISNUMBER(J186),J186,IF(J186="RATE ONLY",LOWER("RATE ONLY")," ")))</f>
        <v xml:space="preserve"> </v>
      </c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/>
      <c r="BA186" s="111"/>
      <c r="BB186" s="111"/>
      <c r="BC186" s="111"/>
      <c r="BD186" s="111"/>
      <c r="BE186" s="111"/>
      <c r="BF186" s="111"/>
      <c r="BG186" s="111"/>
      <c r="BH186" s="111"/>
      <c r="BI186" s="111"/>
      <c r="BJ186" s="111"/>
      <c r="BK186" s="111"/>
      <c r="BL186" s="111"/>
      <c r="BM186" s="111"/>
      <c r="BN186" s="111"/>
      <c r="BO186" s="111"/>
      <c r="BP186" s="111"/>
      <c r="BQ186" s="111"/>
      <c r="BR186" s="111"/>
      <c r="BS186" s="111"/>
      <c r="BT186" s="111"/>
      <c r="BU186" s="111"/>
      <c r="BV186" s="111"/>
      <c r="BW186" s="111"/>
      <c r="BX186" s="111"/>
      <c r="BY186" s="111"/>
      <c r="BZ186" s="111"/>
      <c r="CA186" s="111"/>
      <c r="CB186" s="111"/>
      <c r="CC186" s="111"/>
      <c r="CD186" s="111"/>
      <c r="CE186" s="111"/>
      <c r="CF186" s="111"/>
      <c r="CG186" s="111"/>
      <c r="CH186" s="111"/>
      <c r="CI186" s="111"/>
      <c r="CJ186" s="111"/>
      <c r="CK186" s="111"/>
      <c r="CL186" s="111"/>
      <c r="CM186" s="111"/>
      <c r="CN186" s="111"/>
      <c r="CO186" s="111"/>
      <c r="CP186" s="111"/>
      <c r="CQ186" s="111"/>
      <c r="CR186" s="111"/>
      <c r="CS186" s="111"/>
      <c r="CT186" s="111"/>
      <c r="CU186" s="111"/>
      <c r="CV186" s="111"/>
      <c r="CW186" s="111"/>
      <c r="CX186" s="111"/>
      <c r="CY186" s="111"/>
      <c r="CZ186" s="111"/>
      <c r="DA186" s="111"/>
      <c r="DB186" s="111"/>
      <c r="DC186" s="111"/>
      <c r="DD186" s="111"/>
      <c r="DE186" s="111"/>
      <c r="DF186" s="111"/>
      <c r="DG186" s="111"/>
      <c r="DH186" s="111"/>
      <c r="DI186" s="111"/>
    </row>
    <row r="187" spans="1:113" s="112" customFormat="1" x14ac:dyDescent="0.2">
      <c r="A187" s="30"/>
      <c r="B187" s="42"/>
      <c r="C187" s="51"/>
      <c r="D187" s="52"/>
      <c r="E187" s="51"/>
      <c r="F187" s="53"/>
      <c r="G187" s="103"/>
      <c r="H187" s="45"/>
      <c r="I187" s="104"/>
      <c r="J187" s="105"/>
      <c r="K187" s="48"/>
      <c r="L187" s="106"/>
      <c r="M187" s="104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  <c r="BH187" s="111"/>
      <c r="BI187" s="111"/>
      <c r="BJ187" s="111"/>
      <c r="BK187" s="111"/>
      <c r="BL187" s="111"/>
      <c r="BM187" s="111"/>
      <c r="BN187" s="111"/>
      <c r="BO187" s="111"/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11"/>
      <c r="BZ187" s="111"/>
      <c r="CA187" s="111"/>
      <c r="CB187" s="111"/>
      <c r="CC187" s="111"/>
      <c r="CD187" s="111"/>
      <c r="CE187" s="111"/>
      <c r="CF187" s="111"/>
      <c r="CG187" s="111"/>
      <c r="CH187" s="111"/>
      <c r="CI187" s="111"/>
      <c r="CJ187" s="111"/>
      <c r="CK187" s="111"/>
      <c r="CL187" s="111"/>
      <c r="CM187" s="111"/>
      <c r="CN187" s="111"/>
      <c r="CO187" s="111"/>
      <c r="CP187" s="111"/>
      <c r="CQ187" s="111"/>
      <c r="CR187" s="111"/>
      <c r="CS187" s="111"/>
      <c r="CT187" s="111"/>
      <c r="CU187" s="111"/>
      <c r="CV187" s="111"/>
      <c r="CW187" s="111"/>
      <c r="CX187" s="111"/>
      <c r="CY187" s="111"/>
      <c r="CZ187" s="111"/>
      <c r="DA187" s="111"/>
      <c r="DB187" s="111"/>
      <c r="DC187" s="111"/>
      <c r="DD187" s="111"/>
      <c r="DE187" s="111"/>
      <c r="DF187" s="111"/>
      <c r="DG187" s="111"/>
      <c r="DH187" s="111"/>
      <c r="DI187" s="111"/>
    </row>
    <row r="188" spans="1:113" s="112" customFormat="1" ht="22.8" hidden="1" x14ac:dyDescent="0.2">
      <c r="A188" s="30" t="s">
        <v>56</v>
      </c>
      <c r="B188" s="155"/>
      <c r="C188" s="151" t="s">
        <v>833</v>
      </c>
      <c r="D188" s="52"/>
      <c r="E188" s="157"/>
      <c r="F188" s="53" t="s">
        <v>4300</v>
      </c>
      <c r="G188" s="54" t="s">
        <v>8</v>
      </c>
      <c r="H188" s="55"/>
      <c r="I188" s="56"/>
      <c r="J188" s="57"/>
      <c r="K188" s="58"/>
      <c r="L188" s="56"/>
      <c r="M188" s="56" t="str">
        <f>IF(ISNUMBER(H188),L188*H188,IF(ISNUMBER(J188),J188,IF(J188="RATE ONLY",LOWER("RATE ONLY")," ")))</f>
        <v xml:space="preserve"> </v>
      </c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  <c r="AZ188" s="111"/>
      <c r="BA188" s="111"/>
      <c r="BB188" s="111"/>
      <c r="BC188" s="111"/>
      <c r="BD188" s="111"/>
      <c r="BE188" s="111"/>
      <c r="BF188" s="111"/>
      <c r="BG188" s="111"/>
      <c r="BH188" s="111"/>
      <c r="BI188" s="111"/>
      <c r="BJ188" s="111"/>
      <c r="BK188" s="111"/>
      <c r="BL188" s="111"/>
      <c r="BM188" s="111"/>
      <c r="BN188" s="111"/>
      <c r="BO188" s="111"/>
      <c r="BP188" s="111"/>
      <c r="BQ188" s="111"/>
      <c r="BR188" s="111"/>
      <c r="BS188" s="111"/>
      <c r="BT188" s="111"/>
      <c r="BU188" s="111"/>
      <c r="BV188" s="111"/>
      <c r="BW188" s="111"/>
      <c r="BX188" s="111"/>
      <c r="BY188" s="111"/>
      <c r="BZ188" s="111"/>
      <c r="CA188" s="111"/>
      <c r="CB188" s="111"/>
      <c r="CC188" s="111"/>
      <c r="CD188" s="111"/>
      <c r="CE188" s="111"/>
      <c r="CF188" s="111"/>
      <c r="CG188" s="111"/>
      <c r="CH188" s="111"/>
      <c r="CI188" s="111"/>
      <c r="CJ188" s="111"/>
      <c r="CK188" s="111"/>
      <c r="CL188" s="111"/>
      <c r="CM188" s="111"/>
      <c r="CN188" s="111"/>
      <c r="CO188" s="111"/>
      <c r="CP188" s="111"/>
      <c r="CQ188" s="111"/>
      <c r="CR188" s="111"/>
      <c r="CS188" s="111"/>
      <c r="CT188" s="111"/>
      <c r="CU188" s="111"/>
      <c r="CV188" s="111"/>
      <c r="CW188" s="111"/>
      <c r="CX188" s="111"/>
      <c r="CY188" s="111"/>
      <c r="CZ188" s="111"/>
      <c r="DA188" s="111"/>
      <c r="DB188" s="111"/>
      <c r="DC188" s="111"/>
      <c r="DD188" s="111"/>
      <c r="DE188" s="111"/>
      <c r="DF188" s="111"/>
      <c r="DG188" s="111"/>
      <c r="DH188" s="111"/>
      <c r="DI188" s="111"/>
    </row>
    <row r="189" spans="1:113" s="112" customFormat="1" hidden="1" x14ac:dyDescent="0.2">
      <c r="A189" s="30"/>
      <c r="B189" s="42"/>
      <c r="C189" s="51"/>
      <c r="D189" s="52"/>
      <c r="E189" s="51"/>
      <c r="F189" s="53"/>
      <c r="G189" s="103"/>
      <c r="H189" s="45"/>
      <c r="I189" s="104"/>
      <c r="J189" s="105"/>
      <c r="K189" s="48"/>
      <c r="L189" s="106"/>
      <c r="M189" s="104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  <c r="BH189" s="111"/>
      <c r="BI189" s="111"/>
      <c r="BJ189" s="111"/>
      <c r="BK189" s="111"/>
      <c r="BL189" s="111"/>
      <c r="BM189" s="111"/>
      <c r="BN189" s="111"/>
      <c r="BO189" s="111"/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1"/>
      <c r="CC189" s="111"/>
      <c r="CD189" s="111"/>
      <c r="CE189" s="111"/>
      <c r="CF189" s="111"/>
      <c r="CG189" s="111"/>
      <c r="CH189" s="111"/>
      <c r="CI189" s="111"/>
      <c r="CJ189" s="111"/>
      <c r="CK189" s="111"/>
      <c r="CL189" s="111"/>
      <c r="CM189" s="111"/>
      <c r="CN189" s="111"/>
      <c r="CO189" s="111"/>
      <c r="CP189" s="111"/>
      <c r="CQ189" s="111"/>
      <c r="CR189" s="111"/>
      <c r="CS189" s="111"/>
      <c r="CT189" s="111"/>
      <c r="CU189" s="111"/>
      <c r="CV189" s="111"/>
      <c r="CW189" s="111"/>
      <c r="CX189" s="111"/>
      <c r="CY189" s="111"/>
      <c r="CZ189" s="111"/>
      <c r="DA189" s="111"/>
      <c r="DB189" s="111"/>
      <c r="DC189" s="111"/>
      <c r="DD189" s="111"/>
      <c r="DE189" s="111"/>
      <c r="DF189" s="111"/>
      <c r="DG189" s="111"/>
      <c r="DH189" s="111"/>
      <c r="DI189" s="111"/>
    </row>
    <row r="190" spans="1:113" s="112" customFormat="1" x14ac:dyDescent="0.2">
      <c r="A190" s="30" t="s">
        <v>10</v>
      </c>
      <c r="B190" s="60"/>
      <c r="C190" s="61"/>
      <c r="D190" s="61"/>
      <c r="E190" s="61"/>
      <c r="F190" s="62"/>
      <c r="G190" s="63"/>
      <c r="H190" s="64"/>
      <c r="I190" s="65"/>
      <c r="J190" s="66"/>
      <c r="K190" s="22"/>
      <c r="L190" s="67"/>
      <c r="M190" s="68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/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111"/>
      <c r="BP190" s="111"/>
      <c r="BQ190" s="111"/>
      <c r="BR190" s="111"/>
      <c r="BS190" s="111"/>
      <c r="BT190" s="111"/>
      <c r="BU190" s="111"/>
      <c r="BV190" s="111"/>
      <c r="BW190" s="111"/>
      <c r="BX190" s="111"/>
      <c r="BY190" s="111"/>
      <c r="BZ190" s="111"/>
      <c r="CA190" s="111"/>
      <c r="CB190" s="111"/>
      <c r="CC190" s="111"/>
      <c r="CD190" s="111"/>
      <c r="CE190" s="111"/>
      <c r="CF190" s="111"/>
      <c r="CG190" s="111"/>
      <c r="CH190" s="111"/>
      <c r="CI190" s="111"/>
      <c r="CJ190" s="111"/>
      <c r="CK190" s="111"/>
      <c r="CL190" s="111"/>
      <c r="CM190" s="111"/>
      <c r="CN190" s="111"/>
      <c r="CO190" s="111"/>
      <c r="CP190" s="111"/>
      <c r="CQ190" s="111"/>
      <c r="CR190" s="111"/>
      <c r="CS190" s="111"/>
      <c r="CT190" s="111"/>
      <c r="CU190" s="111"/>
      <c r="CV190" s="111"/>
      <c r="CW190" s="111"/>
      <c r="CX190" s="111"/>
      <c r="CY190" s="111"/>
      <c r="CZ190" s="111"/>
      <c r="DA190" s="111"/>
      <c r="DB190" s="111"/>
      <c r="DC190" s="111"/>
      <c r="DD190" s="111"/>
      <c r="DE190" s="111"/>
      <c r="DF190" s="111"/>
      <c r="DG190" s="111"/>
      <c r="DH190" s="111"/>
      <c r="DI190" s="111"/>
    </row>
    <row r="191" spans="1:113" s="112" customFormat="1" x14ac:dyDescent="0.2">
      <c r="A191" s="30" t="s">
        <v>10</v>
      </c>
      <c r="B191" s="69" t="s">
        <v>11</v>
      </c>
      <c r="C191" s="70"/>
      <c r="D191" s="70"/>
      <c r="E191" s="70"/>
      <c r="F191" s="29"/>
      <c r="G191" s="41"/>
      <c r="H191" s="59"/>
      <c r="I191" s="71"/>
      <c r="J191" s="197"/>
      <c r="K191" s="22"/>
      <c r="L191" s="72"/>
      <c r="M191" s="73">
        <f>SUBTOTAL(9,M$7:M189)</f>
        <v>0</v>
      </c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11"/>
      <c r="AU191" s="111"/>
      <c r="AV191" s="111"/>
      <c r="AW191" s="111"/>
      <c r="AX191" s="111"/>
      <c r="AY191" s="111"/>
      <c r="AZ191" s="111"/>
      <c r="BA191" s="111"/>
      <c r="BB191" s="111"/>
      <c r="BC191" s="111"/>
      <c r="BD191" s="111"/>
      <c r="BE191" s="111"/>
      <c r="BF191" s="111"/>
      <c r="BG191" s="111"/>
      <c r="BH191" s="111"/>
      <c r="BI191" s="111"/>
      <c r="BJ191" s="111"/>
      <c r="BK191" s="111"/>
      <c r="BL191" s="111"/>
      <c r="BM191" s="111"/>
      <c r="BN191" s="111"/>
      <c r="BO191" s="111"/>
      <c r="BP191" s="111"/>
      <c r="BQ191" s="111"/>
      <c r="BR191" s="111"/>
      <c r="BS191" s="111"/>
      <c r="BT191" s="111"/>
      <c r="BU191" s="111"/>
      <c r="BV191" s="111"/>
      <c r="BW191" s="111"/>
      <c r="BX191" s="111"/>
      <c r="BY191" s="111"/>
      <c r="BZ191" s="111"/>
      <c r="CA191" s="111"/>
      <c r="CB191" s="111"/>
      <c r="CC191" s="111"/>
      <c r="CD191" s="111"/>
      <c r="CE191" s="111"/>
      <c r="CF191" s="111"/>
      <c r="CG191" s="111"/>
      <c r="CH191" s="111"/>
      <c r="CI191" s="111"/>
      <c r="CJ191" s="111"/>
      <c r="CK191" s="111"/>
      <c r="CL191" s="111"/>
      <c r="CM191" s="111"/>
      <c r="CN191" s="111"/>
      <c r="CO191" s="111"/>
      <c r="CP191" s="111"/>
      <c r="CQ191" s="111"/>
      <c r="CR191" s="111"/>
      <c r="CS191" s="111"/>
      <c r="CT191" s="111"/>
      <c r="CU191" s="111"/>
      <c r="CV191" s="111"/>
      <c r="CW191" s="111"/>
      <c r="CX191" s="111"/>
      <c r="CY191" s="111"/>
      <c r="CZ191" s="111"/>
      <c r="DA191" s="111"/>
      <c r="DB191" s="111"/>
      <c r="DC191" s="111"/>
      <c r="DD191" s="111"/>
      <c r="DE191" s="111"/>
      <c r="DF191" s="111"/>
      <c r="DG191" s="111"/>
      <c r="DH191" s="111"/>
      <c r="DI191" s="111"/>
    </row>
    <row r="192" spans="1:113" s="112" customFormat="1" x14ac:dyDescent="0.2">
      <c r="A192" s="30" t="s">
        <v>10</v>
      </c>
      <c r="B192" s="74"/>
      <c r="C192" s="75"/>
      <c r="D192" s="75"/>
      <c r="E192" s="75"/>
      <c r="F192" s="76"/>
      <c r="G192" s="77"/>
      <c r="H192" s="78"/>
      <c r="I192" s="79"/>
      <c r="J192" s="80"/>
      <c r="K192" s="22"/>
      <c r="L192" s="81"/>
      <c r="M192" s="82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  <c r="AZ192" s="111"/>
      <c r="BA192" s="111"/>
      <c r="BB192" s="111"/>
      <c r="BC192" s="111"/>
      <c r="BD192" s="111"/>
      <c r="BE192" s="111"/>
      <c r="BF192" s="111"/>
      <c r="BG192" s="111"/>
      <c r="BH192" s="111"/>
      <c r="BI192" s="111"/>
      <c r="BJ192" s="111"/>
      <c r="BK192" s="111"/>
      <c r="BL192" s="111"/>
      <c r="BM192" s="111"/>
      <c r="BN192" s="111"/>
      <c r="BO192" s="111"/>
      <c r="BP192" s="111"/>
      <c r="BQ192" s="111"/>
      <c r="BR192" s="111"/>
      <c r="BS192" s="111"/>
      <c r="BT192" s="111"/>
      <c r="BU192" s="111"/>
      <c r="BV192" s="111"/>
      <c r="BW192" s="111"/>
      <c r="BX192" s="111"/>
      <c r="BY192" s="111"/>
      <c r="BZ192" s="111"/>
      <c r="CA192" s="111"/>
      <c r="CB192" s="111"/>
      <c r="CC192" s="111"/>
      <c r="CD192" s="111"/>
      <c r="CE192" s="111"/>
      <c r="CF192" s="111"/>
      <c r="CG192" s="111"/>
      <c r="CH192" s="111"/>
      <c r="CI192" s="111"/>
      <c r="CJ192" s="111"/>
      <c r="CK192" s="111"/>
      <c r="CL192" s="111"/>
      <c r="CM192" s="111"/>
      <c r="CN192" s="111"/>
      <c r="CO192" s="111"/>
      <c r="CP192" s="111"/>
      <c r="CQ192" s="111"/>
      <c r="CR192" s="111"/>
      <c r="CS192" s="111"/>
      <c r="CT192" s="111"/>
      <c r="CU192" s="111"/>
      <c r="CV192" s="111"/>
      <c r="CW192" s="111"/>
      <c r="CX192" s="111"/>
      <c r="CY192" s="111"/>
      <c r="CZ192" s="111"/>
      <c r="DA192" s="111"/>
      <c r="DB192" s="111"/>
      <c r="DC192" s="111"/>
      <c r="DD192" s="111"/>
      <c r="DE192" s="111"/>
      <c r="DF192" s="111"/>
      <c r="DG192" s="111"/>
      <c r="DH192" s="111"/>
      <c r="DI192" s="111"/>
    </row>
    <row r="193" spans="1:113" s="112" customFormat="1" x14ac:dyDescent="0.2">
      <c r="A193" s="30" t="s">
        <v>10</v>
      </c>
      <c r="B193" s="60"/>
      <c r="C193" s="61"/>
      <c r="D193" s="61"/>
      <c r="E193" s="61"/>
      <c r="F193" s="62"/>
      <c r="G193" s="63"/>
      <c r="H193" s="64"/>
      <c r="I193" s="65"/>
      <c r="J193" s="66"/>
      <c r="K193" s="22"/>
      <c r="L193" s="67"/>
      <c r="M193" s="68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/>
      <c r="BA193" s="111"/>
      <c r="BB193" s="111"/>
      <c r="BC193" s="111"/>
      <c r="BD193" s="111"/>
      <c r="BE193" s="111"/>
      <c r="BF193" s="111"/>
      <c r="BG193" s="111"/>
      <c r="BH193" s="111"/>
      <c r="BI193" s="111"/>
      <c r="BJ193" s="111"/>
      <c r="BK193" s="111"/>
      <c r="BL193" s="111"/>
      <c r="BM193" s="111"/>
      <c r="BN193" s="111"/>
      <c r="BO193" s="111"/>
      <c r="BP193" s="111"/>
      <c r="BQ193" s="111"/>
      <c r="BR193" s="111"/>
      <c r="BS193" s="111"/>
      <c r="BT193" s="111"/>
      <c r="BU193" s="111"/>
      <c r="BV193" s="111"/>
      <c r="BW193" s="111"/>
      <c r="BX193" s="111"/>
      <c r="BY193" s="111"/>
      <c r="BZ193" s="111"/>
      <c r="CA193" s="111"/>
      <c r="CB193" s="111"/>
      <c r="CC193" s="111"/>
      <c r="CD193" s="111"/>
      <c r="CE193" s="111"/>
      <c r="CF193" s="111"/>
      <c r="CG193" s="111"/>
      <c r="CH193" s="111"/>
      <c r="CI193" s="111"/>
      <c r="CJ193" s="111"/>
      <c r="CK193" s="111"/>
      <c r="CL193" s="111"/>
      <c r="CM193" s="111"/>
      <c r="CN193" s="111"/>
      <c r="CO193" s="111"/>
      <c r="CP193" s="111"/>
      <c r="CQ193" s="111"/>
      <c r="CR193" s="111"/>
      <c r="CS193" s="111"/>
      <c r="CT193" s="111"/>
      <c r="CU193" s="111"/>
      <c r="CV193" s="111"/>
      <c r="CW193" s="111"/>
      <c r="CX193" s="111"/>
      <c r="CY193" s="111"/>
      <c r="CZ193" s="111"/>
      <c r="DA193" s="111"/>
      <c r="DB193" s="111"/>
      <c r="DC193" s="111"/>
      <c r="DD193" s="111"/>
      <c r="DE193" s="111"/>
      <c r="DF193" s="111"/>
      <c r="DG193" s="111"/>
      <c r="DH193" s="111"/>
      <c r="DI193" s="111"/>
    </row>
    <row r="194" spans="1:113" s="112" customFormat="1" x14ac:dyDescent="0.2">
      <c r="A194" s="30" t="s">
        <v>10</v>
      </c>
      <c r="B194" s="69" t="s">
        <v>12</v>
      </c>
      <c r="C194" s="70"/>
      <c r="D194" s="70"/>
      <c r="E194" s="70"/>
      <c r="F194" s="29"/>
      <c r="G194" s="41"/>
      <c r="H194" s="59"/>
      <c r="I194" s="71"/>
      <c r="J194" s="197"/>
      <c r="K194" s="22"/>
      <c r="L194" s="72"/>
      <c r="M194" s="73">
        <f>SUBTOTAL(9,M$7:M192)</f>
        <v>0</v>
      </c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  <c r="AK194" s="111"/>
      <c r="AL194" s="111"/>
      <c r="AM194" s="111"/>
      <c r="AN194" s="111"/>
      <c r="AO194" s="111"/>
      <c r="AP194" s="111"/>
      <c r="AQ194" s="111"/>
      <c r="AR194" s="111"/>
      <c r="AS194" s="111"/>
      <c r="AT194" s="111"/>
      <c r="AU194" s="111"/>
      <c r="AV194" s="111"/>
      <c r="AW194" s="111"/>
      <c r="AX194" s="111"/>
      <c r="AY194" s="111"/>
      <c r="AZ194" s="111"/>
      <c r="BA194" s="111"/>
      <c r="BB194" s="111"/>
      <c r="BC194" s="111"/>
      <c r="BD194" s="111"/>
      <c r="BE194" s="111"/>
      <c r="BF194" s="111"/>
      <c r="BG194" s="111"/>
      <c r="BH194" s="111"/>
      <c r="BI194" s="111"/>
      <c r="BJ194" s="111"/>
      <c r="BK194" s="111"/>
      <c r="BL194" s="111"/>
      <c r="BM194" s="111"/>
      <c r="BN194" s="111"/>
      <c r="BO194" s="111"/>
      <c r="BP194" s="111"/>
      <c r="BQ194" s="111"/>
      <c r="BR194" s="111"/>
      <c r="BS194" s="111"/>
      <c r="BT194" s="111"/>
      <c r="BU194" s="111"/>
      <c r="BV194" s="111"/>
      <c r="BW194" s="111"/>
      <c r="BX194" s="111"/>
      <c r="BY194" s="111"/>
      <c r="BZ194" s="111"/>
      <c r="CA194" s="111"/>
      <c r="CB194" s="111"/>
      <c r="CC194" s="111"/>
      <c r="CD194" s="111"/>
      <c r="CE194" s="111"/>
      <c r="CF194" s="111"/>
      <c r="CG194" s="111"/>
      <c r="CH194" s="111"/>
      <c r="CI194" s="111"/>
      <c r="CJ194" s="111"/>
      <c r="CK194" s="111"/>
      <c r="CL194" s="111"/>
      <c r="CM194" s="111"/>
      <c r="CN194" s="111"/>
      <c r="CO194" s="111"/>
      <c r="CP194" s="111"/>
      <c r="CQ194" s="111"/>
      <c r="CR194" s="111"/>
      <c r="CS194" s="111"/>
      <c r="CT194" s="111"/>
      <c r="CU194" s="111"/>
      <c r="CV194" s="111"/>
      <c r="CW194" s="111"/>
      <c r="CX194" s="111"/>
      <c r="CY194" s="111"/>
      <c r="CZ194" s="111"/>
      <c r="DA194" s="111"/>
      <c r="DB194" s="111"/>
      <c r="DC194" s="111"/>
      <c r="DD194" s="111"/>
      <c r="DE194" s="111"/>
      <c r="DF194" s="111"/>
      <c r="DG194" s="111"/>
      <c r="DH194" s="111"/>
      <c r="DI194" s="111"/>
    </row>
    <row r="195" spans="1:113" s="112" customFormat="1" x14ac:dyDescent="0.2">
      <c r="A195" s="30" t="s">
        <v>10</v>
      </c>
      <c r="B195" s="74"/>
      <c r="C195" s="75"/>
      <c r="D195" s="75"/>
      <c r="E195" s="75"/>
      <c r="F195" s="76"/>
      <c r="G195" s="77"/>
      <c r="H195" s="78"/>
      <c r="I195" s="79"/>
      <c r="J195" s="80"/>
      <c r="K195" s="22"/>
      <c r="L195" s="81"/>
      <c r="M195" s="82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1"/>
      <c r="AJ195" s="111"/>
      <c r="AK195" s="111"/>
      <c r="AL195" s="111"/>
      <c r="AM195" s="111"/>
      <c r="AN195" s="111"/>
      <c r="AO195" s="111"/>
      <c r="AP195" s="111"/>
      <c r="AQ195" s="111"/>
      <c r="AR195" s="111"/>
      <c r="AS195" s="111"/>
      <c r="AT195" s="111"/>
      <c r="AU195" s="111"/>
      <c r="AV195" s="111"/>
      <c r="AW195" s="111"/>
      <c r="AX195" s="111"/>
      <c r="AY195" s="111"/>
      <c r="AZ195" s="111"/>
      <c r="BA195" s="111"/>
      <c r="BB195" s="111"/>
      <c r="BC195" s="111"/>
      <c r="BD195" s="111"/>
      <c r="BE195" s="111"/>
      <c r="BF195" s="111"/>
      <c r="BG195" s="111"/>
      <c r="BH195" s="111"/>
      <c r="BI195" s="111"/>
      <c r="BJ195" s="111"/>
      <c r="BK195" s="111"/>
      <c r="BL195" s="111"/>
      <c r="BM195" s="111"/>
      <c r="BN195" s="111"/>
      <c r="BO195" s="111"/>
      <c r="BP195" s="111"/>
      <c r="BQ195" s="111"/>
      <c r="BR195" s="111"/>
      <c r="BS195" s="111"/>
      <c r="BT195" s="111"/>
      <c r="BU195" s="111"/>
      <c r="BV195" s="111"/>
      <c r="BW195" s="111"/>
      <c r="BX195" s="111"/>
      <c r="BY195" s="111"/>
      <c r="BZ195" s="111"/>
      <c r="CA195" s="111"/>
      <c r="CB195" s="111"/>
      <c r="CC195" s="111"/>
      <c r="CD195" s="111"/>
      <c r="CE195" s="111"/>
      <c r="CF195" s="111"/>
      <c r="CG195" s="111"/>
      <c r="CH195" s="111"/>
      <c r="CI195" s="111"/>
      <c r="CJ195" s="111"/>
      <c r="CK195" s="111"/>
      <c r="CL195" s="111"/>
      <c r="CM195" s="111"/>
      <c r="CN195" s="111"/>
      <c r="CO195" s="111"/>
      <c r="CP195" s="111"/>
      <c r="CQ195" s="111"/>
      <c r="CR195" s="111"/>
      <c r="CS195" s="111"/>
      <c r="CT195" s="111"/>
      <c r="CU195" s="111"/>
      <c r="CV195" s="111"/>
      <c r="CW195" s="111"/>
      <c r="CX195" s="111"/>
      <c r="CY195" s="111"/>
      <c r="CZ195" s="111"/>
      <c r="DA195" s="111"/>
      <c r="DB195" s="111"/>
      <c r="DC195" s="111"/>
      <c r="DD195" s="111"/>
      <c r="DE195" s="111"/>
      <c r="DF195" s="111"/>
      <c r="DG195" s="111"/>
      <c r="DH195" s="111"/>
      <c r="DI195" s="111"/>
    </row>
    <row r="196" spans="1:113" s="112" customFormat="1" ht="22.8" x14ac:dyDescent="0.2">
      <c r="A196" s="30" t="s">
        <v>56</v>
      </c>
      <c r="B196" s="155"/>
      <c r="C196" s="151" t="s">
        <v>834</v>
      </c>
      <c r="D196" s="52"/>
      <c r="E196" s="157"/>
      <c r="F196" s="53" t="s">
        <v>4488</v>
      </c>
      <c r="G196" s="54"/>
      <c r="H196" s="55"/>
      <c r="I196" s="56"/>
      <c r="J196" s="57"/>
      <c r="K196" s="58"/>
      <c r="L196" s="56"/>
      <c r="M196" s="56" t="str">
        <f>IF(ISNUMBER(H196),L196*H196,IF(ISNUMBER(J196),J196,IF(J196="RATE ONLY",LOWER("RATE ONLY")," ")))</f>
        <v xml:space="preserve"> </v>
      </c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111"/>
      <c r="AJ196" s="111"/>
      <c r="AK196" s="111"/>
      <c r="AL196" s="111"/>
      <c r="AM196" s="111"/>
      <c r="AN196" s="111"/>
      <c r="AO196" s="111"/>
      <c r="AP196" s="111"/>
      <c r="AQ196" s="111"/>
      <c r="AR196" s="111"/>
      <c r="AS196" s="111"/>
      <c r="AT196" s="111"/>
      <c r="AU196" s="111"/>
      <c r="AV196" s="111"/>
      <c r="AW196" s="111"/>
      <c r="AX196" s="111"/>
      <c r="AY196" s="111"/>
      <c r="AZ196" s="111"/>
      <c r="BA196" s="111"/>
      <c r="BB196" s="111"/>
      <c r="BC196" s="111"/>
      <c r="BD196" s="111"/>
      <c r="BE196" s="111"/>
      <c r="BF196" s="111"/>
      <c r="BG196" s="111"/>
      <c r="BH196" s="111"/>
      <c r="BI196" s="111"/>
      <c r="BJ196" s="111"/>
      <c r="BK196" s="111"/>
      <c r="BL196" s="111"/>
      <c r="BM196" s="111"/>
      <c r="BN196" s="111"/>
      <c r="BO196" s="111"/>
      <c r="BP196" s="111"/>
      <c r="BQ196" s="111"/>
      <c r="BR196" s="111"/>
      <c r="BS196" s="111"/>
      <c r="BT196" s="111"/>
      <c r="BU196" s="111"/>
      <c r="BV196" s="111"/>
      <c r="BW196" s="111"/>
      <c r="BX196" s="111"/>
      <c r="BY196" s="111"/>
      <c r="BZ196" s="111"/>
      <c r="CA196" s="111"/>
      <c r="CB196" s="111"/>
      <c r="CC196" s="111"/>
      <c r="CD196" s="111"/>
      <c r="CE196" s="111"/>
      <c r="CF196" s="111"/>
      <c r="CG196" s="111"/>
      <c r="CH196" s="111"/>
      <c r="CI196" s="111"/>
      <c r="CJ196" s="111"/>
      <c r="CK196" s="111"/>
      <c r="CL196" s="111"/>
      <c r="CM196" s="111"/>
      <c r="CN196" s="111"/>
      <c r="CO196" s="111"/>
      <c r="CP196" s="111"/>
      <c r="CQ196" s="111"/>
      <c r="CR196" s="111"/>
      <c r="CS196" s="111"/>
      <c r="CT196" s="111"/>
      <c r="CU196" s="111"/>
      <c r="CV196" s="111"/>
      <c r="CW196" s="111"/>
      <c r="CX196" s="111"/>
      <c r="CY196" s="111"/>
      <c r="CZ196" s="111"/>
      <c r="DA196" s="111"/>
      <c r="DB196" s="111"/>
      <c r="DC196" s="111"/>
      <c r="DD196" s="111"/>
      <c r="DE196" s="111"/>
      <c r="DF196" s="111"/>
      <c r="DG196" s="111"/>
      <c r="DH196" s="111"/>
      <c r="DI196" s="111"/>
    </row>
    <row r="197" spans="1:113" s="112" customFormat="1" x14ac:dyDescent="0.2">
      <c r="A197" s="30"/>
      <c r="B197" s="42"/>
      <c r="C197" s="51"/>
      <c r="D197" s="52"/>
      <c r="E197" s="51"/>
      <c r="F197" s="53"/>
      <c r="G197" s="103"/>
      <c r="H197" s="45"/>
      <c r="I197" s="104"/>
      <c r="J197" s="105"/>
      <c r="K197" s="48"/>
      <c r="L197" s="106"/>
      <c r="M197" s="104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1"/>
      <c r="AI197" s="111"/>
      <c r="AJ197" s="111"/>
      <c r="AK197" s="111"/>
      <c r="AL197" s="111"/>
      <c r="AM197" s="111"/>
      <c r="AN197" s="111"/>
      <c r="AO197" s="111"/>
      <c r="AP197" s="111"/>
      <c r="AQ197" s="111"/>
      <c r="AR197" s="111"/>
      <c r="AS197" s="111"/>
      <c r="AT197" s="111"/>
      <c r="AU197" s="111"/>
      <c r="AV197" s="111"/>
      <c r="AW197" s="111"/>
      <c r="AX197" s="111"/>
      <c r="AY197" s="111"/>
      <c r="AZ197" s="111"/>
      <c r="BA197" s="111"/>
      <c r="BB197" s="111"/>
      <c r="BC197" s="111"/>
      <c r="BD197" s="111"/>
      <c r="BE197" s="111"/>
      <c r="BF197" s="111"/>
      <c r="BG197" s="111"/>
      <c r="BH197" s="111"/>
      <c r="BI197" s="111"/>
      <c r="BJ197" s="111"/>
      <c r="BK197" s="111"/>
      <c r="BL197" s="111"/>
      <c r="BM197" s="111"/>
      <c r="BN197" s="111"/>
      <c r="BO197" s="111"/>
      <c r="BP197" s="111"/>
      <c r="BQ197" s="111"/>
      <c r="BR197" s="111"/>
      <c r="BS197" s="111"/>
      <c r="BT197" s="111"/>
      <c r="BU197" s="111"/>
      <c r="BV197" s="111"/>
      <c r="BW197" s="111"/>
      <c r="BX197" s="111"/>
      <c r="BY197" s="111"/>
      <c r="BZ197" s="111"/>
      <c r="CA197" s="111"/>
      <c r="CB197" s="111"/>
      <c r="CC197" s="111"/>
      <c r="CD197" s="111"/>
      <c r="CE197" s="111"/>
      <c r="CF197" s="111"/>
      <c r="CG197" s="111"/>
      <c r="CH197" s="111"/>
      <c r="CI197" s="111"/>
      <c r="CJ197" s="111"/>
      <c r="CK197" s="111"/>
      <c r="CL197" s="111"/>
      <c r="CM197" s="111"/>
      <c r="CN197" s="111"/>
      <c r="CO197" s="111"/>
      <c r="CP197" s="111"/>
      <c r="CQ197" s="111"/>
      <c r="CR197" s="111"/>
      <c r="CS197" s="111"/>
      <c r="CT197" s="111"/>
      <c r="CU197" s="111"/>
      <c r="CV197" s="111"/>
      <c r="CW197" s="111"/>
      <c r="CX197" s="111"/>
      <c r="CY197" s="111"/>
      <c r="CZ197" s="111"/>
      <c r="DA197" s="111"/>
      <c r="DB197" s="111"/>
      <c r="DC197" s="111"/>
      <c r="DD197" s="111"/>
      <c r="DE197" s="111"/>
      <c r="DF197" s="111"/>
      <c r="DG197" s="111"/>
      <c r="DH197" s="111"/>
      <c r="DI197" s="111"/>
    </row>
    <row r="198" spans="1:113" s="112" customFormat="1" x14ac:dyDescent="0.2">
      <c r="A198" s="30" t="s">
        <v>4371</v>
      </c>
      <c r="B198" s="155"/>
      <c r="C198" s="151"/>
      <c r="D198" s="52" t="s">
        <v>3850</v>
      </c>
      <c r="E198" s="157"/>
      <c r="F198" s="53" t="s">
        <v>4487</v>
      </c>
      <c r="G198" s="54" t="s">
        <v>8</v>
      </c>
      <c r="H198" s="55"/>
      <c r="I198" s="56"/>
      <c r="J198" s="57"/>
      <c r="K198" s="58"/>
      <c r="L198" s="56">
        <v>330</v>
      </c>
      <c r="M198" s="56" t="str">
        <f>IF(ISNUMBER(H198),L198*H198,IF(ISNUMBER(J198),J198,IF(J198="RATE ONLY",LOWER("RATE ONLY")," ")))</f>
        <v xml:space="preserve"> </v>
      </c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  <c r="AE198" s="111"/>
      <c r="AF198" s="111"/>
      <c r="AG198" s="111"/>
      <c r="AH198" s="111"/>
      <c r="AI198" s="111"/>
      <c r="AJ198" s="111"/>
      <c r="AK198" s="111"/>
      <c r="AL198" s="111"/>
      <c r="AM198" s="111"/>
      <c r="AN198" s="111"/>
      <c r="AO198" s="111"/>
      <c r="AP198" s="111"/>
      <c r="AQ198" s="111"/>
      <c r="AR198" s="111"/>
      <c r="AS198" s="111"/>
      <c r="AT198" s="111"/>
      <c r="AU198" s="111"/>
      <c r="AV198" s="111"/>
      <c r="AW198" s="111"/>
      <c r="AX198" s="111"/>
      <c r="AY198" s="111"/>
      <c r="AZ198" s="111"/>
      <c r="BA198" s="111"/>
      <c r="BB198" s="111"/>
      <c r="BC198" s="111"/>
      <c r="BD198" s="111"/>
      <c r="BE198" s="111"/>
      <c r="BF198" s="111"/>
      <c r="BG198" s="111"/>
      <c r="BH198" s="111"/>
      <c r="BI198" s="111"/>
      <c r="BJ198" s="111"/>
      <c r="BK198" s="111"/>
      <c r="BL198" s="111"/>
      <c r="BM198" s="111"/>
      <c r="BN198" s="111"/>
      <c r="BO198" s="111"/>
      <c r="BP198" s="111"/>
      <c r="BQ198" s="111"/>
      <c r="BR198" s="111"/>
      <c r="BS198" s="111"/>
      <c r="BT198" s="111"/>
      <c r="BU198" s="111"/>
      <c r="BV198" s="111"/>
      <c r="BW198" s="111"/>
      <c r="BX198" s="111"/>
      <c r="BY198" s="111"/>
      <c r="BZ198" s="111"/>
      <c r="CA198" s="111"/>
      <c r="CB198" s="111"/>
      <c r="CC198" s="111"/>
      <c r="CD198" s="111"/>
      <c r="CE198" s="111"/>
      <c r="CF198" s="111"/>
      <c r="CG198" s="111"/>
      <c r="CH198" s="111"/>
      <c r="CI198" s="111"/>
      <c r="CJ198" s="111"/>
      <c r="CK198" s="111"/>
      <c r="CL198" s="111"/>
      <c r="CM198" s="111"/>
      <c r="CN198" s="111"/>
      <c r="CO198" s="111"/>
      <c r="CP198" s="111"/>
      <c r="CQ198" s="111"/>
      <c r="CR198" s="111"/>
      <c r="CS198" s="111"/>
      <c r="CT198" s="111"/>
      <c r="CU198" s="111"/>
      <c r="CV198" s="111"/>
      <c r="CW198" s="111"/>
      <c r="CX198" s="111"/>
      <c r="CY198" s="111"/>
      <c r="CZ198" s="111"/>
      <c r="DA198" s="111"/>
      <c r="DB198" s="111"/>
      <c r="DC198" s="111"/>
      <c r="DD198" s="111"/>
      <c r="DE198" s="111"/>
      <c r="DF198" s="111"/>
      <c r="DG198" s="111"/>
      <c r="DH198" s="111"/>
      <c r="DI198" s="111"/>
    </row>
    <row r="199" spans="1:113" s="112" customFormat="1" x14ac:dyDescent="0.2">
      <c r="A199" s="30"/>
      <c r="B199" s="42"/>
      <c r="C199" s="51"/>
      <c r="D199" s="52"/>
      <c r="E199" s="51"/>
      <c r="F199" s="53"/>
      <c r="G199" s="103"/>
      <c r="H199" s="45"/>
      <c r="I199" s="104"/>
      <c r="J199" s="105"/>
      <c r="K199" s="48"/>
      <c r="L199" s="106"/>
      <c r="M199" s="104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111"/>
      <c r="AJ199" s="111"/>
      <c r="AK199" s="111"/>
      <c r="AL199" s="111"/>
      <c r="AM199" s="111"/>
      <c r="AN199" s="111"/>
      <c r="AO199" s="111"/>
      <c r="AP199" s="111"/>
      <c r="AQ199" s="111"/>
      <c r="AR199" s="111"/>
      <c r="AS199" s="111"/>
      <c r="AT199" s="111"/>
      <c r="AU199" s="111"/>
      <c r="AV199" s="111"/>
      <c r="AW199" s="111"/>
      <c r="AX199" s="111"/>
      <c r="AY199" s="111"/>
      <c r="AZ199" s="111"/>
      <c r="BA199" s="111"/>
      <c r="BB199" s="111"/>
      <c r="BC199" s="111"/>
      <c r="BD199" s="111"/>
      <c r="BE199" s="111"/>
      <c r="BF199" s="111"/>
      <c r="BG199" s="111"/>
      <c r="BH199" s="111"/>
      <c r="BI199" s="111"/>
      <c r="BJ199" s="111"/>
      <c r="BK199" s="111"/>
      <c r="BL199" s="111"/>
      <c r="BM199" s="111"/>
      <c r="BN199" s="111"/>
      <c r="BO199" s="111"/>
      <c r="BP199" s="111"/>
      <c r="BQ199" s="111"/>
      <c r="BR199" s="111"/>
      <c r="BS199" s="111"/>
      <c r="BT199" s="111"/>
      <c r="BU199" s="111"/>
      <c r="BV199" s="111"/>
      <c r="BW199" s="111"/>
      <c r="BX199" s="111"/>
      <c r="BY199" s="111"/>
      <c r="BZ199" s="111"/>
      <c r="CA199" s="111"/>
      <c r="CB199" s="111"/>
      <c r="CC199" s="111"/>
      <c r="CD199" s="111"/>
      <c r="CE199" s="111"/>
      <c r="CF199" s="111"/>
      <c r="CG199" s="111"/>
      <c r="CH199" s="111"/>
      <c r="CI199" s="111"/>
      <c r="CJ199" s="111"/>
      <c r="CK199" s="111"/>
      <c r="CL199" s="111"/>
      <c r="CM199" s="111"/>
      <c r="CN199" s="111"/>
      <c r="CO199" s="111"/>
      <c r="CP199" s="111"/>
      <c r="CQ199" s="111"/>
      <c r="CR199" s="111"/>
      <c r="CS199" s="111"/>
      <c r="CT199" s="111"/>
      <c r="CU199" s="111"/>
      <c r="CV199" s="111"/>
      <c r="CW199" s="111"/>
      <c r="CX199" s="111"/>
      <c r="CY199" s="111"/>
      <c r="CZ199" s="111"/>
      <c r="DA199" s="111"/>
      <c r="DB199" s="111"/>
      <c r="DC199" s="111"/>
      <c r="DD199" s="111"/>
      <c r="DE199" s="111"/>
      <c r="DF199" s="111"/>
      <c r="DG199" s="111"/>
      <c r="DH199" s="111"/>
      <c r="DI199" s="111"/>
    </row>
    <row r="200" spans="1:113" s="112" customFormat="1" x14ac:dyDescent="0.2">
      <c r="A200" s="30" t="s">
        <v>4371</v>
      </c>
      <c r="B200" s="155"/>
      <c r="C200" s="151"/>
      <c r="D200" s="52" t="s">
        <v>3851</v>
      </c>
      <c r="E200" s="157"/>
      <c r="F200" s="53" t="s">
        <v>467</v>
      </c>
      <c r="G200" s="54" t="s">
        <v>8</v>
      </c>
      <c r="H200" s="55"/>
      <c r="I200" s="56"/>
      <c r="J200" s="57"/>
      <c r="K200" s="58"/>
      <c r="L200" s="56">
        <v>550</v>
      </c>
      <c r="M200" s="56" t="str">
        <f>IF(ISNUMBER(H200),L200*H200,IF(ISNUMBER(J200),J200,IF(J200="RATE ONLY",LOWER("RATE ONLY")," ")))</f>
        <v xml:space="preserve"> </v>
      </c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  <c r="AE200" s="111"/>
      <c r="AF200" s="111"/>
      <c r="AG200" s="111"/>
      <c r="AH200" s="111"/>
      <c r="AI200" s="111"/>
      <c r="AJ200" s="111"/>
      <c r="AK200" s="111"/>
      <c r="AL200" s="111"/>
      <c r="AM200" s="111"/>
      <c r="AN200" s="111"/>
      <c r="AO200" s="111"/>
      <c r="AP200" s="111"/>
      <c r="AQ200" s="111"/>
      <c r="AR200" s="111"/>
      <c r="AS200" s="111"/>
      <c r="AT200" s="111"/>
      <c r="AU200" s="111"/>
      <c r="AV200" s="111"/>
      <c r="AW200" s="111"/>
      <c r="AX200" s="111"/>
      <c r="AY200" s="111"/>
      <c r="AZ200" s="111"/>
      <c r="BA200" s="111"/>
      <c r="BB200" s="111"/>
      <c r="BC200" s="111"/>
      <c r="BD200" s="111"/>
      <c r="BE200" s="111"/>
      <c r="BF200" s="111"/>
      <c r="BG200" s="111"/>
      <c r="BH200" s="111"/>
      <c r="BI200" s="111"/>
      <c r="BJ200" s="111"/>
      <c r="BK200" s="111"/>
      <c r="BL200" s="111"/>
      <c r="BM200" s="111"/>
      <c r="BN200" s="111"/>
      <c r="BO200" s="111"/>
      <c r="BP200" s="111"/>
      <c r="BQ200" s="111"/>
      <c r="BR200" s="111"/>
      <c r="BS200" s="111"/>
      <c r="BT200" s="111"/>
      <c r="BU200" s="111"/>
      <c r="BV200" s="111"/>
      <c r="BW200" s="111"/>
      <c r="BX200" s="111"/>
      <c r="BY200" s="111"/>
      <c r="BZ200" s="111"/>
      <c r="CA200" s="111"/>
      <c r="CB200" s="111"/>
      <c r="CC200" s="111"/>
      <c r="CD200" s="111"/>
      <c r="CE200" s="111"/>
      <c r="CF200" s="111"/>
      <c r="CG200" s="111"/>
      <c r="CH200" s="111"/>
      <c r="CI200" s="111"/>
      <c r="CJ200" s="111"/>
      <c r="CK200" s="111"/>
      <c r="CL200" s="111"/>
      <c r="CM200" s="111"/>
      <c r="CN200" s="111"/>
      <c r="CO200" s="111"/>
      <c r="CP200" s="111"/>
      <c r="CQ200" s="111"/>
      <c r="CR200" s="111"/>
      <c r="CS200" s="111"/>
      <c r="CT200" s="111"/>
      <c r="CU200" s="111"/>
      <c r="CV200" s="111"/>
      <c r="CW200" s="111"/>
      <c r="CX200" s="111"/>
      <c r="CY200" s="111"/>
      <c r="CZ200" s="111"/>
      <c r="DA200" s="111"/>
      <c r="DB200" s="111"/>
      <c r="DC200" s="111"/>
      <c r="DD200" s="111"/>
      <c r="DE200" s="111"/>
      <c r="DF200" s="111"/>
      <c r="DG200" s="111"/>
      <c r="DH200" s="111"/>
      <c r="DI200" s="111"/>
    </row>
    <row r="201" spans="1:113" s="112" customFormat="1" x14ac:dyDescent="0.2">
      <c r="A201" s="30"/>
      <c r="B201" s="42"/>
      <c r="C201" s="51"/>
      <c r="D201" s="52"/>
      <c r="E201" s="51"/>
      <c r="F201" s="53"/>
      <c r="G201" s="103"/>
      <c r="H201" s="45"/>
      <c r="I201" s="104"/>
      <c r="J201" s="105"/>
      <c r="K201" s="48"/>
      <c r="L201" s="106"/>
      <c r="M201" s="104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1"/>
      <c r="AI201" s="111"/>
      <c r="AJ201" s="111"/>
      <c r="AK201" s="111"/>
      <c r="AL201" s="111"/>
      <c r="AM201" s="111"/>
      <c r="AN201" s="111"/>
      <c r="AO201" s="111"/>
      <c r="AP201" s="111"/>
      <c r="AQ201" s="111"/>
      <c r="AR201" s="111"/>
      <c r="AS201" s="111"/>
      <c r="AT201" s="111"/>
      <c r="AU201" s="111"/>
      <c r="AV201" s="111"/>
      <c r="AW201" s="111"/>
      <c r="AX201" s="111"/>
      <c r="AY201" s="111"/>
      <c r="AZ201" s="111"/>
      <c r="BA201" s="111"/>
      <c r="BB201" s="111"/>
      <c r="BC201" s="111"/>
      <c r="BD201" s="111"/>
      <c r="BE201" s="111"/>
      <c r="BF201" s="111"/>
      <c r="BG201" s="111"/>
      <c r="BH201" s="111"/>
      <c r="BI201" s="111"/>
      <c r="BJ201" s="111"/>
      <c r="BK201" s="111"/>
      <c r="BL201" s="111"/>
      <c r="BM201" s="111"/>
      <c r="BN201" s="111"/>
      <c r="BO201" s="111"/>
      <c r="BP201" s="111"/>
      <c r="BQ201" s="111"/>
      <c r="BR201" s="111"/>
      <c r="BS201" s="111"/>
      <c r="BT201" s="111"/>
      <c r="BU201" s="111"/>
      <c r="BV201" s="111"/>
      <c r="BW201" s="111"/>
      <c r="BX201" s="111"/>
      <c r="BY201" s="111"/>
      <c r="BZ201" s="111"/>
      <c r="CA201" s="111"/>
      <c r="CB201" s="111"/>
      <c r="CC201" s="111"/>
      <c r="CD201" s="111"/>
      <c r="CE201" s="111"/>
      <c r="CF201" s="111"/>
      <c r="CG201" s="111"/>
      <c r="CH201" s="111"/>
      <c r="CI201" s="111"/>
      <c r="CJ201" s="111"/>
      <c r="CK201" s="111"/>
      <c r="CL201" s="111"/>
      <c r="CM201" s="111"/>
      <c r="CN201" s="111"/>
      <c r="CO201" s="111"/>
      <c r="CP201" s="111"/>
      <c r="CQ201" s="111"/>
      <c r="CR201" s="111"/>
      <c r="CS201" s="111"/>
      <c r="CT201" s="111"/>
      <c r="CU201" s="111"/>
      <c r="CV201" s="111"/>
      <c r="CW201" s="111"/>
      <c r="CX201" s="111"/>
      <c r="CY201" s="111"/>
      <c r="CZ201" s="111"/>
      <c r="DA201" s="111"/>
      <c r="DB201" s="111"/>
      <c r="DC201" s="111"/>
      <c r="DD201" s="111"/>
      <c r="DE201" s="111"/>
      <c r="DF201" s="111"/>
      <c r="DG201" s="111"/>
      <c r="DH201" s="111"/>
      <c r="DI201" s="111"/>
    </row>
    <row r="202" spans="1:113" s="112" customFormat="1" ht="12" hidden="1" x14ac:dyDescent="0.2">
      <c r="A202" s="30" t="s">
        <v>55</v>
      </c>
      <c r="B202" s="150" t="s">
        <v>836</v>
      </c>
      <c r="C202" s="151"/>
      <c r="D202" s="52"/>
      <c r="E202" s="157"/>
      <c r="F202" s="43" t="s">
        <v>840</v>
      </c>
      <c r="G202" s="54"/>
      <c r="H202" s="55"/>
      <c r="I202" s="56"/>
      <c r="J202" s="57"/>
      <c r="K202" s="58"/>
      <c r="L202" s="56"/>
      <c r="M202" s="56" t="str">
        <f>IF(ISNUMBER(H202),L202*H202,IF(ISNUMBER(J202),J202,IF(J202="RATE ONLY",LOWER("RATE ONLY")," ")))</f>
        <v xml:space="preserve"> </v>
      </c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1"/>
      <c r="AJ202" s="111"/>
      <c r="AK202" s="111"/>
      <c r="AL202" s="111"/>
      <c r="AM202" s="111"/>
      <c r="AN202" s="111"/>
      <c r="AO202" s="111"/>
      <c r="AP202" s="111"/>
      <c r="AQ202" s="111"/>
      <c r="AR202" s="111"/>
      <c r="AS202" s="111"/>
      <c r="AT202" s="111"/>
      <c r="AU202" s="111"/>
      <c r="AV202" s="111"/>
      <c r="AW202" s="111"/>
      <c r="AX202" s="111"/>
      <c r="AY202" s="111"/>
      <c r="AZ202" s="111"/>
      <c r="BA202" s="111"/>
      <c r="BB202" s="111"/>
      <c r="BC202" s="111"/>
      <c r="BD202" s="111"/>
      <c r="BE202" s="111"/>
      <c r="BF202" s="111"/>
      <c r="BG202" s="111"/>
      <c r="BH202" s="111"/>
      <c r="BI202" s="111"/>
      <c r="BJ202" s="111"/>
      <c r="BK202" s="111"/>
      <c r="BL202" s="111"/>
      <c r="BM202" s="111"/>
      <c r="BN202" s="111"/>
      <c r="BO202" s="111"/>
      <c r="BP202" s="111"/>
      <c r="BQ202" s="111"/>
      <c r="BR202" s="111"/>
      <c r="BS202" s="111"/>
      <c r="BT202" s="111"/>
      <c r="BU202" s="111"/>
      <c r="BV202" s="111"/>
      <c r="BW202" s="111"/>
      <c r="BX202" s="111"/>
      <c r="BY202" s="111"/>
      <c r="BZ202" s="111"/>
      <c r="CA202" s="111"/>
      <c r="CB202" s="111"/>
      <c r="CC202" s="111"/>
      <c r="CD202" s="111"/>
      <c r="CE202" s="111"/>
      <c r="CF202" s="111"/>
      <c r="CG202" s="111"/>
      <c r="CH202" s="111"/>
      <c r="CI202" s="111"/>
      <c r="CJ202" s="111"/>
      <c r="CK202" s="111"/>
      <c r="CL202" s="111"/>
      <c r="CM202" s="111"/>
      <c r="CN202" s="111"/>
      <c r="CO202" s="111"/>
      <c r="CP202" s="111"/>
      <c r="CQ202" s="111"/>
      <c r="CR202" s="111"/>
      <c r="CS202" s="111"/>
      <c r="CT202" s="111"/>
      <c r="CU202" s="111"/>
      <c r="CV202" s="111"/>
      <c r="CW202" s="111"/>
      <c r="CX202" s="111"/>
      <c r="CY202" s="111"/>
      <c r="CZ202" s="111"/>
      <c r="DA202" s="111"/>
      <c r="DB202" s="111"/>
      <c r="DC202" s="111"/>
      <c r="DD202" s="111"/>
      <c r="DE202" s="111"/>
      <c r="DF202" s="111"/>
      <c r="DG202" s="111"/>
      <c r="DH202" s="111"/>
      <c r="DI202" s="111"/>
    </row>
    <row r="203" spans="1:113" s="112" customFormat="1" hidden="1" x14ac:dyDescent="0.2">
      <c r="A203" s="30"/>
      <c r="B203" s="42"/>
      <c r="C203" s="51"/>
      <c r="D203" s="52"/>
      <c r="E203" s="51"/>
      <c r="F203" s="53"/>
      <c r="G203" s="103"/>
      <c r="H203" s="45"/>
      <c r="I203" s="104"/>
      <c r="J203" s="105"/>
      <c r="K203" s="48"/>
      <c r="L203" s="106"/>
      <c r="M203" s="104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111"/>
      <c r="AM203" s="111"/>
      <c r="AN203" s="111"/>
      <c r="AO203" s="111"/>
      <c r="AP203" s="111"/>
      <c r="AQ203" s="111"/>
      <c r="AR203" s="111"/>
      <c r="AS203" s="111"/>
      <c r="AT203" s="111"/>
      <c r="AU203" s="111"/>
      <c r="AV203" s="111"/>
      <c r="AW203" s="111"/>
      <c r="AX203" s="111"/>
      <c r="AY203" s="111"/>
      <c r="AZ203" s="111"/>
      <c r="BA203" s="111"/>
      <c r="BB203" s="111"/>
      <c r="BC203" s="111"/>
      <c r="BD203" s="111"/>
      <c r="BE203" s="111"/>
      <c r="BF203" s="111"/>
      <c r="BG203" s="111"/>
      <c r="BH203" s="111"/>
      <c r="BI203" s="111"/>
      <c r="BJ203" s="111"/>
      <c r="BK203" s="111"/>
      <c r="BL203" s="111"/>
      <c r="BM203" s="111"/>
      <c r="BN203" s="111"/>
      <c r="BO203" s="111"/>
      <c r="BP203" s="111"/>
      <c r="BQ203" s="111"/>
      <c r="BR203" s="111"/>
      <c r="BS203" s="111"/>
      <c r="BT203" s="111"/>
      <c r="BU203" s="111"/>
      <c r="BV203" s="111"/>
      <c r="BW203" s="111"/>
      <c r="BX203" s="111"/>
      <c r="BY203" s="111"/>
      <c r="BZ203" s="111"/>
      <c r="CA203" s="111"/>
      <c r="CB203" s="111"/>
      <c r="CC203" s="111"/>
      <c r="CD203" s="111"/>
      <c r="CE203" s="111"/>
      <c r="CF203" s="111"/>
      <c r="CG203" s="111"/>
      <c r="CH203" s="111"/>
      <c r="CI203" s="111"/>
      <c r="CJ203" s="111"/>
      <c r="CK203" s="111"/>
      <c r="CL203" s="111"/>
      <c r="CM203" s="111"/>
      <c r="CN203" s="111"/>
      <c r="CO203" s="111"/>
      <c r="CP203" s="111"/>
      <c r="CQ203" s="111"/>
      <c r="CR203" s="111"/>
      <c r="CS203" s="111"/>
      <c r="CT203" s="111"/>
      <c r="CU203" s="111"/>
      <c r="CV203" s="111"/>
      <c r="CW203" s="111"/>
      <c r="CX203" s="111"/>
      <c r="CY203" s="111"/>
      <c r="CZ203" s="111"/>
      <c r="DA203" s="111"/>
      <c r="DB203" s="111"/>
      <c r="DC203" s="111"/>
      <c r="DD203" s="111"/>
      <c r="DE203" s="111"/>
      <c r="DF203" s="111"/>
      <c r="DG203" s="111"/>
      <c r="DH203" s="111"/>
      <c r="DI203" s="111"/>
    </row>
    <row r="204" spans="1:113" s="112" customFormat="1" ht="22.8" hidden="1" x14ac:dyDescent="0.2">
      <c r="A204" s="30" t="s">
        <v>56</v>
      </c>
      <c r="B204" s="155"/>
      <c r="C204" s="151" t="s">
        <v>837</v>
      </c>
      <c r="D204" s="52"/>
      <c r="E204" s="157"/>
      <c r="F204" s="53" t="s">
        <v>4489</v>
      </c>
      <c r="G204" s="54"/>
      <c r="H204" s="55"/>
      <c r="I204" s="56"/>
      <c r="J204" s="57"/>
      <c r="K204" s="58"/>
      <c r="L204" s="56"/>
      <c r="M204" s="56" t="str">
        <f>IF(ISNUMBER(H204),L204*H204,IF(ISNUMBER(J204),J204,IF(J204="RATE ONLY",LOWER("RATE ONLY")," ")))</f>
        <v xml:space="preserve"> </v>
      </c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111"/>
      <c r="AM204" s="111"/>
      <c r="AN204" s="111"/>
      <c r="AO204" s="111"/>
      <c r="AP204" s="111"/>
      <c r="AQ204" s="111"/>
      <c r="AR204" s="111"/>
      <c r="AS204" s="111"/>
      <c r="AT204" s="111"/>
      <c r="AU204" s="111"/>
      <c r="AV204" s="111"/>
      <c r="AW204" s="111"/>
      <c r="AX204" s="111"/>
      <c r="AY204" s="111"/>
      <c r="AZ204" s="111"/>
      <c r="BA204" s="111"/>
      <c r="BB204" s="111"/>
      <c r="BC204" s="111"/>
      <c r="BD204" s="111"/>
      <c r="BE204" s="111"/>
      <c r="BF204" s="111"/>
      <c r="BG204" s="111"/>
      <c r="BH204" s="111"/>
      <c r="BI204" s="111"/>
      <c r="BJ204" s="111"/>
      <c r="BK204" s="111"/>
      <c r="BL204" s="111"/>
      <c r="BM204" s="111"/>
      <c r="BN204" s="111"/>
      <c r="BO204" s="111"/>
      <c r="BP204" s="111"/>
      <c r="BQ204" s="111"/>
      <c r="BR204" s="111"/>
      <c r="BS204" s="111"/>
      <c r="BT204" s="111"/>
      <c r="BU204" s="111"/>
      <c r="BV204" s="111"/>
      <c r="BW204" s="111"/>
      <c r="BX204" s="111"/>
      <c r="BY204" s="111"/>
      <c r="BZ204" s="111"/>
      <c r="CA204" s="111"/>
      <c r="CB204" s="111"/>
      <c r="CC204" s="111"/>
      <c r="CD204" s="111"/>
      <c r="CE204" s="111"/>
      <c r="CF204" s="111"/>
      <c r="CG204" s="111"/>
      <c r="CH204" s="111"/>
      <c r="CI204" s="111"/>
      <c r="CJ204" s="111"/>
      <c r="CK204" s="111"/>
      <c r="CL204" s="111"/>
      <c r="CM204" s="111"/>
      <c r="CN204" s="111"/>
      <c r="CO204" s="111"/>
      <c r="CP204" s="111"/>
      <c r="CQ204" s="111"/>
      <c r="CR204" s="111"/>
      <c r="CS204" s="111"/>
      <c r="CT204" s="111"/>
      <c r="CU204" s="111"/>
      <c r="CV204" s="111"/>
      <c r="CW204" s="111"/>
      <c r="CX204" s="111"/>
      <c r="CY204" s="111"/>
      <c r="CZ204" s="111"/>
      <c r="DA204" s="111"/>
      <c r="DB204" s="111"/>
      <c r="DC204" s="111"/>
      <c r="DD204" s="111"/>
      <c r="DE204" s="111"/>
      <c r="DF204" s="111"/>
      <c r="DG204" s="111"/>
      <c r="DH204" s="111"/>
      <c r="DI204" s="111"/>
    </row>
    <row r="205" spans="1:113" s="112" customFormat="1" hidden="1" x14ac:dyDescent="0.2">
      <c r="A205" s="30"/>
      <c r="B205" s="42"/>
      <c r="C205" s="51"/>
      <c r="D205" s="52"/>
      <c r="E205" s="51"/>
      <c r="F205" s="53"/>
      <c r="G205" s="103"/>
      <c r="H205" s="45"/>
      <c r="I205" s="104"/>
      <c r="J205" s="105"/>
      <c r="K205" s="48"/>
      <c r="L205" s="106"/>
      <c r="M205" s="104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111"/>
      <c r="AJ205" s="111"/>
      <c r="AK205" s="111"/>
      <c r="AL205" s="111"/>
      <c r="AM205" s="111"/>
      <c r="AN205" s="111"/>
      <c r="AO205" s="111"/>
      <c r="AP205" s="111"/>
      <c r="AQ205" s="111"/>
      <c r="AR205" s="111"/>
      <c r="AS205" s="111"/>
      <c r="AT205" s="111"/>
      <c r="AU205" s="111"/>
      <c r="AV205" s="111"/>
      <c r="AW205" s="111"/>
      <c r="AX205" s="111"/>
      <c r="AY205" s="111"/>
      <c r="AZ205" s="111"/>
      <c r="BA205" s="111"/>
      <c r="BB205" s="111"/>
      <c r="BC205" s="111"/>
      <c r="BD205" s="111"/>
      <c r="BE205" s="111"/>
      <c r="BF205" s="111"/>
      <c r="BG205" s="111"/>
      <c r="BH205" s="111"/>
      <c r="BI205" s="111"/>
      <c r="BJ205" s="111"/>
      <c r="BK205" s="111"/>
      <c r="BL205" s="111"/>
      <c r="BM205" s="111"/>
      <c r="BN205" s="111"/>
      <c r="BO205" s="111"/>
      <c r="BP205" s="111"/>
      <c r="BQ205" s="111"/>
      <c r="BR205" s="111"/>
      <c r="BS205" s="111"/>
      <c r="BT205" s="111"/>
      <c r="BU205" s="111"/>
      <c r="BV205" s="111"/>
      <c r="BW205" s="111"/>
      <c r="BX205" s="111"/>
      <c r="BY205" s="111"/>
      <c r="BZ205" s="111"/>
      <c r="CA205" s="111"/>
      <c r="CB205" s="111"/>
      <c r="CC205" s="111"/>
      <c r="CD205" s="111"/>
      <c r="CE205" s="111"/>
      <c r="CF205" s="111"/>
      <c r="CG205" s="111"/>
      <c r="CH205" s="111"/>
      <c r="CI205" s="111"/>
      <c r="CJ205" s="111"/>
      <c r="CK205" s="111"/>
      <c r="CL205" s="111"/>
      <c r="CM205" s="111"/>
      <c r="CN205" s="111"/>
      <c r="CO205" s="111"/>
      <c r="CP205" s="111"/>
      <c r="CQ205" s="111"/>
      <c r="CR205" s="111"/>
      <c r="CS205" s="111"/>
      <c r="CT205" s="111"/>
      <c r="CU205" s="111"/>
      <c r="CV205" s="111"/>
      <c r="CW205" s="111"/>
      <c r="CX205" s="111"/>
      <c r="CY205" s="111"/>
      <c r="CZ205" s="111"/>
      <c r="DA205" s="111"/>
      <c r="DB205" s="111"/>
      <c r="DC205" s="111"/>
      <c r="DD205" s="111"/>
      <c r="DE205" s="111"/>
      <c r="DF205" s="111"/>
      <c r="DG205" s="111"/>
      <c r="DH205" s="111"/>
      <c r="DI205" s="111"/>
    </row>
    <row r="206" spans="1:113" s="112" customFormat="1" hidden="1" x14ac:dyDescent="0.2">
      <c r="A206" s="30" t="s">
        <v>59</v>
      </c>
      <c r="B206" s="155"/>
      <c r="C206" s="151"/>
      <c r="D206" s="52" t="s">
        <v>3851</v>
      </c>
      <c r="E206" s="157"/>
      <c r="F206" s="53" t="s">
        <v>4490</v>
      </c>
      <c r="G206" s="54"/>
      <c r="H206" s="55"/>
      <c r="I206" s="56"/>
      <c r="J206" s="57"/>
      <c r="K206" s="58"/>
      <c r="L206" s="56"/>
      <c r="M206" s="56" t="str">
        <f>IF(ISNUMBER(H206),L206*H206,IF(ISNUMBER(J206),J206,IF(J206="RATE ONLY",LOWER("RATE ONLY")," ")))</f>
        <v xml:space="preserve"> </v>
      </c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111"/>
      <c r="AJ206" s="111"/>
      <c r="AK206" s="111"/>
      <c r="AL206" s="111"/>
      <c r="AM206" s="111"/>
      <c r="AN206" s="111"/>
      <c r="AO206" s="111"/>
      <c r="AP206" s="111"/>
      <c r="AQ206" s="111"/>
      <c r="AR206" s="111"/>
      <c r="AS206" s="111"/>
      <c r="AT206" s="111"/>
      <c r="AU206" s="111"/>
      <c r="AV206" s="111"/>
      <c r="AW206" s="111"/>
      <c r="AX206" s="111"/>
      <c r="AY206" s="111"/>
      <c r="AZ206" s="111"/>
      <c r="BA206" s="111"/>
      <c r="BB206" s="111"/>
      <c r="BC206" s="111"/>
      <c r="BD206" s="111"/>
      <c r="BE206" s="111"/>
      <c r="BF206" s="111"/>
      <c r="BG206" s="111"/>
      <c r="BH206" s="111"/>
      <c r="BI206" s="111"/>
      <c r="BJ206" s="111"/>
      <c r="BK206" s="111"/>
      <c r="BL206" s="111"/>
      <c r="BM206" s="111"/>
      <c r="BN206" s="111"/>
      <c r="BO206" s="111"/>
      <c r="BP206" s="111"/>
      <c r="BQ206" s="111"/>
      <c r="BR206" s="111"/>
      <c r="BS206" s="111"/>
      <c r="BT206" s="111"/>
      <c r="BU206" s="111"/>
      <c r="BV206" s="111"/>
      <c r="BW206" s="111"/>
      <c r="BX206" s="111"/>
      <c r="BY206" s="111"/>
      <c r="BZ206" s="111"/>
      <c r="CA206" s="111"/>
      <c r="CB206" s="111"/>
      <c r="CC206" s="111"/>
      <c r="CD206" s="111"/>
      <c r="CE206" s="111"/>
      <c r="CF206" s="111"/>
      <c r="CG206" s="111"/>
      <c r="CH206" s="111"/>
      <c r="CI206" s="111"/>
      <c r="CJ206" s="111"/>
      <c r="CK206" s="111"/>
      <c r="CL206" s="111"/>
      <c r="CM206" s="111"/>
      <c r="CN206" s="111"/>
      <c r="CO206" s="111"/>
      <c r="CP206" s="111"/>
      <c r="CQ206" s="111"/>
      <c r="CR206" s="111"/>
      <c r="CS206" s="111"/>
      <c r="CT206" s="111"/>
      <c r="CU206" s="111"/>
      <c r="CV206" s="111"/>
      <c r="CW206" s="111"/>
      <c r="CX206" s="111"/>
      <c r="CY206" s="111"/>
      <c r="CZ206" s="111"/>
      <c r="DA206" s="111"/>
      <c r="DB206" s="111"/>
      <c r="DC206" s="111"/>
      <c r="DD206" s="111"/>
      <c r="DE206" s="111"/>
      <c r="DF206" s="111"/>
      <c r="DG206" s="111"/>
      <c r="DH206" s="111"/>
      <c r="DI206" s="111"/>
    </row>
    <row r="207" spans="1:113" s="112" customFormat="1" hidden="1" x14ac:dyDescent="0.2">
      <c r="A207" s="30"/>
      <c r="B207" s="42"/>
      <c r="C207" s="51"/>
      <c r="D207" s="52"/>
      <c r="E207" s="51"/>
      <c r="F207" s="53"/>
      <c r="G207" s="103"/>
      <c r="H207" s="45"/>
      <c r="I207" s="104"/>
      <c r="J207" s="105"/>
      <c r="K207" s="48"/>
      <c r="L207" s="106"/>
      <c r="M207" s="104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  <c r="AE207" s="111"/>
      <c r="AF207" s="111"/>
      <c r="AG207" s="111"/>
      <c r="AH207" s="111"/>
      <c r="AI207" s="111"/>
      <c r="AJ207" s="111"/>
      <c r="AK207" s="111"/>
      <c r="AL207" s="111"/>
      <c r="AM207" s="111"/>
      <c r="AN207" s="111"/>
      <c r="AO207" s="111"/>
      <c r="AP207" s="111"/>
      <c r="AQ207" s="111"/>
      <c r="AR207" s="111"/>
      <c r="AS207" s="111"/>
      <c r="AT207" s="111"/>
      <c r="AU207" s="111"/>
      <c r="AV207" s="111"/>
      <c r="AW207" s="111"/>
      <c r="AX207" s="111"/>
      <c r="AY207" s="111"/>
      <c r="AZ207" s="111"/>
      <c r="BA207" s="111"/>
      <c r="BB207" s="111"/>
      <c r="BC207" s="111"/>
      <c r="BD207" s="111"/>
      <c r="BE207" s="111"/>
      <c r="BF207" s="111"/>
      <c r="BG207" s="111"/>
      <c r="BH207" s="111"/>
      <c r="BI207" s="111"/>
      <c r="BJ207" s="111"/>
      <c r="BK207" s="111"/>
      <c r="BL207" s="111"/>
      <c r="BM207" s="111"/>
      <c r="BN207" s="111"/>
      <c r="BO207" s="111"/>
      <c r="BP207" s="111"/>
      <c r="BQ207" s="111"/>
      <c r="BR207" s="111"/>
      <c r="BS207" s="111"/>
      <c r="BT207" s="111"/>
      <c r="BU207" s="111"/>
      <c r="BV207" s="111"/>
      <c r="BW207" s="111"/>
      <c r="BX207" s="111"/>
      <c r="BY207" s="111"/>
      <c r="BZ207" s="111"/>
      <c r="CA207" s="111"/>
      <c r="CB207" s="111"/>
      <c r="CC207" s="111"/>
      <c r="CD207" s="111"/>
      <c r="CE207" s="111"/>
      <c r="CF207" s="111"/>
      <c r="CG207" s="111"/>
      <c r="CH207" s="111"/>
      <c r="CI207" s="111"/>
      <c r="CJ207" s="111"/>
      <c r="CK207" s="111"/>
      <c r="CL207" s="111"/>
      <c r="CM207" s="111"/>
      <c r="CN207" s="111"/>
      <c r="CO207" s="111"/>
      <c r="CP207" s="111"/>
      <c r="CQ207" s="111"/>
      <c r="CR207" s="111"/>
      <c r="CS207" s="111"/>
      <c r="CT207" s="111"/>
      <c r="CU207" s="111"/>
      <c r="CV207" s="111"/>
      <c r="CW207" s="111"/>
      <c r="CX207" s="111"/>
      <c r="CY207" s="111"/>
      <c r="CZ207" s="111"/>
      <c r="DA207" s="111"/>
      <c r="DB207" s="111"/>
      <c r="DC207" s="111"/>
      <c r="DD207" s="111"/>
      <c r="DE207" s="111"/>
      <c r="DF207" s="111"/>
      <c r="DG207" s="111"/>
      <c r="DH207" s="111"/>
      <c r="DI207" s="111"/>
    </row>
    <row r="208" spans="1:113" s="112" customFormat="1" hidden="1" x14ac:dyDescent="0.2">
      <c r="A208" s="30" t="s">
        <v>4591</v>
      </c>
      <c r="B208" s="166"/>
      <c r="C208" s="167"/>
      <c r="D208" s="168"/>
      <c r="E208" s="159" t="s">
        <v>3877</v>
      </c>
      <c r="F208" s="161" t="s">
        <v>4392</v>
      </c>
      <c r="G208" s="162" t="s">
        <v>2</v>
      </c>
      <c r="H208" s="163"/>
      <c r="I208" s="164"/>
      <c r="J208" s="165"/>
      <c r="K208" s="58"/>
      <c r="L208" s="56"/>
      <c r="M208" s="56" t="str">
        <f t="shared" ref="M208:M221" si="2">IF(ISNUMBER(H208),L208*H208,IF(ISNUMBER(J208),J208,IF(J208="RATE ONLY",LOWER("RATE ONLY")," ")))</f>
        <v xml:space="preserve"> </v>
      </c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  <c r="AE208" s="111"/>
      <c r="AF208" s="111"/>
      <c r="AG208" s="111"/>
      <c r="AH208" s="111"/>
      <c r="AI208" s="111"/>
      <c r="AJ208" s="111"/>
      <c r="AK208" s="111"/>
      <c r="AL208" s="111"/>
      <c r="AM208" s="111"/>
      <c r="AN208" s="111"/>
      <c r="AO208" s="111"/>
      <c r="AP208" s="111"/>
      <c r="AQ208" s="111"/>
      <c r="AR208" s="111"/>
      <c r="AS208" s="111"/>
      <c r="AT208" s="111"/>
      <c r="AU208" s="111"/>
      <c r="AV208" s="111"/>
      <c r="AW208" s="111"/>
      <c r="AX208" s="111"/>
      <c r="AY208" s="111"/>
      <c r="AZ208" s="111"/>
      <c r="BA208" s="111"/>
      <c r="BB208" s="111"/>
      <c r="BC208" s="111"/>
      <c r="BD208" s="111"/>
      <c r="BE208" s="111"/>
      <c r="BF208" s="111"/>
      <c r="BG208" s="111"/>
      <c r="BH208" s="111"/>
      <c r="BI208" s="111"/>
      <c r="BJ208" s="111"/>
      <c r="BK208" s="111"/>
      <c r="BL208" s="111"/>
      <c r="BM208" s="111"/>
      <c r="BN208" s="111"/>
      <c r="BO208" s="111"/>
      <c r="BP208" s="111"/>
      <c r="BQ208" s="111"/>
      <c r="BR208" s="111"/>
      <c r="BS208" s="111"/>
      <c r="BT208" s="111"/>
      <c r="BU208" s="111"/>
      <c r="BV208" s="111"/>
      <c r="BW208" s="111"/>
      <c r="BX208" s="111"/>
      <c r="BY208" s="111"/>
      <c r="BZ208" s="111"/>
      <c r="CA208" s="111"/>
      <c r="CB208" s="111"/>
      <c r="CC208" s="111"/>
      <c r="CD208" s="111"/>
      <c r="CE208" s="111"/>
      <c r="CF208" s="111"/>
      <c r="CG208" s="111"/>
      <c r="CH208" s="111"/>
      <c r="CI208" s="111"/>
      <c r="CJ208" s="111"/>
      <c r="CK208" s="111"/>
      <c r="CL208" s="111"/>
      <c r="CM208" s="111"/>
      <c r="CN208" s="111"/>
      <c r="CO208" s="111"/>
      <c r="CP208" s="111"/>
      <c r="CQ208" s="111"/>
      <c r="CR208" s="111"/>
      <c r="CS208" s="111"/>
      <c r="CT208" s="111"/>
      <c r="CU208" s="111"/>
      <c r="CV208" s="111"/>
      <c r="CW208" s="111"/>
      <c r="CX208" s="111"/>
      <c r="CY208" s="111"/>
      <c r="CZ208" s="111"/>
      <c r="DA208" s="111"/>
      <c r="DB208" s="111"/>
      <c r="DC208" s="111"/>
      <c r="DD208" s="111"/>
      <c r="DE208" s="111"/>
      <c r="DF208" s="111"/>
      <c r="DG208" s="111"/>
      <c r="DH208" s="111"/>
      <c r="DI208" s="111"/>
    </row>
    <row r="209" spans="1:113" s="112" customFormat="1" hidden="1" x14ac:dyDescent="0.2">
      <c r="A209" s="30" t="s">
        <v>4591</v>
      </c>
      <c r="B209" s="166"/>
      <c r="C209" s="167"/>
      <c r="D209" s="168"/>
      <c r="E209" s="159" t="s">
        <v>3878</v>
      </c>
      <c r="F209" s="161" t="s">
        <v>4393</v>
      </c>
      <c r="G209" s="162" t="s">
        <v>2</v>
      </c>
      <c r="H209" s="163"/>
      <c r="I209" s="164"/>
      <c r="J209" s="165"/>
      <c r="K209" s="58"/>
      <c r="L209" s="56"/>
      <c r="M209" s="56" t="str">
        <f t="shared" si="2"/>
        <v xml:space="preserve"> </v>
      </c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  <c r="AE209" s="111"/>
      <c r="AF209" s="111"/>
      <c r="AG209" s="111"/>
      <c r="AH209" s="111"/>
      <c r="AI209" s="111"/>
      <c r="AJ209" s="111"/>
      <c r="AK209" s="111"/>
      <c r="AL209" s="111"/>
      <c r="AM209" s="111"/>
      <c r="AN209" s="111"/>
      <c r="AO209" s="111"/>
      <c r="AP209" s="111"/>
      <c r="AQ209" s="111"/>
      <c r="AR209" s="111"/>
      <c r="AS209" s="111"/>
      <c r="AT209" s="111"/>
      <c r="AU209" s="111"/>
      <c r="AV209" s="111"/>
      <c r="AW209" s="111"/>
      <c r="AX209" s="111"/>
      <c r="AY209" s="111"/>
      <c r="AZ209" s="111"/>
      <c r="BA209" s="111"/>
      <c r="BB209" s="111"/>
      <c r="BC209" s="111"/>
      <c r="BD209" s="111"/>
      <c r="BE209" s="111"/>
      <c r="BF209" s="111"/>
      <c r="BG209" s="111"/>
      <c r="BH209" s="111"/>
      <c r="BI209" s="111"/>
      <c r="BJ209" s="111"/>
      <c r="BK209" s="111"/>
      <c r="BL209" s="111"/>
      <c r="BM209" s="111"/>
      <c r="BN209" s="111"/>
      <c r="BO209" s="111"/>
      <c r="BP209" s="111"/>
      <c r="BQ209" s="111"/>
      <c r="BR209" s="111"/>
      <c r="BS209" s="111"/>
      <c r="BT209" s="111"/>
      <c r="BU209" s="111"/>
      <c r="BV209" s="111"/>
      <c r="BW209" s="111"/>
      <c r="BX209" s="111"/>
      <c r="BY209" s="111"/>
      <c r="BZ209" s="111"/>
      <c r="CA209" s="111"/>
      <c r="CB209" s="111"/>
      <c r="CC209" s="111"/>
      <c r="CD209" s="111"/>
      <c r="CE209" s="111"/>
      <c r="CF209" s="111"/>
      <c r="CG209" s="111"/>
      <c r="CH209" s="111"/>
      <c r="CI209" s="111"/>
      <c r="CJ209" s="111"/>
      <c r="CK209" s="111"/>
      <c r="CL209" s="111"/>
      <c r="CM209" s="111"/>
      <c r="CN209" s="111"/>
      <c r="CO209" s="111"/>
      <c r="CP209" s="111"/>
      <c r="CQ209" s="111"/>
      <c r="CR209" s="111"/>
      <c r="CS209" s="111"/>
      <c r="CT209" s="111"/>
      <c r="CU209" s="111"/>
      <c r="CV209" s="111"/>
      <c r="CW209" s="111"/>
      <c r="CX209" s="111"/>
      <c r="CY209" s="111"/>
      <c r="CZ209" s="111"/>
      <c r="DA209" s="111"/>
      <c r="DB209" s="111"/>
      <c r="DC209" s="111"/>
      <c r="DD209" s="111"/>
      <c r="DE209" s="111"/>
      <c r="DF209" s="111"/>
      <c r="DG209" s="111"/>
      <c r="DH209" s="111"/>
      <c r="DI209" s="111"/>
    </row>
    <row r="210" spans="1:113" s="112" customFormat="1" ht="22.8" hidden="1" x14ac:dyDescent="0.2">
      <c r="A210" s="30" t="s">
        <v>56</v>
      </c>
      <c r="B210" s="155"/>
      <c r="C210" s="151" t="s">
        <v>838</v>
      </c>
      <c r="D210" s="52"/>
      <c r="E210" s="157"/>
      <c r="F210" s="53" t="s">
        <v>4491</v>
      </c>
      <c r="G210" s="54"/>
      <c r="H210" s="55"/>
      <c r="I210" s="56"/>
      <c r="J210" s="57"/>
      <c r="K210" s="58"/>
      <c r="L210" s="56"/>
      <c r="M210" s="56" t="str">
        <f>IF(ISNUMBER(H210),L210*H210,IF(ISNUMBER(J210),J210,IF(J210="RATE ONLY",LOWER("RATE ONLY")," ")))</f>
        <v xml:space="preserve"> </v>
      </c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111"/>
      <c r="AJ210" s="111"/>
      <c r="AK210" s="111"/>
      <c r="AL210" s="111"/>
      <c r="AM210" s="111"/>
      <c r="AN210" s="111"/>
      <c r="AO210" s="111"/>
      <c r="AP210" s="111"/>
      <c r="AQ210" s="111"/>
      <c r="AR210" s="111"/>
      <c r="AS210" s="111"/>
      <c r="AT210" s="111"/>
      <c r="AU210" s="111"/>
      <c r="AV210" s="111"/>
      <c r="AW210" s="111"/>
      <c r="AX210" s="111"/>
      <c r="AY210" s="111"/>
      <c r="AZ210" s="111"/>
      <c r="BA210" s="111"/>
      <c r="BB210" s="111"/>
      <c r="BC210" s="111"/>
      <c r="BD210" s="111"/>
      <c r="BE210" s="111"/>
      <c r="BF210" s="111"/>
      <c r="BG210" s="111"/>
      <c r="BH210" s="111"/>
      <c r="BI210" s="111"/>
      <c r="BJ210" s="111"/>
      <c r="BK210" s="111"/>
      <c r="BL210" s="111"/>
      <c r="BM210" s="111"/>
      <c r="BN210" s="111"/>
      <c r="BO210" s="111"/>
      <c r="BP210" s="111"/>
      <c r="BQ210" s="111"/>
      <c r="BR210" s="111"/>
      <c r="BS210" s="111"/>
      <c r="BT210" s="111"/>
      <c r="BU210" s="111"/>
      <c r="BV210" s="111"/>
      <c r="BW210" s="111"/>
      <c r="BX210" s="111"/>
      <c r="BY210" s="111"/>
      <c r="BZ210" s="111"/>
      <c r="CA210" s="111"/>
      <c r="CB210" s="111"/>
      <c r="CC210" s="111"/>
      <c r="CD210" s="111"/>
      <c r="CE210" s="111"/>
      <c r="CF210" s="111"/>
      <c r="CG210" s="111"/>
      <c r="CH210" s="111"/>
      <c r="CI210" s="111"/>
      <c r="CJ210" s="111"/>
      <c r="CK210" s="111"/>
      <c r="CL210" s="111"/>
      <c r="CM210" s="111"/>
      <c r="CN210" s="111"/>
      <c r="CO210" s="111"/>
      <c r="CP210" s="111"/>
      <c r="CQ210" s="111"/>
      <c r="CR210" s="111"/>
      <c r="CS210" s="111"/>
      <c r="CT210" s="111"/>
      <c r="CU210" s="111"/>
      <c r="CV210" s="111"/>
      <c r="CW210" s="111"/>
      <c r="CX210" s="111"/>
      <c r="CY210" s="111"/>
      <c r="CZ210" s="111"/>
      <c r="DA210" s="111"/>
      <c r="DB210" s="111"/>
      <c r="DC210" s="111"/>
      <c r="DD210" s="111"/>
      <c r="DE210" s="111"/>
      <c r="DF210" s="111"/>
      <c r="DG210" s="111"/>
      <c r="DH210" s="111"/>
      <c r="DI210" s="111"/>
    </row>
    <row r="211" spans="1:113" s="112" customFormat="1" hidden="1" x14ac:dyDescent="0.2">
      <c r="A211" s="30"/>
      <c r="B211" s="42"/>
      <c r="C211" s="51"/>
      <c r="D211" s="52"/>
      <c r="E211" s="51"/>
      <c r="F211" s="53"/>
      <c r="G211" s="103"/>
      <c r="H211" s="45"/>
      <c r="I211" s="104"/>
      <c r="J211" s="105"/>
      <c r="K211" s="48"/>
      <c r="L211" s="106"/>
      <c r="M211" s="104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1"/>
      <c r="AK211" s="111"/>
      <c r="AL211" s="111"/>
      <c r="AM211" s="111"/>
      <c r="AN211" s="111"/>
      <c r="AO211" s="111"/>
      <c r="AP211" s="111"/>
      <c r="AQ211" s="111"/>
      <c r="AR211" s="111"/>
      <c r="AS211" s="111"/>
      <c r="AT211" s="111"/>
      <c r="AU211" s="111"/>
      <c r="AV211" s="111"/>
      <c r="AW211" s="111"/>
      <c r="AX211" s="111"/>
      <c r="AY211" s="111"/>
      <c r="AZ211" s="111"/>
      <c r="BA211" s="111"/>
      <c r="BB211" s="111"/>
      <c r="BC211" s="111"/>
      <c r="BD211" s="111"/>
      <c r="BE211" s="111"/>
      <c r="BF211" s="111"/>
      <c r="BG211" s="111"/>
      <c r="BH211" s="111"/>
      <c r="BI211" s="111"/>
      <c r="BJ211" s="111"/>
      <c r="BK211" s="111"/>
      <c r="BL211" s="111"/>
      <c r="BM211" s="111"/>
      <c r="BN211" s="111"/>
      <c r="BO211" s="111"/>
      <c r="BP211" s="111"/>
      <c r="BQ211" s="111"/>
      <c r="BR211" s="111"/>
      <c r="BS211" s="111"/>
      <c r="BT211" s="111"/>
      <c r="BU211" s="111"/>
      <c r="BV211" s="111"/>
      <c r="BW211" s="111"/>
      <c r="BX211" s="111"/>
      <c r="BY211" s="111"/>
      <c r="BZ211" s="111"/>
      <c r="CA211" s="111"/>
      <c r="CB211" s="111"/>
      <c r="CC211" s="111"/>
      <c r="CD211" s="111"/>
      <c r="CE211" s="111"/>
      <c r="CF211" s="111"/>
      <c r="CG211" s="111"/>
      <c r="CH211" s="111"/>
      <c r="CI211" s="111"/>
      <c r="CJ211" s="111"/>
      <c r="CK211" s="111"/>
      <c r="CL211" s="111"/>
      <c r="CM211" s="111"/>
      <c r="CN211" s="111"/>
      <c r="CO211" s="111"/>
      <c r="CP211" s="111"/>
      <c r="CQ211" s="111"/>
      <c r="CR211" s="111"/>
      <c r="CS211" s="111"/>
      <c r="CT211" s="111"/>
      <c r="CU211" s="111"/>
      <c r="CV211" s="111"/>
      <c r="CW211" s="111"/>
      <c r="CX211" s="111"/>
      <c r="CY211" s="111"/>
      <c r="CZ211" s="111"/>
      <c r="DA211" s="111"/>
      <c r="DB211" s="111"/>
      <c r="DC211" s="111"/>
      <c r="DD211" s="111"/>
      <c r="DE211" s="111"/>
      <c r="DF211" s="111"/>
      <c r="DG211" s="111"/>
      <c r="DH211" s="111"/>
      <c r="DI211" s="111"/>
    </row>
    <row r="212" spans="1:113" s="112" customFormat="1" ht="22.8" hidden="1" x14ac:dyDescent="0.2">
      <c r="A212" s="30" t="s">
        <v>59</v>
      </c>
      <c r="B212" s="155"/>
      <c r="C212" s="151"/>
      <c r="D212" s="52" t="s">
        <v>3851</v>
      </c>
      <c r="E212" s="157"/>
      <c r="F212" s="53" t="s">
        <v>4402</v>
      </c>
      <c r="G212" s="54"/>
      <c r="H212" s="55"/>
      <c r="I212" s="56"/>
      <c r="J212" s="57"/>
      <c r="K212" s="58"/>
      <c r="L212" s="56"/>
      <c r="M212" s="56" t="str">
        <f>IF(ISNUMBER(H212),L212*H212,IF(ISNUMBER(J212),J212,IF(J212="RATE ONLY",LOWER("RATE ONLY")," ")))</f>
        <v xml:space="preserve"> </v>
      </c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111"/>
      <c r="AJ212" s="111"/>
      <c r="AK212" s="111"/>
      <c r="AL212" s="111"/>
      <c r="AM212" s="111"/>
      <c r="AN212" s="111"/>
      <c r="AO212" s="111"/>
      <c r="AP212" s="111"/>
      <c r="AQ212" s="111"/>
      <c r="AR212" s="111"/>
      <c r="AS212" s="111"/>
      <c r="AT212" s="111"/>
      <c r="AU212" s="111"/>
      <c r="AV212" s="111"/>
      <c r="AW212" s="111"/>
      <c r="AX212" s="111"/>
      <c r="AY212" s="111"/>
      <c r="AZ212" s="111"/>
      <c r="BA212" s="111"/>
      <c r="BB212" s="111"/>
      <c r="BC212" s="111"/>
      <c r="BD212" s="111"/>
      <c r="BE212" s="111"/>
      <c r="BF212" s="111"/>
      <c r="BG212" s="111"/>
      <c r="BH212" s="111"/>
      <c r="BI212" s="111"/>
      <c r="BJ212" s="111"/>
      <c r="BK212" s="111"/>
      <c r="BL212" s="111"/>
      <c r="BM212" s="111"/>
      <c r="BN212" s="111"/>
      <c r="BO212" s="111"/>
      <c r="BP212" s="111"/>
      <c r="BQ212" s="111"/>
      <c r="BR212" s="111"/>
      <c r="BS212" s="111"/>
      <c r="BT212" s="111"/>
      <c r="BU212" s="111"/>
      <c r="BV212" s="111"/>
      <c r="BW212" s="111"/>
      <c r="BX212" s="111"/>
      <c r="BY212" s="111"/>
      <c r="BZ212" s="111"/>
      <c r="CA212" s="111"/>
      <c r="CB212" s="111"/>
      <c r="CC212" s="111"/>
      <c r="CD212" s="111"/>
      <c r="CE212" s="111"/>
      <c r="CF212" s="111"/>
      <c r="CG212" s="111"/>
      <c r="CH212" s="111"/>
      <c r="CI212" s="111"/>
      <c r="CJ212" s="111"/>
      <c r="CK212" s="111"/>
      <c r="CL212" s="111"/>
      <c r="CM212" s="111"/>
      <c r="CN212" s="111"/>
      <c r="CO212" s="111"/>
      <c r="CP212" s="111"/>
      <c r="CQ212" s="111"/>
      <c r="CR212" s="111"/>
      <c r="CS212" s="111"/>
      <c r="CT212" s="111"/>
      <c r="CU212" s="111"/>
      <c r="CV212" s="111"/>
      <c r="CW212" s="111"/>
      <c r="CX212" s="111"/>
      <c r="CY212" s="111"/>
      <c r="CZ212" s="111"/>
      <c r="DA212" s="111"/>
      <c r="DB212" s="111"/>
      <c r="DC212" s="111"/>
      <c r="DD212" s="111"/>
      <c r="DE212" s="111"/>
      <c r="DF212" s="111"/>
      <c r="DG212" s="111"/>
      <c r="DH212" s="111"/>
      <c r="DI212" s="111"/>
    </row>
    <row r="213" spans="1:113" s="112" customFormat="1" hidden="1" x14ac:dyDescent="0.2">
      <c r="A213" s="30"/>
      <c r="B213" s="42"/>
      <c r="C213" s="51"/>
      <c r="D213" s="52"/>
      <c r="E213" s="51"/>
      <c r="F213" s="53"/>
      <c r="G213" s="103"/>
      <c r="H213" s="45"/>
      <c r="I213" s="104"/>
      <c r="J213" s="105"/>
      <c r="K213" s="48"/>
      <c r="L213" s="106"/>
      <c r="M213" s="104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  <c r="AE213" s="111"/>
      <c r="AF213" s="111"/>
      <c r="AG213" s="111"/>
      <c r="AH213" s="111"/>
      <c r="AI213" s="111"/>
      <c r="AJ213" s="111"/>
      <c r="AK213" s="111"/>
      <c r="AL213" s="111"/>
      <c r="AM213" s="111"/>
      <c r="AN213" s="111"/>
      <c r="AO213" s="111"/>
      <c r="AP213" s="111"/>
      <c r="AQ213" s="111"/>
      <c r="AR213" s="111"/>
      <c r="AS213" s="111"/>
      <c r="AT213" s="111"/>
      <c r="AU213" s="111"/>
      <c r="AV213" s="111"/>
      <c r="AW213" s="111"/>
      <c r="AX213" s="111"/>
      <c r="AY213" s="111"/>
      <c r="AZ213" s="111"/>
      <c r="BA213" s="111"/>
      <c r="BB213" s="111"/>
      <c r="BC213" s="111"/>
      <c r="BD213" s="111"/>
      <c r="BE213" s="111"/>
      <c r="BF213" s="111"/>
      <c r="BG213" s="111"/>
      <c r="BH213" s="111"/>
      <c r="BI213" s="111"/>
      <c r="BJ213" s="111"/>
      <c r="BK213" s="111"/>
      <c r="BL213" s="111"/>
      <c r="BM213" s="111"/>
      <c r="BN213" s="111"/>
      <c r="BO213" s="111"/>
      <c r="BP213" s="111"/>
      <c r="BQ213" s="111"/>
      <c r="BR213" s="111"/>
      <c r="BS213" s="111"/>
      <c r="BT213" s="111"/>
      <c r="BU213" s="111"/>
      <c r="BV213" s="111"/>
      <c r="BW213" s="111"/>
      <c r="BX213" s="111"/>
      <c r="BY213" s="111"/>
      <c r="BZ213" s="111"/>
      <c r="CA213" s="111"/>
      <c r="CB213" s="111"/>
      <c r="CC213" s="111"/>
      <c r="CD213" s="111"/>
      <c r="CE213" s="111"/>
      <c r="CF213" s="111"/>
      <c r="CG213" s="111"/>
      <c r="CH213" s="111"/>
      <c r="CI213" s="111"/>
      <c r="CJ213" s="111"/>
      <c r="CK213" s="111"/>
      <c r="CL213" s="111"/>
      <c r="CM213" s="111"/>
      <c r="CN213" s="111"/>
      <c r="CO213" s="111"/>
      <c r="CP213" s="111"/>
      <c r="CQ213" s="111"/>
      <c r="CR213" s="111"/>
      <c r="CS213" s="111"/>
      <c r="CT213" s="111"/>
      <c r="CU213" s="111"/>
      <c r="CV213" s="111"/>
      <c r="CW213" s="111"/>
      <c r="CX213" s="111"/>
      <c r="CY213" s="111"/>
      <c r="CZ213" s="111"/>
      <c r="DA213" s="111"/>
      <c r="DB213" s="111"/>
      <c r="DC213" s="111"/>
      <c r="DD213" s="111"/>
      <c r="DE213" s="111"/>
      <c r="DF213" s="111"/>
      <c r="DG213" s="111"/>
      <c r="DH213" s="111"/>
      <c r="DI213" s="111"/>
    </row>
    <row r="214" spans="1:113" s="112" customFormat="1" hidden="1" x14ac:dyDescent="0.2">
      <c r="A214" s="30" t="s">
        <v>4591</v>
      </c>
      <c r="B214" s="166"/>
      <c r="C214" s="167"/>
      <c r="D214" s="168"/>
      <c r="E214" s="159" t="s">
        <v>3877</v>
      </c>
      <c r="F214" s="161" t="s">
        <v>4392</v>
      </c>
      <c r="G214" s="162" t="s">
        <v>2</v>
      </c>
      <c r="H214" s="163"/>
      <c r="I214" s="164"/>
      <c r="J214" s="165"/>
      <c r="K214" s="58"/>
      <c r="L214" s="56"/>
      <c r="M214" s="56" t="str">
        <f t="shared" si="2"/>
        <v xml:space="preserve"> </v>
      </c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  <c r="AE214" s="111"/>
      <c r="AF214" s="111"/>
      <c r="AG214" s="111"/>
      <c r="AH214" s="111"/>
      <c r="AI214" s="111"/>
      <c r="AJ214" s="111"/>
      <c r="AK214" s="111"/>
      <c r="AL214" s="111"/>
      <c r="AM214" s="111"/>
      <c r="AN214" s="111"/>
      <c r="AO214" s="111"/>
      <c r="AP214" s="111"/>
      <c r="AQ214" s="111"/>
      <c r="AR214" s="111"/>
      <c r="AS214" s="111"/>
      <c r="AT214" s="111"/>
      <c r="AU214" s="111"/>
      <c r="AV214" s="111"/>
      <c r="AW214" s="111"/>
      <c r="AX214" s="111"/>
      <c r="AY214" s="111"/>
      <c r="AZ214" s="111"/>
      <c r="BA214" s="111"/>
      <c r="BB214" s="111"/>
      <c r="BC214" s="111"/>
      <c r="BD214" s="111"/>
      <c r="BE214" s="111"/>
      <c r="BF214" s="111"/>
      <c r="BG214" s="111"/>
      <c r="BH214" s="111"/>
      <c r="BI214" s="111"/>
      <c r="BJ214" s="111"/>
      <c r="BK214" s="111"/>
      <c r="BL214" s="111"/>
      <c r="BM214" s="111"/>
      <c r="BN214" s="111"/>
      <c r="BO214" s="111"/>
      <c r="BP214" s="111"/>
      <c r="BQ214" s="111"/>
      <c r="BR214" s="111"/>
      <c r="BS214" s="111"/>
      <c r="BT214" s="111"/>
      <c r="BU214" s="111"/>
      <c r="BV214" s="111"/>
      <c r="BW214" s="111"/>
      <c r="BX214" s="111"/>
      <c r="BY214" s="111"/>
      <c r="BZ214" s="111"/>
      <c r="CA214" s="111"/>
      <c r="CB214" s="111"/>
      <c r="CC214" s="111"/>
      <c r="CD214" s="111"/>
      <c r="CE214" s="111"/>
      <c r="CF214" s="111"/>
      <c r="CG214" s="111"/>
      <c r="CH214" s="111"/>
      <c r="CI214" s="111"/>
      <c r="CJ214" s="111"/>
      <c r="CK214" s="111"/>
      <c r="CL214" s="111"/>
      <c r="CM214" s="111"/>
      <c r="CN214" s="111"/>
      <c r="CO214" s="111"/>
      <c r="CP214" s="111"/>
      <c r="CQ214" s="111"/>
      <c r="CR214" s="111"/>
      <c r="CS214" s="111"/>
      <c r="CT214" s="111"/>
      <c r="CU214" s="111"/>
      <c r="CV214" s="111"/>
      <c r="CW214" s="111"/>
      <c r="CX214" s="111"/>
      <c r="CY214" s="111"/>
      <c r="CZ214" s="111"/>
      <c r="DA214" s="111"/>
      <c r="DB214" s="111"/>
      <c r="DC214" s="111"/>
      <c r="DD214" s="111"/>
      <c r="DE214" s="111"/>
      <c r="DF214" s="111"/>
      <c r="DG214" s="111"/>
      <c r="DH214" s="111"/>
      <c r="DI214" s="111"/>
    </row>
    <row r="215" spans="1:113" s="112" customFormat="1" hidden="1" x14ac:dyDescent="0.2">
      <c r="A215" s="30" t="s">
        <v>4591</v>
      </c>
      <c r="B215" s="166"/>
      <c r="C215" s="167"/>
      <c r="D215" s="168"/>
      <c r="E215" s="159" t="s">
        <v>3878</v>
      </c>
      <c r="F215" s="161" t="s">
        <v>4393</v>
      </c>
      <c r="G215" s="162" t="s">
        <v>2</v>
      </c>
      <c r="H215" s="163"/>
      <c r="I215" s="164"/>
      <c r="J215" s="165"/>
      <c r="K215" s="58"/>
      <c r="L215" s="56"/>
      <c r="M215" s="56" t="str">
        <f t="shared" si="2"/>
        <v xml:space="preserve"> </v>
      </c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  <c r="AE215" s="111"/>
      <c r="AF215" s="111"/>
      <c r="AG215" s="111"/>
      <c r="AH215" s="111"/>
      <c r="AI215" s="111"/>
      <c r="AJ215" s="111"/>
      <c r="AK215" s="111"/>
      <c r="AL215" s="111"/>
      <c r="AM215" s="111"/>
      <c r="AN215" s="111"/>
      <c r="AO215" s="111"/>
      <c r="AP215" s="111"/>
      <c r="AQ215" s="111"/>
      <c r="AR215" s="111"/>
      <c r="AS215" s="111"/>
      <c r="AT215" s="111"/>
      <c r="AU215" s="111"/>
      <c r="AV215" s="111"/>
      <c r="AW215" s="111"/>
      <c r="AX215" s="111"/>
      <c r="AY215" s="111"/>
      <c r="AZ215" s="111"/>
      <c r="BA215" s="111"/>
      <c r="BB215" s="111"/>
      <c r="BC215" s="111"/>
      <c r="BD215" s="111"/>
      <c r="BE215" s="111"/>
      <c r="BF215" s="111"/>
      <c r="BG215" s="111"/>
      <c r="BH215" s="111"/>
      <c r="BI215" s="111"/>
      <c r="BJ215" s="111"/>
      <c r="BK215" s="111"/>
      <c r="BL215" s="111"/>
      <c r="BM215" s="111"/>
      <c r="BN215" s="111"/>
      <c r="BO215" s="111"/>
      <c r="BP215" s="111"/>
      <c r="BQ215" s="111"/>
      <c r="BR215" s="111"/>
      <c r="BS215" s="111"/>
      <c r="BT215" s="111"/>
      <c r="BU215" s="111"/>
      <c r="BV215" s="111"/>
      <c r="BW215" s="111"/>
      <c r="BX215" s="111"/>
      <c r="BY215" s="111"/>
      <c r="BZ215" s="111"/>
      <c r="CA215" s="111"/>
      <c r="CB215" s="111"/>
      <c r="CC215" s="111"/>
      <c r="CD215" s="111"/>
      <c r="CE215" s="111"/>
      <c r="CF215" s="111"/>
      <c r="CG215" s="111"/>
      <c r="CH215" s="111"/>
      <c r="CI215" s="111"/>
      <c r="CJ215" s="111"/>
      <c r="CK215" s="111"/>
      <c r="CL215" s="111"/>
      <c r="CM215" s="111"/>
      <c r="CN215" s="111"/>
      <c r="CO215" s="111"/>
      <c r="CP215" s="111"/>
      <c r="CQ215" s="111"/>
      <c r="CR215" s="111"/>
      <c r="CS215" s="111"/>
      <c r="CT215" s="111"/>
      <c r="CU215" s="111"/>
      <c r="CV215" s="111"/>
      <c r="CW215" s="111"/>
      <c r="CX215" s="111"/>
      <c r="CY215" s="111"/>
      <c r="CZ215" s="111"/>
      <c r="DA215" s="111"/>
      <c r="DB215" s="111"/>
      <c r="DC215" s="111"/>
      <c r="DD215" s="111"/>
      <c r="DE215" s="111"/>
      <c r="DF215" s="111"/>
      <c r="DG215" s="111"/>
      <c r="DH215" s="111"/>
      <c r="DI215" s="111"/>
    </row>
    <row r="216" spans="1:113" s="112" customFormat="1" hidden="1" x14ac:dyDescent="0.2">
      <c r="A216" s="30" t="s">
        <v>56</v>
      </c>
      <c r="B216" s="155"/>
      <c r="C216" s="151" t="s">
        <v>839</v>
      </c>
      <c r="D216" s="52"/>
      <c r="E216" s="157"/>
      <c r="F216" s="53" t="s">
        <v>4492</v>
      </c>
      <c r="G216" s="54"/>
      <c r="H216" s="55"/>
      <c r="I216" s="56"/>
      <c r="J216" s="57"/>
      <c r="K216" s="58"/>
      <c r="L216" s="56"/>
      <c r="M216" s="56" t="str">
        <f>IF(ISNUMBER(H216),L216*H216,IF(ISNUMBER(J216),J216,IF(J216="RATE ONLY",LOWER("RATE ONLY")," ")))</f>
        <v xml:space="preserve"> </v>
      </c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  <c r="AE216" s="111"/>
      <c r="AF216" s="111"/>
      <c r="AG216" s="111"/>
      <c r="AH216" s="111"/>
      <c r="AI216" s="111"/>
      <c r="AJ216" s="111"/>
      <c r="AK216" s="111"/>
      <c r="AL216" s="111"/>
      <c r="AM216" s="111"/>
      <c r="AN216" s="111"/>
      <c r="AO216" s="111"/>
      <c r="AP216" s="111"/>
      <c r="AQ216" s="111"/>
      <c r="AR216" s="111"/>
      <c r="AS216" s="111"/>
      <c r="AT216" s="111"/>
      <c r="AU216" s="111"/>
      <c r="AV216" s="111"/>
      <c r="AW216" s="111"/>
      <c r="AX216" s="111"/>
      <c r="AY216" s="111"/>
      <c r="AZ216" s="111"/>
      <c r="BA216" s="111"/>
      <c r="BB216" s="111"/>
      <c r="BC216" s="111"/>
      <c r="BD216" s="111"/>
      <c r="BE216" s="111"/>
      <c r="BF216" s="111"/>
      <c r="BG216" s="111"/>
      <c r="BH216" s="111"/>
      <c r="BI216" s="111"/>
      <c r="BJ216" s="111"/>
      <c r="BK216" s="111"/>
      <c r="BL216" s="111"/>
      <c r="BM216" s="111"/>
      <c r="BN216" s="111"/>
      <c r="BO216" s="111"/>
      <c r="BP216" s="111"/>
      <c r="BQ216" s="111"/>
      <c r="BR216" s="111"/>
      <c r="BS216" s="111"/>
      <c r="BT216" s="111"/>
      <c r="BU216" s="111"/>
      <c r="BV216" s="111"/>
      <c r="BW216" s="111"/>
      <c r="BX216" s="111"/>
      <c r="BY216" s="111"/>
      <c r="BZ216" s="111"/>
      <c r="CA216" s="111"/>
      <c r="CB216" s="111"/>
      <c r="CC216" s="111"/>
      <c r="CD216" s="111"/>
      <c r="CE216" s="111"/>
      <c r="CF216" s="111"/>
      <c r="CG216" s="111"/>
      <c r="CH216" s="111"/>
      <c r="CI216" s="111"/>
      <c r="CJ216" s="111"/>
      <c r="CK216" s="111"/>
      <c r="CL216" s="111"/>
      <c r="CM216" s="111"/>
      <c r="CN216" s="111"/>
      <c r="CO216" s="111"/>
      <c r="CP216" s="111"/>
      <c r="CQ216" s="111"/>
      <c r="CR216" s="111"/>
      <c r="CS216" s="111"/>
      <c r="CT216" s="111"/>
      <c r="CU216" s="111"/>
      <c r="CV216" s="111"/>
      <c r="CW216" s="111"/>
      <c r="CX216" s="111"/>
      <c r="CY216" s="111"/>
      <c r="CZ216" s="111"/>
      <c r="DA216" s="111"/>
      <c r="DB216" s="111"/>
      <c r="DC216" s="111"/>
      <c r="DD216" s="111"/>
      <c r="DE216" s="111"/>
      <c r="DF216" s="111"/>
      <c r="DG216" s="111"/>
      <c r="DH216" s="111"/>
      <c r="DI216" s="111"/>
    </row>
    <row r="217" spans="1:113" s="112" customFormat="1" hidden="1" x14ac:dyDescent="0.2">
      <c r="A217" s="30"/>
      <c r="B217" s="42"/>
      <c r="C217" s="51"/>
      <c r="D217" s="52"/>
      <c r="E217" s="51"/>
      <c r="F217" s="53"/>
      <c r="G217" s="103"/>
      <c r="H217" s="45"/>
      <c r="I217" s="104"/>
      <c r="J217" s="105"/>
      <c r="K217" s="48"/>
      <c r="L217" s="106"/>
      <c r="M217" s="104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  <c r="AE217" s="111"/>
      <c r="AF217" s="111"/>
      <c r="AG217" s="111"/>
      <c r="AH217" s="111"/>
      <c r="AI217" s="111"/>
      <c r="AJ217" s="111"/>
      <c r="AK217" s="111"/>
      <c r="AL217" s="111"/>
      <c r="AM217" s="111"/>
      <c r="AN217" s="111"/>
      <c r="AO217" s="111"/>
      <c r="AP217" s="111"/>
      <c r="AQ217" s="111"/>
      <c r="AR217" s="111"/>
      <c r="AS217" s="111"/>
      <c r="AT217" s="111"/>
      <c r="AU217" s="111"/>
      <c r="AV217" s="111"/>
      <c r="AW217" s="111"/>
      <c r="AX217" s="111"/>
      <c r="AY217" s="111"/>
      <c r="AZ217" s="111"/>
      <c r="BA217" s="111"/>
      <c r="BB217" s="111"/>
      <c r="BC217" s="111"/>
      <c r="BD217" s="111"/>
      <c r="BE217" s="111"/>
      <c r="BF217" s="111"/>
      <c r="BG217" s="111"/>
      <c r="BH217" s="111"/>
      <c r="BI217" s="111"/>
      <c r="BJ217" s="111"/>
      <c r="BK217" s="111"/>
      <c r="BL217" s="111"/>
      <c r="BM217" s="111"/>
      <c r="BN217" s="111"/>
      <c r="BO217" s="111"/>
      <c r="BP217" s="111"/>
      <c r="BQ217" s="111"/>
      <c r="BR217" s="111"/>
      <c r="BS217" s="111"/>
      <c r="BT217" s="111"/>
      <c r="BU217" s="111"/>
      <c r="BV217" s="111"/>
      <c r="BW217" s="111"/>
      <c r="BX217" s="111"/>
      <c r="BY217" s="111"/>
      <c r="BZ217" s="111"/>
      <c r="CA217" s="111"/>
      <c r="CB217" s="111"/>
      <c r="CC217" s="111"/>
      <c r="CD217" s="111"/>
      <c r="CE217" s="111"/>
      <c r="CF217" s="111"/>
      <c r="CG217" s="111"/>
      <c r="CH217" s="111"/>
      <c r="CI217" s="111"/>
      <c r="CJ217" s="111"/>
      <c r="CK217" s="111"/>
      <c r="CL217" s="111"/>
      <c r="CM217" s="111"/>
      <c r="CN217" s="111"/>
      <c r="CO217" s="111"/>
      <c r="CP217" s="111"/>
      <c r="CQ217" s="111"/>
      <c r="CR217" s="111"/>
      <c r="CS217" s="111"/>
      <c r="CT217" s="111"/>
      <c r="CU217" s="111"/>
      <c r="CV217" s="111"/>
      <c r="CW217" s="111"/>
      <c r="CX217" s="111"/>
      <c r="CY217" s="111"/>
      <c r="CZ217" s="111"/>
      <c r="DA217" s="111"/>
      <c r="DB217" s="111"/>
      <c r="DC217" s="111"/>
      <c r="DD217" s="111"/>
      <c r="DE217" s="111"/>
      <c r="DF217" s="111"/>
      <c r="DG217" s="111"/>
      <c r="DH217" s="111"/>
      <c r="DI217" s="111"/>
    </row>
    <row r="218" spans="1:113" s="112" customFormat="1" ht="22.8" hidden="1" x14ac:dyDescent="0.2">
      <c r="A218" s="30" t="s">
        <v>59</v>
      </c>
      <c r="B218" s="155"/>
      <c r="C218" s="151"/>
      <c r="D218" s="52" t="s">
        <v>3851</v>
      </c>
      <c r="E218" s="157"/>
      <c r="F218" s="53" t="s">
        <v>4402</v>
      </c>
      <c r="G218" s="54"/>
      <c r="H218" s="55"/>
      <c r="I218" s="56"/>
      <c r="J218" s="57"/>
      <c r="K218" s="58"/>
      <c r="L218" s="56"/>
      <c r="M218" s="56" t="str">
        <f>IF(ISNUMBER(H218),L218*H218,IF(ISNUMBER(J218),J218,IF(J218="RATE ONLY",LOWER("RATE ONLY")," ")))</f>
        <v xml:space="preserve"> </v>
      </c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11"/>
      <c r="AE218" s="111"/>
      <c r="AF218" s="111"/>
      <c r="AG218" s="111"/>
      <c r="AH218" s="111"/>
      <c r="AI218" s="111"/>
      <c r="AJ218" s="111"/>
      <c r="AK218" s="111"/>
      <c r="AL218" s="111"/>
      <c r="AM218" s="111"/>
      <c r="AN218" s="111"/>
      <c r="AO218" s="111"/>
      <c r="AP218" s="111"/>
      <c r="AQ218" s="111"/>
      <c r="AR218" s="111"/>
      <c r="AS218" s="111"/>
      <c r="AT218" s="111"/>
      <c r="AU218" s="111"/>
      <c r="AV218" s="111"/>
      <c r="AW218" s="111"/>
      <c r="AX218" s="111"/>
      <c r="AY218" s="111"/>
      <c r="AZ218" s="111"/>
      <c r="BA218" s="111"/>
      <c r="BB218" s="111"/>
      <c r="BC218" s="111"/>
      <c r="BD218" s="111"/>
      <c r="BE218" s="111"/>
      <c r="BF218" s="111"/>
      <c r="BG218" s="111"/>
      <c r="BH218" s="111"/>
      <c r="BI218" s="111"/>
      <c r="BJ218" s="111"/>
      <c r="BK218" s="111"/>
      <c r="BL218" s="111"/>
      <c r="BM218" s="111"/>
      <c r="BN218" s="111"/>
      <c r="BO218" s="111"/>
      <c r="BP218" s="111"/>
      <c r="BQ218" s="111"/>
      <c r="BR218" s="111"/>
      <c r="BS218" s="111"/>
      <c r="BT218" s="111"/>
      <c r="BU218" s="111"/>
      <c r="BV218" s="111"/>
      <c r="BW218" s="111"/>
      <c r="BX218" s="111"/>
      <c r="BY218" s="111"/>
      <c r="BZ218" s="111"/>
      <c r="CA218" s="111"/>
      <c r="CB218" s="111"/>
      <c r="CC218" s="111"/>
      <c r="CD218" s="111"/>
      <c r="CE218" s="111"/>
      <c r="CF218" s="111"/>
      <c r="CG218" s="111"/>
      <c r="CH218" s="111"/>
      <c r="CI218" s="111"/>
      <c r="CJ218" s="111"/>
      <c r="CK218" s="111"/>
      <c r="CL218" s="111"/>
      <c r="CM218" s="111"/>
      <c r="CN218" s="111"/>
      <c r="CO218" s="111"/>
      <c r="CP218" s="111"/>
      <c r="CQ218" s="111"/>
      <c r="CR218" s="111"/>
      <c r="CS218" s="111"/>
      <c r="CT218" s="111"/>
      <c r="CU218" s="111"/>
      <c r="CV218" s="111"/>
      <c r="CW218" s="111"/>
      <c r="CX218" s="111"/>
      <c r="CY218" s="111"/>
      <c r="CZ218" s="111"/>
      <c r="DA218" s="111"/>
      <c r="DB218" s="111"/>
      <c r="DC218" s="111"/>
      <c r="DD218" s="111"/>
      <c r="DE218" s="111"/>
      <c r="DF218" s="111"/>
      <c r="DG218" s="111"/>
      <c r="DH218" s="111"/>
      <c r="DI218" s="111"/>
    </row>
    <row r="219" spans="1:113" s="112" customFormat="1" hidden="1" x14ac:dyDescent="0.2">
      <c r="A219" s="30"/>
      <c r="B219" s="42"/>
      <c r="C219" s="51"/>
      <c r="D219" s="52"/>
      <c r="E219" s="51"/>
      <c r="F219" s="53"/>
      <c r="G219" s="103"/>
      <c r="H219" s="45"/>
      <c r="I219" s="104"/>
      <c r="J219" s="105"/>
      <c r="K219" s="48"/>
      <c r="L219" s="106"/>
      <c r="M219" s="104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  <c r="AA219" s="111"/>
      <c r="AB219" s="111"/>
      <c r="AC219" s="111"/>
      <c r="AD219" s="111"/>
      <c r="AE219" s="111"/>
      <c r="AF219" s="111"/>
      <c r="AG219" s="111"/>
      <c r="AH219" s="111"/>
      <c r="AI219" s="111"/>
      <c r="AJ219" s="111"/>
      <c r="AK219" s="111"/>
      <c r="AL219" s="111"/>
      <c r="AM219" s="111"/>
      <c r="AN219" s="111"/>
      <c r="AO219" s="111"/>
      <c r="AP219" s="111"/>
      <c r="AQ219" s="111"/>
      <c r="AR219" s="111"/>
      <c r="AS219" s="111"/>
      <c r="AT219" s="111"/>
      <c r="AU219" s="111"/>
      <c r="AV219" s="111"/>
      <c r="AW219" s="111"/>
      <c r="AX219" s="111"/>
      <c r="AY219" s="111"/>
      <c r="AZ219" s="111"/>
      <c r="BA219" s="111"/>
      <c r="BB219" s="111"/>
      <c r="BC219" s="111"/>
      <c r="BD219" s="111"/>
      <c r="BE219" s="111"/>
      <c r="BF219" s="111"/>
      <c r="BG219" s="111"/>
      <c r="BH219" s="111"/>
      <c r="BI219" s="111"/>
      <c r="BJ219" s="111"/>
      <c r="BK219" s="111"/>
      <c r="BL219" s="111"/>
      <c r="BM219" s="111"/>
      <c r="BN219" s="111"/>
      <c r="BO219" s="111"/>
      <c r="BP219" s="111"/>
      <c r="BQ219" s="111"/>
      <c r="BR219" s="111"/>
      <c r="BS219" s="111"/>
      <c r="BT219" s="111"/>
      <c r="BU219" s="111"/>
      <c r="BV219" s="111"/>
      <c r="BW219" s="111"/>
      <c r="BX219" s="111"/>
      <c r="BY219" s="111"/>
      <c r="BZ219" s="111"/>
      <c r="CA219" s="111"/>
      <c r="CB219" s="111"/>
      <c r="CC219" s="111"/>
      <c r="CD219" s="111"/>
      <c r="CE219" s="111"/>
      <c r="CF219" s="111"/>
      <c r="CG219" s="111"/>
      <c r="CH219" s="111"/>
      <c r="CI219" s="111"/>
      <c r="CJ219" s="111"/>
      <c r="CK219" s="111"/>
      <c r="CL219" s="111"/>
      <c r="CM219" s="111"/>
      <c r="CN219" s="111"/>
      <c r="CO219" s="111"/>
      <c r="CP219" s="111"/>
      <c r="CQ219" s="111"/>
      <c r="CR219" s="111"/>
      <c r="CS219" s="111"/>
      <c r="CT219" s="111"/>
      <c r="CU219" s="111"/>
      <c r="CV219" s="111"/>
      <c r="CW219" s="111"/>
      <c r="CX219" s="111"/>
      <c r="CY219" s="111"/>
      <c r="CZ219" s="111"/>
      <c r="DA219" s="111"/>
      <c r="DB219" s="111"/>
      <c r="DC219" s="111"/>
      <c r="DD219" s="111"/>
      <c r="DE219" s="111"/>
      <c r="DF219" s="111"/>
      <c r="DG219" s="111"/>
      <c r="DH219" s="111"/>
      <c r="DI219" s="111"/>
    </row>
    <row r="220" spans="1:113" s="112" customFormat="1" hidden="1" x14ac:dyDescent="0.2">
      <c r="A220" s="30" t="s">
        <v>4591</v>
      </c>
      <c r="B220" s="166"/>
      <c r="C220" s="167"/>
      <c r="D220" s="168"/>
      <c r="E220" s="159" t="s">
        <v>3877</v>
      </c>
      <c r="F220" s="161" t="s">
        <v>4392</v>
      </c>
      <c r="G220" s="162" t="s">
        <v>2</v>
      </c>
      <c r="H220" s="163"/>
      <c r="I220" s="164"/>
      <c r="J220" s="165"/>
      <c r="K220" s="58"/>
      <c r="L220" s="56"/>
      <c r="M220" s="56" t="str">
        <f t="shared" si="2"/>
        <v xml:space="preserve"> </v>
      </c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  <c r="AA220" s="111"/>
      <c r="AB220" s="111"/>
      <c r="AC220" s="111"/>
      <c r="AD220" s="111"/>
      <c r="AE220" s="111"/>
      <c r="AF220" s="111"/>
      <c r="AG220" s="111"/>
      <c r="AH220" s="111"/>
      <c r="AI220" s="111"/>
      <c r="AJ220" s="111"/>
      <c r="AK220" s="111"/>
      <c r="AL220" s="111"/>
      <c r="AM220" s="111"/>
      <c r="AN220" s="111"/>
      <c r="AO220" s="111"/>
      <c r="AP220" s="111"/>
      <c r="AQ220" s="111"/>
      <c r="AR220" s="111"/>
      <c r="AS220" s="111"/>
      <c r="AT220" s="111"/>
      <c r="AU220" s="111"/>
      <c r="AV220" s="111"/>
      <c r="AW220" s="111"/>
      <c r="AX220" s="111"/>
      <c r="AY220" s="111"/>
      <c r="AZ220" s="111"/>
      <c r="BA220" s="111"/>
      <c r="BB220" s="111"/>
      <c r="BC220" s="111"/>
      <c r="BD220" s="111"/>
      <c r="BE220" s="111"/>
      <c r="BF220" s="111"/>
      <c r="BG220" s="111"/>
      <c r="BH220" s="111"/>
      <c r="BI220" s="111"/>
      <c r="BJ220" s="111"/>
      <c r="BK220" s="111"/>
      <c r="BL220" s="111"/>
      <c r="BM220" s="111"/>
      <c r="BN220" s="111"/>
      <c r="BO220" s="111"/>
      <c r="BP220" s="111"/>
      <c r="BQ220" s="111"/>
      <c r="BR220" s="111"/>
      <c r="BS220" s="111"/>
      <c r="BT220" s="111"/>
      <c r="BU220" s="111"/>
      <c r="BV220" s="111"/>
      <c r="BW220" s="111"/>
      <c r="BX220" s="111"/>
      <c r="BY220" s="111"/>
      <c r="BZ220" s="111"/>
      <c r="CA220" s="111"/>
      <c r="CB220" s="111"/>
      <c r="CC220" s="111"/>
      <c r="CD220" s="111"/>
      <c r="CE220" s="111"/>
      <c r="CF220" s="111"/>
      <c r="CG220" s="111"/>
      <c r="CH220" s="111"/>
      <c r="CI220" s="111"/>
      <c r="CJ220" s="111"/>
      <c r="CK220" s="111"/>
      <c r="CL220" s="111"/>
      <c r="CM220" s="111"/>
      <c r="CN220" s="111"/>
      <c r="CO220" s="111"/>
      <c r="CP220" s="111"/>
      <c r="CQ220" s="111"/>
      <c r="CR220" s="111"/>
      <c r="CS220" s="111"/>
      <c r="CT220" s="111"/>
      <c r="CU220" s="111"/>
      <c r="CV220" s="111"/>
      <c r="CW220" s="111"/>
      <c r="CX220" s="111"/>
      <c r="CY220" s="111"/>
      <c r="CZ220" s="111"/>
      <c r="DA220" s="111"/>
      <c r="DB220" s="111"/>
      <c r="DC220" s="111"/>
      <c r="DD220" s="111"/>
      <c r="DE220" s="111"/>
      <c r="DF220" s="111"/>
      <c r="DG220" s="111"/>
      <c r="DH220" s="111"/>
      <c r="DI220" s="111"/>
    </row>
    <row r="221" spans="1:113" s="112" customFormat="1" hidden="1" x14ac:dyDescent="0.2">
      <c r="A221" s="30" t="s">
        <v>4591</v>
      </c>
      <c r="B221" s="166"/>
      <c r="C221" s="167"/>
      <c r="D221" s="168"/>
      <c r="E221" s="159" t="s">
        <v>3878</v>
      </c>
      <c r="F221" s="161" t="s">
        <v>4393</v>
      </c>
      <c r="G221" s="162" t="s">
        <v>2</v>
      </c>
      <c r="H221" s="163"/>
      <c r="I221" s="164"/>
      <c r="J221" s="165"/>
      <c r="K221" s="58"/>
      <c r="L221" s="56"/>
      <c r="M221" s="56" t="str">
        <f t="shared" si="2"/>
        <v xml:space="preserve"> </v>
      </c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  <c r="AA221" s="111"/>
      <c r="AB221" s="111"/>
      <c r="AC221" s="111"/>
      <c r="AD221" s="111"/>
      <c r="AE221" s="111"/>
      <c r="AF221" s="111"/>
      <c r="AG221" s="111"/>
      <c r="AH221" s="111"/>
      <c r="AI221" s="111"/>
      <c r="AJ221" s="111"/>
      <c r="AK221" s="111"/>
      <c r="AL221" s="111"/>
      <c r="AM221" s="111"/>
      <c r="AN221" s="111"/>
      <c r="AO221" s="111"/>
      <c r="AP221" s="111"/>
      <c r="AQ221" s="111"/>
      <c r="AR221" s="111"/>
      <c r="AS221" s="111"/>
      <c r="AT221" s="111"/>
      <c r="AU221" s="111"/>
      <c r="AV221" s="111"/>
      <c r="AW221" s="111"/>
      <c r="AX221" s="111"/>
      <c r="AY221" s="111"/>
      <c r="AZ221" s="111"/>
      <c r="BA221" s="111"/>
      <c r="BB221" s="111"/>
      <c r="BC221" s="111"/>
      <c r="BD221" s="111"/>
      <c r="BE221" s="111"/>
      <c r="BF221" s="111"/>
      <c r="BG221" s="111"/>
      <c r="BH221" s="111"/>
      <c r="BI221" s="111"/>
      <c r="BJ221" s="111"/>
      <c r="BK221" s="111"/>
      <c r="BL221" s="111"/>
      <c r="BM221" s="111"/>
      <c r="BN221" s="111"/>
      <c r="BO221" s="111"/>
      <c r="BP221" s="111"/>
      <c r="BQ221" s="111"/>
      <c r="BR221" s="111"/>
      <c r="BS221" s="111"/>
      <c r="BT221" s="111"/>
      <c r="BU221" s="111"/>
      <c r="BV221" s="111"/>
      <c r="BW221" s="111"/>
      <c r="BX221" s="111"/>
      <c r="BY221" s="111"/>
      <c r="BZ221" s="111"/>
      <c r="CA221" s="111"/>
      <c r="CB221" s="111"/>
      <c r="CC221" s="111"/>
      <c r="CD221" s="111"/>
      <c r="CE221" s="111"/>
      <c r="CF221" s="111"/>
      <c r="CG221" s="111"/>
      <c r="CH221" s="111"/>
      <c r="CI221" s="111"/>
      <c r="CJ221" s="111"/>
      <c r="CK221" s="111"/>
      <c r="CL221" s="111"/>
      <c r="CM221" s="111"/>
      <c r="CN221" s="111"/>
      <c r="CO221" s="111"/>
      <c r="CP221" s="111"/>
      <c r="CQ221" s="111"/>
      <c r="CR221" s="111"/>
      <c r="CS221" s="111"/>
      <c r="CT221" s="111"/>
      <c r="CU221" s="111"/>
      <c r="CV221" s="111"/>
      <c r="CW221" s="111"/>
      <c r="CX221" s="111"/>
      <c r="CY221" s="111"/>
      <c r="CZ221" s="111"/>
      <c r="DA221" s="111"/>
      <c r="DB221" s="111"/>
      <c r="DC221" s="111"/>
      <c r="DD221" s="111"/>
      <c r="DE221" s="111"/>
      <c r="DF221" s="111"/>
      <c r="DG221" s="111"/>
      <c r="DH221" s="111"/>
      <c r="DI221" s="111"/>
    </row>
    <row r="222" spans="1:113" s="112" customFormat="1" ht="46.8" hidden="1" x14ac:dyDescent="0.2">
      <c r="A222" s="30" t="s">
        <v>55</v>
      </c>
      <c r="B222" s="150" t="s">
        <v>841</v>
      </c>
      <c r="C222" s="151"/>
      <c r="D222" s="52"/>
      <c r="E222" s="157"/>
      <c r="F222" s="43" t="s">
        <v>4301</v>
      </c>
      <c r="G222" s="54" t="s">
        <v>19</v>
      </c>
      <c r="H222" s="55"/>
      <c r="I222" s="56"/>
      <c r="J222" s="57"/>
      <c r="K222" s="58"/>
      <c r="L222" s="56"/>
      <c r="M222" s="56" t="str">
        <f>IF(ISNUMBER(H222),L222*H222,IF(ISNUMBER(J222),J222,IF(J222="RATE ONLY",LOWER("RATE ONLY")," ")))</f>
        <v xml:space="preserve"> </v>
      </c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  <c r="AA222" s="111"/>
      <c r="AB222" s="111"/>
      <c r="AC222" s="111"/>
      <c r="AD222" s="111"/>
      <c r="AE222" s="111"/>
      <c r="AF222" s="111"/>
      <c r="AG222" s="111"/>
      <c r="AH222" s="111"/>
      <c r="AI222" s="111"/>
      <c r="AJ222" s="111"/>
      <c r="AK222" s="111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AZ222" s="111"/>
      <c r="BA222" s="111"/>
      <c r="BB222" s="111"/>
      <c r="BC222" s="111"/>
      <c r="BD222" s="111"/>
      <c r="BE222" s="111"/>
      <c r="BF222" s="111"/>
      <c r="BG222" s="111"/>
      <c r="BH222" s="111"/>
      <c r="BI222" s="111"/>
      <c r="BJ222" s="111"/>
      <c r="BK222" s="111"/>
      <c r="BL222" s="111"/>
      <c r="BM222" s="111"/>
      <c r="BN222" s="111"/>
      <c r="BO222" s="111"/>
      <c r="BP222" s="111"/>
      <c r="BQ222" s="111"/>
      <c r="BR222" s="111"/>
      <c r="BS222" s="111"/>
      <c r="BT222" s="111"/>
      <c r="BU222" s="111"/>
      <c r="BV222" s="111"/>
      <c r="BW222" s="111"/>
      <c r="BX222" s="111"/>
      <c r="BY222" s="111"/>
      <c r="BZ222" s="111"/>
      <c r="CA222" s="111"/>
      <c r="CB222" s="111"/>
      <c r="CC222" s="111"/>
      <c r="CD222" s="111"/>
      <c r="CE222" s="111"/>
      <c r="CF222" s="111"/>
      <c r="CG222" s="111"/>
      <c r="CH222" s="111"/>
      <c r="CI222" s="111"/>
      <c r="CJ222" s="111"/>
      <c r="CK222" s="111"/>
      <c r="CL222" s="111"/>
      <c r="CM222" s="111"/>
      <c r="CN222" s="111"/>
      <c r="CO222" s="111"/>
      <c r="CP222" s="111"/>
      <c r="CQ222" s="111"/>
      <c r="CR222" s="111"/>
      <c r="CS222" s="111"/>
      <c r="CT222" s="111"/>
      <c r="CU222" s="111"/>
      <c r="CV222" s="111"/>
      <c r="CW222" s="111"/>
      <c r="CX222" s="111"/>
      <c r="CY222" s="111"/>
      <c r="CZ222" s="111"/>
      <c r="DA222" s="111"/>
      <c r="DB222" s="111"/>
      <c r="DC222" s="111"/>
      <c r="DD222" s="111"/>
      <c r="DE222" s="111"/>
      <c r="DF222" s="111"/>
      <c r="DG222" s="111"/>
      <c r="DH222" s="111"/>
      <c r="DI222" s="111"/>
    </row>
    <row r="223" spans="1:113" s="112" customFormat="1" hidden="1" x14ac:dyDescent="0.2">
      <c r="A223" s="30"/>
      <c r="B223" s="42"/>
      <c r="C223" s="51"/>
      <c r="D223" s="52"/>
      <c r="E223" s="51"/>
      <c r="F223" s="53"/>
      <c r="G223" s="103"/>
      <c r="H223" s="45"/>
      <c r="I223" s="104"/>
      <c r="J223" s="105"/>
      <c r="K223" s="48"/>
      <c r="L223" s="106"/>
      <c r="M223" s="104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  <c r="AA223" s="111"/>
      <c r="AB223" s="111"/>
      <c r="AC223" s="111"/>
      <c r="AD223" s="111"/>
      <c r="AE223" s="111"/>
      <c r="AF223" s="111"/>
      <c r="AG223" s="111"/>
      <c r="AH223" s="111"/>
      <c r="AI223" s="111"/>
      <c r="AJ223" s="111"/>
      <c r="AK223" s="111"/>
      <c r="AL223" s="111"/>
      <c r="AM223" s="111"/>
      <c r="AN223" s="111"/>
      <c r="AO223" s="111"/>
      <c r="AP223" s="111"/>
      <c r="AQ223" s="111"/>
      <c r="AR223" s="111"/>
      <c r="AS223" s="111"/>
      <c r="AT223" s="111"/>
      <c r="AU223" s="111"/>
      <c r="AV223" s="111"/>
      <c r="AW223" s="111"/>
      <c r="AX223" s="111"/>
      <c r="AY223" s="111"/>
      <c r="AZ223" s="111"/>
      <c r="BA223" s="111"/>
      <c r="BB223" s="111"/>
      <c r="BC223" s="111"/>
      <c r="BD223" s="111"/>
      <c r="BE223" s="111"/>
      <c r="BF223" s="111"/>
      <c r="BG223" s="111"/>
      <c r="BH223" s="111"/>
      <c r="BI223" s="111"/>
      <c r="BJ223" s="111"/>
      <c r="BK223" s="111"/>
      <c r="BL223" s="111"/>
      <c r="BM223" s="111"/>
      <c r="BN223" s="111"/>
      <c r="BO223" s="111"/>
      <c r="BP223" s="111"/>
      <c r="BQ223" s="111"/>
      <c r="BR223" s="111"/>
      <c r="BS223" s="111"/>
      <c r="BT223" s="111"/>
      <c r="BU223" s="111"/>
      <c r="BV223" s="111"/>
      <c r="BW223" s="111"/>
      <c r="BX223" s="111"/>
      <c r="BY223" s="111"/>
      <c r="BZ223" s="111"/>
      <c r="CA223" s="111"/>
      <c r="CB223" s="111"/>
      <c r="CC223" s="111"/>
      <c r="CD223" s="111"/>
      <c r="CE223" s="111"/>
      <c r="CF223" s="111"/>
      <c r="CG223" s="111"/>
      <c r="CH223" s="111"/>
      <c r="CI223" s="111"/>
      <c r="CJ223" s="111"/>
      <c r="CK223" s="111"/>
      <c r="CL223" s="111"/>
      <c r="CM223" s="111"/>
      <c r="CN223" s="111"/>
      <c r="CO223" s="111"/>
      <c r="CP223" s="111"/>
      <c r="CQ223" s="111"/>
      <c r="CR223" s="111"/>
      <c r="CS223" s="111"/>
      <c r="CT223" s="111"/>
      <c r="CU223" s="111"/>
      <c r="CV223" s="111"/>
      <c r="CW223" s="111"/>
      <c r="CX223" s="111"/>
      <c r="CY223" s="111"/>
      <c r="CZ223" s="111"/>
      <c r="DA223" s="111"/>
      <c r="DB223" s="111"/>
      <c r="DC223" s="111"/>
      <c r="DD223" s="111"/>
      <c r="DE223" s="111"/>
      <c r="DF223" s="111"/>
      <c r="DG223" s="111"/>
      <c r="DH223" s="111"/>
      <c r="DI223" s="111"/>
    </row>
    <row r="224" spans="1:113" s="112" customFormat="1" ht="24" hidden="1" x14ac:dyDescent="0.2">
      <c r="A224" s="30" t="s">
        <v>55</v>
      </c>
      <c r="B224" s="150" t="s">
        <v>842</v>
      </c>
      <c r="C224" s="151"/>
      <c r="D224" s="52"/>
      <c r="E224" s="157"/>
      <c r="F224" s="43" t="s">
        <v>844</v>
      </c>
      <c r="G224" s="54"/>
      <c r="H224" s="55"/>
      <c r="I224" s="56"/>
      <c r="J224" s="57"/>
      <c r="K224" s="58"/>
      <c r="L224" s="56"/>
      <c r="M224" s="56" t="str">
        <f>IF(ISNUMBER(H224),L224*H224,IF(ISNUMBER(J224),J224,IF(J224="RATE ONLY",LOWER("RATE ONLY")," ")))</f>
        <v xml:space="preserve"> </v>
      </c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  <c r="AA224" s="111"/>
      <c r="AB224" s="111"/>
      <c r="AC224" s="111"/>
      <c r="AD224" s="111"/>
      <c r="AE224" s="111"/>
      <c r="AF224" s="111"/>
      <c r="AG224" s="111"/>
      <c r="AH224" s="111"/>
      <c r="AI224" s="111"/>
      <c r="AJ224" s="111"/>
      <c r="AK224" s="111"/>
      <c r="AL224" s="111"/>
      <c r="AM224" s="111"/>
      <c r="AN224" s="111"/>
      <c r="AO224" s="111"/>
      <c r="AP224" s="111"/>
      <c r="AQ224" s="111"/>
      <c r="AR224" s="111"/>
      <c r="AS224" s="111"/>
      <c r="AT224" s="111"/>
      <c r="AU224" s="111"/>
      <c r="AV224" s="111"/>
      <c r="AW224" s="111"/>
      <c r="AX224" s="111"/>
      <c r="AY224" s="111"/>
      <c r="AZ224" s="111"/>
      <c r="BA224" s="111"/>
      <c r="BB224" s="111"/>
      <c r="BC224" s="111"/>
      <c r="BD224" s="111"/>
      <c r="BE224" s="111"/>
      <c r="BF224" s="111"/>
      <c r="BG224" s="111"/>
      <c r="BH224" s="111"/>
      <c r="BI224" s="111"/>
      <c r="BJ224" s="111"/>
      <c r="BK224" s="111"/>
      <c r="BL224" s="111"/>
      <c r="BM224" s="111"/>
      <c r="BN224" s="111"/>
      <c r="BO224" s="111"/>
      <c r="BP224" s="111"/>
      <c r="BQ224" s="111"/>
      <c r="BR224" s="111"/>
      <c r="BS224" s="111"/>
      <c r="BT224" s="111"/>
      <c r="BU224" s="111"/>
      <c r="BV224" s="111"/>
      <c r="BW224" s="111"/>
      <c r="BX224" s="111"/>
      <c r="BY224" s="111"/>
      <c r="BZ224" s="111"/>
      <c r="CA224" s="111"/>
      <c r="CB224" s="111"/>
      <c r="CC224" s="111"/>
      <c r="CD224" s="111"/>
      <c r="CE224" s="111"/>
      <c r="CF224" s="111"/>
      <c r="CG224" s="111"/>
      <c r="CH224" s="111"/>
      <c r="CI224" s="111"/>
      <c r="CJ224" s="111"/>
      <c r="CK224" s="111"/>
      <c r="CL224" s="111"/>
      <c r="CM224" s="111"/>
      <c r="CN224" s="111"/>
      <c r="CO224" s="111"/>
      <c r="CP224" s="111"/>
      <c r="CQ224" s="111"/>
      <c r="CR224" s="111"/>
      <c r="CS224" s="111"/>
      <c r="CT224" s="111"/>
      <c r="CU224" s="111"/>
      <c r="CV224" s="111"/>
      <c r="CW224" s="111"/>
      <c r="CX224" s="111"/>
      <c r="CY224" s="111"/>
      <c r="CZ224" s="111"/>
      <c r="DA224" s="111"/>
      <c r="DB224" s="111"/>
      <c r="DC224" s="111"/>
      <c r="DD224" s="111"/>
      <c r="DE224" s="111"/>
      <c r="DF224" s="111"/>
      <c r="DG224" s="111"/>
      <c r="DH224" s="111"/>
      <c r="DI224" s="111"/>
    </row>
    <row r="225" spans="1:113" s="112" customFormat="1" hidden="1" x14ac:dyDescent="0.2">
      <c r="A225" s="30"/>
      <c r="B225" s="42"/>
      <c r="C225" s="51"/>
      <c r="D225" s="52"/>
      <c r="E225" s="51"/>
      <c r="F225" s="53"/>
      <c r="G225" s="103"/>
      <c r="H225" s="45"/>
      <c r="I225" s="104"/>
      <c r="J225" s="105"/>
      <c r="K225" s="48"/>
      <c r="L225" s="106"/>
      <c r="M225" s="104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  <c r="AA225" s="111"/>
      <c r="AB225" s="111"/>
      <c r="AC225" s="111"/>
      <c r="AD225" s="111"/>
      <c r="AE225" s="111"/>
      <c r="AF225" s="111"/>
      <c r="AG225" s="111"/>
      <c r="AH225" s="111"/>
      <c r="AI225" s="111"/>
      <c r="AJ225" s="111"/>
      <c r="AK225" s="111"/>
      <c r="AL225" s="111"/>
      <c r="AM225" s="111"/>
      <c r="AN225" s="111"/>
      <c r="AO225" s="111"/>
      <c r="AP225" s="111"/>
      <c r="AQ225" s="111"/>
      <c r="AR225" s="111"/>
      <c r="AS225" s="111"/>
      <c r="AT225" s="111"/>
      <c r="AU225" s="111"/>
      <c r="AV225" s="111"/>
      <c r="AW225" s="111"/>
      <c r="AX225" s="111"/>
      <c r="AY225" s="111"/>
      <c r="AZ225" s="111"/>
      <c r="BA225" s="111"/>
      <c r="BB225" s="111"/>
      <c r="BC225" s="111"/>
      <c r="BD225" s="111"/>
      <c r="BE225" s="111"/>
      <c r="BF225" s="111"/>
      <c r="BG225" s="111"/>
      <c r="BH225" s="111"/>
      <c r="BI225" s="111"/>
      <c r="BJ225" s="111"/>
      <c r="BK225" s="111"/>
      <c r="BL225" s="111"/>
      <c r="BM225" s="111"/>
      <c r="BN225" s="111"/>
      <c r="BO225" s="111"/>
      <c r="BP225" s="111"/>
      <c r="BQ225" s="111"/>
      <c r="BR225" s="111"/>
      <c r="BS225" s="111"/>
      <c r="BT225" s="111"/>
      <c r="BU225" s="111"/>
      <c r="BV225" s="111"/>
      <c r="BW225" s="111"/>
      <c r="BX225" s="111"/>
      <c r="BY225" s="111"/>
      <c r="BZ225" s="111"/>
      <c r="CA225" s="111"/>
      <c r="CB225" s="111"/>
      <c r="CC225" s="111"/>
      <c r="CD225" s="111"/>
      <c r="CE225" s="111"/>
      <c r="CF225" s="111"/>
      <c r="CG225" s="111"/>
      <c r="CH225" s="111"/>
      <c r="CI225" s="111"/>
      <c r="CJ225" s="111"/>
      <c r="CK225" s="111"/>
      <c r="CL225" s="111"/>
      <c r="CM225" s="111"/>
      <c r="CN225" s="111"/>
      <c r="CO225" s="111"/>
      <c r="CP225" s="111"/>
      <c r="CQ225" s="111"/>
      <c r="CR225" s="111"/>
      <c r="CS225" s="111"/>
      <c r="CT225" s="111"/>
      <c r="CU225" s="111"/>
      <c r="CV225" s="111"/>
      <c r="CW225" s="111"/>
      <c r="CX225" s="111"/>
      <c r="CY225" s="111"/>
      <c r="CZ225" s="111"/>
      <c r="DA225" s="111"/>
      <c r="DB225" s="111"/>
      <c r="DC225" s="111"/>
      <c r="DD225" s="111"/>
      <c r="DE225" s="111"/>
      <c r="DF225" s="111"/>
      <c r="DG225" s="111"/>
      <c r="DH225" s="111"/>
      <c r="DI225" s="111"/>
    </row>
    <row r="226" spans="1:113" s="112" customFormat="1" ht="22.8" hidden="1" x14ac:dyDescent="0.2">
      <c r="A226" s="30" t="s">
        <v>56</v>
      </c>
      <c r="B226" s="155"/>
      <c r="C226" s="151" t="s">
        <v>843</v>
      </c>
      <c r="D226" s="52"/>
      <c r="E226" s="157"/>
      <c r="F226" s="53" t="s">
        <v>845</v>
      </c>
      <c r="G226" s="54"/>
      <c r="H226" s="55"/>
      <c r="I226" s="56"/>
      <c r="J226" s="57"/>
      <c r="K226" s="58"/>
      <c r="L226" s="56"/>
      <c r="M226" s="56" t="str">
        <f>IF(ISNUMBER(H226),L226*H226,IF(ISNUMBER(J226),J226,IF(J226="RATE ONLY",LOWER("RATE ONLY")," ")))</f>
        <v xml:space="preserve"> </v>
      </c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  <c r="AA226" s="111"/>
      <c r="AB226" s="111"/>
      <c r="AC226" s="111"/>
      <c r="AD226" s="111"/>
      <c r="AE226" s="111"/>
      <c r="AF226" s="111"/>
      <c r="AG226" s="111"/>
      <c r="AH226" s="111"/>
      <c r="AI226" s="111"/>
      <c r="AJ226" s="111"/>
      <c r="AK226" s="111"/>
      <c r="AL226" s="111"/>
      <c r="AM226" s="111"/>
      <c r="AN226" s="111"/>
      <c r="AO226" s="111"/>
      <c r="AP226" s="111"/>
      <c r="AQ226" s="111"/>
      <c r="AR226" s="111"/>
      <c r="AS226" s="111"/>
      <c r="AT226" s="111"/>
      <c r="AU226" s="111"/>
      <c r="AV226" s="111"/>
      <c r="AW226" s="111"/>
      <c r="AX226" s="111"/>
      <c r="AY226" s="111"/>
      <c r="AZ226" s="111"/>
      <c r="BA226" s="111"/>
      <c r="BB226" s="111"/>
      <c r="BC226" s="111"/>
      <c r="BD226" s="111"/>
      <c r="BE226" s="111"/>
      <c r="BF226" s="111"/>
      <c r="BG226" s="111"/>
      <c r="BH226" s="111"/>
      <c r="BI226" s="111"/>
      <c r="BJ226" s="111"/>
      <c r="BK226" s="111"/>
      <c r="BL226" s="111"/>
      <c r="BM226" s="111"/>
      <c r="BN226" s="111"/>
      <c r="BO226" s="111"/>
      <c r="BP226" s="111"/>
      <c r="BQ226" s="111"/>
      <c r="BR226" s="111"/>
      <c r="BS226" s="111"/>
      <c r="BT226" s="111"/>
      <c r="BU226" s="111"/>
      <c r="BV226" s="111"/>
      <c r="BW226" s="111"/>
      <c r="BX226" s="111"/>
      <c r="BY226" s="111"/>
      <c r="BZ226" s="111"/>
      <c r="CA226" s="111"/>
      <c r="CB226" s="111"/>
      <c r="CC226" s="111"/>
      <c r="CD226" s="111"/>
      <c r="CE226" s="111"/>
      <c r="CF226" s="111"/>
      <c r="CG226" s="111"/>
      <c r="CH226" s="111"/>
      <c r="CI226" s="111"/>
      <c r="CJ226" s="111"/>
      <c r="CK226" s="111"/>
      <c r="CL226" s="111"/>
      <c r="CM226" s="111"/>
      <c r="CN226" s="111"/>
      <c r="CO226" s="111"/>
      <c r="CP226" s="111"/>
      <c r="CQ226" s="111"/>
      <c r="CR226" s="111"/>
      <c r="CS226" s="111"/>
      <c r="CT226" s="111"/>
      <c r="CU226" s="111"/>
      <c r="CV226" s="111"/>
      <c r="CW226" s="111"/>
      <c r="CX226" s="111"/>
      <c r="CY226" s="111"/>
      <c r="CZ226" s="111"/>
      <c r="DA226" s="111"/>
      <c r="DB226" s="111"/>
      <c r="DC226" s="111"/>
      <c r="DD226" s="111"/>
      <c r="DE226" s="111"/>
      <c r="DF226" s="111"/>
      <c r="DG226" s="111"/>
      <c r="DH226" s="111"/>
      <c r="DI226" s="111"/>
    </row>
    <row r="227" spans="1:113" s="112" customFormat="1" hidden="1" x14ac:dyDescent="0.2">
      <c r="A227" s="30"/>
      <c r="B227" s="42"/>
      <c r="C227" s="51"/>
      <c r="D227" s="52"/>
      <c r="E227" s="51"/>
      <c r="F227" s="53"/>
      <c r="G227" s="103"/>
      <c r="H227" s="45"/>
      <c r="I227" s="104"/>
      <c r="J227" s="105"/>
      <c r="K227" s="48"/>
      <c r="L227" s="106"/>
      <c r="M227" s="104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  <c r="AA227" s="111"/>
      <c r="AB227" s="111"/>
      <c r="AC227" s="111"/>
      <c r="AD227" s="111"/>
      <c r="AE227" s="111"/>
      <c r="AF227" s="111"/>
      <c r="AG227" s="111"/>
      <c r="AH227" s="111"/>
      <c r="AI227" s="111"/>
      <c r="AJ227" s="111"/>
      <c r="AK227" s="111"/>
      <c r="AL227" s="111"/>
      <c r="AM227" s="111"/>
      <c r="AN227" s="111"/>
      <c r="AO227" s="111"/>
      <c r="AP227" s="111"/>
      <c r="AQ227" s="111"/>
      <c r="AR227" s="111"/>
      <c r="AS227" s="111"/>
      <c r="AT227" s="111"/>
      <c r="AU227" s="111"/>
      <c r="AV227" s="111"/>
      <c r="AW227" s="111"/>
      <c r="AX227" s="111"/>
      <c r="AY227" s="111"/>
      <c r="AZ227" s="111"/>
      <c r="BA227" s="111"/>
      <c r="BB227" s="111"/>
      <c r="BC227" s="111"/>
      <c r="BD227" s="111"/>
      <c r="BE227" s="111"/>
      <c r="BF227" s="111"/>
      <c r="BG227" s="111"/>
      <c r="BH227" s="111"/>
      <c r="BI227" s="111"/>
      <c r="BJ227" s="111"/>
      <c r="BK227" s="111"/>
      <c r="BL227" s="111"/>
      <c r="BM227" s="111"/>
      <c r="BN227" s="111"/>
      <c r="BO227" s="111"/>
      <c r="BP227" s="111"/>
      <c r="BQ227" s="111"/>
      <c r="BR227" s="111"/>
      <c r="BS227" s="111"/>
      <c r="BT227" s="111"/>
      <c r="BU227" s="111"/>
      <c r="BV227" s="111"/>
      <c r="BW227" s="111"/>
      <c r="BX227" s="111"/>
      <c r="BY227" s="111"/>
      <c r="BZ227" s="111"/>
      <c r="CA227" s="111"/>
      <c r="CB227" s="111"/>
      <c r="CC227" s="111"/>
      <c r="CD227" s="111"/>
      <c r="CE227" s="111"/>
      <c r="CF227" s="111"/>
      <c r="CG227" s="111"/>
      <c r="CH227" s="111"/>
      <c r="CI227" s="111"/>
      <c r="CJ227" s="111"/>
      <c r="CK227" s="111"/>
      <c r="CL227" s="111"/>
      <c r="CM227" s="111"/>
      <c r="CN227" s="111"/>
      <c r="CO227" s="111"/>
      <c r="CP227" s="111"/>
      <c r="CQ227" s="111"/>
      <c r="CR227" s="111"/>
      <c r="CS227" s="111"/>
      <c r="CT227" s="111"/>
      <c r="CU227" s="111"/>
      <c r="CV227" s="111"/>
      <c r="CW227" s="111"/>
      <c r="CX227" s="111"/>
      <c r="CY227" s="111"/>
      <c r="CZ227" s="111"/>
      <c r="DA227" s="111"/>
      <c r="DB227" s="111"/>
      <c r="DC227" s="111"/>
      <c r="DD227" s="111"/>
      <c r="DE227" s="111"/>
      <c r="DF227" s="111"/>
      <c r="DG227" s="111"/>
      <c r="DH227" s="111"/>
      <c r="DI227" s="111"/>
    </row>
    <row r="228" spans="1:113" s="112" customFormat="1" hidden="1" x14ac:dyDescent="0.2">
      <c r="A228" s="30" t="s">
        <v>3</v>
      </c>
      <c r="B228" s="166"/>
      <c r="C228" s="167"/>
      <c r="D228" s="168" t="s">
        <v>3850</v>
      </c>
      <c r="E228" s="159"/>
      <c r="F228" s="161" t="s">
        <v>4495</v>
      </c>
      <c r="G228" s="162" t="s">
        <v>99</v>
      </c>
      <c r="H228" s="163"/>
      <c r="I228" s="164"/>
      <c r="J228" s="165"/>
      <c r="K228" s="58"/>
      <c r="L228" s="56"/>
      <c r="M228" s="56" t="str">
        <f t="shared" ref="M228:M237" si="3">IF(ISNUMBER(H228),L228*H228,IF(ISNUMBER(J228),J228,IF(J228="RATE ONLY",LOWER("RATE ONLY")," ")))</f>
        <v xml:space="preserve"> </v>
      </c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  <c r="AA228" s="111"/>
      <c r="AB228" s="111"/>
      <c r="AC228" s="111"/>
      <c r="AD228" s="111"/>
      <c r="AE228" s="111"/>
      <c r="AF228" s="111"/>
      <c r="AG228" s="111"/>
      <c r="AH228" s="111"/>
      <c r="AI228" s="111"/>
      <c r="AJ228" s="111"/>
      <c r="AK228" s="111"/>
      <c r="AL228" s="111"/>
      <c r="AM228" s="111"/>
      <c r="AN228" s="111"/>
      <c r="AO228" s="111"/>
      <c r="AP228" s="111"/>
      <c r="AQ228" s="111"/>
      <c r="AR228" s="111"/>
      <c r="AS228" s="111"/>
      <c r="AT228" s="111"/>
      <c r="AU228" s="111"/>
      <c r="AV228" s="111"/>
      <c r="AW228" s="111"/>
      <c r="AX228" s="111"/>
      <c r="AY228" s="111"/>
      <c r="AZ228" s="111"/>
      <c r="BA228" s="111"/>
      <c r="BB228" s="111"/>
      <c r="BC228" s="111"/>
      <c r="BD228" s="111"/>
      <c r="BE228" s="111"/>
      <c r="BF228" s="111"/>
      <c r="BG228" s="111"/>
      <c r="BH228" s="111"/>
      <c r="BI228" s="111"/>
      <c r="BJ228" s="111"/>
      <c r="BK228" s="111"/>
      <c r="BL228" s="111"/>
      <c r="BM228" s="111"/>
      <c r="BN228" s="111"/>
      <c r="BO228" s="111"/>
      <c r="BP228" s="111"/>
      <c r="BQ228" s="111"/>
      <c r="BR228" s="111"/>
      <c r="BS228" s="111"/>
      <c r="BT228" s="111"/>
      <c r="BU228" s="111"/>
      <c r="BV228" s="111"/>
      <c r="BW228" s="111"/>
      <c r="BX228" s="111"/>
      <c r="BY228" s="111"/>
      <c r="BZ228" s="111"/>
      <c r="CA228" s="111"/>
      <c r="CB228" s="111"/>
      <c r="CC228" s="111"/>
      <c r="CD228" s="111"/>
      <c r="CE228" s="111"/>
      <c r="CF228" s="111"/>
      <c r="CG228" s="111"/>
      <c r="CH228" s="111"/>
      <c r="CI228" s="111"/>
      <c r="CJ228" s="111"/>
      <c r="CK228" s="111"/>
      <c r="CL228" s="111"/>
      <c r="CM228" s="111"/>
      <c r="CN228" s="111"/>
      <c r="CO228" s="111"/>
      <c r="CP228" s="111"/>
      <c r="CQ228" s="111"/>
      <c r="CR228" s="111"/>
      <c r="CS228" s="111"/>
      <c r="CT228" s="111"/>
      <c r="CU228" s="111"/>
      <c r="CV228" s="111"/>
      <c r="CW228" s="111"/>
      <c r="CX228" s="111"/>
      <c r="CY228" s="111"/>
      <c r="CZ228" s="111"/>
      <c r="DA228" s="111"/>
      <c r="DB228" s="111"/>
      <c r="DC228" s="111"/>
      <c r="DD228" s="111"/>
      <c r="DE228" s="111"/>
      <c r="DF228" s="111"/>
      <c r="DG228" s="111"/>
      <c r="DH228" s="111"/>
      <c r="DI228" s="111"/>
    </row>
    <row r="229" spans="1:113" s="112" customFormat="1" hidden="1" x14ac:dyDescent="0.2">
      <c r="A229" s="30" t="s">
        <v>3</v>
      </c>
      <c r="B229" s="166"/>
      <c r="C229" s="167"/>
      <c r="D229" s="168" t="s">
        <v>3851</v>
      </c>
      <c r="E229" s="159"/>
      <c r="F229" s="161" t="s">
        <v>4496</v>
      </c>
      <c r="G229" s="162" t="s">
        <v>99</v>
      </c>
      <c r="H229" s="163"/>
      <c r="I229" s="164"/>
      <c r="J229" s="165"/>
      <c r="K229" s="58"/>
      <c r="L229" s="56"/>
      <c r="M229" s="56" t="str">
        <f t="shared" si="3"/>
        <v xml:space="preserve"> </v>
      </c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  <c r="AA229" s="111"/>
      <c r="AB229" s="111"/>
      <c r="AC229" s="111"/>
      <c r="AD229" s="111"/>
      <c r="AE229" s="111"/>
      <c r="AF229" s="111"/>
      <c r="AG229" s="111"/>
      <c r="AH229" s="111"/>
      <c r="AI229" s="111"/>
      <c r="AJ229" s="111"/>
      <c r="AK229" s="111"/>
      <c r="AL229" s="111"/>
      <c r="AM229" s="111"/>
      <c r="AN229" s="111"/>
      <c r="AO229" s="111"/>
      <c r="AP229" s="111"/>
      <c r="AQ229" s="111"/>
      <c r="AR229" s="111"/>
      <c r="AS229" s="111"/>
      <c r="AT229" s="111"/>
      <c r="AU229" s="111"/>
      <c r="AV229" s="111"/>
      <c r="AW229" s="111"/>
      <c r="AX229" s="111"/>
      <c r="AY229" s="111"/>
      <c r="AZ229" s="111"/>
      <c r="BA229" s="111"/>
      <c r="BB229" s="111"/>
      <c r="BC229" s="111"/>
      <c r="BD229" s="111"/>
      <c r="BE229" s="111"/>
      <c r="BF229" s="111"/>
      <c r="BG229" s="111"/>
      <c r="BH229" s="111"/>
      <c r="BI229" s="111"/>
      <c r="BJ229" s="111"/>
      <c r="BK229" s="111"/>
      <c r="BL229" s="111"/>
      <c r="BM229" s="111"/>
      <c r="BN229" s="111"/>
      <c r="BO229" s="111"/>
      <c r="BP229" s="111"/>
      <c r="BQ229" s="111"/>
      <c r="BR229" s="111"/>
      <c r="BS229" s="111"/>
      <c r="BT229" s="111"/>
      <c r="BU229" s="111"/>
      <c r="BV229" s="111"/>
      <c r="BW229" s="111"/>
      <c r="BX229" s="111"/>
      <c r="BY229" s="111"/>
      <c r="BZ229" s="111"/>
      <c r="CA229" s="111"/>
      <c r="CB229" s="111"/>
      <c r="CC229" s="111"/>
      <c r="CD229" s="111"/>
      <c r="CE229" s="111"/>
      <c r="CF229" s="111"/>
      <c r="CG229" s="111"/>
      <c r="CH229" s="111"/>
      <c r="CI229" s="111"/>
      <c r="CJ229" s="111"/>
      <c r="CK229" s="111"/>
      <c r="CL229" s="111"/>
      <c r="CM229" s="111"/>
      <c r="CN229" s="111"/>
      <c r="CO229" s="111"/>
      <c r="CP229" s="111"/>
      <c r="CQ229" s="111"/>
      <c r="CR229" s="111"/>
      <c r="CS229" s="111"/>
      <c r="CT229" s="111"/>
      <c r="CU229" s="111"/>
      <c r="CV229" s="111"/>
      <c r="CW229" s="111"/>
      <c r="CX229" s="111"/>
      <c r="CY229" s="111"/>
      <c r="CZ229" s="111"/>
      <c r="DA229" s="111"/>
      <c r="DB229" s="111"/>
      <c r="DC229" s="111"/>
      <c r="DD229" s="111"/>
      <c r="DE229" s="111"/>
      <c r="DF229" s="111"/>
      <c r="DG229" s="111"/>
      <c r="DH229" s="111"/>
      <c r="DI229" s="111"/>
    </row>
    <row r="230" spans="1:113" s="112" customFormat="1" hidden="1" x14ac:dyDescent="0.2">
      <c r="A230" s="30" t="s">
        <v>56</v>
      </c>
      <c r="B230" s="155"/>
      <c r="C230" s="151" t="s">
        <v>846</v>
      </c>
      <c r="D230" s="52"/>
      <c r="E230" s="157"/>
      <c r="F230" s="53" t="s">
        <v>847</v>
      </c>
      <c r="G230" s="54"/>
      <c r="H230" s="55"/>
      <c r="I230" s="56"/>
      <c r="J230" s="57"/>
      <c r="K230" s="58"/>
      <c r="L230" s="56"/>
      <c r="M230" s="56" t="str">
        <f>IF(ISNUMBER(H230),L230*H230,IF(ISNUMBER(J230),J230,IF(J230="RATE ONLY",LOWER("RATE ONLY")," ")))</f>
        <v xml:space="preserve"> </v>
      </c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  <c r="AA230" s="111"/>
      <c r="AB230" s="111"/>
      <c r="AC230" s="111"/>
      <c r="AD230" s="111"/>
      <c r="AE230" s="111"/>
      <c r="AF230" s="111"/>
      <c r="AG230" s="111"/>
      <c r="AH230" s="111"/>
      <c r="AI230" s="111"/>
      <c r="AJ230" s="111"/>
      <c r="AK230" s="111"/>
      <c r="AL230" s="111"/>
      <c r="AM230" s="111"/>
      <c r="AN230" s="111"/>
      <c r="AO230" s="111"/>
      <c r="AP230" s="111"/>
      <c r="AQ230" s="111"/>
      <c r="AR230" s="111"/>
      <c r="AS230" s="111"/>
      <c r="AT230" s="111"/>
      <c r="AU230" s="111"/>
      <c r="AV230" s="111"/>
      <c r="AW230" s="111"/>
      <c r="AX230" s="111"/>
      <c r="AY230" s="111"/>
      <c r="AZ230" s="111"/>
      <c r="BA230" s="111"/>
      <c r="BB230" s="111"/>
      <c r="BC230" s="111"/>
      <c r="BD230" s="111"/>
      <c r="BE230" s="111"/>
      <c r="BF230" s="111"/>
      <c r="BG230" s="111"/>
      <c r="BH230" s="111"/>
      <c r="BI230" s="111"/>
      <c r="BJ230" s="111"/>
      <c r="BK230" s="111"/>
      <c r="BL230" s="111"/>
      <c r="BM230" s="111"/>
      <c r="BN230" s="111"/>
      <c r="BO230" s="111"/>
      <c r="BP230" s="111"/>
      <c r="BQ230" s="111"/>
      <c r="BR230" s="111"/>
      <c r="BS230" s="111"/>
      <c r="BT230" s="111"/>
      <c r="BU230" s="111"/>
      <c r="BV230" s="111"/>
      <c r="BW230" s="111"/>
      <c r="BX230" s="111"/>
      <c r="BY230" s="111"/>
      <c r="BZ230" s="111"/>
      <c r="CA230" s="111"/>
      <c r="CB230" s="111"/>
      <c r="CC230" s="111"/>
      <c r="CD230" s="111"/>
      <c r="CE230" s="111"/>
      <c r="CF230" s="111"/>
      <c r="CG230" s="111"/>
      <c r="CH230" s="111"/>
      <c r="CI230" s="111"/>
      <c r="CJ230" s="111"/>
      <c r="CK230" s="111"/>
      <c r="CL230" s="111"/>
      <c r="CM230" s="111"/>
      <c r="CN230" s="111"/>
      <c r="CO230" s="111"/>
      <c r="CP230" s="111"/>
      <c r="CQ230" s="111"/>
      <c r="CR230" s="111"/>
      <c r="CS230" s="111"/>
      <c r="CT230" s="111"/>
      <c r="CU230" s="111"/>
      <c r="CV230" s="111"/>
      <c r="CW230" s="111"/>
      <c r="CX230" s="111"/>
      <c r="CY230" s="111"/>
      <c r="CZ230" s="111"/>
      <c r="DA230" s="111"/>
      <c r="DB230" s="111"/>
      <c r="DC230" s="111"/>
      <c r="DD230" s="111"/>
      <c r="DE230" s="111"/>
      <c r="DF230" s="111"/>
      <c r="DG230" s="111"/>
      <c r="DH230" s="111"/>
      <c r="DI230" s="111"/>
    </row>
    <row r="231" spans="1:113" s="112" customFormat="1" hidden="1" x14ac:dyDescent="0.2">
      <c r="A231" s="30"/>
      <c r="B231" s="42"/>
      <c r="C231" s="51"/>
      <c r="D231" s="52"/>
      <c r="E231" s="51"/>
      <c r="F231" s="53"/>
      <c r="G231" s="103"/>
      <c r="H231" s="45"/>
      <c r="I231" s="104"/>
      <c r="J231" s="105"/>
      <c r="K231" s="48"/>
      <c r="L231" s="106"/>
      <c r="M231" s="104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  <c r="AA231" s="111"/>
      <c r="AB231" s="111"/>
      <c r="AC231" s="111"/>
      <c r="AD231" s="111"/>
      <c r="AE231" s="111"/>
      <c r="AF231" s="111"/>
      <c r="AG231" s="111"/>
      <c r="AH231" s="111"/>
      <c r="AI231" s="111"/>
      <c r="AJ231" s="111"/>
      <c r="AK231" s="111"/>
      <c r="AL231" s="111"/>
      <c r="AM231" s="111"/>
      <c r="AN231" s="111"/>
      <c r="AO231" s="111"/>
      <c r="AP231" s="111"/>
      <c r="AQ231" s="111"/>
      <c r="AR231" s="111"/>
      <c r="AS231" s="111"/>
      <c r="AT231" s="111"/>
      <c r="AU231" s="111"/>
      <c r="AV231" s="111"/>
      <c r="AW231" s="111"/>
      <c r="AX231" s="111"/>
      <c r="AY231" s="111"/>
      <c r="AZ231" s="111"/>
      <c r="BA231" s="111"/>
      <c r="BB231" s="111"/>
      <c r="BC231" s="111"/>
      <c r="BD231" s="111"/>
      <c r="BE231" s="111"/>
      <c r="BF231" s="111"/>
      <c r="BG231" s="111"/>
      <c r="BH231" s="111"/>
      <c r="BI231" s="111"/>
      <c r="BJ231" s="111"/>
      <c r="BK231" s="111"/>
      <c r="BL231" s="111"/>
      <c r="BM231" s="111"/>
      <c r="BN231" s="111"/>
      <c r="BO231" s="111"/>
      <c r="BP231" s="111"/>
      <c r="BQ231" s="111"/>
      <c r="BR231" s="111"/>
      <c r="BS231" s="111"/>
      <c r="BT231" s="111"/>
      <c r="BU231" s="111"/>
      <c r="BV231" s="111"/>
      <c r="BW231" s="111"/>
      <c r="BX231" s="111"/>
      <c r="BY231" s="111"/>
      <c r="BZ231" s="111"/>
      <c r="CA231" s="111"/>
      <c r="CB231" s="111"/>
      <c r="CC231" s="111"/>
      <c r="CD231" s="111"/>
      <c r="CE231" s="111"/>
      <c r="CF231" s="111"/>
      <c r="CG231" s="111"/>
      <c r="CH231" s="111"/>
      <c r="CI231" s="111"/>
      <c r="CJ231" s="111"/>
      <c r="CK231" s="111"/>
      <c r="CL231" s="111"/>
      <c r="CM231" s="111"/>
      <c r="CN231" s="111"/>
      <c r="CO231" s="111"/>
      <c r="CP231" s="111"/>
      <c r="CQ231" s="111"/>
      <c r="CR231" s="111"/>
      <c r="CS231" s="111"/>
      <c r="CT231" s="111"/>
      <c r="CU231" s="111"/>
      <c r="CV231" s="111"/>
      <c r="CW231" s="111"/>
      <c r="CX231" s="111"/>
      <c r="CY231" s="111"/>
      <c r="CZ231" s="111"/>
      <c r="DA231" s="111"/>
      <c r="DB231" s="111"/>
      <c r="DC231" s="111"/>
      <c r="DD231" s="111"/>
      <c r="DE231" s="111"/>
      <c r="DF231" s="111"/>
      <c r="DG231" s="111"/>
      <c r="DH231" s="111"/>
      <c r="DI231" s="111"/>
    </row>
    <row r="232" spans="1:113" s="112" customFormat="1" hidden="1" x14ac:dyDescent="0.2">
      <c r="A232" s="30" t="s">
        <v>3</v>
      </c>
      <c r="B232" s="166"/>
      <c r="C232" s="167"/>
      <c r="D232" s="168" t="s">
        <v>3850</v>
      </c>
      <c r="E232" s="159"/>
      <c r="F232" s="161" t="s">
        <v>4495</v>
      </c>
      <c r="G232" s="162" t="s">
        <v>99</v>
      </c>
      <c r="H232" s="163"/>
      <c r="I232" s="164"/>
      <c r="J232" s="165"/>
      <c r="K232" s="58"/>
      <c r="L232" s="56"/>
      <c r="M232" s="56" t="str">
        <f t="shared" si="3"/>
        <v xml:space="preserve"> </v>
      </c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  <c r="AA232" s="111"/>
      <c r="AB232" s="111"/>
      <c r="AC232" s="111"/>
      <c r="AD232" s="111"/>
      <c r="AE232" s="111"/>
      <c r="AF232" s="111"/>
      <c r="AG232" s="111"/>
      <c r="AH232" s="111"/>
      <c r="AI232" s="111"/>
      <c r="AJ232" s="111"/>
      <c r="AK232" s="111"/>
      <c r="AL232" s="111"/>
      <c r="AM232" s="111"/>
      <c r="AN232" s="111"/>
      <c r="AO232" s="111"/>
      <c r="AP232" s="111"/>
      <c r="AQ232" s="111"/>
      <c r="AR232" s="111"/>
      <c r="AS232" s="111"/>
      <c r="AT232" s="111"/>
      <c r="AU232" s="111"/>
      <c r="AV232" s="111"/>
      <c r="AW232" s="111"/>
      <c r="AX232" s="111"/>
      <c r="AY232" s="111"/>
      <c r="AZ232" s="111"/>
      <c r="BA232" s="111"/>
      <c r="BB232" s="111"/>
      <c r="BC232" s="111"/>
      <c r="BD232" s="111"/>
      <c r="BE232" s="111"/>
      <c r="BF232" s="111"/>
      <c r="BG232" s="111"/>
      <c r="BH232" s="111"/>
      <c r="BI232" s="111"/>
      <c r="BJ232" s="111"/>
      <c r="BK232" s="111"/>
      <c r="BL232" s="111"/>
      <c r="BM232" s="111"/>
      <c r="BN232" s="111"/>
      <c r="BO232" s="111"/>
      <c r="BP232" s="111"/>
      <c r="BQ232" s="111"/>
      <c r="BR232" s="111"/>
      <c r="BS232" s="111"/>
      <c r="BT232" s="111"/>
      <c r="BU232" s="111"/>
      <c r="BV232" s="111"/>
      <c r="BW232" s="111"/>
      <c r="BX232" s="111"/>
      <c r="BY232" s="111"/>
      <c r="BZ232" s="111"/>
      <c r="CA232" s="111"/>
      <c r="CB232" s="111"/>
      <c r="CC232" s="111"/>
      <c r="CD232" s="111"/>
      <c r="CE232" s="111"/>
      <c r="CF232" s="111"/>
      <c r="CG232" s="111"/>
      <c r="CH232" s="111"/>
      <c r="CI232" s="111"/>
      <c r="CJ232" s="111"/>
      <c r="CK232" s="111"/>
      <c r="CL232" s="111"/>
      <c r="CM232" s="111"/>
      <c r="CN232" s="111"/>
      <c r="CO232" s="111"/>
      <c r="CP232" s="111"/>
      <c r="CQ232" s="111"/>
      <c r="CR232" s="111"/>
      <c r="CS232" s="111"/>
      <c r="CT232" s="111"/>
      <c r="CU232" s="111"/>
      <c r="CV232" s="111"/>
      <c r="CW232" s="111"/>
      <c r="CX232" s="111"/>
      <c r="CY232" s="111"/>
      <c r="CZ232" s="111"/>
      <c r="DA232" s="111"/>
      <c r="DB232" s="111"/>
      <c r="DC232" s="111"/>
      <c r="DD232" s="111"/>
      <c r="DE232" s="111"/>
      <c r="DF232" s="111"/>
      <c r="DG232" s="111"/>
      <c r="DH232" s="111"/>
      <c r="DI232" s="111"/>
    </row>
    <row r="233" spans="1:113" s="112" customFormat="1" hidden="1" x14ac:dyDescent="0.2">
      <c r="A233" s="30" t="s">
        <v>3</v>
      </c>
      <c r="B233" s="166"/>
      <c r="C233" s="167"/>
      <c r="D233" s="168" t="s">
        <v>3851</v>
      </c>
      <c r="E233" s="159"/>
      <c r="F233" s="161" t="s">
        <v>4496</v>
      </c>
      <c r="G233" s="162" t="s">
        <v>99</v>
      </c>
      <c r="H233" s="163"/>
      <c r="I233" s="164"/>
      <c r="J233" s="165"/>
      <c r="K233" s="58"/>
      <c r="L233" s="56"/>
      <c r="M233" s="56" t="str">
        <f t="shared" si="3"/>
        <v xml:space="preserve"> </v>
      </c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  <c r="AA233" s="111"/>
      <c r="AB233" s="111"/>
      <c r="AC233" s="111"/>
      <c r="AD233" s="111"/>
      <c r="AE233" s="111"/>
      <c r="AF233" s="111"/>
      <c r="AG233" s="111"/>
      <c r="AH233" s="111"/>
      <c r="AI233" s="111"/>
      <c r="AJ233" s="111"/>
      <c r="AK233" s="111"/>
      <c r="AL233" s="111"/>
      <c r="AM233" s="111"/>
      <c r="AN233" s="111"/>
      <c r="AO233" s="111"/>
      <c r="AP233" s="111"/>
      <c r="AQ233" s="111"/>
      <c r="AR233" s="111"/>
      <c r="AS233" s="111"/>
      <c r="AT233" s="111"/>
      <c r="AU233" s="111"/>
      <c r="AV233" s="111"/>
      <c r="AW233" s="111"/>
      <c r="AX233" s="111"/>
      <c r="AY233" s="111"/>
      <c r="AZ233" s="111"/>
      <c r="BA233" s="111"/>
      <c r="BB233" s="111"/>
      <c r="BC233" s="111"/>
      <c r="BD233" s="111"/>
      <c r="BE233" s="111"/>
      <c r="BF233" s="111"/>
      <c r="BG233" s="111"/>
      <c r="BH233" s="111"/>
      <c r="BI233" s="111"/>
      <c r="BJ233" s="111"/>
      <c r="BK233" s="111"/>
      <c r="BL233" s="111"/>
      <c r="BM233" s="111"/>
      <c r="BN233" s="111"/>
      <c r="BO233" s="111"/>
      <c r="BP233" s="111"/>
      <c r="BQ233" s="111"/>
      <c r="BR233" s="111"/>
      <c r="BS233" s="111"/>
      <c r="BT233" s="111"/>
      <c r="BU233" s="111"/>
      <c r="BV233" s="111"/>
      <c r="BW233" s="111"/>
      <c r="BX233" s="111"/>
      <c r="BY233" s="111"/>
      <c r="BZ233" s="111"/>
      <c r="CA233" s="111"/>
      <c r="CB233" s="111"/>
      <c r="CC233" s="111"/>
      <c r="CD233" s="111"/>
      <c r="CE233" s="111"/>
      <c r="CF233" s="111"/>
      <c r="CG233" s="111"/>
      <c r="CH233" s="111"/>
      <c r="CI233" s="111"/>
      <c r="CJ233" s="111"/>
      <c r="CK233" s="111"/>
      <c r="CL233" s="111"/>
      <c r="CM233" s="111"/>
      <c r="CN233" s="111"/>
      <c r="CO233" s="111"/>
      <c r="CP233" s="111"/>
      <c r="CQ233" s="111"/>
      <c r="CR233" s="111"/>
      <c r="CS233" s="111"/>
      <c r="CT233" s="111"/>
      <c r="CU233" s="111"/>
      <c r="CV233" s="111"/>
      <c r="CW233" s="111"/>
      <c r="CX233" s="111"/>
      <c r="CY233" s="111"/>
      <c r="CZ233" s="111"/>
      <c r="DA233" s="111"/>
      <c r="DB233" s="111"/>
      <c r="DC233" s="111"/>
      <c r="DD233" s="111"/>
      <c r="DE233" s="111"/>
      <c r="DF233" s="111"/>
      <c r="DG233" s="111"/>
      <c r="DH233" s="111"/>
      <c r="DI233" s="111"/>
    </row>
    <row r="234" spans="1:113" s="112" customFormat="1" hidden="1" x14ac:dyDescent="0.2">
      <c r="A234" s="30" t="s">
        <v>56</v>
      </c>
      <c r="B234" s="155"/>
      <c r="C234" s="151" t="s">
        <v>848</v>
      </c>
      <c r="D234" s="52"/>
      <c r="E234" s="157"/>
      <c r="F234" s="53" t="s">
        <v>849</v>
      </c>
      <c r="G234" s="54"/>
      <c r="H234" s="55"/>
      <c r="I234" s="56"/>
      <c r="J234" s="57"/>
      <c r="K234" s="58"/>
      <c r="L234" s="56"/>
      <c r="M234" s="56" t="str">
        <f>IF(ISNUMBER(H234),L234*H234,IF(ISNUMBER(J234),J234,IF(J234="RATE ONLY",LOWER("RATE ONLY")," ")))</f>
        <v xml:space="preserve"> </v>
      </c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  <c r="AA234" s="111"/>
      <c r="AB234" s="111"/>
      <c r="AC234" s="111"/>
      <c r="AD234" s="111"/>
      <c r="AE234" s="111"/>
      <c r="AF234" s="111"/>
      <c r="AG234" s="111"/>
      <c r="AH234" s="111"/>
      <c r="AI234" s="111"/>
      <c r="AJ234" s="111"/>
      <c r="AK234" s="111"/>
      <c r="AL234" s="111"/>
      <c r="AM234" s="111"/>
      <c r="AN234" s="111"/>
      <c r="AO234" s="111"/>
      <c r="AP234" s="111"/>
      <c r="AQ234" s="111"/>
      <c r="AR234" s="111"/>
      <c r="AS234" s="111"/>
      <c r="AT234" s="111"/>
      <c r="AU234" s="111"/>
      <c r="AV234" s="111"/>
      <c r="AW234" s="111"/>
      <c r="AX234" s="111"/>
      <c r="AY234" s="111"/>
      <c r="AZ234" s="111"/>
      <c r="BA234" s="111"/>
      <c r="BB234" s="111"/>
      <c r="BC234" s="111"/>
      <c r="BD234" s="111"/>
      <c r="BE234" s="111"/>
      <c r="BF234" s="111"/>
      <c r="BG234" s="111"/>
      <c r="BH234" s="111"/>
      <c r="BI234" s="111"/>
      <c r="BJ234" s="111"/>
      <c r="BK234" s="111"/>
      <c r="BL234" s="111"/>
      <c r="BM234" s="111"/>
      <c r="BN234" s="111"/>
      <c r="BO234" s="111"/>
      <c r="BP234" s="111"/>
      <c r="BQ234" s="111"/>
      <c r="BR234" s="111"/>
      <c r="BS234" s="111"/>
      <c r="BT234" s="111"/>
      <c r="BU234" s="111"/>
      <c r="BV234" s="111"/>
      <c r="BW234" s="111"/>
      <c r="BX234" s="111"/>
      <c r="BY234" s="111"/>
      <c r="BZ234" s="111"/>
      <c r="CA234" s="111"/>
      <c r="CB234" s="111"/>
      <c r="CC234" s="111"/>
      <c r="CD234" s="111"/>
      <c r="CE234" s="111"/>
      <c r="CF234" s="111"/>
      <c r="CG234" s="111"/>
      <c r="CH234" s="111"/>
      <c r="CI234" s="111"/>
      <c r="CJ234" s="111"/>
      <c r="CK234" s="111"/>
      <c r="CL234" s="111"/>
      <c r="CM234" s="111"/>
      <c r="CN234" s="111"/>
      <c r="CO234" s="111"/>
      <c r="CP234" s="111"/>
      <c r="CQ234" s="111"/>
      <c r="CR234" s="111"/>
      <c r="CS234" s="111"/>
      <c r="CT234" s="111"/>
      <c r="CU234" s="111"/>
      <c r="CV234" s="111"/>
      <c r="CW234" s="111"/>
      <c r="CX234" s="111"/>
      <c r="CY234" s="111"/>
      <c r="CZ234" s="111"/>
      <c r="DA234" s="111"/>
      <c r="DB234" s="111"/>
      <c r="DC234" s="111"/>
      <c r="DD234" s="111"/>
      <c r="DE234" s="111"/>
      <c r="DF234" s="111"/>
      <c r="DG234" s="111"/>
      <c r="DH234" s="111"/>
      <c r="DI234" s="111"/>
    </row>
    <row r="235" spans="1:113" s="112" customFormat="1" hidden="1" x14ac:dyDescent="0.2">
      <c r="A235" s="30"/>
      <c r="B235" s="42"/>
      <c r="C235" s="51"/>
      <c r="D235" s="52"/>
      <c r="E235" s="51"/>
      <c r="F235" s="53"/>
      <c r="G235" s="103"/>
      <c r="H235" s="45"/>
      <c r="I235" s="104"/>
      <c r="J235" s="105"/>
      <c r="K235" s="48"/>
      <c r="L235" s="106"/>
      <c r="M235" s="104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  <c r="AA235" s="111"/>
      <c r="AB235" s="111"/>
      <c r="AC235" s="111"/>
      <c r="AD235" s="111"/>
      <c r="AE235" s="111"/>
      <c r="AF235" s="111"/>
      <c r="AG235" s="111"/>
      <c r="AH235" s="111"/>
      <c r="AI235" s="111"/>
      <c r="AJ235" s="111"/>
      <c r="AK235" s="111"/>
      <c r="AL235" s="111"/>
      <c r="AM235" s="111"/>
      <c r="AN235" s="111"/>
      <c r="AO235" s="111"/>
      <c r="AP235" s="111"/>
      <c r="AQ235" s="111"/>
      <c r="AR235" s="111"/>
      <c r="AS235" s="111"/>
      <c r="AT235" s="111"/>
      <c r="AU235" s="111"/>
      <c r="AV235" s="111"/>
      <c r="AW235" s="111"/>
      <c r="AX235" s="111"/>
      <c r="AY235" s="111"/>
      <c r="AZ235" s="111"/>
      <c r="BA235" s="111"/>
      <c r="BB235" s="111"/>
      <c r="BC235" s="111"/>
      <c r="BD235" s="111"/>
      <c r="BE235" s="111"/>
      <c r="BF235" s="111"/>
      <c r="BG235" s="111"/>
      <c r="BH235" s="111"/>
      <c r="BI235" s="111"/>
      <c r="BJ235" s="111"/>
      <c r="BK235" s="111"/>
      <c r="BL235" s="111"/>
      <c r="BM235" s="111"/>
      <c r="BN235" s="111"/>
      <c r="BO235" s="111"/>
      <c r="BP235" s="111"/>
      <c r="BQ235" s="111"/>
      <c r="BR235" s="111"/>
      <c r="BS235" s="111"/>
      <c r="BT235" s="111"/>
      <c r="BU235" s="111"/>
      <c r="BV235" s="111"/>
      <c r="BW235" s="111"/>
      <c r="BX235" s="111"/>
      <c r="BY235" s="111"/>
      <c r="BZ235" s="111"/>
      <c r="CA235" s="111"/>
      <c r="CB235" s="111"/>
      <c r="CC235" s="111"/>
      <c r="CD235" s="111"/>
      <c r="CE235" s="111"/>
      <c r="CF235" s="111"/>
      <c r="CG235" s="111"/>
      <c r="CH235" s="111"/>
      <c r="CI235" s="111"/>
      <c r="CJ235" s="111"/>
      <c r="CK235" s="111"/>
      <c r="CL235" s="111"/>
      <c r="CM235" s="111"/>
      <c r="CN235" s="111"/>
      <c r="CO235" s="111"/>
      <c r="CP235" s="111"/>
      <c r="CQ235" s="111"/>
      <c r="CR235" s="111"/>
      <c r="CS235" s="111"/>
      <c r="CT235" s="111"/>
      <c r="CU235" s="111"/>
      <c r="CV235" s="111"/>
      <c r="CW235" s="111"/>
      <c r="CX235" s="111"/>
      <c r="CY235" s="111"/>
      <c r="CZ235" s="111"/>
      <c r="DA235" s="111"/>
      <c r="DB235" s="111"/>
      <c r="DC235" s="111"/>
      <c r="DD235" s="111"/>
      <c r="DE235" s="111"/>
      <c r="DF235" s="111"/>
      <c r="DG235" s="111"/>
      <c r="DH235" s="111"/>
      <c r="DI235" s="111"/>
    </row>
    <row r="236" spans="1:113" s="112" customFormat="1" hidden="1" x14ac:dyDescent="0.2">
      <c r="A236" s="30" t="s">
        <v>3</v>
      </c>
      <c r="B236" s="166"/>
      <c r="C236" s="167"/>
      <c r="D236" s="168" t="s">
        <v>3850</v>
      </c>
      <c r="E236" s="159"/>
      <c r="F236" s="161" t="s">
        <v>4495</v>
      </c>
      <c r="G236" s="162" t="s">
        <v>2</v>
      </c>
      <c r="H236" s="163"/>
      <c r="I236" s="164"/>
      <c r="J236" s="165"/>
      <c r="K236" s="58"/>
      <c r="L236" s="56"/>
      <c r="M236" s="56" t="str">
        <f t="shared" si="3"/>
        <v xml:space="preserve"> </v>
      </c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  <c r="AA236" s="111"/>
      <c r="AB236" s="111"/>
      <c r="AC236" s="111"/>
      <c r="AD236" s="111"/>
      <c r="AE236" s="111"/>
      <c r="AF236" s="111"/>
      <c r="AG236" s="111"/>
      <c r="AH236" s="111"/>
      <c r="AI236" s="111"/>
      <c r="AJ236" s="111"/>
      <c r="AK236" s="111"/>
      <c r="AL236" s="111"/>
      <c r="AM236" s="111"/>
      <c r="AN236" s="111"/>
      <c r="AO236" s="111"/>
      <c r="AP236" s="111"/>
      <c r="AQ236" s="111"/>
      <c r="AR236" s="111"/>
      <c r="AS236" s="111"/>
      <c r="AT236" s="111"/>
      <c r="AU236" s="111"/>
      <c r="AV236" s="111"/>
      <c r="AW236" s="111"/>
      <c r="AX236" s="111"/>
      <c r="AY236" s="111"/>
      <c r="AZ236" s="111"/>
      <c r="BA236" s="111"/>
      <c r="BB236" s="111"/>
      <c r="BC236" s="111"/>
      <c r="BD236" s="111"/>
      <c r="BE236" s="111"/>
      <c r="BF236" s="111"/>
      <c r="BG236" s="111"/>
      <c r="BH236" s="111"/>
      <c r="BI236" s="111"/>
      <c r="BJ236" s="111"/>
      <c r="BK236" s="111"/>
      <c r="BL236" s="111"/>
      <c r="BM236" s="111"/>
      <c r="BN236" s="111"/>
      <c r="BO236" s="111"/>
      <c r="BP236" s="111"/>
      <c r="BQ236" s="111"/>
      <c r="BR236" s="111"/>
      <c r="BS236" s="111"/>
      <c r="BT236" s="111"/>
      <c r="BU236" s="111"/>
      <c r="BV236" s="111"/>
      <c r="BW236" s="111"/>
      <c r="BX236" s="111"/>
      <c r="BY236" s="111"/>
      <c r="BZ236" s="111"/>
      <c r="CA236" s="111"/>
      <c r="CB236" s="111"/>
      <c r="CC236" s="111"/>
      <c r="CD236" s="111"/>
      <c r="CE236" s="111"/>
      <c r="CF236" s="111"/>
      <c r="CG236" s="111"/>
      <c r="CH236" s="111"/>
      <c r="CI236" s="111"/>
      <c r="CJ236" s="111"/>
      <c r="CK236" s="111"/>
      <c r="CL236" s="111"/>
      <c r="CM236" s="111"/>
      <c r="CN236" s="111"/>
      <c r="CO236" s="111"/>
      <c r="CP236" s="111"/>
      <c r="CQ236" s="111"/>
      <c r="CR236" s="111"/>
      <c r="CS236" s="111"/>
      <c r="CT236" s="111"/>
      <c r="CU236" s="111"/>
      <c r="CV236" s="111"/>
      <c r="CW236" s="111"/>
      <c r="CX236" s="111"/>
      <c r="CY236" s="111"/>
      <c r="CZ236" s="111"/>
      <c r="DA236" s="111"/>
      <c r="DB236" s="111"/>
      <c r="DC236" s="111"/>
      <c r="DD236" s="111"/>
      <c r="DE236" s="111"/>
      <c r="DF236" s="111"/>
      <c r="DG236" s="111"/>
      <c r="DH236" s="111"/>
      <c r="DI236" s="111"/>
    </row>
    <row r="237" spans="1:113" s="112" customFormat="1" hidden="1" x14ac:dyDescent="0.2">
      <c r="A237" s="30" t="s">
        <v>3</v>
      </c>
      <c r="B237" s="166"/>
      <c r="C237" s="167"/>
      <c r="D237" s="168" t="s">
        <v>3851</v>
      </c>
      <c r="E237" s="159"/>
      <c r="F237" s="161" t="s">
        <v>4496</v>
      </c>
      <c r="G237" s="162" t="s">
        <v>2</v>
      </c>
      <c r="H237" s="163"/>
      <c r="I237" s="164"/>
      <c r="J237" s="165"/>
      <c r="K237" s="58"/>
      <c r="L237" s="56"/>
      <c r="M237" s="56" t="str">
        <f t="shared" si="3"/>
        <v xml:space="preserve"> </v>
      </c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  <c r="AA237" s="111"/>
      <c r="AB237" s="111"/>
      <c r="AC237" s="111"/>
      <c r="AD237" s="111"/>
      <c r="AE237" s="111"/>
      <c r="AF237" s="111"/>
      <c r="AG237" s="111"/>
      <c r="AH237" s="111"/>
      <c r="AI237" s="111"/>
      <c r="AJ237" s="111"/>
      <c r="AK237" s="111"/>
      <c r="AL237" s="111"/>
      <c r="AM237" s="111"/>
      <c r="AN237" s="111"/>
      <c r="AO237" s="111"/>
      <c r="AP237" s="111"/>
      <c r="AQ237" s="111"/>
      <c r="AR237" s="111"/>
      <c r="AS237" s="111"/>
      <c r="AT237" s="111"/>
      <c r="AU237" s="111"/>
      <c r="AV237" s="111"/>
      <c r="AW237" s="111"/>
      <c r="AX237" s="111"/>
      <c r="AY237" s="111"/>
      <c r="AZ237" s="111"/>
      <c r="BA237" s="111"/>
      <c r="BB237" s="111"/>
      <c r="BC237" s="111"/>
      <c r="BD237" s="111"/>
      <c r="BE237" s="111"/>
      <c r="BF237" s="111"/>
      <c r="BG237" s="111"/>
      <c r="BH237" s="111"/>
      <c r="BI237" s="111"/>
      <c r="BJ237" s="111"/>
      <c r="BK237" s="111"/>
      <c r="BL237" s="111"/>
      <c r="BM237" s="111"/>
      <c r="BN237" s="111"/>
      <c r="BO237" s="111"/>
      <c r="BP237" s="111"/>
      <c r="BQ237" s="111"/>
      <c r="BR237" s="111"/>
      <c r="BS237" s="111"/>
      <c r="BT237" s="111"/>
      <c r="BU237" s="111"/>
      <c r="BV237" s="111"/>
      <c r="BW237" s="111"/>
      <c r="BX237" s="111"/>
      <c r="BY237" s="111"/>
      <c r="BZ237" s="111"/>
      <c r="CA237" s="111"/>
      <c r="CB237" s="111"/>
      <c r="CC237" s="111"/>
      <c r="CD237" s="111"/>
      <c r="CE237" s="111"/>
      <c r="CF237" s="111"/>
      <c r="CG237" s="111"/>
      <c r="CH237" s="111"/>
      <c r="CI237" s="111"/>
      <c r="CJ237" s="111"/>
      <c r="CK237" s="111"/>
      <c r="CL237" s="111"/>
      <c r="CM237" s="111"/>
      <c r="CN237" s="111"/>
      <c r="CO237" s="111"/>
      <c r="CP237" s="111"/>
      <c r="CQ237" s="111"/>
      <c r="CR237" s="111"/>
      <c r="CS237" s="111"/>
      <c r="CT237" s="111"/>
      <c r="CU237" s="111"/>
      <c r="CV237" s="111"/>
      <c r="CW237" s="111"/>
      <c r="CX237" s="111"/>
      <c r="CY237" s="111"/>
      <c r="CZ237" s="111"/>
      <c r="DA237" s="111"/>
      <c r="DB237" s="111"/>
      <c r="DC237" s="111"/>
      <c r="DD237" s="111"/>
      <c r="DE237" s="111"/>
      <c r="DF237" s="111"/>
      <c r="DG237" s="111"/>
      <c r="DH237" s="111"/>
      <c r="DI237" s="111"/>
    </row>
    <row r="238" spans="1:113" s="112" customFormat="1" ht="68.400000000000006" hidden="1" x14ac:dyDescent="0.2">
      <c r="A238" s="30" t="s">
        <v>56</v>
      </c>
      <c r="B238" s="155"/>
      <c r="C238" s="151" t="s">
        <v>850</v>
      </c>
      <c r="D238" s="52"/>
      <c r="E238" s="157"/>
      <c r="F238" s="53" t="s">
        <v>851</v>
      </c>
      <c r="G238" s="54" t="s">
        <v>2</v>
      </c>
      <c r="H238" s="55"/>
      <c r="I238" s="56"/>
      <c r="J238" s="57"/>
      <c r="K238" s="58"/>
      <c r="L238" s="56"/>
      <c r="M238" s="56" t="str">
        <f>IF(ISNUMBER(H238),L238*H238,IF(ISNUMBER(J238),J238,IF(J238="RATE ONLY",LOWER("RATE ONLY")," ")))</f>
        <v xml:space="preserve"> </v>
      </c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  <c r="AA238" s="111"/>
      <c r="AB238" s="111"/>
      <c r="AC238" s="111"/>
      <c r="AD238" s="111"/>
      <c r="AE238" s="111"/>
      <c r="AF238" s="111"/>
      <c r="AG238" s="111"/>
      <c r="AH238" s="111"/>
      <c r="AI238" s="111"/>
      <c r="AJ238" s="111"/>
      <c r="AK238" s="111"/>
      <c r="AL238" s="111"/>
      <c r="AM238" s="111"/>
      <c r="AN238" s="111"/>
      <c r="AO238" s="111"/>
      <c r="AP238" s="111"/>
      <c r="AQ238" s="111"/>
      <c r="AR238" s="111"/>
      <c r="AS238" s="111"/>
      <c r="AT238" s="111"/>
      <c r="AU238" s="111"/>
      <c r="AV238" s="111"/>
      <c r="AW238" s="111"/>
      <c r="AX238" s="111"/>
      <c r="AY238" s="111"/>
      <c r="AZ238" s="111"/>
      <c r="BA238" s="111"/>
      <c r="BB238" s="111"/>
      <c r="BC238" s="111"/>
      <c r="BD238" s="111"/>
      <c r="BE238" s="111"/>
      <c r="BF238" s="111"/>
      <c r="BG238" s="111"/>
      <c r="BH238" s="111"/>
      <c r="BI238" s="111"/>
      <c r="BJ238" s="111"/>
      <c r="BK238" s="111"/>
      <c r="BL238" s="111"/>
      <c r="BM238" s="111"/>
      <c r="BN238" s="111"/>
      <c r="BO238" s="111"/>
      <c r="BP238" s="111"/>
      <c r="BQ238" s="111"/>
      <c r="BR238" s="111"/>
      <c r="BS238" s="111"/>
      <c r="BT238" s="111"/>
      <c r="BU238" s="111"/>
      <c r="BV238" s="111"/>
      <c r="BW238" s="111"/>
      <c r="BX238" s="111"/>
      <c r="BY238" s="111"/>
      <c r="BZ238" s="111"/>
      <c r="CA238" s="111"/>
      <c r="CB238" s="111"/>
      <c r="CC238" s="111"/>
      <c r="CD238" s="111"/>
      <c r="CE238" s="111"/>
      <c r="CF238" s="111"/>
      <c r="CG238" s="111"/>
      <c r="CH238" s="111"/>
      <c r="CI238" s="111"/>
      <c r="CJ238" s="111"/>
      <c r="CK238" s="111"/>
      <c r="CL238" s="111"/>
      <c r="CM238" s="111"/>
      <c r="CN238" s="111"/>
      <c r="CO238" s="111"/>
      <c r="CP238" s="111"/>
      <c r="CQ238" s="111"/>
      <c r="CR238" s="111"/>
      <c r="CS238" s="111"/>
      <c r="CT238" s="111"/>
      <c r="CU238" s="111"/>
      <c r="CV238" s="111"/>
      <c r="CW238" s="111"/>
      <c r="CX238" s="111"/>
      <c r="CY238" s="111"/>
      <c r="CZ238" s="111"/>
      <c r="DA238" s="111"/>
      <c r="DB238" s="111"/>
      <c r="DC238" s="111"/>
      <c r="DD238" s="111"/>
      <c r="DE238" s="111"/>
      <c r="DF238" s="111"/>
      <c r="DG238" s="111"/>
      <c r="DH238" s="111"/>
      <c r="DI238" s="111"/>
    </row>
    <row r="239" spans="1:113" s="112" customFormat="1" hidden="1" x14ac:dyDescent="0.2">
      <c r="A239" s="30"/>
      <c r="B239" s="42"/>
      <c r="C239" s="51"/>
      <c r="D239" s="52"/>
      <c r="E239" s="51"/>
      <c r="F239" s="53"/>
      <c r="G239" s="103"/>
      <c r="H239" s="45"/>
      <c r="I239" s="104"/>
      <c r="J239" s="105"/>
      <c r="K239" s="48"/>
      <c r="L239" s="106"/>
      <c r="M239" s="104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  <c r="AA239" s="111"/>
      <c r="AB239" s="111"/>
      <c r="AC239" s="111"/>
      <c r="AD239" s="111"/>
      <c r="AE239" s="111"/>
      <c r="AF239" s="111"/>
      <c r="AG239" s="111"/>
      <c r="AH239" s="111"/>
      <c r="AI239" s="111"/>
      <c r="AJ239" s="111"/>
      <c r="AK239" s="111"/>
      <c r="AL239" s="111"/>
      <c r="AM239" s="111"/>
      <c r="AN239" s="111"/>
      <c r="AO239" s="111"/>
      <c r="AP239" s="111"/>
      <c r="AQ239" s="111"/>
      <c r="AR239" s="111"/>
      <c r="AS239" s="111"/>
      <c r="AT239" s="111"/>
      <c r="AU239" s="111"/>
      <c r="AV239" s="111"/>
      <c r="AW239" s="111"/>
      <c r="AX239" s="111"/>
      <c r="AY239" s="111"/>
      <c r="AZ239" s="111"/>
      <c r="BA239" s="111"/>
      <c r="BB239" s="111"/>
      <c r="BC239" s="111"/>
      <c r="BD239" s="111"/>
      <c r="BE239" s="111"/>
      <c r="BF239" s="111"/>
      <c r="BG239" s="111"/>
      <c r="BH239" s="111"/>
      <c r="BI239" s="111"/>
      <c r="BJ239" s="111"/>
      <c r="BK239" s="111"/>
      <c r="BL239" s="111"/>
      <c r="BM239" s="111"/>
      <c r="BN239" s="111"/>
      <c r="BO239" s="111"/>
      <c r="BP239" s="111"/>
      <c r="BQ239" s="111"/>
      <c r="BR239" s="111"/>
      <c r="BS239" s="111"/>
      <c r="BT239" s="111"/>
      <c r="BU239" s="111"/>
      <c r="BV239" s="111"/>
      <c r="BW239" s="111"/>
      <c r="BX239" s="111"/>
      <c r="BY239" s="111"/>
      <c r="BZ239" s="111"/>
      <c r="CA239" s="111"/>
      <c r="CB239" s="111"/>
      <c r="CC239" s="111"/>
      <c r="CD239" s="111"/>
      <c r="CE239" s="111"/>
      <c r="CF239" s="111"/>
      <c r="CG239" s="111"/>
      <c r="CH239" s="111"/>
      <c r="CI239" s="111"/>
      <c r="CJ239" s="111"/>
      <c r="CK239" s="111"/>
      <c r="CL239" s="111"/>
      <c r="CM239" s="111"/>
      <c r="CN239" s="111"/>
      <c r="CO239" s="111"/>
      <c r="CP239" s="111"/>
      <c r="CQ239" s="111"/>
      <c r="CR239" s="111"/>
      <c r="CS239" s="111"/>
      <c r="CT239" s="111"/>
      <c r="CU239" s="111"/>
      <c r="CV239" s="111"/>
      <c r="CW239" s="111"/>
      <c r="CX239" s="111"/>
      <c r="CY239" s="111"/>
      <c r="CZ239" s="111"/>
      <c r="DA239" s="111"/>
      <c r="DB239" s="111"/>
      <c r="DC239" s="111"/>
      <c r="DD239" s="111"/>
      <c r="DE239" s="111"/>
      <c r="DF239" s="111"/>
      <c r="DG239" s="111"/>
      <c r="DH239" s="111"/>
      <c r="DI239" s="111"/>
    </row>
    <row r="240" spans="1:113" s="112" customFormat="1" ht="12" hidden="1" x14ac:dyDescent="0.2">
      <c r="A240" s="30" t="s">
        <v>55</v>
      </c>
      <c r="B240" s="150" t="s">
        <v>852</v>
      </c>
      <c r="C240" s="151"/>
      <c r="D240" s="52"/>
      <c r="E240" s="157"/>
      <c r="F240" s="43" t="s">
        <v>857</v>
      </c>
      <c r="G240" s="54"/>
      <c r="H240" s="55"/>
      <c r="I240" s="56"/>
      <c r="J240" s="57"/>
      <c r="K240" s="58"/>
      <c r="L240" s="56"/>
      <c r="M240" s="56" t="str">
        <f>IF(ISNUMBER(H240),L240*H240,IF(ISNUMBER(J240),J240,IF(J240="RATE ONLY",LOWER("RATE ONLY")," ")))</f>
        <v xml:space="preserve"> </v>
      </c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  <c r="AA240" s="111"/>
      <c r="AB240" s="111"/>
      <c r="AC240" s="111"/>
      <c r="AD240" s="111"/>
      <c r="AE240" s="111"/>
      <c r="AF240" s="111"/>
      <c r="AG240" s="111"/>
      <c r="AH240" s="111"/>
      <c r="AI240" s="111"/>
      <c r="AJ240" s="111"/>
      <c r="AK240" s="111"/>
      <c r="AL240" s="111"/>
      <c r="AM240" s="111"/>
      <c r="AN240" s="111"/>
      <c r="AO240" s="111"/>
      <c r="AP240" s="111"/>
      <c r="AQ240" s="111"/>
      <c r="AR240" s="111"/>
      <c r="AS240" s="111"/>
      <c r="AT240" s="111"/>
      <c r="AU240" s="111"/>
      <c r="AV240" s="111"/>
      <c r="AW240" s="111"/>
      <c r="AX240" s="111"/>
      <c r="AY240" s="111"/>
      <c r="AZ240" s="111"/>
      <c r="BA240" s="111"/>
      <c r="BB240" s="111"/>
      <c r="BC240" s="111"/>
      <c r="BD240" s="111"/>
      <c r="BE240" s="111"/>
      <c r="BF240" s="111"/>
      <c r="BG240" s="111"/>
      <c r="BH240" s="111"/>
      <c r="BI240" s="111"/>
      <c r="BJ240" s="111"/>
      <c r="BK240" s="111"/>
      <c r="BL240" s="111"/>
      <c r="BM240" s="111"/>
      <c r="BN240" s="111"/>
      <c r="BO240" s="111"/>
      <c r="BP240" s="111"/>
      <c r="BQ240" s="111"/>
      <c r="BR240" s="111"/>
      <c r="BS240" s="111"/>
      <c r="BT240" s="111"/>
      <c r="BU240" s="111"/>
      <c r="BV240" s="111"/>
      <c r="BW240" s="111"/>
      <c r="BX240" s="111"/>
      <c r="BY240" s="111"/>
      <c r="BZ240" s="111"/>
      <c r="CA240" s="111"/>
      <c r="CB240" s="111"/>
      <c r="CC240" s="111"/>
      <c r="CD240" s="111"/>
      <c r="CE240" s="111"/>
      <c r="CF240" s="111"/>
      <c r="CG240" s="111"/>
      <c r="CH240" s="111"/>
      <c r="CI240" s="111"/>
      <c r="CJ240" s="111"/>
      <c r="CK240" s="111"/>
      <c r="CL240" s="111"/>
      <c r="CM240" s="111"/>
      <c r="CN240" s="111"/>
      <c r="CO240" s="111"/>
      <c r="CP240" s="111"/>
      <c r="CQ240" s="111"/>
      <c r="CR240" s="111"/>
      <c r="CS240" s="111"/>
      <c r="CT240" s="111"/>
      <c r="CU240" s="111"/>
      <c r="CV240" s="111"/>
      <c r="CW240" s="111"/>
      <c r="CX240" s="111"/>
      <c r="CY240" s="111"/>
      <c r="CZ240" s="111"/>
      <c r="DA240" s="111"/>
      <c r="DB240" s="111"/>
      <c r="DC240" s="111"/>
      <c r="DD240" s="111"/>
      <c r="DE240" s="111"/>
      <c r="DF240" s="111"/>
      <c r="DG240" s="111"/>
      <c r="DH240" s="111"/>
      <c r="DI240" s="111"/>
    </row>
    <row r="241" spans="1:113" s="112" customFormat="1" hidden="1" x14ac:dyDescent="0.2">
      <c r="A241" s="30"/>
      <c r="B241" s="42"/>
      <c r="C241" s="51"/>
      <c r="D241" s="52"/>
      <c r="E241" s="51"/>
      <c r="F241" s="53"/>
      <c r="G241" s="103"/>
      <c r="H241" s="45"/>
      <c r="I241" s="104"/>
      <c r="J241" s="105"/>
      <c r="K241" s="48"/>
      <c r="L241" s="106"/>
      <c r="M241" s="104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  <c r="AA241" s="111"/>
      <c r="AB241" s="111"/>
      <c r="AC241" s="111"/>
      <c r="AD241" s="111"/>
      <c r="AE241" s="111"/>
      <c r="AF241" s="111"/>
      <c r="AG241" s="111"/>
      <c r="AH241" s="111"/>
      <c r="AI241" s="111"/>
      <c r="AJ241" s="111"/>
      <c r="AK241" s="111"/>
      <c r="AL241" s="111"/>
      <c r="AM241" s="111"/>
      <c r="AN241" s="111"/>
      <c r="AO241" s="111"/>
      <c r="AP241" s="111"/>
      <c r="AQ241" s="111"/>
      <c r="AR241" s="111"/>
      <c r="AS241" s="111"/>
      <c r="AT241" s="111"/>
      <c r="AU241" s="111"/>
      <c r="AV241" s="111"/>
      <c r="AW241" s="111"/>
      <c r="AX241" s="111"/>
      <c r="AY241" s="111"/>
      <c r="AZ241" s="111"/>
      <c r="BA241" s="111"/>
      <c r="BB241" s="111"/>
      <c r="BC241" s="111"/>
      <c r="BD241" s="111"/>
      <c r="BE241" s="111"/>
      <c r="BF241" s="111"/>
      <c r="BG241" s="111"/>
      <c r="BH241" s="111"/>
      <c r="BI241" s="111"/>
      <c r="BJ241" s="111"/>
      <c r="BK241" s="111"/>
      <c r="BL241" s="111"/>
      <c r="BM241" s="111"/>
      <c r="BN241" s="111"/>
      <c r="BO241" s="111"/>
      <c r="BP241" s="111"/>
      <c r="BQ241" s="111"/>
      <c r="BR241" s="111"/>
      <c r="BS241" s="111"/>
      <c r="BT241" s="111"/>
      <c r="BU241" s="111"/>
      <c r="BV241" s="111"/>
      <c r="BW241" s="111"/>
      <c r="BX241" s="111"/>
      <c r="BY241" s="111"/>
      <c r="BZ241" s="111"/>
      <c r="CA241" s="111"/>
      <c r="CB241" s="111"/>
      <c r="CC241" s="111"/>
      <c r="CD241" s="111"/>
      <c r="CE241" s="111"/>
      <c r="CF241" s="111"/>
      <c r="CG241" s="111"/>
      <c r="CH241" s="111"/>
      <c r="CI241" s="111"/>
      <c r="CJ241" s="111"/>
      <c r="CK241" s="111"/>
      <c r="CL241" s="111"/>
      <c r="CM241" s="111"/>
      <c r="CN241" s="111"/>
      <c r="CO241" s="111"/>
      <c r="CP241" s="111"/>
      <c r="CQ241" s="111"/>
      <c r="CR241" s="111"/>
      <c r="CS241" s="111"/>
      <c r="CT241" s="111"/>
      <c r="CU241" s="111"/>
      <c r="CV241" s="111"/>
      <c r="CW241" s="111"/>
      <c r="CX241" s="111"/>
      <c r="CY241" s="111"/>
      <c r="CZ241" s="111"/>
      <c r="DA241" s="111"/>
      <c r="DB241" s="111"/>
      <c r="DC241" s="111"/>
      <c r="DD241" s="111"/>
      <c r="DE241" s="111"/>
      <c r="DF241" s="111"/>
      <c r="DG241" s="111"/>
      <c r="DH241" s="111"/>
      <c r="DI241" s="111"/>
    </row>
    <row r="242" spans="1:113" s="112" customFormat="1" hidden="1" x14ac:dyDescent="0.2">
      <c r="A242" s="30" t="s">
        <v>56</v>
      </c>
      <c r="B242" s="155"/>
      <c r="C242" s="151" t="s">
        <v>853</v>
      </c>
      <c r="D242" s="52"/>
      <c r="E242" s="157"/>
      <c r="F242" s="53" t="s">
        <v>858</v>
      </c>
      <c r="G242" s="54" t="s">
        <v>19</v>
      </c>
      <c r="H242" s="55"/>
      <c r="I242" s="56"/>
      <c r="J242" s="57"/>
      <c r="K242" s="58"/>
      <c r="L242" s="56"/>
      <c r="M242" s="56" t="str">
        <f>IF(ISNUMBER(H242),L242*H242,IF(ISNUMBER(J242),J242,IF(J242="RATE ONLY",LOWER("RATE ONLY")," ")))</f>
        <v xml:space="preserve"> </v>
      </c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  <c r="AA242" s="111"/>
      <c r="AB242" s="111"/>
      <c r="AC242" s="111"/>
      <c r="AD242" s="111"/>
      <c r="AE242" s="111"/>
      <c r="AF242" s="111"/>
      <c r="AG242" s="111"/>
      <c r="AH242" s="111"/>
      <c r="AI242" s="111"/>
      <c r="AJ242" s="111"/>
      <c r="AK242" s="111"/>
      <c r="AL242" s="111"/>
      <c r="AM242" s="111"/>
      <c r="AN242" s="111"/>
      <c r="AO242" s="111"/>
      <c r="AP242" s="111"/>
      <c r="AQ242" s="111"/>
      <c r="AR242" s="111"/>
      <c r="AS242" s="111"/>
      <c r="AT242" s="111"/>
      <c r="AU242" s="111"/>
      <c r="AV242" s="111"/>
      <c r="AW242" s="111"/>
      <c r="AX242" s="111"/>
      <c r="AY242" s="111"/>
      <c r="AZ242" s="111"/>
      <c r="BA242" s="111"/>
      <c r="BB242" s="111"/>
      <c r="BC242" s="111"/>
      <c r="BD242" s="111"/>
      <c r="BE242" s="111"/>
      <c r="BF242" s="111"/>
      <c r="BG242" s="111"/>
      <c r="BH242" s="111"/>
      <c r="BI242" s="111"/>
      <c r="BJ242" s="111"/>
      <c r="BK242" s="111"/>
      <c r="BL242" s="111"/>
      <c r="BM242" s="111"/>
      <c r="BN242" s="111"/>
      <c r="BO242" s="111"/>
      <c r="BP242" s="111"/>
      <c r="BQ242" s="111"/>
      <c r="BR242" s="111"/>
      <c r="BS242" s="111"/>
      <c r="BT242" s="111"/>
      <c r="BU242" s="111"/>
      <c r="BV242" s="111"/>
      <c r="BW242" s="111"/>
      <c r="BX242" s="111"/>
      <c r="BY242" s="111"/>
      <c r="BZ242" s="111"/>
      <c r="CA242" s="111"/>
      <c r="CB242" s="111"/>
      <c r="CC242" s="111"/>
      <c r="CD242" s="111"/>
      <c r="CE242" s="111"/>
      <c r="CF242" s="111"/>
      <c r="CG242" s="111"/>
      <c r="CH242" s="111"/>
      <c r="CI242" s="111"/>
      <c r="CJ242" s="111"/>
      <c r="CK242" s="111"/>
      <c r="CL242" s="111"/>
      <c r="CM242" s="111"/>
      <c r="CN242" s="111"/>
      <c r="CO242" s="111"/>
      <c r="CP242" s="111"/>
      <c r="CQ242" s="111"/>
      <c r="CR242" s="111"/>
      <c r="CS242" s="111"/>
      <c r="CT242" s="111"/>
      <c r="CU242" s="111"/>
      <c r="CV242" s="111"/>
      <c r="CW242" s="111"/>
      <c r="CX242" s="111"/>
      <c r="CY242" s="111"/>
      <c r="CZ242" s="111"/>
      <c r="DA242" s="111"/>
      <c r="DB242" s="111"/>
      <c r="DC242" s="111"/>
      <c r="DD242" s="111"/>
      <c r="DE242" s="111"/>
      <c r="DF242" s="111"/>
      <c r="DG242" s="111"/>
      <c r="DH242" s="111"/>
      <c r="DI242" s="111"/>
    </row>
    <row r="243" spans="1:113" s="112" customFormat="1" hidden="1" x14ac:dyDescent="0.2">
      <c r="A243" s="30"/>
      <c r="B243" s="42"/>
      <c r="C243" s="51"/>
      <c r="D243" s="52"/>
      <c r="E243" s="51"/>
      <c r="F243" s="53"/>
      <c r="G243" s="103"/>
      <c r="H243" s="45"/>
      <c r="I243" s="104"/>
      <c r="J243" s="105"/>
      <c r="K243" s="48"/>
      <c r="L243" s="106"/>
      <c r="M243" s="104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  <c r="AA243" s="111"/>
      <c r="AB243" s="111"/>
      <c r="AC243" s="111"/>
      <c r="AD243" s="111"/>
      <c r="AE243" s="111"/>
      <c r="AF243" s="111"/>
      <c r="AG243" s="111"/>
      <c r="AH243" s="111"/>
      <c r="AI243" s="111"/>
      <c r="AJ243" s="111"/>
      <c r="AK243" s="111"/>
      <c r="AL243" s="111"/>
      <c r="AM243" s="111"/>
      <c r="AN243" s="111"/>
      <c r="AO243" s="111"/>
      <c r="AP243" s="111"/>
      <c r="AQ243" s="111"/>
      <c r="AR243" s="111"/>
      <c r="AS243" s="111"/>
      <c r="AT243" s="111"/>
      <c r="AU243" s="111"/>
      <c r="AV243" s="111"/>
      <c r="AW243" s="111"/>
      <c r="AX243" s="111"/>
      <c r="AY243" s="111"/>
      <c r="AZ243" s="111"/>
      <c r="BA243" s="111"/>
      <c r="BB243" s="111"/>
      <c r="BC243" s="111"/>
      <c r="BD243" s="111"/>
      <c r="BE243" s="111"/>
      <c r="BF243" s="111"/>
      <c r="BG243" s="111"/>
      <c r="BH243" s="111"/>
      <c r="BI243" s="111"/>
      <c r="BJ243" s="111"/>
      <c r="BK243" s="111"/>
      <c r="BL243" s="111"/>
      <c r="BM243" s="111"/>
      <c r="BN243" s="111"/>
      <c r="BO243" s="111"/>
      <c r="BP243" s="111"/>
      <c r="BQ243" s="111"/>
      <c r="BR243" s="111"/>
      <c r="BS243" s="111"/>
      <c r="BT243" s="111"/>
      <c r="BU243" s="111"/>
      <c r="BV243" s="111"/>
      <c r="BW243" s="111"/>
      <c r="BX243" s="111"/>
      <c r="BY243" s="111"/>
      <c r="BZ243" s="111"/>
      <c r="CA243" s="111"/>
      <c r="CB243" s="111"/>
      <c r="CC243" s="111"/>
      <c r="CD243" s="111"/>
      <c r="CE243" s="111"/>
      <c r="CF243" s="111"/>
      <c r="CG243" s="111"/>
      <c r="CH243" s="111"/>
      <c r="CI243" s="111"/>
      <c r="CJ243" s="111"/>
      <c r="CK243" s="111"/>
      <c r="CL243" s="111"/>
      <c r="CM243" s="111"/>
      <c r="CN243" s="111"/>
      <c r="CO243" s="111"/>
      <c r="CP243" s="111"/>
      <c r="CQ243" s="111"/>
      <c r="CR243" s="111"/>
      <c r="CS243" s="111"/>
      <c r="CT243" s="111"/>
      <c r="CU243" s="111"/>
      <c r="CV243" s="111"/>
      <c r="CW243" s="111"/>
      <c r="CX243" s="111"/>
      <c r="CY243" s="111"/>
      <c r="CZ243" s="111"/>
      <c r="DA243" s="111"/>
      <c r="DB243" s="111"/>
      <c r="DC243" s="111"/>
      <c r="DD243" s="111"/>
      <c r="DE243" s="111"/>
      <c r="DF243" s="111"/>
      <c r="DG243" s="111"/>
      <c r="DH243" s="111"/>
      <c r="DI243" s="111"/>
    </row>
    <row r="244" spans="1:113" s="112" customFormat="1" hidden="1" x14ac:dyDescent="0.2">
      <c r="A244" s="30" t="s">
        <v>56</v>
      </c>
      <c r="B244" s="155"/>
      <c r="C244" s="151" t="s">
        <v>854</v>
      </c>
      <c r="D244" s="52"/>
      <c r="E244" s="157"/>
      <c r="F244" s="53" t="s">
        <v>859</v>
      </c>
      <c r="G244" s="54" t="s">
        <v>19</v>
      </c>
      <c r="H244" s="55"/>
      <c r="I244" s="56"/>
      <c r="J244" s="57"/>
      <c r="K244" s="58"/>
      <c r="L244" s="56"/>
      <c r="M244" s="56" t="str">
        <f>IF(ISNUMBER(H244),L244*H244,IF(ISNUMBER(J244),J244,IF(J244="RATE ONLY",LOWER("RATE ONLY")," ")))</f>
        <v xml:space="preserve"> </v>
      </c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111"/>
      <c r="AD244" s="111"/>
      <c r="AE244" s="111"/>
      <c r="AF244" s="111"/>
      <c r="AG244" s="111"/>
      <c r="AH244" s="111"/>
      <c r="AI244" s="111"/>
      <c r="AJ244" s="111"/>
      <c r="AK244" s="111"/>
      <c r="AL244" s="111"/>
      <c r="AM244" s="111"/>
      <c r="AN244" s="111"/>
      <c r="AO244" s="111"/>
      <c r="AP244" s="111"/>
      <c r="AQ244" s="111"/>
      <c r="AR244" s="111"/>
      <c r="AS244" s="111"/>
      <c r="AT244" s="111"/>
      <c r="AU244" s="111"/>
      <c r="AV244" s="111"/>
      <c r="AW244" s="111"/>
      <c r="AX244" s="111"/>
      <c r="AY244" s="111"/>
      <c r="AZ244" s="111"/>
      <c r="BA244" s="111"/>
      <c r="BB244" s="111"/>
      <c r="BC244" s="111"/>
      <c r="BD244" s="111"/>
      <c r="BE244" s="111"/>
      <c r="BF244" s="111"/>
      <c r="BG244" s="111"/>
      <c r="BH244" s="111"/>
      <c r="BI244" s="111"/>
      <c r="BJ244" s="111"/>
      <c r="BK244" s="111"/>
      <c r="BL244" s="111"/>
      <c r="BM244" s="111"/>
      <c r="BN244" s="111"/>
      <c r="BO244" s="111"/>
      <c r="BP244" s="111"/>
      <c r="BQ244" s="111"/>
      <c r="BR244" s="111"/>
      <c r="BS244" s="111"/>
      <c r="BT244" s="111"/>
      <c r="BU244" s="111"/>
      <c r="BV244" s="111"/>
      <c r="BW244" s="111"/>
      <c r="BX244" s="111"/>
      <c r="BY244" s="111"/>
      <c r="BZ244" s="111"/>
      <c r="CA244" s="111"/>
      <c r="CB244" s="111"/>
      <c r="CC244" s="111"/>
      <c r="CD244" s="111"/>
      <c r="CE244" s="111"/>
      <c r="CF244" s="111"/>
      <c r="CG244" s="111"/>
      <c r="CH244" s="111"/>
      <c r="CI244" s="111"/>
      <c r="CJ244" s="111"/>
      <c r="CK244" s="111"/>
      <c r="CL244" s="111"/>
      <c r="CM244" s="111"/>
      <c r="CN244" s="111"/>
      <c r="CO244" s="111"/>
      <c r="CP244" s="111"/>
      <c r="CQ244" s="111"/>
      <c r="CR244" s="111"/>
      <c r="CS244" s="111"/>
      <c r="CT244" s="111"/>
      <c r="CU244" s="111"/>
      <c r="CV244" s="111"/>
      <c r="CW244" s="111"/>
      <c r="CX244" s="111"/>
      <c r="CY244" s="111"/>
      <c r="CZ244" s="111"/>
      <c r="DA244" s="111"/>
      <c r="DB244" s="111"/>
      <c r="DC244" s="111"/>
      <c r="DD244" s="111"/>
      <c r="DE244" s="111"/>
      <c r="DF244" s="111"/>
      <c r="DG244" s="111"/>
      <c r="DH244" s="111"/>
      <c r="DI244" s="111"/>
    </row>
    <row r="245" spans="1:113" s="112" customFormat="1" hidden="1" x14ac:dyDescent="0.2">
      <c r="A245" s="30"/>
      <c r="B245" s="42"/>
      <c r="C245" s="51"/>
      <c r="D245" s="52"/>
      <c r="E245" s="51"/>
      <c r="F245" s="53"/>
      <c r="G245" s="103"/>
      <c r="H245" s="45"/>
      <c r="I245" s="104"/>
      <c r="J245" s="105"/>
      <c r="K245" s="48"/>
      <c r="L245" s="106"/>
      <c r="M245" s="104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  <c r="AA245" s="111"/>
      <c r="AB245" s="111"/>
      <c r="AC245" s="111"/>
      <c r="AD245" s="111"/>
      <c r="AE245" s="111"/>
      <c r="AF245" s="111"/>
      <c r="AG245" s="111"/>
      <c r="AH245" s="111"/>
      <c r="AI245" s="111"/>
      <c r="AJ245" s="111"/>
      <c r="AK245" s="111"/>
      <c r="AL245" s="111"/>
      <c r="AM245" s="111"/>
      <c r="AN245" s="111"/>
      <c r="AO245" s="111"/>
      <c r="AP245" s="111"/>
      <c r="AQ245" s="111"/>
      <c r="AR245" s="111"/>
      <c r="AS245" s="111"/>
      <c r="AT245" s="111"/>
      <c r="AU245" s="111"/>
      <c r="AV245" s="111"/>
      <c r="AW245" s="111"/>
      <c r="AX245" s="111"/>
      <c r="AY245" s="111"/>
      <c r="AZ245" s="111"/>
      <c r="BA245" s="111"/>
      <c r="BB245" s="111"/>
      <c r="BC245" s="111"/>
      <c r="BD245" s="111"/>
      <c r="BE245" s="111"/>
      <c r="BF245" s="111"/>
      <c r="BG245" s="111"/>
      <c r="BH245" s="111"/>
      <c r="BI245" s="111"/>
      <c r="BJ245" s="111"/>
      <c r="BK245" s="111"/>
      <c r="BL245" s="111"/>
      <c r="BM245" s="111"/>
      <c r="BN245" s="111"/>
      <c r="BO245" s="111"/>
      <c r="BP245" s="111"/>
      <c r="BQ245" s="111"/>
      <c r="BR245" s="111"/>
      <c r="BS245" s="111"/>
      <c r="BT245" s="111"/>
      <c r="BU245" s="111"/>
      <c r="BV245" s="111"/>
      <c r="BW245" s="111"/>
      <c r="BX245" s="111"/>
      <c r="BY245" s="111"/>
      <c r="BZ245" s="111"/>
      <c r="CA245" s="111"/>
      <c r="CB245" s="111"/>
      <c r="CC245" s="111"/>
      <c r="CD245" s="111"/>
      <c r="CE245" s="111"/>
      <c r="CF245" s="111"/>
      <c r="CG245" s="111"/>
      <c r="CH245" s="111"/>
      <c r="CI245" s="111"/>
      <c r="CJ245" s="111"/>
      <c r="CK245" s="111"/>
      <c r="CL245" s="111"/>
      <c r="CM245" s="111"/>
      <c r="CN245" s="111"/>
      <c r="CO245" s="111"/>
      <c r="CP245" s="111"/>
      <c r="CQ245" s="111"/>
      <c r="CR245" s="111"/>
      <c r="CS245" s="111"/>
      <c r="CT245" s="111"/>
      <c r="CU245" s="111"/>
      <c r="CV245" s="111"/>
      <c r="CW245" s="111"/>
      <c r="CX245" s="111"/>
      <c r="CY245" s="111"/>
      <c r="CZ245" s="111"/>
      <c r="DA245" s="111"/>
      <c r="DB245" s="111"/>
      <c r="DC245" s="111"/>
      <c r="DD245" s="111"/>
      <c r="DE245" s="111"/>
      <c r="DF245" s="111"/>
      <c r="DG245" s="111"/>
      <c r="DH245" s="111"/>
      <c r="DI245" s="111"/>
    </row>
    <row r="246" spans="1:113" s="112" customFormat="1" hidden="1" x14ac:dyDescent="0.2">
      <c r="A246" s="30" t="s">
        <v>56</v>
      </c>
      <c r="B246" s="155"/>
      <c r="C246" s="151" t="s">
        <v>855</v>
      </c>
      <c r="D246" s="52"/>
      <c r="E246" s="157"/>
      <c r="F246" s="53" t="s">
        <v>860</v>
      </c>
      <c r="G246" s="54" t="s">
        <v>19</v>
      </c>
      <c r="H246" s="55"/>
      <c r="I246" s="56"/>
      <c r="J246" s="57"/>
      <c r="K246" s="58"/>
      <c r="L246" s="56"/>
      <c r="M246" s="56" t="str">
        <f>IF(ISNUMBER(H246),L246*H246,IF(ISNUMBER(J246),J246,IF(J246="RATE ONLY",LOWER("RATE ONLY")," ")))</f>
        <v xml:space="preserve"> </v>
      </c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  <c r="AA246" s="111"/>
      <c r="AB246" s="111"/>
      <c r="AC246" s="111"/>
      <c r="AD246" s="111"/>
      <c r="AE246" s="111"/>
      <c r="AF246" s="111"/>
      <c r="AG246" s="111"/>
      <c r="AH246" s="111"/>
      <c r="AI246" s="111"/>
      <c r="AJ246" s="111"/>
      <c r="AK246" s="111"/>
      <c r="AL246" s="111"/>
      <c r="AM246" s="111"/>
      <c r="AN246" s="111"/>
      <c r="AO246" s="111"/>
      <c r="AP246" s="111"/>
      <c r="AQ246" s="111"/>
      <c r="AR246" s="111"/>
      <c r="AS246" s="111"/>
      <c r="AT246" s="111"/>
      <c r="AU246" s="111"/>
      <c r="AV246" s="111"/>
      <c r="AW246" s="111"/>
      <c r="AX246" s="111"/>
      <c r="AY246" s="111"/>
      <c r="AZ246" s="111"/>
      <c r="BA246" s="111"/>
      <c r="BB246" s="111"/>
      <c r="BC246" s="111"/>
      <c r="BD246" s="111"/>
      <c r="BE246" s="111"/>
      <c r="BF246" s="111"/>
      <c r="BG246" s="111"/>
      <c r="BH246" s="111"/>
      <c r="BI246" s="111"/>
      <c r="BJ246" s="111"/>
      <c r="BK246" s="111"/>
      <c r="BL246" s="111"/>
      <c r="BM246" s="111"/>
      <c r="BN246" s="111"/>
      <c r="BO246" s="111"/>
      <c r="BP246" s="111"/>
      <c r="BQ246" s="111"/>
      <c r="BR246" s="111"/>
      <c r="BS246" s="111"/>
      <c r="BT246" s="111"/>
      <c r="BU246" s="111"/>
      <c r="BV246" s="111"/>
      <c r="BW246" s="111"/>
      <c r="BX246" s="111"/>
      <c r="BY246" s="111"/>
      <c r="BZ246" s="111"/>
      <c r="CA246" s="111"/>
      <c r="CB246" s="111"/>
      <c r="CC246" s="111"/>
      <c r="CD246" s="111"/>
      <c r="CE246" s="111"/>
      <c r="CF246" s="111"/>
      <c r="CG246" s="111"/>
      <c r="CH246" s="111"/>
      <c r="CI246" s="111"/>
      <c r="CJ246" s="111"/>
      <c r="CK246" s="111"/>
      <c r="CL246" s="111"/>
      <c r="CM246" s="111"/>
      <c r="CN246" s="111"/>
      <c r="CO246" s="111"/>
      <c r="CP246" s="111"/>
      <c r="CQ246" s="111"/>
      <c r="CR246" s="111"/>
      <c r="CS246" s="111"/>
      <c r="CT246" s="111"/>
      <c r="CU246" s="111"/>
      <c r="CV246" s="111"/>
      <c r="CW246" s="111"/>
      <c r="CX246" s="111"/>
      <c r="CY246" s="111"/>
      <c r="CZ246" s="111"/>
      <c r="DA246" s="111"/>
      <c r="DB246" s="111"/>
      <c r="DC246" s="111"/>
      <c r="DD246" s="111"/>
      <c r="DE246" s="111"/>
      <c r="DF246" s="111"/>
      <c r="DG246" s="111"/>
      <c r="DH246" s="111"/>
      <c r="DI246" s="111"/>
    </row>
    <row r="247" spans="1:113" s="112" customFormat="1" hidden="1" x14ac:dyDescent="0.2">
      <c r="A247" s="30"/>
      <c r="B247" s="42"/>
      <c r="C247" s="51"/>
      <c r="D247" s="52"/>
      <c r="E247" s="51"/>
      <c r="F247" s="53"/>
      <c r="G247" s="103"/>
      <c r="H247" s="45"/>
      <c r="I247" s="104"/>
      <c r="J247" s="105"/>
      <c r="K247" s="48"/>
      <c r="L247" s="106"/>
      <c r="M247" s="104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  <c r="AA247" s="111"/>
      <c r="AB247" s="111"/>
      <c r="AC247" s="111"/>
      <c r="AD247" s="111"/>
      <c r="AE247" s="111"/>
      <c r="AF247" s="111"/>
      <c r="AG247" s="111"/>
      <c r="AH247" s="111"/>
      <c r="AI247" s="111"/>
      <c r="AJ247" s="111"/>
      <c r="AK247" s="111"/>
      <c r="AL247" s="111"/>
      <c r="AM247" s="111"/>
      <c r="AN247" s="111"/>
      <c r="AO247" s="111"/>
      <c r="AP247" s="111"/>
      <c r="AQ247" s="111"/>
      <c r="AR247" s="111"/>
      <c r="AS247" s="111"/>
      <c r="AT247" s="111"/>
      <c r="AU247" s="111"/>
      <c r="AV247" s="111"/>
      <c r="AW247" s="111"/>
      <c r="AX247" s="111"/>
      <c r="AY247" s="111"/>
      <c r="AZ247" s="111"/>
      <c r="BA247" s="111"/>
      <c r="BB247" s="111"/>
      <c r="BC247" s="111"/>
      <c r="BD247" s="111"/>
      <c r="BE247" s="111"/>
      <c r="BF247" s="111"/>
      <c r="BG247" s="111"/>
      <c r="BH247" s="111"/>
      <c r="BI247" s="111"/>
      <c r="BJ247" s="111"/>
      <c r="BK247" s="111"/>
      <c r="BL247" s="111"/>
      <c r="BM247" s="111"/>
      <c r="BN247" s="111"/>
      <c r="BO247" s="111"/>
      <c r="BP247" s="111"/>
      <c r="BQ247" s="111"/>
      <c r="BR247" s="111"/>
      <c r="BS247" s="111"/>
      <c r="BT247" s="111"/>
      <c r="BU247" s="111"/>
      <c r="BV247" s="111"/>
      <c r="BW247" s="111"/>
      <c r="BX247" s="111"/>
      <c r="BY247" s="111"/>
      <c r="BZ247" s="111"/>
      <c r="CA247" s="111"/>
      <c r="CB247" s="111"/>
      <c r="CC247" s="111"/>
      <c r="CD247" s="111"/>
      <c r="CE247" s="111"/>
      <c r="CF247" s="111"/>
      <c r="CG247" s="111"/>
      <c r="CH247" s="111"/>
      <c r="CI247" s="111"/>
      <c r="CJ247" s="111"/>
      <c r="CK247" s="111"/>
      <c r="CL247" s="111"/>
      <c r="CM247" s="111"/>
      <c r="CN247" s="111"/>
      <c r="CO247" s="111"/>
      <c r="CP247" s="111"/>
      <c r="CQ247" s="111"/>
      <c r="CR247" s="111"/>
      <c r="CS247" s="111"/>
      <c r="CT247" s="111"/>
      <c r="CU247" s="111"/>
      <c r="CV247" s="111"/>
      <c r="CW247" s="111"/>
      <c r="CX247" s="111"/>
      <c r="CY247" s="111"/>
      <c r="CZ247" s="111"/>
      <c r="DA247" s="111"/>
      <c r="DB247" s="111"/>
      <c r="DC247" s="111"/>
      <c r="DD247" s="111"/>
      <c r="DE247" s="111"/>
      <c r="DF247" s="111"/>
      <c r="DG247" s="111"/>
      <c r="DH247" s="111"/>
      <c r="DI247" s="111"/>
    </row>
    <row r="248" spans="1:113" s="112" customFormat="1" hidden="1" x14ac:dyDescent="0.2">
      <c r="A248" s="30" t="s">
        <v>56</v>
      </c>
      <c r="B248" s="155"/>
      <c r="C248" s="151" t="s">
        <v>856</v>
      </c>
      <c r="D248" s="52"/>
      <c r="E248" s="157"/>
      <c r="F248" s="53" t="s">
        <v>861</v>
      </c>
      <c r="G248" s="54" t="s">
        <v>19</v>
      </c>
      <c r="H248" s="55"/>
      <c r="I248" s="56"/>
      <c r="J248" s="57"/>
      <c r="K248" s="58"/>
      <c r="L248" s="56"/>
      <c r="M248" s="56" t="str">
        <f>IF(ISNUMBER(H248),L248*H248,IF(ISNUMBER(J248),J248,IF(J248="RATE ONLY",LOWER("RATE ONLY")," ")))</f>
        <v xml:space="preserve"> </v>
      </c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  <c r="AA248" s="111"/>
      <c r="AB248" s="111"/>
      <c r="AC248" s="111"/>
      <c r="AD248" s="111"/>
      <c r="AE248" s="111"/>
      <c r="AF248" s="111"/>
      <c r="AG248" s="111"/>
      <c r="AH248" s="111"/>
      <c r="AI248" s="111"/>
      <c r="AJ248" s="111"/>
      <c r="AK248" s="111"/>
      <c r="AL248" s="111"/>
      <c r="AM248" s="111"/>
      <c r="AN248" s="111"/>
      <c r="AO248" s="111"/>
      <c r="AP248" s="111"/>
      <c r="AQ248" s="111"/>
      <c r="AR248" s="111"/>
      <c r="AS248" s="111"/>
      <c r="AT248" s="111"/>
      <c r="AU248" s="111"/>
      <c r="AV248" s="111"/>
      <c r="AW248" s="111"/>
      <c r="AX248" s="111"/>
      <c r="AY248" s="111"/>
      <c r="AZ248" s="111"/>
      <c r="BA248" s="111"/>
      <c r="BB248" s="111"/>
      <c r="BC248" s="111"/>
      <c r="BD248" s="111"/>
      <c r="BE248" s="111"/>
      <c r="BF248" s="111"/>
      <c r="BG248" s="111"/>
      <c r="BH248" s="111"/>
      <c r="BI248" s="111"/>
      <c r="BJ248" s="111"/>
      <c r="BK248" s="111"/>
      <c r="BL248" s="111"/>
      <c r="BM248" s="111"/>
      <c r="BN248" s="111"/>
      <c r="BO248" s="111"/>
      <c r="BP248" s="111"/>
      <c r="BQ248" s="111"/>
      <c r="BR248" s="111"/>
      <c r="BS248" s="111"/>
      <c r="BT248" s="111"/>
      <c r="BU248" s="111"/>
      <c r="BV248" s="111"/>
      <c r="BW248" s="111"/>
      <c r="BX248" s="111"/>
      <c r="BY248" s="111"/>
      <c r="BZ248" s="111"/>
      <c r="CA248" s="111"/>
      <c r="CB248" s="111"/>
      <c r="CC248" s="111"/>
      <c r="CD248" s="111"/>
      <c r="CE248" s="111"/>
      <c r="CF248" s="111"/>
      <c r="CG248" s="111"/>
      <c r="CH248" s="111"/>
      <c r="CI248" s="111"/>
      <c r="CJ248" s="111"/>
      <c r="CK248" s="111"/>
      <c r="CL248" s="111"/>
      <c r="CM248" s="111"/>
      <c r="CN248" s="111"/>
      <c r="CO248" s="111"/>
      <c r="CP248" s="111"/>
      <c r="CQ248" s="111"/>
      <c r="CR248" s="111"/>
      <c r="CS248" s="111"/>
      <c r="CT248" s="111"/>
      <c r="CU248" s="111"/>
      <c r="CV248" s="111"/>
      <c r="CW248" s="111"/>
      <c r="CX248" s="111"/>
      <c r="CY248" s="111"/>
      <c r="CZ248" s="111"/>
      <c r="DA248" s="111"/>
      <c r="DB248" s="111"/>
      <c r="DC248" s="111"/>
      <c r="DD248" s="111"/>
      <c r="DE248" s="111"/>
      <c r="DF248" s="111"/>
      <c r="DG248" s="111"/>
      <c r="DH248" s="111"/>
      <c r="DI248" s="111"/>
    </row>
    <row r="249" spans="1:113" s="112" customFormat="1" hidden="1" x14ac:dyDescent="0.2">
      <c r="A249" s="30"/>
      <c r="B249" s="42"/>
      <c r="C249" s="51"/>
      <c r="D249" s="52"/>
      <c r="E249" s="51"/>
      <c r="F249" s="53"/>
      <c r="G249" s="103"/>
      <c r="H249" s="45"/>
      <c r="I249" s="104"/>
      <c r="J249" s="105"/>
      <c r="K249" s="48"/>
      <c r="L249" s="106"/>
      <c r="M249" s="104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  <c r="AE249" s="111"/>
      <c r="AF249" s="111"/>
      <c r="AG249" s="111"/>
      <c r="AH249" s="111"/>
      <c r="AI249" s="111"/>
      <c r="AJ249" s="111"/>
      <c r="AK249" s="111"/>
      <c r="AL249" s="111"/>
      <c r="AM249" s="111"/>
      <c r="AN249" s="111"/>
      <c r="AO249" s="111"/>
      <c r="AP249" s="111"/>
      <c r="AQ249" s="111"/>
      <c r="AR249" s="111"/>
      <c r="AS249" s="111"/>
      <c r="AT249" s="111"/>
      <c r="AU249" s="111"/>
      <c r="AV249" s="111"/>
      <c r="AW249" s="111"/>
      <c r="AX249" s="111"/>
      <c r="AY249" s="111"/>
      <c r="AZ249" s="111"/>
      <c r="BA249" s="111"/>
      <c r="BB249" s="111"/>
      <c r="BC249" s="111"/>
      <c r="BD249" s="111"/>
      <c r="BE249" s="111"/>
      <c r="BF249" s="111"/>
      <c r="BG249" s="111"/>
      <c r="BH249" s="111"/>
      <c r="BI249" s="111"/>
      <c r="BJ249" s="111"/>
      <c r="BK249" s="111"/>
      <c r="BL249" s="111"/>
      <c r="BM249" s="111"/>
      <c r="BN249" s="111"/>
      <c r="BO249" s="111"/>
      <c r="BP249" s="111"/>
      <c r="BQ249" s="111"/>
      <c r="BR249" s="111"/>
      <c r="BS249" s="111"/>
      <c r="BT249" s="111"/>
      <c r="BU249" s="111"/>
      <c r="BV249" s="111"/>
      <c r="BW249" s="111"/>
      <c r="BX249" s="111"/>
      <c r="BY249" s="111"/>
      <c r="BZ249" s="111"/>
      <c r="CA249" s="111"/>
      <c r="CB249" s="111"/>
      <c r="CC249" s="111"/>
      <c r="CD249" s="111"/>
      <c r="CE249" s="111"/>
      <c r="CF249" s="111"/>
      <c r="CG249" s="111"/>
      <c r="CH249" s="111"/>
      <c r="CI249" s="111"/>
      <c r="CJ249" s="111"/>
      <c r="CK249" s="111"/>
      <c r="CL249" s="111"/>
      <c r="CM249" s="111"/>
      <c r="CN249" s="111"/>
      <c r="CO249" s="111"/>
      <c r="CP249" s="111"/>
      <c r="CQ249" s="111"/>
      <c r="CR249" s="111"/>
      <c r="CS249" s="111"/>
      <c r="CT249" s="111"/>
      <c r="CU249" s="111"/>
      <c r="CV249" s="111"/>
      <c r="CW249" s="111"/>
      <c r="CX249" s="111"/>
      <c r="CY249" s="111"/>
      <c r="CZ249" s="111"/>
      <c r="DA249" s="111"/>
      <c r="DB249" s="111"/>
      <c r="DC249" s="111"/>
      <c r="DD249" s="111"/>
      <c r="DE249" s="111"/>
      <c r="DF249" s="111"/>
      <c r="DG249" s="111"/>
      <c r="DH249" s="111"/>
      <c r="DI249" s="111"/>
    </row>
    <row r="250" spans="1:113" s="112" customFormat="1" ht="12" hidden="1" x14ac:dyDescent="0.2">
      <c r="A250" s="30" t="s">
        <v>55</v>
      </c>
      <c r="B250" s="150" t="s">
        <v>862</v>
      </c>
      <c r="C250" s="151"/>
      <c r="D250" s="52"/>
      <c r="E250" s="157"/>
      <c r="F250" s="43" t="s">
        <v>37</v>
      </c>
      <c r="G250" s="54" t="s">
        <v>19</v>
      </c>
      <c r="H250" s="55"/>
      <c r="I250" s="56"/>
      <c r="J250" s="57"/>
      <c r="K250" s="58"/>
      <c r="L250" s="56"/>
      <c r="M250" s="56" t="str">
        <f>IF(ISNUMBER(H250),L250*H250,IF(ISNUMBER(J250),J250,IF(J250="RATE ONLY",LOWER("RATE ONLY")," ")))</f>
        <v xml:space="preserve"> </v>
      </c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  <c r="AE250" s="111"/>
      <c r="AF250" s="111"/>
      <c r="AG250" s="111"/>
      <c r="AH250" s="111"/>
      <c r="AI250" s="111"/>
      <c r="AJ250" s="111"/>
      <c r="AK250" s="111"/>
      <c r="AL250" s="111"/>
      <c r="AM250" s="111"/>
      <c r="AN250" s="111"/>
      <c r="AO250" s="111"/>
      <c r="AP250" s="111"/>
      <c r="AQ250" s="111"/>
      <c r="AR250" s="111"/>
      <c r="AS250" s="111"/>
      <c r="AT250" s="111"/>
      <c r="AU250" s="111"/>
      <c r="AV250" s="111"/>
      <c r="AW250" s="111"/>
      <c r="AX250" s="111"/>
      <c r="AY250" s="111"/>
      <c r="AZ250" s="111"/>
      <c r="BA250" s="111"/>
      <c r="BB250" s="111"/>
      <c r="BC250" s="111"/>
      <c r="BD250" s="111"/>
      <c r="BE250" s="111"/>
      <c r="BF250" s="111"/>
      <c r="BG250" s="111"/>
      <c r="BH250" s="111"/>
      <c r="BI250" s="111"/>
      <c r="BJ250" s="111"/>
      <c r="BK250" s="111"/>
      <c r="BL250" s="111"/>
      <c r="BM250" s="111"/>
      <c r="BN250" s="111"/>
      <c r="BO250" s="111"/>
      <c r="BP250" s="111"/>
      <c r="BQ250" s="111"/>
      <c r="BR250" s="111"/>
      <c r="BS250" s="111"/>
      <c r="BT250" s="111"/>
      <c r="BU250" s="111"/>
      <c r="BV250" s="111"/>
      <c r="BW250" s="111"/>
      <c r="BX250" s="111"/>
      <c r="BY250" s="111"/>
      <c r="BZ250" s="111"/>
      <c r="CA250" s="111"/>
      <c r="CB250" s="111"/>
      <c r="CC250" s="111"/>
      <c r="CD250" s="111"/>
      <c r="CE250" s="111"/>
      <c r="CF250" s="111"/>
      <c r="CG250" s="111"/>
      <c r="CH250" s="111"/>
      <c r="CI250" s="111"/>
      <c r="CJ250" s="111"/>
      <c r="CK250" s="111"/>
      <c r="CL250" s="111"/>
      <c r="CM250" s="111"/>
      <c r="CN250" s="111"/>
      <c r="CO250" s="111"/>
      <c r="CP250" s="111"/>
      <c r="CQ250" s="111"/>
      <c r="CR250" s="111"/>
      <c r="CS250" s="111"/>
      <c r="CT250" s="111"/>
      <c r="CU250" s="111"/>
      <c r="CV250" s="111"/>
      <c r="CW250" s="111"/>
      <c r="CX250" s="111"/>
      <c r="CY250" s="111"/>
      <c r="CZ250" s="111"/>
      <c r="DA250" s="111"/>
      <c r="DB250" s="111"/>
      <c r="DC250" s="111"/>
      <c r="DD250" s="111"/>
      <c r="DE250" s="111"/>
      <c r="DF250" s="111"/>
      <c r="DG250" s="111"/>
      <c r="DH250" s="111"/>
      <c r="DI250" s="111"/>
    </row>
    <row r="251" spans="1:113" s="112" customFormat="1" hidden="1" x14ac:dyDescent="0.2">
      <c r="A251" s="30"/>
      <c r="B251" s="42"/>
      <c r="C251" s="51"/>
      <c r="D251" s="52"/>
      <c r="E251" s="51"/>
      <c r="F251" s="53"/>
      <c r="G251" s="103"/>
      <c r="H251" s="45"/>
      <c r="I251" s="104"/>
      <c r="J251" s="105"/>
      <c r="K251" s="48"/>
      <c r="L251" s="106"/>
      <c r="M251" s="104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  <c r="AE251" s="111"/>
      <c r="AF251" s="111"/>
      <c r="AG251" s="111"/>
      <c r="AH251" s="111"/>
      <c r="AI251" s="111"/>
      <c r="AJ251" s="111"/>
      <c r="AK251" s="111"/>
      <c r="AL251" s="111"/>
      <c r="AM251" s="111"/>
      <c r="AN251" s="111"/>
      <c r="AO251" s="111"/>
      <c r="AP251" s="111"/>
      <c r="AQ251" s="111"/>
      <c r="AR251" s="111"/>
      <c r="AS251" s="111"/>
      <c r="AT251" s="111"/>
      <c r="AU251" s="111"/>
      <c r="AV251" s="111"/>
      <c r="AW251" s="111"/>
      <c r="AX251" s="111"/>
      <c r="AY251" s="111"/>
      <c r="AZ251" s="111"/>
      <c r="BA251" s="111"/>
      <c r="BB251" s="111"/>
      <c r="BC251" s="111"/>
      <c r="BD251" s="111"/>
      <c r="BE251" s="111"/>
      <c r="BF251" s="111"/>
      <c r="BG251" s="111"/>
      <c r="BH251" s="111"/>
      <c r="BI251" s="111"/>
      <c r="BJ251" s="111"/>
      <c r="BK251" s="111"/>
      <c r="BL251" s="111"/>
      <c r="BM251" s="111"/>
      <c r="BN251" s="111"/>
      <c r="BO251" s="111"/>
      <c r="BP251" s="111"/>
      <c r="BQ251" s="111"/>
      <c r="BR251" s="111"/>
      <c r="BS251" s="111"/>
      <c r="BT251" s="111"/>
      <c r="BU251" s="111"/>
      <c r="BV251" s="111"/>
      <c r="BW251" s="111"/>
      <c r="BX251" s="111"/>
      <c r="BY251" s="111"/>
      <c r="BZ251" s="111"/>
      <c r="CA251" s="111"/>
      <c r="CB251" s="111"/>
      <c r="CC251" s="111"/>
      <c r="CD251" s="111"/>
      <c r="CE251" s="111"/>
      <c r="CF251" s="111"/>
      <c r="CG251" s="111"/>
      <c r="CH251" s="111"/>
      <c r="CI251" s="111"/>
      <c r="CJ251" s="111"/>
      <c r="CK251" s="111"/>
      <c r="CL251" s="111"/>
      <c r="CM251" s="111"/>
      <c r="CN251" s="111"/>
      <c r="CO251" s="111"/>
      <c r="CP251" s="111"/>
      <c r="CQ251" s="111"/>
      <c r="CR251" s="111"/>
      <c r="CS251" s="111"/>
      <c r="CT251" s="111"/>
      <c r="CU251" s="111"/>
      <c r="CV251" s="111"/>
      <c r="CW251" s="111"/>
      <c r="CX251" s="111"/>
      <c r="CY251" s="111"/>
      <c r="CZ251" s="111"/>
      <c r="DA251" s="111"/>
      <c r="DB251" s="111"/>
      <c r="DC251" s="111"/>
      <c r="DD251" s="111"/>
      <c r="DE251" s="111"/>
      <c r="DF251" s="111"/>
      <c r="DG251" s="111"/>
      <c r="DH251" s="111"/>
      <c r="DI251" s="111"/>
    </row>
    <row r="252" spans="1:113" s="112" customFormat="1" ht="12" x14ac:dyDescent="0.2">
      <c r="A252" s="30" t="s">
        <v>55</v>
      </c>
      <c r="B252" s="150" t="s">
        <v>863</v>
      </c>
      <c r="C252" s="151"/>
      <c r="D252" s="52"/>
      <c r="E252" s="157"/>
      <c r="F252" s="43" t="s">
        <v>38</v>
      </c>
      <c r="G252" s="54" t="s">
        <v>8</v>
      </c>
      <c r="H252" s="55"/>
      <c r="I252" s="56"/>
      <c r="J252" s="57"/>
      <c r="K252" s="58"/>
      <c r="L252" s="56">
        <v>1800</v>
      </c>
      <c r="M252" s="56" t="str">
        <f>IF(ISNUMBER(H252),L252*H252,IF(ISNUMBER(J252),J252,IF(J252="RATE ONLY",LOWER("RATE ONLY")," ")))</f>
        <v xml:space="preserve"> </v>
      </c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11"/>
      <c r="AO252" s="111"/>
      <c r="AP252" s="111"/>
      <c r="AQ252" s="111"/>
      <c r="AR252" s="111"/>
      <c r="AS252" s="111"/>
      <c r="AT252" s="111"/>
      <c r="AU252" s="111"/>
      <c r="AV252" s="111"/>
      <c r="AW252" s="111"/>
      <c r="AX252" s="111"/>
      <c r="AY252" s="111"/>
      <c r="AZ252" s="111"/>
      <c r="BA252" s="111"/>
      <c r="BB252" s="111"/>
      <c r="BC252" s="111"/>
      <c r="BD252" s="111"/>
      <c r="BE252" s="111"/>
      <c r="BF252" s="111"/>
      <c r="BG252" s="111"/>
      <c r="BH252" s="111"/>
      <c r="BI252" s="111"/>
      <c r="BJ252" s="111"/>
      <c r="BK252" s="111"/>
      <c r="BL252" s="111"/>
      <c r="BM252" s="111"/>
      <c r="BN252" s="111"/>
      <c r="BO252" s="111"/>
      <c r="BP252" s="111"/>
      <c r="BQ252" s="111"/>
      <c r="BR252" s="111"/>
      <c r="BS252" s="111"/>
      <c r="BT252" s="111"/>
      <c r="BU252" s="111"/>
      <c r="BV252" s="111"/>
      <c r="BW252" s="111"/>
      <c r="BX252" s="111"/>
      <c r="BY252" s="111"/>
      <c r="BZ252" s="111"/>
      <c r="CA252" s="111"/>
      <c r="CB252" s="111"/>
      <c r="CC252" s="111"/>
      <c r="CD252" s="111"/>
      <c r="CE252" s="111"/>
      <c r="CF252" s="111"/>
      <c r="CG252" s="111"/>
      <c r="CH252" s="111"/>
      <c r="CI252" s="111"/>
      <c r="CJ252" s="111"/>
      <c r="CK252" s="111"/>
      <c r="CL252" s="111"/>
      <c r="CM252" s="111"/>
      <c r="CN252" s="111"/>
      <c r="CO252" s="111"/>
      <c r="CP252" s="111"/>
      <c r="CQ252" s="111"/>
      <c r="CR252" s="111"/>
      <c r="CS252" s="111"/>
      <c r="CT252" s="111"/>
      <c r="CU252" s="111"/>
      <c r="CV252" s="111"/>
      <c r="CW252" s="111"/>
      <c r="CX252" s="111"/>
      <c r="CY252" s="111"/>
      <c r="CZ252" s="111"/>
      <c r="DA252" s="111"/>
      <c r="DB252" s="111"/>
      <c r="DC252" s="111"/>
      <c r="DD252" s="111"/>
      <c r="DE252" s="111"/>
      <c r="DF252" s="111"/>
      <c r="DG252" s="111"/>
      <c r="DH252" s="111"/>
      <c r="DI252" s="111"/>
    </row>
    <row r="253" spans="1:113" s="112" customFormat="1" x14ac:dyDescent="0.2">
      <c r="A253" s="30"/>
      <c r="B253" s="42"/>
      <c r="C253" s="51"/>
      <c r="D253" s="52"/>
      <c r="E253" s="51"/>
      <c r="F253" s="53"/>
      <c r="G253" s="103"/>
      <c r="H253" s="45"/>
      <c r="I253" s="104"/>
      <c r="J253" s="105"/>
      <c r="K253" s="48"/>
      <c r="L253" s="106"/>
      <c r="M253" s="104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  <c r="AE253" s="111"/>
      <c r="AF253" s="111"/>
      <c r="AG253" s="111"/>
      <c r="AH253" s="111"/>
      <c r="AI253" s="111"/>
      <c r="AJ253" s="111"/>
      <c r="AK253" s="111"/>
      <c r="AL253" s="111"/>
      <c r="AM253" s="111"/>
      <c r="AN253" s="111"/>
      <c r="AO253" s="111"/>
      <c r="AP253" s="111"/>
      <c r="AQ253" s="111"/>
      <c r="AR253" s="111"/>
      <c r="AS253" s="111"/>
      <c r="AT253" s="111"/>
      <c r="AU253" s="111"/>
      <c r="AV253" s="111"/>
      <c r="AW253" s="111"/>
      <c r="AX253" s="111"/>
      <c r="AY253" s="111"/>
      <c r="AZ253" s="111"/>
      <c r="BA253" s="111"/>
      <c r="BB253" s="111"/>
      <c r="BC253" s="111"/>
      <c r="BD253" s="111"/>
      <c r="BE253" s="111"/>
      <c r="BF253" s="111"/>
      <c r="BG253" s="111"/>
      <c r="BH253" s="111"/>
      <c r="BI253" s="111"/>
      <c r="BJ253" s="111"/>
      <c r="BK253" s="111"/>
      <c r="BL253" s="111"/>
      <c r="BM253" s="111"/>
      <c r="BN253" s="111"/>
      <c r="BO253" s="111"/>
      <c r="BP253" s="111"/>
      <c r="BQ253" s="111"/>
      <c r="BR253" s="111"/>
      <c r="BS253" s="111"/>
      <c r="BT253" s="111"/>
      <c r="BU253" s="111"/>
      <c r="BV253" s="111"/>
      <c r="BW253" s="111"/>
      <c r="BX253" s="111"/>
      <c r="BY253" s="111"/>
      <c r="BZ253" s="111"/>
      <c r="CA253" s="111"/>
      <c r="CB253" s="111"/>
      <c r="CC253" s="111"/>
      <c r="CD253" s="111"/>
      <c r="CE253" s="111"/>
      <c r="CF253" s="111"/>
      <c r="CG253" s="111"/>
      <c r="CH253" s="111"/>
      <c r="CI253" s="111"/>
      <c r="CJ253" s="111"/>
      <c r="CK253" s="111"/>
      <c r="CL253" s="111"/>
      <c r="CM253" s="111"/>
      <c r="CN253" s="111"/>
      <c r="CO253" s="111"/>
      <c r="CP253" s="111"/>
      <c r="CQ253" s="111"/>
      <c r="CR253" s="111"/>
      <c r="CS253" s="111"/>
      <c r="CT253" s="111"/>
      <c r="CU253" s="111"/>
      <c r="CV253" s="111"/>
      <c r="CW253" s="111"/>
      <c r="CX253" s="111"/>
      <c r="CY253" s="111"/>
      <c r="CZ253" s="111"/>
      <c r="DA253" s="111"/>
      <c r="DB253" s="111"/>
      <c r="DC253" s="111"/>
      <c r="DD253" s="111"/>
      <c r="DE253" s="111"/>
      <c r="DF253" s="111"/>
      <c r="DG253" s="111"/>
      <c r="DH253" s="111"/>
      <c r="DI253" s="111"/>
    </row>
    <row r="254" spans="1:113" s="112" customFormat="1" ht="12" x14ac:dyDescent="0.2">
      <c r="A254" s="30" t="s">
        <v>55</v>
      </c>
      <c r="B254" s="150" t="s">
        <v>864</v>
      </c>
      <c r="C254" s="151"/>
      <c r="D254" s="52"/>
      <c r="E254" s="157"/>
      <c r="F254" s="43" t="s">
        <v>39</v>
      </c>
      <c r="G254" s="54"/>
      <c r="H254" s="55"/>
      <c r="I254" s="56"/>
      <c r="J254" s="57"/>
      <c r="K254" s="58"/>
      <c r="L254" s="56"/>
      <c r="M254" s="56" t="str">
        <f>IF(ISNUMBER(H254),L254*H254,IF(ISNUMBER(J254),J254,IF(J254="RATE ONLY",LOWER("RATE ONLY")," ")))</f>
        <v xml:space="preserve"> </v>
      </c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  <c r="AA254" s="111"/>
      <c r="AB254" s="111"/>
      <c r="AC254" s="111"/>
      <c r="AD254" s="111"/>
      <c r="AE254" s="111"/>
      <c r="AF254" s="111"/>
      <c r="AG254" s="111"/>
      <c r="AH254" s="111"/>
      <c r="AI254" s="111"/>
      <c r="AJ254" s="111"/>
      <c r="AK254" s="111"/>
      <c r="AL254" s="111"/>
      <c r="AM254" s="111"/>
      <c r="AN254" s="111"/>
      <c r="AO254" s="111"/>
      <c r="AP254" s="111"/>
      <c r="AQ254" s="111"/>
      <c r="AR254" s="111"/>
      <c r="AS254" s="111"/>
      <c r="AT254" s="111"/>
      <c r="AU254" s="111"/>
      <c r="AV254" s="111"/>
      <c r="AW254" s="111"/>
      <c r="AX254" s="111"/>
      <c r="AY254" s="111"/>
      <c r="AZ254" s="111"/>
      <c r="BA254" s="111"/>
      <c r="BB254" s="111"/>
      <c r="BC254" s="111"/>
      <c r="BD254" s="111"/>
      <c r="BE254" s="111"/>
      <c r="BF254" s="111"/>
      <c r="BG254" s="111"/>
      <c r="BH254" s="111"/>
      <c r="BI254" s="111"/>
      <c r="BJ254" s="111"/>
      <c r="BK254" s="111"/>
      <c r="BL254" s="111"/>
      <c r="BM254" s="111"/>
      <c r="BN254" s="111"/>
      <c r="BO254" s="111"/>
      <c r="BP254" s="111"/>
      <c r="BQ254" s="111"/>
      <c r="BR254" s="111"/>
      <c r="BS254" s="111"/>
      <c r="BT254" s="111"/>
      <c r="BU254" s="111"/>
      <c r="BV254" s="111"/>
      <c r="BW254" s="111"/>
      <c r="BX254" s="111"/>
      <c r="BY254" s="111"/>
      <c r="BZ254" s="111"/>
      <c r="CA254" s="111"/>
      <c r="CB254" s="111"/>
      <c r="CC254" s="111"/>
      <c r="CD254" s="111"/>
      <c r="CE254" s="111"/>
      <c r="CF254" s="111"/>
      <c r="CG254" s="111"/>
      <c r="CH254" s="111"/>
      <c r="CI254" s="111"/>
      <c r="CJ254" s="111"/>
      <c r="CK254" s="111"/>
      <c r="CL254" s="111"/>
      <c r="CM254" s="111"/>
      <c r="CN254" s="111"/>
      <c r="CO254" s="111"/>
      <c r="CP254" s="111"/>
      <c r="CQ254" s="111"/>
      <c r="CR254" s="111"/>
      <c r="CS254" s="111"/>
      <c r="CT254" s="111"/>
      <c r="CU254" s="111"/>
      <c r="CV254" s="111"/>
      <c r="CW254" s="111"/>
      <c r="CX254" s="111"/>
      <c r="CY254" s="111"/>
      <c r="CZ254" s="111"/>
      <c r="DA254" s="111"/>
      <c r="DB254" s="111"/>
      <c r="DC254" s="111"/>
      <c r="DD254" s="111"/>
      <c r="DE254" s="111"/>
      <c r="DF254" s="111"/>
      <c r="DG254" s="111"/>
      <c r="DH254" s="111"/>
      <c r="DI254" s="111"/>
    </row>
    <row r="255" spans="1:113" s="112" customFormat="1" x14ac:dyDescent="0.2">
      <c r="A255" s="30"/>
      <c r="B255" s="42"/>
      <c r="C255" s="51"/>
      <c r="D255" s="52"/>
      <c r="E255" s="51"/>
      <c r="F255" s="53"/>
      <c r="G255" s="103"/>
      <c r="H255" s="45"/>
      <c r="I255" s="104"/>
      <c r="J255" s="105"/>
      <c r="K255" s="48"/>
      <c r="L255" s="106"/>
      <c r="M255" s="104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  <c r="AA255" s="111"/>
      <c r="AB255" s="111"/>
      <c r="AC255" s="111"/>
      <c r="AD255" s="111"/>
      <c r="AE255" s="111"/>
      <c r="AF255" s="111"/>
      <c r="AG255" s="111"/>
      <c r="AH255" s="111"/>
      <c r="AI255" s="111"/>
      <c r="AJ255" s="111"/>
      <c r="AK255" s="111"/>
      <c r="AL255" s="111"/>
      <c r="AM255" s="111"/>
      <c r="AN255" s="111"/>
      <c r="AO255" s="111"/>
      <c r="AP255" s="111"/>
      <c r="AQ255" s="111"/>
      <c r="AR255" s="111"/>
      <c r="AS255" s="111"/>
      <c r="AT255" s="111"/>
      <c r="AU255" s="111"/>
      <c r="AV255" s="111"/>
      <c r="AW255" s="111"/>
      <c r="AX255" s="111"/>
      <c r="AY255" s="111"/>
      <c r="AZ255" s="111"/>
      <c r="BA255" s="111"/>
      <c r="BB255" s="111"/>
      <c r="BC255" s="111"/>
      <c r="BD255" s="111"/>
      <c r="BE255" s="111"/>
      <c r="BF255" s="111"/>
      <c r="BG255" s="111"/>
      <c r="BH255" s="111"/>
      <c r="BI255" s="111"/>
      <c r="BJ255" s="111"/>
      <c r="BK255" s="111"/>
      <c r="BL255" s="111"/>
      <c r="BM255" s="111"/>
      <c r="BN255" s="111"/>
      <c r="BO255" s="111"/>
      <c r="BP255" s="111"/>
      <c r="BQ255" s="111"/>
      <c r="BR255" s="111"/>
      <c r="BS255" s="111"/>
      <c r="BT255" s="111"/>
      <c r="BU255" s="111"/>
      <c r="BV255" s="111"/>
      <c r="BW255" s="111"/>
      <c r="BX255" s="111"/>
      <c r="BY255" s="111"/>
      <c r="BZ255" s="111"/>
      <c r="CA255" s="111"/>
      <c r="CB255" s="111"/>
      <c r="CC255" s="111"/>
      <c r="CD255" s="111"/>
      <c r="CE255" s="111"/>
      <c r="CF255" s="111"/>
      <c r="CG255" s="111"/>
      <c r="CH255" s="111"/>
      <c r="CI255" s="111"/>
      <c r="CJ255" s="111"/>
      <c r="CK255" s="111"/>
      <c r="CL255" s="111"/>
      <c r="CM255" s="111"/>
      <c r="CN255" s="111"/>
      <c r="CO255" s="111"/>
      <c r="CP255" s="111"/>
      <c r="CQ255" s="111"/>
      <c r="CR255" s="111"/>
      <c r="CS255" s="111"/>
      <c r="CT255" s="111"/>
      <c r="CU255" s="111"/>
      <c r="CV255" s="111"/>
      <c r="CW255" s="111"/>
      <c r="CX255" s="111"/>
      <c r="CY255" s="111"/>
      <c r="CZ255" s="111"/>
      <c r="DA255" s="111"/>
      <c r="DB255" s="111"/>
      <c r="DC255" s="111"/>
      <c r="DD255" s="111"/>
      <c r="DE255" s="111"/>
      <c r="DF255" s="111"/>
      <c r="DG255" s="111"/>
      <c r="DH255" s="111"/>
      <c r="DI255" s="111"/>
    </row>
    <row r="256" spans="1:113" s="112" customFormat="1" x14ac:dyDescent="0.2">
      <c r="A256" s="30" t="s">
        <v>56</v>
      </c>
      <c r="B256" s="155"/>
      <c r="C256" s="151" t="s">
        <v>865</v>
      </c>
      <c r="D256" s="52"/>
      <c r="E256" s="157"/>
      <c r="F256" s="53" t="s">
        <v>4493</v>
      </c>
      <c r="G256" s="54"/>
      <c r="H256" s="55"/>
      <c r="I256" s="56"/>
      <c r="J256" s="57"/>
      <c r="K256" s="58"/>
      <c r="L256" s="56"/>
      <c r="M256" s="56" t="str">
        <f>IF(ISNUMBER(H256),L256*H256,IF(ISNUMBER(J256),J256,IF(J256="RATE ONLY",LOWER("RATE ONLY")," ")))</f>
        <v xml:space="preserve"> </v>
      </c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1"/>
      <c r="AJ256" s="111"/>
      <c r="AK256" s="111"/>
      <c r="AL256" s="111"/>
      <c r="AM256" s="111"/>
      <c r="AN256" s="111"/>
      <c r="AO256" s="111"/>
      <c r="AP256" s="111"/>
      <c r="AQ256" s="111"/>
      <c r="AR256" s="111"/>
      <c r="AS256" s="111"/>
      <c r="AT256" s="111"/>
      <c r="AU256" s="111"/>
      <c r="AV256" s="111"/>
      <c r="AW256" s="111"/>
      <c r="AX256" s="111"/>
      <c r="AY256" s="111"/>
      <c r="AZ256" s="111"/>
      <c r="BA256" s="111"/>
      <c r="BB256" s="111"/>
      <c r="BC256" s="111"/>
      <c r="BD256" s="111"/>
      <c r="BE256" s="111"/>
      <c r="BF256" s="111"/>
      <c r="BG256" s="111"/>
      <c r="BH256" s="111"/>
      <c r="BI256" s="111"/>
      <c r="BJ256" s="111"/>
      <c r="BK256" s="111"/>
      <c r="BL256" s="111"/>
      <c r="BM256" s="111"/>
      <c r="BN256" s="111"/>
      <c r="BO256" s="111"/>
      <c r="BP256" s="111"/>
      <c r="BQ256" s="111"/>
      <c r="BR256" s="111"/>
      <c r="BS256" s="111"/>
      <c r="BT256" s="111"/>
      <c r="BU256" s="111"/>
      <c r="BV256" s="111"/>
      <c r="BW256" s="111"/>
      <c r="BX256" s="111"/>
      <c r="BY256" s="111"/>
      <c r="BZ256" s="111"/>
      <c r="CA256" s="111"/>
      <c r="CB256" s="111"/>
      <c r="CC256" s="111"/>
      <c r="CD256" s="111"/>
      <c r="CE256" s="111"/>
      <c r="CF256" s="111"/>
      <c r="CG256" s="111"/>
      <c r="CH256" s="111"/>
      <c r="CI256" s="111"/>
      <c r="CJ256" s="111"/>
      <c r="CK256" s="111"/>
      <c r="CL256" s="111"/>
      <c r="CM256" s="111"/>
      <c r="CN256" s="111"/>
      <c r="CO256" s="111"/>
      <c r="CP256" s="111"/>
      <c r="CQ256" s="111"/>
      <c r="CR256" s="111"/>
      <c r="CS256" s="111"/>
      <c r="CT256" s="111"/>
      <c r="CU256" s="111"/>
      <c r="CV256" s="111"/>
      <c r="CW256" s="111"/>
      <c r="CX256" s="111"/>
      <c r="CY256" s="111"/>
      <c r="CZ256" s="111"/>
      <c r="DA256" s="111"/>
      <c r="DB256" s="111"/>
      <c r="DC256" s="111"/>
      <c r="DD256" s="111"/>
      <c r="DE256" s="111"/>
      <c r="DF256" s="111"/>
      <c r="DG256" s="111"/>
      <c r="DH256" s="111"/>
      <c r="DI256" s="111"/>
    </row>
    <row r="257" spans="1:113" s="112" customFormat="1" x14ac:dyDescent="0.2">
      <c r="A257" s="30"/>
      <c r="B257" s="42"/>
      <c r="C257" s="51"/>
      <c r="D257" s="52"/>
      <c r="E257" s="51"/>
      <c r="F257" s="53"/>
      <c r="G257" s="103"/>
      <c r="H257" s="45"/>
      <c r="I257" s="104"/>
      <c r="J257" s="105"/>
      <c r="K257" s="48"/>
      <c r="L257" s="106"/>
      <c r="M257" s="104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  <c r="AA257" s="111"/>
      <c r="AB257" s="111"/>
      <c r="AC257" s="111"/>
      <c r="AD257" s="111"/>
      <c r="AE257" s="111"/>
      <c r="AF257" s="111"/>
      <c r="AG257" s="111"/>
      <c r="AH257" s="111"/>
      <c r="AI257" s="111"/>
      <c r="AJ257" s="111"/>
      <c r="AK257" s="111"/>
      <c r="AL257" s="111"/>
      <c r="AM257" s="111"/>
      <c r="AN257" s="111"/>
      <c r="AO257" s="111"/>
      <c r="AP257" s="111"/>
      <c r="AQ257" s="111"/>
      <c r="AR257" s="111"/>
      <c r="AS257" s="111"/>
      <c r="AT257" s="111"/>
      <c r="AU257" s="111"/>
      <c r="AV257" s="111"/>
      <c r="AW257" s="111"/>
      <c r="AX257" s="111"/>
      <c r="AY257" s="111"/>
      <c r="AZ257" s="111"/>
      <c r="BA257" s="111"/>
      <c r="BB257" s="111"/>
      <c r="BC257" s="111"/>
      <c r="BD257" s="111"/>
      <c r="BE257" s="111"/>
      <c r="BF257" s="111"/>
      <c r="BG257" s="111"/>
      <c r="BH257" s="111"/>
      <c r="BI257" s="111"/>
      <c r="BJ257" s="111"/>
      <c r="BK257" s="111"/>
      <c r="BL257" s="111"/>
      <c r="BM257" s="111"/>
      <c r="BN257" s="111"/>
      <c r="BO257" s="111"/>
      <c r="BP257" s="111"/>
      <c r="BQ257" s="111"/>
      <c r="BR257" s="111"/>
      <c r="BS257" s="111"/>
      <c r="BT257" s="111"/>
      <c r="BU257" s="111"/>
      <c r="BV257" s="111"/>
      <c r="BW257" s="111"/>
      <c r="BX257" s="111"/>
      <c r="BY257" s="111"/>
      <c r="BZ257" s="111"/>
      <c r="CA257" s="111"/>
      <c r="CB257" s="111"/>
      <c r="CC257" s="111"/>
      <c r="CD257" s="111"/>
      <c r="CE257" s="111"/>
      <c r="CF257" s="111"/>
      <c r="CG257" s="111"/>
      <c r="CH257" s="111"/>
      <c r="CI257" s="111"/>
      <c r="CJ257" s="111"/>
      <c r="CK257" s="111"/>
      <c r="CL257" s="111"/>
      <c r="CM257" s="111"/>
      <c r="CN257" s="111"/>
      <c r="CO257" s="111"/>
      <c r="CP257" s="111"/>
      <c r="CQ257" s="111"/>
      <c r="CR257" s="111"/>
      <c r="CS257" s="111"/>
      <c r="CT257" s="111"/>
      <c r="CU257" s="111"/>
      <c r="CV257" s="111"/>
      <c r="CW257" s="111"/>
      <c r="CX257" s="111"/>
      <c r="CY257" s="111"/>
      <c r="CZ257" s="111"/>
      <c r="DA257" s="111"/>
      <c r="DB257" s="111"/>
      <c r="DC257" s="111"/>
      <c r="DD257" s="111"/>
      <c r="DE257" s="111"/>
      <c r="DF257" s="111"/>
      <c r="DG257" s="111"/>
      <c r="DH257" s="111"/>
      <c r="DI257" s="111"/>
    </row>
    <row r="258" spans="1:113" s="112" customFormat="1" ht="34.200000000000003" x14ac:dyDescent="0.2">
      <c r="A258" s="30" t="s">
        <v>3</v>
      </c>
      <c r="B258" s="155"/>
      <c r="C258" s="151"/>
      <c r="D258" s="52" t="s">
        <v>3850</v>
      </c>
      <c r="E258" s="157"/>
      <c r="F258" s="53" t="s">
        <v>4494</v>
      </c>
      <c r="G258" s="54" t="s">
        <v>99</v>
      </c>
      <c r="H258" s="55"/>
      <c r="I258" s="56"/>
      <c r="J258" s="57"/>
      <c r="K258" s="58"/>
      <c r="L258" s="56">
        <v>2900</v>
      </c>
      <c r="M258" s="56" t="str">
        <f>IF(ISNUMBER(H258),L258*H258,IF(ISNUMBER(J258),J258,IF(J258="RATE ONLY",LOWER("RATE ONLY")," ")))</f>
        <v xml:space="preserve"> </v>
      </c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  <c r="AA258" s="111"/>
      <c r="AB258" s="111"/>
      <c r="AC258" s="111"/>
      <c r="AD258" s="111"/>
      <c r="AE258" s="111"/>
      <c r="AF258" s="111"/>
      <c r="AG258" s="111"/>
      <c r="AH258" s="111"/>
      <c r="AI258" s="111"/>
      <c r="AJ258" s="111"/>
      <c r="AK258" s="111"/>
      <c r="AL258" s="111"/>
      <c r="AM258" s="111"/>
      <c r="AN258" s="111"/>
      <c r="AO258" s="111"/>
      <c r="AP258" s="111"/>
      <c r="AQ258" s="111"/>
      <c r="AR258" s="111"/>
      <c r="AS258" s="111"/>
      <c r="AT258" s="111"/>
      <c r="AU258" s="111"/>
      <c r="AV258" s="111"/>
      <c r="AW258" s="111"/>
      <c r="AX258" s="111"/>
      <c r="AY258" s="111"/>
      <c r="AZ258" s="111"/>
      <c r="BA258" s="111"/>
      <c r="BB258" s="111"/>
      <c r="BC258" s="111"/>
      <c r="BD258" s="111"/>
      <c r="BE258" s="111"/>
      <c r="BF258" s="111"/>
      <c r="BG258" s="111"/>
      <c r="BH258" s="111"/>
      <c r="BI258" s="111"/>
      <c r="BJ258" s="111"/>
      <c r="BK258" s="111"/>
      <c r="BL258" s="111"/>
      <c r="BM258" s="111"/>
      <c r="BN258" s="111"/>
      <c r="BO258" s="111"/>
      <c r="BP258" s="111"/>
      <c r="BQ258" s="111"/>
      <c r="BR258" s="111"/>
      <c r="BS258" s="111"/>
      <c r="BT258" s="111"/>
      <c r="BU258" s="111"/>
      <c r="BV258" s="111"/>
      <c r="BW258" s="111"/>
      <c r="BX258" s="111"/>
      <c r="BY258" s="111"/>
      <c r="BZ258" s="111"/>
      <c r="CA258" s="111"/>
      <c r="CB258" s="111"/>
      <c r="CC258" s="111"/>
      <c r="CD258" s="111"/>
      <c r="CE258" s="111"/>
      <c r="CF258" s="111"/>
      <c r="CG258" s="111"/>
      <c r="CH258" s="111"/>
      <c r="CI258" s="111"/>
      <c r="CJ258" s="111"/>
      <c r="CK258" s="111"/>
      <c r="CL258" s="111"/>
      <c r="CM258" s="111"/>
      <c r="CN258" s="111"/>
      <c r="CO258" s="111"/>
      <c r="CP258" s="111"/>
      <c r="CQ258" s="111"/>
      <c r="CR258" s="111"/>
      <c r="CS258" s="111"/>
      <c r="CT258" s="111"/>
      <c r="CU258" s="111"/>
      <c r="CV258" s="111"/>
      <c r="CW258" s="111"/>
      <c r="CX258" s="111"/>
      <c r="CY258" s="111"/>
      <c r="CZ258" s="111"/>
      <c r="DA258" s="111"/>
      <c r="DB258" s="111"/>
      <c r="DC258" s="111"/>
      <c r="DD258" s="111"/>
      <c r="DE258" s="111"/>
      <c r="DF258" s="111"/>
      <c r="DG258" s="111"/>
      <c r="DH258" s="111"/>
      <c r="DI258" s="111"/>
    </row>
    <row r="259" spans="1:113" s="112" customFormat="1" x14ac:dyDescent="0.2">
      <c r="A259" s="30"/>
      <c r="B259" s="42"/>
      <c r="C259" s="51"/>
      <c r="D259" s="52"/>
      <c r="E259" s="51"/>
      <c r="F259" s="53"/>
      <c r="G259" s="103"/>
      <c r="H259" s="45"/>
      <c r="I259" s="104"/>
      <c r="J259" s="105"/>
      <c r="K259" s="48"/>
      <c r="L259" s="106"/>
      <c r="M259" s="104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  <c r="AA259" s="111"/>
      <c r="AB259" s="111"/>
      <c r="AC259" s="111"/>
      <c r="AD259" s="111"/>
      <c r="AE259" s="111"/>
      <c r="AF259" s="111"/>
      <c r="AG259" s="111"/>
      <c r="AH259" s="111"/>
      <c r="AI259" s="111"/>
      <c r="AJ259" s="111"/>
      <c r="AK259" s="111"/>
      <c r="AL259" s="111"/>
      <c r="AM259" s="111"/>
      <c r="AN259" s="111"/>
      <c r="AO259" s="111"/>
      <c r="AP259" s="111"/>
      <c r="AQ259" s="111"/>
      <c r="AR259" s="111"/>
      <c r="AS259" s="111"/>
      <c r="AT259" s="111"/>
      <c r="AU259" s="111"/>
      <c r="AV259" s="111"/>
      <c r="AW259" s="111"/>
      <c r="AX259" s="111"/>
      <c r="AY259" s="111"/>
      <c r="AZ259" s="111"/>
      <c r="BA259" s="111"/>
      <c r="BB259" s="111"/>
      <c r="BC259" s="111"/>
      <c r="BD259" s="111"/>
      <c r="BE259" s="111"/>
      <c r="BF259" s="111"/>
      <c r="BG259" s="111"/>
      <c r="BH259" s="111"/>
      <c r="BI259" s="111"/>
      <c r="BJ259" s="111"/>
      <c r="BK259" s="111"/>
      <c r="BL259" s="111"/>
      <c r="BM259" s="111"/>
      <c r="BN259" s="111"/>
      <c r="BO259" s="111"/>
      <c r="BP259" s="111"/>
      <c r="BQ259" s="111"/>
      <c r="BR259" s="111"/>
      <c r="BS259" s="111"/>
      <c r="BT259" s="111"/>
      <c r="BU259" s="111"/>
      <c r="BV259" s="111"/>
      <c r="BW259" s="111"/>
      <c r="BX259" s="111"/>
      <c r="BY259" s="111"/>
      <c r="BZ259" s="111"/>
      <c r="CA259" s="111"/>
      <c r="CB259" s="111"/>
      <c r="CC259" s="111"/>
      <c r="CD259" s="111"/>
      <c r="CE259" s="111"/>
      <c r="CF259" s="111"/>
      <c r="CG259" s="111"/>
      <c r="CH259" s="111"/>
      <c r="CI259" s="111"/>
      <c r="CJ259" s="111"/>
      <c r="CK259" s="111"/>
      <c r="CL259" s="111"/>
      <c r="CM259" s="111"/>
      <c r="CN259" s="111"/>
      <c r="CO259" s="111"/>
      <c r="CP259" s="111"/>
      <c r="CQ259" s="111"/>
      <c r="CR259" s="111"/>
      <c r="CS259" s="111"/>
      <c r="CT259" s="111"/>
      <c r="CU259" s="111"/>
      <c r="CV259" s="111"/>
      <c r="CW259" s="111"/>
      <c r="CX259" s="111"/>
      <c r="CY259" s="111"/>
      <c r="CZ259" s="111"/>
      <c r="DA259" s="111"/>
      <c r="DB259" s="111"/>
      <c r="DC259" s="111"/>
      <c r="DD259" s="111"/>
      <c r="DE259" s="111"/>
      <c r="DF259" s="111"/>
      <c r="DG259" s="111"/>
      <c r="DH259" s="111"/>
      <c r="DI259" s="111"/>
    </row>
    <row r="260" spans="1:113" s="112" customFormat="1" ht="34.200000000000003" x14ac:dyDescent="0.2">
      <c r="A260" s="30" t="s">
        <v>3</v>
      </c>
      <c r="B260" s="155"/>
      <c r="C260" s="151"/>
      <c r="D260" s="52" t="s">
        <v>3851</v>
      </c>
      <c r="E260" s="157"/>
      <c r="F260" s="53" t="s">
        <v>4497</v>
      </c>
      <c r="G260" s="54" t="s">
        <v>99</v>
      </c>
      <c r="H260" s="55"/>
      <c r="I260" s="56"/>
      <c r="J260" s="57"/>
      <c r="K260" s="58"/>
      <c r="L260" s="56">
        <v>2850</v>
      </c>
      <c r="M260" s="56" t="str">
        <f>IF(ISNUMBER(H260),L260*H260,IF(ISNUMBER(J260),J260,IF(J260="RATE ONLY",LOWER("RATE ONLY")," ")))</f>
        <v xml:space="preserve"> </v>
      </c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  <c r="AE260" s="111"/>
      <c r="AF260" s="111"/>
      <c r="AG260" s="111"/>
      <c r="AH260" s="111"/>
      <c r="AI260" s="111"/>
      <c r="AJ260" s="111"/>
      <c r="AK260" s="111"/>
      <c r="AL260" s="111"/>
      <c r="AM260" s="111"/>
      <c r="AN260" s="111"/>
      <c r="AO260" s="111"/>
      <c r="AP260" s="111"/>
      <c r="AQ260" s="111"/>
      <c r="AR260" s="111"/>
      <c r="AS260" s="111"/>
      <c r="AT260" s="111"/>
      <c r="AU260" s="111"/>
      <c r="AV260" s="111"/>
      <c r="AW260" s="111"/>
      <c r="AX260" s="111"/>
      <c r="AY260" s="111"/>
      <c r="AZ260" s="111"/>
      <c r="BA260" s="111"/>
      <c r="BB260" s="111"/>
      <c r="BC260" s="111"/>
      <c r="BD260" s="111"/>
      <c r="BE260" s="111"/>
      <c r="BF260" s="111"/>
      <c r="BG260" s="111"/>
      <c r="BH260" s="111"/>
      <c r="BI260" s="111"/>
      <c r="BJ260" s="111"/>
      <c r="BK260" s="111"/>
      <c r="BL260" s="111"/>
      <c r="BM260" s="111"/>
      <c r="BN260" s="111"/>
      <c r="BO260" s="111"/>
      <c r="BP260" s="111"/>
      <c r="BQ260" s="111"/>
      <c r="BR260" s="111"/>
      <c r="BS260" s="111"/>
      <c r="BT260" s="111"/>
      <c r="BU260" s="111"/>
      <c r="BV260" s="111"/>
      <c r="BW260" s="111"/>
      <c r="BX260" s="111"/>
      <c r="BY260" s="111"/>
      <c r="BZ260" s="111"/>
      <c r="CA260" s="111"/>
      <c r="CB260" s="111"/>
      <c r="CC260" s="111"/>
      <c r="CD260" s="111"/>
      <c r="CE260" s="111"/>
      <c r="CF260" s="111"/>
      <c r="CG260" s="111"/>
      <c r="CH260" s="111"/>
      <c r="CI260" s="111"/>
      <c r="CJ260" s="111"/>
      <c r="CK260" s="111"/>
      <c r="CL260" s="111"/>
      <c r="CM260" s="111"/>
      <c r="CN260" s="111"/>
      <c r="CO260" s="111"/>
      <c r="CP260" s="111"/>
      <c r="CQ260" s="111"/>
      <c r="CR260" s="111"/>
      <c r="CS260" s="111"/>
      <c r="CT260" s="111"/>
      <c r="CU260" s="111"/>
      <c r="CV260" s="111"/>
      <c r="CW260" s="111"/>
      <c r="CX260" s="111"/>
      <c r="CY260" s="111"/>
      <c r="CZ260" s="111"/>
      <c r="DA260" s="111"/>
      <c r="DB260" s="111"/>
      <c r="DC260" s="111"/>
      <c r="DD260" s="111"/>
      <c r="DE260" s="111"/>
      <c r="DF260" s="111"/>
      <c r="DG260" s="111"/>
      <c r="DH260" s="111"/>
      <c r="DI260" s="111"/>
    </row>
    <row r="261" spans="1:113" s="112" customFormat="1" x14ac:dyDescent="0.2">
      <c r="A261" s="30"/>
      <c r="B261" s="42"/>
      <c r="C261" s="51"/>
      <c r="D261" s="52"/>
      <c r="E261" s="51"/>
      <c r="F261" s="53"/>
      <c r="G261" s="103"/>
      <c r="H261" s="45"/>
      <c r="I261" s="104"/>
      <c r="J261" s="105"/>
      <c r="K261" s="48"/>
      <c r="L261" s="106"/>
      <c r="M261" s="104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  <c r="AA261" s="111"/>
      <c r="AB261" s="111"/>
      <c r="AC261" s="111"/>
      <c r="AD261" s="111"/>
      <c r="AE261" s="111"/>
      <c r="AF261" s="111"/>
      <c r="AG261" s="111"/>
      <c r="AH261" s="111"/>
      <c r="AI261" s="111"/>
      <c r="AJ261" s="111"/>
      <c r="AK261" s="111"/>
      <c r="AL261" s="111"/>
      <c r="AM261" s="111"/>
      <c r="AN261" s="111"/>
      <c r="AO261" s="111"/>
      <c r="AP261" s="111"/>
      <c r="AQ261" s="111"/>
      <c r="AR261" s="111"/>
      <c r="AS261" s="111"/>
      <c r="AT261" s="111"/>
      <c r="AU261" s="111"/>
      <c r="AV261" s="111"/>
      <c r="AW261" s="111"/>
      <c r="AX261" s="111"/>
      <c r="AY261" s="111"/>
      <c r="AZ261" s="111"/>
      <c r="BA261" s="111"/>
      <c r="BB261" s="111"/>
      <c r="BC261" s="111"/>
      <c r="BD261" s="111"/>
      <c r="BE261" s="111"/>
      <c r="BF261" s="111"/>
      <c r="BG261" s="111"/>
      <c r="BH261" s="111"/>
      <c r="BI261" s="111"/>
      <c r="BJ261" s="111"/>
      <c r="BK261" s="111"/>
      <c r="BL261" s="111"/>
      <c r="BM261" s="111"/>
      <c r="BN261" s="111"/>
      <c r="BO261" s="111"/>
      <c r="BP261" s="111"/>
      <c r="BQ261" s="111"/>
      <c r="BR261" s="111"/>
      <c r="BS261" s="111"/>
      <c r="BT261" s="111"/>
      <c r="BU261" s="111"/>
      <c r="BV261" s="111"/>
      <c r="BW261" s="111"/>
      <c r="BX261" s="111"/>
      <c r="BY261" s="111"/>
      <c r="BZ261" s="111"/>
      <c r="CA261" s="111"/>
      <c r="CB261" s="111"/>
      <c r="CC261" s="111"/>
      <c r="CD261" s="111"/>
      <c r="CE261" s="111"/>
      <c r="CF261" s="111"/>
      <c r="CG261" s="111"/>
      <c r="CH261" s="111"/>
      <c r="CI261" s="111"/>
      <c r="CJ261" s="111"/>
      <c r="CK261" s="111"/>
      <c r="CL261" s="111"/>
      <c r="CM261" s="111"/>
      <c r="CN261" s="111"/>
      <c r="CO261" s="111"/>
      <c r="CP261" s="111"/>
      <c r="CQ261" s="111"/>
      <c r="CR261" s="111"/>
      <c r="CS261" s="111"/>
      <c r="CT261" s="111"/>
      <c r="CU261" s="111"/>
      <c r="CV261" s="111"/>
      <c r="CW261" s="111"/>
      <c r="CX261" s="111"/>
      <c r="CY261" s="111"/>
      <c r="CZ261" s="111"/>
      <c r="DA261" s="111"/>
      <c r="DB261" s="111"/>
      <c r="DC261" s="111"/>
      <c r="DD261" s="111"/>
      <c r="DE261" s="111"/>
      <c r="DF261" s="111"/>
      <c r="DG261" s="111"/>
      <c r="DH261" s="111"/>
      <c r="DI261" s="111"/>
    </row>
    <row r="262" spans="1:113" s="112" customFormat="1" x14ac:dyDescent="0.2">
      <c r="A262" s="30" t="s">
        <v>56</v>
      </c>
      <c r="B262" s="155"/>
      <c r="C262" s="151" t="s">
        <v>866</v>
      </c>
      <c r="D262" s="52"/>
      <c r="E262" s="157"/>
      <c r="F262" s="53" t="s">
        <v>4498</v>
      </c>
      <c r="G262" s="54"/>
      <c r="H262" s="55"/>
      <c r="I262" s="56"/>
      <c r="J262" s="57"/>
      <c r="K262" s="58"/>
      <c r="L262" s="56"/>
      <c r="M262" s="56" t="str">
        <f>IF(ISNUMBER(H262),L262*H262,IF(ISNUMBER(J262),J262,IF(J262="RATE ONLY",LOWER("RATE ONLY")," ")))</f>
        <v xml:space="preserve"> </v>
      </c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  <c r="AA262" s="111"/>
      <c r="AB262" s="111"/>
      <c r="AC262" s="111"/>
      <c r="AD262" s="111"/>
      <c r="AE262" s="111"/>
      <c r="AF262" s="111"/>
      <c r="AG262" s="111"/>
      <c r="AH262" s="111"/>
      <c r="AI262" s="111"/>
      <c r="AJ262" s="111"/>
      <c r="AK262" s="111"/>
      <c r="AL262" s="111"/>
      <c r="AM262" s="111"/>
      <c r="AN262" s="111"/>
      <c r="AO262" s="111"/>
      <c r="AP262" s="111"/>
      <c r="AQ262" s="111"/>
      <c r="AR262" s="111"/>
      <c r="AS262" s="111"/>
      <c r="AT262" s="111"/>
      <c r="AU262" s="111"/>
      <c r="AV262" s="111"/>
      <c r="AW262" s="111"/>
      <c r="AX262" s="111"/>
      <c r="AY262" s="111"/>
      <c r="AZ262" s="111"/>
      <c r="BA262" s="111"/>
      <c r="BB262" s="111"/>
      <c r="BC262" s="111"/>
      <c r="BD262" s="111"/>
      <c r="BE262" s="111"/>
      <c r="BF262" s="111"/>
      <c r="BG262" s="111"/>
      <c r="BH262" s="111"/>
      <c r="BI262" s="111"/>
      <c r="BJ262" s="111"/>
      <c r="BK262" s="111"/>
      <c r="BL262" s="111"/>
      <c r="BM262" s="111"/>
      <c r="BN262" s="111"/>
      <c r="BO262" s="111"/>
      <c r="BP262" s="111"/>
      <c r="BQ262" s="111"/>
      <c r="BR262" s="111"/>
      <c r="BS262" s="111"/>
      <c r="BT262" s="111"/>
      <c r="BU262" s="111"/>
      <c r="BV262" s="111"/>
      <c r="BW262" s="111"/>
      <c r="BX262" s="111"/>
      <c r="BY262" s="111"/>
      <c r="BZ262" s="111"/>
      <c r="CA262" s="111"/>
      <c r="CB262" s="111"/>
      <c r="CC262" s="111"/>
      <c r="CD262" s="111"/>
      <c r="CE262" s="111"/>
      <c r="CF262" s="111"/>
      <c r="CG262" s="111"/>
      <c r="CH262" s="111"/>
      <c r="CI262" s="111"/>
      <c r="CJ262" s="111"/>
      <c r="CK262" s="111"/>
      <c r="CL262" s="111"/>
      <c r="CM262" s="111"/>
      <c r="CN262" s="111"/>
      <c r="CO262" s="111"/>
      <c r="CP262" s="111"/>
      <c r="CQ262" s="111"/>
      <c r="CR262" s="111"/>
      <c r="CS262" s="111"/>
      <c r="CT262" s="111"/>
      <c r="CU262" s="111"/>
      <c r="CV262" s="111"/>
      <c r="CW262" s="111"/>
      <c r="CX262" s="111"/>
      <c r="CY262" s="111"/>
      <c r="CZ262" s="111"/>
      <c r="DA262" s="111"/>
      <c r="DB262" s="111"/>
      <c r="DC262" s="111"/>
      <c r="DD262" s="111"/>
      <c r="DE262" s="111"/>
      <c r="DF262" s="111"/>
      <c r="DG262" s="111"/>
      <c r="DH262" s="111"/>
      <c r="DI262" s="111"/>
    </row>
    <row r="263" spans="1:113" s="112" customFormat="1" x14ac:dyDescent="0.2">
      <c r="A263" s="30"/>
      <c r="B263" s="42"/>
      <c r="C263" s="51"/>
      <c r="D263" s="52"/>
      <c r="E263" s="51"/>
      <c r="F263" s="53"/>
      <c r="G263" s="103"/>
      <c r="H263" s="45"/>
      <c r="I263" s="104"/>
      <c r="J263" s="105"/>
      <c r="K263" s="48"/>
      <c r="L263" s="106"/>
      <c r="M263" s="104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  <c r="AA263" s="111"/>
      <c r="AB263" s="111"/>
      <c r="AC263" s="111"/>
      <c r="AD263" s="111"/>
      <c r="AE263" s="111"/>
      <c r="AF263" s="111"/>
      <c r="AG263" s="111"/>
      <c r="AH263" s="111"/>
      <c r="AI263" s="111"/>
      <c r="AJ263" s="111"/>
      <c r="AK263" s="111"/>
      <c r="AL263" s="111"/>
      <c r="AM263" s="111"/>
      <c r="AN263" s="111"/>
      <c r="AO263" s="111"/>
      <c r="AP263" s="111"/>
      <c r="AQ263" s="111"/>
      <c r="AR263" s="111"/>
      <c r="AS263" s="111"/>
      <c r="AT263" s="111"/>
      <c r="AU263" s="111"/>
      <c r="AV263" s="111"/>
      <c r="AW263" s="111"/>
      <c r="AX263" s="111"/>
      <c r="AY263" s="111"/>
      <c r="AZ263" s="111"/>
      <c r="BA263" s="111"/>
      <c r="BB263" s="111"/>
      <c r="BC263" s="111"/>
      <c r="BD263" s="111"/>
      <c r="BE263" s="111"/>
      <c r="BF263" s="111"/>
      <c r="BG263" s="111"/>
      <c r="BH263" s="111"/>
      <c r="BI263" s="111"/>
      <c r="BJ263" s="111"/>
      <c r="BK263" s="111"/>
      <c r="BL263" s="111"/>
      <c r="BM263" s="111"/>
      <c r="BN263" s="111"/>
      <c r="BO263" s="111"/>
      <c r="BP263" s="111"/>
      <c r="BQ263" s="111"/>
      <c r="BR263" s="111"/>
      <c r="BS263" s="111"/>
      <c r="BT263" s="111"/>
      <c r="BU263" s="111"/>
      <c r="BV263" s="111"/>
      <c r="BW263" s="111"/>
      <c r="BX263" s="111"/>
      <c r="BY263" s="111"/>
      <c r="BZ263" s="111"/>
      <c r="CA263" s="111"/>
      <c r="CB263" s="111"/>
      <c r="CC263" s="111"/>
      <c r="CD263" s="111"/>
      <c r="CE263" s="111"/>
      <c r="CF263" s="111"/>
      <c r="CG263" s="111"/>
      <c r="CH263" s="111"/>
      <c r="CI263" s="111"/>
      <c r="CJ263" s="111"/>
      <c r="CK263" s="111"/>
      <c r="CL263" s="111"/>
      <c r="CM263" s="111"/>
      <c r="CN263" s="111"/>
      <c r="CO263" s="111"/>
      <c r="CP263" s="111"/>
      <c r="CQ263" s="111"/>
      <c r="CR263" s="111"/>
      <c r="CS263" s="111"/>
      <c r="CT263" s="111"/>
      <c r="CU263" s="111"/>
      <c r="CV263" s="111"/>
      <c r="CW263" s="111"/>
      <c r="CX263" s="111"/>
      <c r="CY263" s="111"/>
      <c r="CZ263" s="111"/>
      <c r="DA263" s="111"/>
      <c r="DB263" s="111"/>
      <c r="DC263" s="111"/>
      <c r="DD263" s="111"/>
      <c r="DE263" s="111"/>
      <c r="DF263" s="111"/>
      <c r="DG263" s="111"/>
      <c r="DH263" s="111"/>
      <c r="DI263" s="111"/>
    </row>
    <row r="264" spans="1:113" s="112" customFormat="1" ht="34.200000000000003" x14ac:dyDescent="0.2">
      <c r="A264" s="30" t="s">
        <v>3</v>
      </c>
      <c r="B264" s="155"/>
      <c r="C264" s="151"/>
      <c r="D264" s="52" t="s">
        <v>3850</v>
      </c>
      <c r="E264" s="157"/>
      <c r="F264" s="53" t="s">
        <v>4499</v>
      </c>
      <c r="G264" s="54" t="s">
        <v>99</v>
      </c>
      <c r="H264" s="55"/>
      <c r="I264" s="56"/>
      <c r="J264" s="57"/>
      <c r="K264" s="58"/>
      <c r="L264" s="56">
        <v>6600</v>
      </c>
      <c r="M264" s="56" t="str">
        <f>IF(ISNUMBER(H264),L264*H264,IF(ISNUMBER(J264),J264,IF(J264="RATE ONLY",LOWER("RATE ONLY")," ")))</f>
        <v xml:space="preserve"> </v>
      </c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  <c r="AE264" s="111"/>
      <c r="AF264" s="111"/>
      <c r="AG264" s="111"/>
      <c r="AH264" s="111"/>
      <c r="AI264" s="111"/>
      <c r="AJ264" s="111"/>
      <c r="AK264" s="111"/>
      <c r="AL264" s="111"/>
      <c r="AM264" s="111"/>
      <c r="AN264" s="111"/>
      <c r="AO264" s="111"/>
      <c r="AP264" s="111"/>
      <c r="AQ264" s="111"/>
      <c r="AR264" s="111"/>
      <c r="AS264" s="111"/>
      <c r="AT264" s="111"/>
      <c r="AU264" s="111"/>
      <c r="AV264" s="111"/>
      <c r="AW264" s="111"/>
      <c r="AX264" s="111"/>
      <c r="AY264" s="111"/>
      <c r="AZ264" s="111"/>
      <c r="BA264" s="111"/>
      <c r="BB264" s="111"/>
      <c r="BC264" s="111"/>
      <c r="BD264" s="111"/>
      <c r="BE264" s="111"/>
      <c r="BF264" s="111"/>
      <c r="BG264" s="111"/>
      <c r="BH264" s="111"/>
      <c r="BI264" s="111"/>
      <c r="BJ264" s="111"/>
      <c r="BK264" s="111"/>
      <c r="BL264" s="111"/>
      <c r="BM264" s="111"/>
      <c r="BN264" s="111"/>
      <c r="BO264" s="111"/>
      <c r="BP264" s="111"/>
      <c r="BQ264" s="111"/>
      <c r="BR264" s="111"/>
      <c r="BS264" s="111"/>
      <c r="BT264" s="111"/>
      <c r="BU264" s="111"/>
      <c r="BV264" s="111"/>
      <c r="BW264" s="111"/>
      <c r="BX264" s="111"/>
      <c r="BY264" s="111"/>
      <c r="BZ264" s="111"/>
      <c r="CA264" s="111"/>
      <c r="CB264" s="111"/>
      <c r="CC264" s="111"/>
      <c r="CD264" s="111"/>
      <c r="CE264" s="111"/>
      <c r="CF264" s="111"/>
      <c r="CG264" s="111"/>
      <c r="CH264" s="111"/>
      <c r="CI264" s="111"/>
      <c r="CJ264" s="111"/>
      <c r="CK264" s="111"/>
      <c r="CL264" s="111"/>
      <c r="CM264" s="111"/>
      <c r="CN264" s="111"/>
      <c r="CO264" s="111"/>
      <c r="CP264" s="111"/>
      <c r="CQ264" s="111"/>
      <c r="CR264" s="111"/>
      <c r="CS264" s="111"/>
      <c r="CT264" s="111"/>
      <c r="CU264" s="111"/>
      <c r="CV264" s="111"/>
      <c r="CW264" s="111"/>
      <c r="CX264" s="111"/>
      <c r="CY264" s="111"/>
      <c r="CZ264" s="111"/>
      <c r="DA264" s="111"/>
      <c r="DB264" s="111"/>
      <c r="DC264" s="111"/>
      <c r="DD264" s="111"/>
      <c r="DE264" s="111"/>
      <c r="DF264" s="111"/>
      <c r="DG264" s="111"/>
      <c r="DH264" s="111"/>
      <c r="DI264" s="111"/>
    </row>
    <row r="265" spans="1:113" s="112" customFormat="1" x14ac:dyDescent="0.2">
      <c r="A265" s="30"/>
      <c r="B265" s="42"/>
      <c r="C265" s="51"/>
      <c r="D265" s="52"/>
      <c r="E265" s="51"/>
      <c r="F265" s="53"/>
      <c r="G265" s="103"/>
      <c r="H265" s="45"/>
      <c r="I265" s="104"/>
      <c r="J265" s="105"/>
      <c r="K265" s="48"/>
      <c r="L265" s="106"/>
      <c r="M265" s="104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  <c r="AE265" s="111"/>
      <c r="AF265" s="111"/>
      <c r="AG265" s="111"/>
      <c r="AH265" s="111"/>
      <c r="AI265" s="111"/>
      <c r="AJ265" s="111"/>
      <c r="AK265" s="111"/>
      <c r="AL265" s="111"/>
      <c r="AM265" s="111"/>
      <c r="AN265" s="111"/>
      <c r="AO265" s="111"/>
      <c r="AP265" s="111"/>
      <c r="AQ265" s="111"/>
      <c r="AR265" s="111"/>
      <c r="AS265" s="111"/>
      <c r="AT265" s="111"/>
      <c r="AU265" s="111"/>
      <c r="AV265" s="111"/>
      <c r="AW265" s="111"/>
      <c r="AX265" s="111"/>
      <c r="AY265" s="111"/>
      <c r="AZ265" s="111"/>
      <c r="BA265" s="111"/>
      <c r="BB265" s="111"/>
      <c r="BC265" s="111"/>
      <c r="BD265" s="111"/>
      <c r="BE265" s="111"/>
      <c r="BF265" s="111"/>
      <c r="BG265" s="111"/>
      <c r="BH265" s="111"/>
      <c r="BI265" s="111"/>
      <c r="BJ265" s="111"/>
      <c r="BK265" s="111"/>
      <c r="BL265" s="111"/>
      <c r="BM265" s="111"/>
      <c r="BN265" s="111"/>
      <c r="BO265" s="111"/>
      <c r="BP265" s="111"/>
      <c r="BQ265" s="111"/>
      <c r="BR265" s="111"/>
      <c r="BS265" s="111"/>
      <c r="BT265" s="111"/>
      <c r="BU265" s="111"/>
      <c r="BV265" s="111"/>
      <c r="BW265" s="111"/>
      <c r="BX265" s="111"/>
      <c r="BY265" s="111"/>
      <c r="BZ265" s="111"/>
      <c r="CA265" s="111"/>
      <c r="CB265" s="111"/>
      <c r="CC265" s="111"/>
      <c r="CD265" s="111"/>
      <c r="CE265" s="111"/>
      <c r="CF265" s="111"/>
      <c r="CG265" s="111"/>
      <c r="CH265" s="111"/>
      <c r="CI265" s="111"/>
      <c r="CJ265" s="111"/>
      <c r="CK265" s="111"/>
      <c r="CL265" s="111"/>
      <c r="CM265" s="111"/>
      <c r="CN265" s="111"/>
      <c r="CO265" s="111"/>
      <c r="CP265" s="111"/>
      <c r="CQ265" s="111"/>
      <c r="CR265" s="111"/>
      <c r="CS265" s="111"/>
      <c r="CT265" s="111"/>
      <c r="CU265" s="111"/>
      <c r="CV265" s="111"/>
      <c r="CW265" s="111"/>
      <c r="CX265" s="111"/>
      <c r="CY265" s="111"/>
      <c r="CZ265" s="111"/>
      <c r="DA265" s="111"/>
      <c r="DB265" s="111"/>
      <c r="DC265" s="111"/>
      <c r="DD265" s="111"/>
      <c r="DE265" s="111"/>
      <c r="DF265" s="111"/>
      <c r="DG265" s="111"/>
      <c r="DH265" s="111"/>
      <c r="DI265" s="111"/>
    </row>
    <row r="266" spans="1:113" s="112" customFormat="1" ht="34.200000000000003" x14ac:dyDescent="0.2">
      <c r="A266" s="30" t="s">
        <v>3</v>
      </c>
      <c r="B266" s="155"/>
      <c r="C266" s="151"/>
      <c r="D266" s="52" t="s">
        <v>3851</v>
      </c>
      <c r="E266" s="157"/>
      <c r="F266" s="53" t="s">
        <v>4500</v>
      </c>
      <c r="G266" s="54" t="s">
        <v>99</v>
      </c>
      <c r="H266" s="55"/>
      <c r="I266" s="56"/>
      <c r="J266" s="57"/>
      <c r="K266" s="58"/>
      <c r="L266" s="56">
        <v>6800</v>
      </c>
      <c r="M266" s="56" t="str">
        <f>IF(ISNUMBER(H266),L266*H266,IF(ISNUMBER(J266),J266,IF(J266="RATE ONLY",LOWER("RATE ONLY")," ")))</f>
        <v xml:space="preserve"> </v>
      </c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  <c r="AA266" s="111"/>
      <c r="AB266" s="111"/>
      <c r="AC266" s="111"/>
      <c r="AD266" s="111"/>
      <c r="AE266" s="111"/>
      <c r="AF266" s="111"/>
      <c r="AG266" s="111"/>
      <c r="AH266" s="111"/>
      <c r="AI266" s="111"/>
      <c r="AJ266" s="111"/>
      <c r="AK266" s="111"/>
      <c r="AL266" s="111"/>
      <c r="AM266" s="111"/>
      <c r="AN266" s="111"/>
      <c r="AO266" s="111"/>
      <c r="AP266" s="111"/>
      <c r="AQ266" s="111"/>
      <c r="AR266" s="111"/>
      <c r="AS266" s="111"/>
      <c r="AT266" s="111"/>
      <c r="AU266" s="111"/>
      <c r="AV266" s="111"/>
      <c r="AW266" s="111"/>
      <c r="AX266" s="111"/>
      <c r="AY266" s="111"/>
      <c r="AZ266" s="111"/>
      <c r="BA266" s="111"/>
      <c r="BB266" s="111"/>
      <c r="BC266" s="111"/>
      <c r="BD266" s="111"/>
      <c r="BE266" s="111"/>
      <c r="BF266" s="111"/>
      <c r="BG266" s="111"/>
      <c r="BH266" s="111"/>
      <c r="BI266" s="111"/>
      <c r="BJ266" s="111"/>
      <c r="BK266" s="111"/>
      <c r="BL266" s="111"/>
      <c r="BM266" s="111"/>
      <c r="BN266" s="111"/>
      <c r="BO266" s="111"/>
      <c r="BP266" s="111"/>
      <c r="BQ266" s="111"/>
      <c r="BR266" s="111"/>
      <c r="BS266" s="111"/>
      <c r="BT266" s="111"/>
      <c r="BU266" s="111"/>
      <c r="BV266" s="111"/>
      <c r="BW266" s="111"/>
      <c r="BX266" s="111"/>
      <c r="BY266" s="111"/>
      <c r="BZ266" s="111"/>
      <c r="CA266" s="111"/>
      <c r="CB266" s="111"/>
      <c r="CC266" s="111"/>
      <c r="CD266" s="111"/>
      <c r="CE266" s="111"/>
      <c r="CF266" s="111"/>
      <c r="CG266" s="111"/>
      <c r="CH266" s="111"/>
      <c r="CI266" s="111"/>
      <c r="CJ266" s="111"/>
      <c r="CK266" s="111"/>
      <c r="CL266" s="111"/>
      <c r="CM266" s="111"/>
      <c r="CN266" s="111"/>
      <c r="CO266" s="111"/>
      <c r="CP266" s="111"/>
      <c r="CQ266" s="111"/>
      <c r="CR266" s="111"/>
      <c r="CS266" s="111"/>
      <c r="CT266" s="111"/>
      <c r="CU266" s="111"/>
      <c r="CV266" s="111"/>
      <c r="CW266" s="111"/>
      <c r="CX266" s="111"/>
      <c r="CY266" s="111"/>
      <c r="CZ266" s="111"/>
      <c r="DA266" s="111"/>
      <c r="DB266" s="111"/>
      <c r="DC266" s="111"/>
      <c r="DD266" s="111"/>
      <c r="DE266" s="111"/>
      <c r="DF266" s="111"/>
      <c r="DG266" s="111"/>
      <c r="DH266" s="111"/>
      <c r="DI266" s="111"/>
    </row>
    <row r="267" spans="1:113" s="112" customFormat="1" x14ac:dyDescent="0.2">
      <c r="A267" s="30"/>
      <c r="B267" s="42"/>
      <c r="C267" s="51"/>
      <c r="D267" s="52"/>
      <c r="E267" s="51"/>
      <c r="F267" s="53"/>
      <c r="G267" s="103"/>
      <c r="H267" s="45"/>
      <c r="I267" s="104"/>
      <c r="J267" s="105"/>
      <c r="K267" s="48"/>
      <c r="L267" s="106"/>
      <c r="M267" s="104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  <c r="AA267" s="111"/>
      <c r="AB267" s="111"/>
      <c r="AC267" s="111"/>
      <c r="AD267" s="111"/>
      <c r="AE267" s="111"/>
      <c r="AF267" s="111"/>
      <c r="AG267" s="111"/>
      <c r="AH267" s="111"/>
      <c r="AI267" s="111"/>
      <c r="AJ267" s="111"/>
      <c r="AK267" s="111"/>
      <c r="AL267" s="111"/>
      <c r="AM267" s="111"/>
      <c r="AN267" s="111"/>
      <c r="AO267" s="111"/>
      <c r="AP267" s="111"/>
      <c r="AQ267" s="111"/>
      <c r="AR267" s="111"/>
      <c r="AS267" s="111"/>
      <c r="AT267" s="111"/>
      <c r="AU267" s="111"/>
      <c r="AV267" s="111"/>
      <c r="AW267" s="111"/>
      <c r="AX267" s="111"/>
      <c r="AY267" s="111"/>
      <c r="AZ267" s="111"/>
      <c r="BA267" s="111"/>
      <c r="BB267" s="111"/>
      <c r="BC267" s="111"/>
      <c r="BD267" s="111"/>
      <c r="BE267" s="111"/>
      <c r="BF267" s="111"/>
      <c r="BG267" s="111"/>
      <c r="BH267" s="111"/>
      <c r="BI267" s="111"/>
      <c r="BJ267" s="111"/>
      <c r="BK267" s="111"/>
      <c r="BL267" s="111"/>
      <c r="BM267" s="111"/>
      <c r="BN267" s="111"/>
      <c r="BO267" s="111"/>
      <c r="BP267" s="111"/>
      <c r="BQ267" s="111"/>
      <c r="BR267" s="111"/>
      <c r="BS267" s="111"/>
      <c r="BT267" s="111"/>
      <c r="BU267" s="111"/>
      <c r="BV267" s="111"/>
      <c r="BW267" s="111"/>
      <c r="BX267" s="111"/>
      <c r="BY267" s="111"/>
      <c r="BZ267" s="111"/>
      <c r="CA267" s="111"/>
      <c r="CB267" s="111"/>
      <c r="CC267" s="111"/>
      <c r="CD267" s="111"/>
      <c r="CE267" s="111"/>
      <c r="CF267" s="111"/>
      <c r="CG267" s="111"/>
      <c r="CH267" s="111"/>
      <c r="CI267" s="111"/>
      <c r="CJ267" s="111"/>
      <c r="CK267" s="111"/>
      <c r="CL267" s="111"/>
      <c r="CM267" s="111"/>
      <c r="CN267" s="111"/>
      <c r="CO267" s="111"/>
      <c r="CP267" s="111"/>
      <c r="CQ267" s="111"/>
      <c r="CR267" s="111"/>
      <c r="CS267" s="111"/>
      <c r="CT267" s="111"/>
      <c r="CU267" s="111"/>
      <c r="CV267" s="111"/>
      <c r="CW267" s="111"/>
      <c r="CX267" s="111"/>
      <c r="CY267" s="111"/>
      <c r="CZ267" s="111"/>
      <c r="DA267" s="111"/>
      <c r="DB267" s="111"/>
      <c r="DC267" s="111"/>
      <c r="DD267" s="111"/>
      <c r="DE267" s="111"/>
      <c r="DF267" s="111"/>
      <c r="DG267" s="111"/>
      <c r="DH267" s="111"/>
      <c r="DI267" s="111"/>
    </row>
    <row r="268" spans="1:113" s="112" customFormat="1" ht="22.8" hidden="1" x14ac:dyDescent="0.2">
      <c r="A268" s="30" t="s">
        <v>56</v>
      </c>
      <c r="B268" s="155"/>
      <c r="C268" s="151" t="s">
        <v>867</v>
      </c>
      <c r="D268" s="52"/>
      <c r="E268" s="157"/>
      <c r="F268" s="53" t="s">
        <v>4302</v>
      </c>
      <c r="G268" s="54" t="s">
        <v>99</v>
      </c>
      <c r="H268" s="55"/>
      <c r="I268" s="56"/>
      <c r="J268" s="57"/>
      <c r="K268" s="58"/>
      <c r="L268" s="56"/>
      <c r="M268" s="56" t="str">
        <f>IF(ISNUMBER(H268),L268*H268,IF(ISNUMBER(J268),J268,IF(J268="RATE ONLY",LOWER("RATE ONLY")," ")))</f>
        <v xml:space="preserve"> </v>
      </c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  <c r="AA268" s="111"/>
      <c r="AB268" s="111"/>
      <c r="AC268" s="111"/>
      <c r="AD268" s="111"/>
      <c r="AE268" s="111"/>
      <c r="AF268" s="111"/>
      <c r="AG268" s="111"/>
      <c r="AH268" s="111"/>
      <c r="AI268" s="111"/>
      <c r="AJ268" s="111"/>
      <c r="AK268" s="111"/>
      <c r="AL268" s="111"/>
      <c r="AM268" s="111"/>
      <c r="AN268" s="111"/>
      <c r="AO268" s="111"/>
      <c r="AP268" s="111"/>
      <c r="AQ268" s="111"/>
      <c r="AR268" s="111"/>
      <c r="AS268" s="111"/>
      <c r="AT268" s="111"/>
      <c r="AU268" s="111"/>
      <c r="AV268" s="111"/>
      <c r="AW268" s="111"/>
      <c r="AX268" s="111"/>
      <c r="AY268" s="111"/>
      <c r="AZ268" s="111"/>
      <c r="BA268" s="111"/>
      <c r="BB268" s="111"/>
      <c r="BC268" s="111"/>
      <c r="BD268" s="111"/>
      <c r="BE268" s="111"/>
      <c r="BF268" s="111"/>
      <c r="BG268" s="111"/>
      <c r="BH268" s="111"/>
      <c r="BI268" s="111"/>
      <c r="BJ268" s="111"/>
      <c r="BK268" s="111"/>
      <c r="BL268" s="111"/>
      <c r="BM268" s="111"/>
      <c r="BN268" s="111"/>
      <c r="BO268" s="111"/>
      <c r="BP268" s="111"/>
      <c r="BQ268" s="111"/>
      <c r="BR268" s="111"/>
      <c r="BS268" s="111"/>
      <c r="BT268" s="111"/>
      <c r="BU268" s="111"/>
      <c r="BV268" s="111"/>
      <c r="BW268" s="111"/>
      <c r="BX268" s="111"/>
      <c r="BY268" s="111"/>
      <c r="BZ268" s="111"/>
      <c r="CA268" s="111"/>
      <c r="CB268" s="111"/>
      <c r="CC268" s="111"/>
      <c r="CD268" s="111"/>
      <c r="CE268" s="111"/>
      <c r="CF268" s="111"/>
      <c r="CG268" s="111"/>
      <c r="CH268" s="111"/>
      <c r="CI268" s="111"/>
      <c r="CJ268" s="111"/>
      <c r="CK268" s="111"/>
      <c r="CL268" s="111"/>
      <c r="CM268" s="111"/>
      <c r="CN268" s="111"/>
      <c r="CO268" s="111"/>
      <c r="CP268" s="111"/>
      <c r="CQ268" s="111"/>
      <c r="CR268" s="111"/>
      <c r="CS268" s="111"/>
      <c r="CT268" s="111"/>
      <c r="CU268" s="111"/>
      <c r="CV268" s="111"/>
      <c r="CW268" s="111"/>
      <c r="CX268" s="111"/>
      <c r="CY268" s="111"/>
      <c r="CZ268" s="111"/>
      <c r="DA268" s="111"/>
      <c r="DB268" s="111"/>
      <c r="DC268" s="111"/>
      <c r="DD268" s="111"/>
      <c r="DE268" s="111"/>
      <c r="DF268" s="111"/>
      <c r="DG268" s="111"/>
      <c r="DH268" s="111"/>
      <c r="DI268" s="111"/>
    </row>
    <row r="269" spans="1:113" s="112" customFormat="1" hidden="1" x14ac:dyDescent="0.2">
      <c r="A269" s="30"/>
      <c r="B269" s="42"/>
      <c r="C269" s="51"/>
      <c r="D269" s="52"/>
      <c r="E269" s="51"/>
      <c r="F269" s="53"/>
      <c r="G269" s="103"/>
      <c r="H269" s="45"/>
      <c r="I269" s="104"/>
      <c r="J269" s="105"/>
      <c r="K269" s="48"/>
      <c r="L269" s="106"/>
      <c r="M269" s="104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  <c r="AA269" s="111"/>
      <c r="AB269" s="111"/>
      <c r="AC269" s="111"/>
      <c r="AD269" s="111"/>
      <c r="AE269" s="111"/>
      <c r="AF269" s="111"/>
      <c r="AG269" s="111"/>
      <c r="AH269" s="111"/>
      <c r="AI269" s="111"/>
      <c r="AJ269" s="111"/>
      <c r="AK269" s="111"/>
      <c r="AL269" s="111"/>
      <c r="AM269" s="111"/>
      <c r="AN269" s="111"/>
      <c r="AO269" s="111"/>
      <c r="AP269" s="111"/>
      <c r="AQ269" s="111"/>
      <c r="AR269" s="111"/>
      <c r="AS269" s="111"/>
      <c r="AT269" s="111"/>
      <c r="AU269" s="111"/>
      <c r="AV269" s="111"/>
      <c r="AW269" s="111"/>
      <c r="AX269" s="111"/>
      <c r="AY269" s="111"/>
      <c r="AZ269" s="111"/>
      <c r="BA269" s="111"/>
      <c r="BB269" s="111"/>
      <c r="BC269" s="111"/>
      <c r="BD269" s="111"/>
      <c r="BE269" s="111"/>
      <c r="BF269" s="111"/>
      <c r="BG269" s="111"/>
      <c r="BH269" s="111"/>
      <c r="BI269" s="111"/>
      <c r="BJ269" s="111"/>
      <c r="BK269" s="111"/>
      <c r="BL269" s="111"/>
      <c r="BM269" s="111"/>
      <c r="BN269" s="111"/>
      <c r="BO269" s="111"/>
      <c r="BP269" s="111"/>
      <c r="BQ269" s="111"/>
      <c r="BR269" s="111"/>
      <c r="BS269" s="111"/>
      <c r="BT269" s="111"/>
      <c r="BU269" s="111"/>
      <c r="BV269" s="111"/>
      <c r="BW269" s="111"/>
      <c r="BX269" s="111"/>
      <c r="BY269" s="111"/>
      <c r="BZ269" s="111"/>
      <c r="CA269" s="111"/>
      <c r="CB269" s="111"/>
      <c r="CC269" s="111"/>
      <c r="CD269" s="111"/>
      <c r="CE269" s="111"/>
      <c r="CF269" s="111"/>
      <c r="CG269" s="111"/>
      <c r="CH269" s="111"/>
      <c r="CI269" s="111"/>
      <c r="CJ269" s="111"/>
      <c r="CK269" s="111"/>
      <c r="CL269" s="111"/>
      <c r="CM269" s="111"/>
      <c r="CN269" s="111"/>
      <c r="CO269" s="111"/>
      <c r="CP269" s="111"/>
      <c r="CQ269" s="111"/>
      <c r="CR269" s="111"/>
      <c r="CS269" s="111"/>
      <c r="CT269" s="111"/>
      <c r="CU269" s="111"/>
      <c r="CV269" s="111"/>
      <c r="CW269" s="111"/>
      <c r="CX269" s="111"/>
      <c r="CY269" s="111"/>
      <c r="CZ269" s="111"/>
      <c r="DA269" s="111"/>
      <c r="DB269" s="111"/>
      <c r="DC269" s="111"/>
      <c r="DD269" s="111"/>
      <c r="DE269" s="111"/>
      <c r="DF269" s="111"/>
      <c r="DG269" s="111"/>
      <c r="DH269" s="111"/>
      <c r="DI269" s="111"/>
    </row>
    <row r="270" spans="1:113" s="112" customFormat="1" ht="22.8" hidden="1" x14ac:dyDescent="0.2">
      <c r="A270" s="30" t="s">
        <v>56</v>
      </c>
      <c r="B270" s="155"/>
      <c r="C270" s="151" t="s">
        <v>868</v>
      </c>
      <c r="D270" s="52"/>
      <c r="E270" s="157"/>
      <c r="F270" s="53" t="s">
        <v>4303</v>
      </c>
      <c r="G270" s="54" t="s">
        <v>99</v>
      </c>
      <c r="H270" s="55"/>
      <c r="I270" s="56"/>
      <c r="J270" s="57"/>
      <c r="K270" s="58"/>
      <c r="L270" s="56"/>
      <c r="M270" s="56" t="str">
        <f>IF(ISNUMBER(H270),L270*H270,IF(ISNUMBER(J270),J270,IF(J270="RATE ONLY",LOWER("RATE ONLY")," ")))</f>
        <v xml:space="preserve"> </v>
      </c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  <c r="AA270" s="111"/>
      <c r="AB270" s="111"/>
      <c r="AC270" s="111"/>
      <c r="AD270" s="111"/>
      <c r="AE270" s="111"/>
      <c r="AF270" s="111"/>
      <c r="AG270" s="111"/>
      <c r="AH270" s="111"/>
      <c r="AI270" s="111"/>
      <c r="AJ270" s="111"/>
      <c r="AK270" s="111"/>
      <c r="AL270" s="111"/>
      <c r="AM270" s="111"/>
      <c r="AN270" s="111"/>
      <c r="AO270" s="111"/>
      <c r="AP270" s="111"/>
      <c r="AQ270" s="111"/>
      <c r="AR270" s="111"/>
      <c r="AS270" s="111"/>
      <c r="AT270" s="111"/>
      <c r="AU270" s="111"/>
      <c r="AV270" s="111"/>
      <c r="AW270" s="111"/>
      <c r="AX270" s="111"/>
      <c r="AY270" s="111"/>
      <c r="AZ270" s="111"/>
      <c r="BA270" s="111"/>
      <c r="BB270" s="111"/>
      <c r="BC270" s="111"/>
      <c r="BD270" s="111"/>
      <c r="BE270" s="111"/>
      <c r="BF270" s="111"/>
      <c r="BG270" s="111"/>
      <c r="BH270" s="111"/>
      <c r="BI270" s="111"/>
      <c r="BJ270" s="111"/>
      <c r="BK270" s="111"/>
      <c r="BL270" s="111"/>
      <c r="BM270" s="111"/>
      <c r="BN270" s="111"/>
      <c r="BO270" s="111"/>
      <c r="BP270" s="111"/>
      <c r="BQ270" s="111"/>
      <c r="BR270" s="111"/>
      <c r="BS270" s="111"/>
      <c r="BT270" s="111"/>
      <c r="BU270" s="111"/>
      <c r="BV270" s="111"/>
      <c r="BW270" s="111"/>
      <c r="BX270" s="111"/>
      <c r="BY270" s="111"/>
      <c r="BZ270" s="111"/>
      <c r="CA270" s="111"/>
      <c r="CB270" s="111"/>
      <c r="CC270" s="111"/>
      <c r="CD270" s="111"/>
      <c r="CE270" s="111"/>
      <c r="CF270" s="111"/>
      <c r="CG270" s="111"/>
      <c r="CH270" s="111"/>
      <c r="CI270" s="111"/>
      <c r="CJ270" s="111"/>
      <c r="CK270" s="111"/>
      <c r="CL270" s="111"/>
      <c r="CM270" s="111"/>
      <c r="CN270" s="111"/>
      <c r="CO270" s="111"/>
      <c r="CP270" s="111"/>
      <c r="CQ270" s="111"/>
      <c r="CR270" s="111"/>
      <c r="CS270" s="111"/>
      <c r="CT270" s="111"/>
      <c r="CU270" s="111"/>
      <c r="CV270" s="111"/>
      <c r="CW270" s="111"/>
      <c r="CX270" s="111"/>
      <c r="CY270" s="111"/>
      <c r="CZ270" s="111"/>
      <c r="DA270" s="111"/>
      <c r="DB270" s="111"/>
      <c r="DC270" s="111"/>
      <c r="DD270" s="111"/>
      <c r="DE270" s="111"/>
      <c r="DF270" s="111"/>
      <c r="DG270" s="111"/>
      <c r="DH270" s="111"/>
      <c r="DI270" s="111"/>
    </row>
    <row r="271" spans="1:113" s="112" customFormat="1" hidden="1" x14ac:dyDescent="0.2">
      <c r="A271" s="30"/>
      <c r="B271" s="42"/>
      <c r="C271" s="51"/>
      <c r="D271" s="52"/>
      <c r="E271" s="51"/>
      <c r="F271" s="53"/>
      <c r="G271" s="103"/>
      <c r="H271" s="45"/>
      <c r="I271" s="104"/>
      <c r="J271" s="105"/>
      <c r="K271" s="48"/>
      <c r="L271" s="106"/>
      <c r="M271" s="104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  <c r="AE271" s="111"/>
      <c r="AF271" s="111"/>
      <c r="AG271" s="111"/>
      <c r="AH271" s="111"/>
      <c r="AI271" s="111"/>
      <c r="AJ271" s="111"/>
      <c r="AK271" s="111"/>
      <c r="AL271" s="111"/>
      <c r="AM271" s="111"/>
      <c r="AN271" s="111"/>
      <c r="AO271" s="111"/>
      <c r="AP271" s="111"/>
      <c r="AQ271" s="111"/>
      <c r="AR271" s="111"/>
      <c r="AS271" s="111"/>
      <c r="AT271" s="111"/>
      <c r="AU271" s="111"/>
      <c r="AV271" s="111"/>
      <c r="AW271" s="111"/>
      <c r="AX271" s="111"/>
      <c r="AY271" s="111"/>
      <c r="AZ271" s="111"/>
      <c r="BA271" s="111"/>
      <c r="BB271" s="111"/>
      <c r="BC271" s="111"/>
      <c r="BD271" s="111"/>
      <c r="BE271" s="111"/>
      <c r="BF271" s="111"/>
      <c r="BG271" s="111"/>
      <c r="BH271" s="111"/>
      <c r="BI271" s="111"/>
      <c r="BJ271" s="111"/>
      <c r="BK271" s="111"/>
      <c r="BL271" s="111"/>
      <c r="BM271" s="111"/>
      <c r="BN271" s="111"/>
      <c r="BO271" s="111"/>
      <c r="BP271" s="111"/>
      <c r="BQ271" s="111"/>
      <c r="BR271" s="111"/>
      <c r="BS271" s="111"/>
      <c r="BT271" s="111"/>
      <c r="BU271" s="111"/>
      <c r="BV271" s="111"/>
      <c r="BW271" s="111"/>
      <c r="BX271" s="111"/>
      <c r="BY271" s="111"/>
      <c r="BZ271" s="111"/>
      <c r="CA271" s="111"/>
      <c r="CB271" s="111"/>
      <c r="CC271" s="111"/>
      <c r="CD271" s="111"/>
      <c r="CE271" s="111"/>
      <c r="CF271" s="111"/>
      <c r="CG271" s="111"/>
      <c r="CH271" s="111"/>
      <c r="CI271" s="111"/>
      <c r="CJ271" s="111"/>
      <c r="CK271" s="111"/>
      <c r="CL271" s="111"/>
      <c r="CM271" s="111"/>
      <c r="CN271" s="111"/>
      <c r="CO271" s="111"/>
      <c r="CP271" s="111"/>
      <c r="CQ271" s="111"/>
      <c r="CR271" s="111"/>
      <c r="CS271" s="111"/>
      <c r="CT271" s="111"/>
      <c r="CU271" s="111"/>
      <c r="CV271" s="111"/>
      <c r="CW271" s="111"/>
      <c r="CX271" s="111"/>
      <c r="CY271" s="111"/>
      <c r="CZ271" s="111"/>
      <c r="DA271" s="111"/>
      <c r="DB271" s="111"/>
      <c r="DC271" s="111"/>
      <c r="DD271" s="111"/>
      <c r="DE271" s="111"/>
      <c r="DF271" s="111"/>
      <c r="DG271" s="111"/>
      <c r="DH271" s="111"/>
      <c r="DI271" s="111"/>
    </row>
    <row r="272" spans="1:113" s="112" customFormat="1" ht="22.8" hidden="1" x14ac:dyDescent="0.2">
      <c r="A272" s="30" t="s">
        <v>56</v>
      </c>
      <c r="B272" s="155"/>
      <c r="C272" s="151" t="s">
        <v>869</v>
      </c>
      <c r="D272" s="52"/>
      <c r="E272" s="157"/>
      <c r="F272" s="53" t="s">
        <v>4304</v>
      </c>
      <c r="G272" s="54" t="s">
        <v>99</v>
      </c>
      <c r="H272" s="55"/>
      <c r="I272" s="56"/>
      <c r="J272" s="57"/>
      <c r="K272" s="58"/>
      <c r="L272" s="56"/>
      <c r="M272" s="56" t="str">
        <f>IF(ISNUMBER(H272),L272*H272,IF(ISNUMBER(J272),J272,IF(J272="RATE ONLY",LOWER("RATE ONLY")," ")))</f>
        <v xml:space="preserve"> </v>
      </c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  <c r="AA272" s="111"/>
      <c r="AB272" s="111"/>
      <c r="AC272" s="111"/>
      <c r="AD272" s="111"/>
      <c r="AE272" s="111"/>
      <c r="AF272" s="111"/>
      <c r="AG272" s="111"/>
      <c r="AH272" s="111"/>
      <c r="AI272" s="111"/>
      <c r="AJ272" s="111"/>
      <c r="AK272" s="111"/>
      <c r="AL272" s="111"/>
      <c r="AM272" s="111"/>
      <c r="AN272" s="111"/>
      <c r="AO272" s="111"/>
      <c r="AP272" s="111"/>
      <c r="AQ272" s="111"/>
      <c r="AR272" s="111"/>
      <c r="AS272" s="111"/>
      <c r="AT272" s="111"/>
      <c r="AU272" s="111"/>
      <c r="AV272" s="111"/>
      <c r="AW272" s="111"/>
      <c r="AX272" s="111"/>
      <c r="AY272" s="111"/>
      <c r="AZ272" s="111"/>
      <c r="BA272" s="111"/>
      <c r="BB272" s="111"/>
      <c r="BC272" s="111"/>
      <c r="BD272" s="111"/>
      <c r="BE272" s="111"/>
      <c r="BF272" s="111"/>
      <c r="BG272" s="111"/>
      <c r="BH272" s="111"/>
      <c r="BI272" s="111"/>
      <c r="BJ272" s="111"/>
      <c r="BK272" s="111"/>
      <c r="BL272" s="111"/>
      <c r="BM272" s="111"/>
      <c r="BN272" s="111"/>
      <c r="BO272" s="111"/>
      <c r="BP272" s="111"/>
      <c r="BQ272" s="111"/>
      <c r="BR272" s="111"/>
      <c r="BS272" s="111"/>
      <c r="BT272" s="111"/>
      <c r="BU272" s="111"/>
      <c r="BV272" s="111"/>
      <c r="BW272" s="111"/>
      <c r="BX272" s="111"/>
      <c r="BY272" s="111"/>
      <c r="BZ272" s="111"/>
      <c r="CA272" s="111"/>
      <c r="CB272" s="111"/>
      <c r="CC272" s="111"/>
      <c r="CD272" s="111"/>
      <c r="CE272" s="111"/>
      <c r="CF272" s="111"/>
      <c r="CG272" s="111"/>
      <c r="CH272" s="111"/>
      <c r="CI272" s="111"/>
      <c r="CJ272" s="111"/>
      <c r="CK272" s="111"/>
      <c r="CL272" s="111"/>
      <c r="CM272" s="111"/>
      <c r="CN272" s="111"/>
      <c r="CO272" s="111"/>
      <c r="CP272" s="111"/>
      <c r="CQ272" s="111"/>
      <c r="CR272" s="111"/>
      <c r="CS272" s="111"/>
      <c r="CT272" s="111"/>
      <c r="CU272" s="111"/>
      <c r="CV272" s="111"/>
      <c r="CW272" s="111"/>
      <c r="CX272" s="111"/>
      <c r="CY272" s="111"/>
      <c r="CZ272" s="111"/>
      <c r="DA272" s="111"/>
      <c r="DB272" s="111"/>
      <c r="DC272" s="111"/>
      <c r="DD272" s="111"/>
      <c r="DE272" s="111"/>
      <c r="DF272" s="111"/>
      <c r="DG272" s="111"/>
      <c r="DH272" s="111"/>
      <c r="DI272" s="111"/>
    </row>
    <row r="273" spans="1:113" s="112" customFormat="1" hidden="1" x14ac:dyDescent="0.2">
      <c r="A273" s="30"/>
      <c r="B273" s="42"/>
      <c r="C273" s="51"/>
      <c r="D273" s="52"/>
      <c r="E273" s="51"/>
      <c r="F273" s="53"/>
      <c r="G273" s="103"/>
      <c r="H273" s="45"/>
      <c r="I273" s="104"/>
      <c r="J273" s="105"/>
      <c r="K273" s="48"/>
      <c r="L273" s="106"/>
      <c r="M273" s="104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  <c r="AA273" s="111"/>
      <c r="AB273" s="111"/>
      <c r="AC273" s="111"/>
      <c r="AD273" s="111"/>
      <c r="AE273" s="111"/>
      <c r="AF273" s="111"/>
      <c r="AG273" s="111"/>
      <c r="AH273" s="111"/>
      <c r="AI273" s="111"/>
      <c r="AJ273" s="111"/>
      <c r="AK273" s="111"/>
      <c r="AL273" s="111"/>
      <c r="AM273" s="111"/>
      <c r="AN273" s="111"/>
      <c r="AO273" s="111"/>
      <c r="AP273" s="111"/>
      <c r="AQ273" s="111"/>
      <c r="AR273" s="111"/>
      <c r="AS273" s="111"/>
      <c r="AT273" s="111"/>
      <c r="AU273" s="111"/>
      <c r="AV273" s="111"/>
      <c r="AW273" s="111"/>
      <c r="AX273" s="111"/>
      <c r="AY273" s="111"/>
      <c r="AZ273" s="111"/>
      <c r="BA273" s="111"/>
      <c r="BB273" s="111"/>
      <c r="BC273" s="111"/>
      <c r="BD273" s="111"/>
      <c r="BE273" s="111"/>
      <c r="BF273" s="111"/>
      <c r="BG273" s="111"/>
      <c r="BH273" s="111"/>
      <c r="BI273" s="111"/>
      <c r="BJ273" s="111"/>
      <c r="BK273" s="111"/>
      <c r="BL273" s="111"/>
      <c r="BM273" s="111"/>
      <c r="BN273" s="111"/>
      <c r="BO273" s="111"/>
      <c r="BP273" s="111"/>
      <c r="BQ273" s="111"/>
      <c r="BR273" s="111"/>
      <c r="BS273" s="111"/>
      <c r="BT273" s="111"/>
      <c r="BU273" s="111"/>
      <c r="BV273" s="111"/>
      <c r="BW273" s="111"/>
      <c r="BX273" s="111"/>
      <c r="BY273" s="111"/>
      <c r="BZ273" s="111"/>
      <c r="CA273" s="111"/>
      <c r="CB273" s="111"/>
      <c r="CC273" s="111"/>
      <c r="CD273" s="111"/>
      <c r="CE273" s="111"/>
      <c r="CF273" s="111"/>
      <c r="CG273" s="111"/>
      <c r="CH273" s="111"/>
      <c r="CI273" s="111"/>
      <c r="CJ273" s="111"/>
      <c r="CK273" s="111"/>
      <c r="CL273" s="111"/>
      <c r="CM273" s="111"/>
      <c r="CN273" s="111"/>
      <c r="CO273" s="111"/>
      <c r="CP273" s="111"/>
      <c r="CQ273" s="111"/>
      <c r="CR273" s="111"/>
      <c r="CS273" s="111"/>
      <c r="CT273" s="111"/>
      <c r="CU273" s="111"/>
      <c r="CV273" s="111"/>
      <c r="CW273" s="111"/>
      <c r="CX273" s="111"/>
      <c r="CY273" s="111"/>
      <c r="CZ273" s="111"/>
      <c r="DA273" s="111"/>
      <c r="DB273" s="111"/>
      <c r="DC273" s="111"/>
      <c r="DD273" s="111"/>
      <c r="DE273" s="111"/>
      <c r="DF273" s="111"/>
      <c r="DG273" s="111"/>
      <c r="DH273" s="111"/>
      <c r="DI273" s="111"/>
    </row>
    <row r="274" spans="1:113" s="112" customFormat="1" ht="22.8" hidden="1" x14ac:dyDescent="0.2">
      <c r="A274" s="30" t="s">
        <v>56</v>
      </c>
      <c r="B274" s="155"/>
      <c r="C274" s="151" t="s">
        <v>870</v>
      </c>
      <c r="D274" s="52"/>
      <c r="E274" s="157"/>
      <c r="F274" s="53" t="s">
        <v>4305</v>
      </c>
      <c r="G274" s="54" t="s">
        <v>99</v>
      </c>
      <c r="H274" s="55"/>
      <c r="I274" s="56"/>
      <c r="J274" s="57"/>
      <c r="K274" s="58"/>
      <c r="L274" s="56"/>
      <c r="M274" s="56" t="str">
        <f>IF(ISNUMBER(H274),L274*H274,IF(ISNUMBER(J274),J274,IF(J274="RATE ONLY",LOWER("RATE ONLY")," ")))</f>
        <v xml:space="preserve"> </v>
      </c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  <c r="AA274" s="111"/>
      <c r="AB274" s="111"/>
      <c r="AC274" s="111"/>
      <c r="AD274" s="111"/>
      <c r="AE274" s="111"/>
      <c r="AF274" s="111"/>
      <c r="AG274" s="111"/>
      <c r="AH274" s="111"/>
      <c r="AI274" s="111"/>
      <c r="AJ274" s="111"/>
      <c r="AK274" s="111"/>
      <c r="AL274" s="111"/>
      <c r="AM274" s="111"/>
      <c r="AN274" s="111"/>
      <c r="AO274" s="111"/>
      <c r="AP274" s="111"/>
      <c r="AQ274" s="111"/>
      <c r="AR274" s="111"/>
      <c r="AS274" s="111"/>
      <c r="AT274" s="111"/>
      <c r="AU274" s="111"/>
      <c r="AV274" s="111"/>
      <c r="AW274" s="111"/>
      <c r="AX274" s="111"/>
      <c r="AY274" s="111"/>
      <c r="AZ274" s="111"/>
      <c r="BA274" s="111"/>
      <c r="BB274" s="111"/>
      <c r="BC274" s="111"/>
      <c r="BD274" s="111"/>
      <c r="BE274" s="111"/>
      <c r="BF274" s="111"/>
      <c r="BG274" s="111"/>
      <c r="BH274" s="111"/>
      <c r="BI274" s="111"/>
      <c r="BJ274" s="111"/>
      <c r="BK274" s="111"/>
      <c r="BL274" s="111"/>
      <c r="BM274" s="111"/>
      <c r="BN274" s="111"/>
      <c r="BO274" s="111"/>
      <c r="BP274" s="111"/>
      <c r="BQ274" s="111"/>
      <c r="BR274" s="111"/>
      <c r="BS274" s="111"/>
      <c r="BT274" s="111"/>
      <c r="BU274" s="111"/>
      <c r="BV274" s="111"/>
      <c r="BW274" s="111"/>
      <c r="BX274" s="111"/>
      <c r="BY274" s="111"/>
      <c r="BZ274" s="111"/>
      <c r="CA274" s="111"/>
      <c r="CB274" s="111"/>
      <c r="CC274" s="111"/>
      <c r="CD274" s="111"/>
      <c r="CE274" s="111"/>
      <c r="CF274" s="111"/>
      <c r="CG274" s="111"/>
      <c r="CH274" s="111"/>
      <c r="CI274" s="111"/>
      <c r="CJ274" s="111"/>
      <c r="CK274" s="111"/>
      <c r="CL274" s="111"/>
      <c r="CM274" s="111"/>
      <c r="CN274" s="111"/>
      <c r="CO274" s="111"/>
      <c r="CP274" s="111"/>
      <c r="CQ274" s="111"/>
      <c r="CR274" s="111"/>
      <c r="CS274" s="111"/>
      <c r="CT274" s="111"/>
      <c r="CU274" s="111"/>
      <c r="CV274" s="111"/>
      <c r="CW274" s="111"/>
      <c r="CX274" s="111"/>
      <c r="CY274" s="111"/>
      <c r="CZ274" s="111"/>
      <c r="DA274" s="111"/>
      <c r="DB274" s="111"/>
      <c r="DC274" s="111"/>
      <c r="DD274" s="111"/>
      <c r="DE274" s="111"/>
      <c r="DF274" s="111"/>
      <c r="DG274" s="111"/>
      <c r="DH274" s="111"/>
      <c r="DI274" s="111"/>
    </row>
    <row r="275" spans="1:113" s="112" customFormat="1" hidden="1" x14ac:dyDescent="0.2">
      <c r="A275" s="30"/>
      <c r="B275" s="42"/>
      <c r="C275" s="51"/>
      <c r="D275" s="52"/>
      <c r="E275" s="51"/>
      <c r="F275" s="53"/>
      <c r="G275" s="103"/>
      <c r="H275" s="45"/>
      <c r="I275" s="104"/>
      <c r="J275" s="105"/>
      <c r="K275" s="48"/>
      <c r="L275" s="106"/>
      <c r="M275" s="104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  <c r="AA275" s="111"/>
      <c r="AB275" s="111"/>
      <c r="AC275" s="111"/>
      <c r="AD275" s="111"/>
      <c r="AE275" s="111"/>
      <c r="AF275" s="111"/>
      <c r="AG275" s="111"/>
      <c r="AH275" s="111"/>
      <c r="AI275" s="111"/>
      <c r="AJ275" s="111"/>
      <c r="AK275" s="111"/>
      <c r="AL275" s="111"/>
      <c r="AM275" s="111"/>
      <c r="AN275" s="111"/>
      <c r="AO275" s="111"/>
      <c r="AP275" s="111"/>
      <c r="AQ275" s="111"/>
      <c r="AR275" s="111"/>
      <c r="AS275" s="111"/>
      <c r="AT275" s="111"/>
      <c r="AU275" s="111"/>
      <c r="AV275" s="111"/>
      <c r="AW275" s="111"/>
      <c r="AX275" s="111"/>
      <c r="AY275" s="111"/>
      <c r="AZ275" s="111"/>
      <c r="BA275" s="111"/>
      <c r="BB275" s="111"/>
      <c r="BC275" s="111"/>
      <c r="BD275" s="111"/>
      <c r="BE275" s="111"/>
      <c r="BF275" s="111"/>
      <c r="BG275" s="111"/>
      <c r="BH275" s="111"/>
      <c r="BI275" s="111"/>
      <c r="BJ275" s="111"/>
      <c r="BK275" s="111"/>
      <c r="BL275" s="111"/>
      <c r="BM275" s="111"/>
      <c r="BN275" s="111"/>
      <c r="BO275" s="111"/>
      <c r="BP275" s="111"/>
      <c r="BQ275" s="111"/>
      <c r="BR275" s="111"/>
      <c r="BS275" s="111"/>
      <c r="BT275" s="111"/>
      <c r="BU275" s="111"/>
      <c r="BV275" s="111"/>
      <c r="BW275" s="111"/>
      <c r="BX275" s="111"/>
      <c r="BY275" s="111"/>
      <c r="BZ275" s="111"/>
      <c r="CA275" s="111"/>
      <c r="CB275" s="111"/>
      <c r="CC275" s="111"/>
      <c r="CD275" s="111"/>
      <c r="CE275" s="111"/>
      <c r="CF275" s="111"/>
      <c r="CG275" s="111"/>
      <c r="CH275" s="111"/>
      <c r="CI275" s="111"/>
      <c r="CJ275" s="111"/>
      <c r="CK275" s="111"/>
      <c r="CL275" s="111"/>
      <c r="CM275" s="111"/>
      <c r="CN275" s="111"/>
      <c r="CO275" s="111"/>
      <c r="CP275" s="111"/>
      <c r="CQ275" s="111"/>
      <c r="CR275" s="111"/>
      <c r="CS275" s="111"/>
      <c r="CT275" s="111"/>
      <c r="CU275" s="111"/>
      <c r="CV275" s="111"/>
      <c r="CW275" s="111"/>
      <c r="CX275" s="111"/>
      <c r="CY275" s="111"/>
      <c r="CZ275" s="111"/>
      <c r="DA275" s="111"/>
      <c r="DB275" s="111"/>
      <c r="DC275" s="111"/>
      <c r="DD275" s="111"/>
      <c r="DE275" s="111"/>
      <c r="DF275" s="111"/>
      <c r="DG275" s="111"/>
      <c r="DH275" s="111"/>
      <c r="DI275" s="111"/>
    </row>
    <row r="276" spans="1:113" s="112" customFormat="1" x14ac:dyDescent="0.2">
      <c r="A276" s="30" t="s">
        <v>56</v>
      </c>
      <c r="B276" s="155"/>
      <c r="C276" s="151" t="s">
        <v>871</v>
      </c>
      <c r="D276" s="52"/>
      <c r="E276" s="157"/>
      <c r="F276" s="53" t="s">
        <v>5136</v>
      </c>
      <c r="G276" s="54" t="s">
        <v>99</v>
      </c>
      <c r="H276" s="55"/>
      <c r="I276" s="56"/>
      <c r="J276" s="57"/>
      <c r="K276" s="58"/>
      <c r="L276" s="56">
        <v>1350</v>
      </c>
      <c r="M276" s="56" t="str">
        <f>IF(ISNUMBER(H276),L276*H276,IF(ISNUMBER(J276),J276,IF(J276="RATE ONLY",LOWER("RATE ONLY")," ")))</f>
        <v xml:space="preserve"> </v>
      </c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  <c r="AE276" s="111"/>
      <c r="AF276" s="111"/>
      <c r="AG276" s="111"/>
      <c r="AH276" s="111"/>
      <c r="AI276" s="111"/>
      <c r="AJ276" s="111"/>
      <c r="AK276" s="111"/>
      <c r="AL276" s="111"/>
      <c r="AM276" s="111"/>
      <c r="AN276" s="111"/>
      <c r="AO276" s="111"/>
      <c r="AP276" s="111"/>
      <c r="AQ276" s="111"/>
      <c r="AR276" s="111"/>
      <c r="AS276" s="111"/>
      <c r="AT276" s="111"/>
      <c r="AU276" s="111"/>
      <c r="AV276" s="111"/>
      <c r="AW276" s="111"/>
      <c r="AX276" s="111"/>
      <c r="AY276" s="111"/>
      <c r="AZ276" s="111"/>
      <c r="BA276" s="111"/>
      <c r="BB276" s="111"/>
      <c r="BC276" s="111"/>
      <c r="BD276" s="111"/>
      <c r="BE276" s="111"/>
      <c r="BF276" s="111"/>
      <c r="BG276" s="111"/>
      <c r="BH276" s="111"/>
      <c r="BI276" s="111"/>
      <c r="BJ276" s="111"/>
      <c r="BK276" s="111"/>
      <c r="BL276" s="111"/>
      <c r="BM276" s="111"/>
      <c r="BN276" s="111"/>
      <c r="BO276" s="111"/>
      <c r="BP276" s="111"/>
      <c r="BQ276" s="111"/>
      <c r="BR276" s="111"/>
      <c r="BS276" s="111"/>
      <c r="BT276" s="111"/>
      <c r="BU276" s="111"/>
      <c r="BV276" s="111"/>
      <c r="BW276" s="111"/>
      <c r="BX276" s="111"/>
      <c r="BY276" s="111"/>
      <c r="BZ276" s="111"/>
      <c r="CA276" s="111"/>
      <c r="CB276" s="111"/>
      <c r="CC276" s="111"/>
      <c r="CD276" s="111"/>
      <c r="CE276" s="111"/>
      <c r="CF276" s="111"/>
      <c r="CG276" s="111"/>
      <c r="CH276" s="111"/>
      <c r="CI276" s="111"/>
      <c r="CJ276" s="111"/>
      <c r="CK276" s="111"/>
      <c r="CL276" s="111"/>
      <c r="CM276" s="111"/>
      <c r="CN276" s="111"/>
      <c r="CO276" s="111"/>
      <c r="CP276" s="111"/>
      <c r="CQ276" s="111"/>
      <c r="CR276" s="111"/>
      <c r="CS276" s="111"/>
      <c r="CT276" s="111"/>
      <c r="CU276" s="111"/>
      <c r="CV276" s="111"/>
      <c r="CW276" s="111"/>
      <c r="CX276" s="111"/>
      <c r="CY276" s="111"/>
      <c r="CZ276" s="111"/>
      <c r="DA276" s="111"/>
      <c r="DB276" s="111"/>
      <c r="DC276" s="111"/>
      <c r="DD276" s="111"/>
      <c r="DE276" s="111"/>
      <c r="DF276" s="111"/>
      <c r="DG276" s="111"/>
      <c r="DH276" s="111"/>
      <c r="DI276" s="111"/>
    </row>
    <row r="277" spans="1:113" s="112" customFormat="1" x14ac:dyDescent="0.2">
      <c r="A277" s="30"/>
      <c r="B277" s="42"/>
      <c r="C277" s="51"/>
      <c r="D277" s="52"/>
      <c r="E277" s="51"/>
      <c r="F277" s="53"/>
      <c r="G277" s="103"/>
      <c r="H277" s="45"/>
      <c r="I277" s="104"/>
      <c r="J277" s="105"/>
      <c r="K277" s="48"/>
      <c r="L277" s="106"/>
      <c r="M277" s="104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1"/>
      <c r="AM277" s="111"/>
      <c r="AN277" s="111"/>
      <c r="AO277" s="111"/>
      <c r="AP277" s="111"/>
      <c r="AQ277" s="111"/>
      <c r="AR277" s="111"/>
      <c r="AS277" s="111"/>
      <c r="AT277" s="111"/>
      <c r="AU277" s="111"/>
      <c r="AV277" s="111"/>
      <c r="AW277" s="111"/>
      <c r="AX277" s="111"/>
      <c r="AY277" s="111"/>
      <c r="AZ277" s="111"/>
      <c r="BA277" s="111"/>
      <c r="BB277" s="111"/>
      <c r="BC277" s="111"/>
      <c r="BD277" s="111"/>
      <c r="BE277" s="111"/>
      <c r="BF277" s="111"/>
      <c r="BG277" s="111"/>
      <c r="BH277" s="111"/>
      <c r="BI277" s="111"/>
      <c r="BJ277" s="111"/>
      <c r="BK277" s="111"/>
      <c r="BL277" s="111"/>
      <c r="BM277" s="111"/>
      <c r="BN277" s="111"/>
      <c r="BO277" s="111"/>
      <c r="BP277" s="111"/>
      <c r="BQ277" s="111"/>
      <c r="BR277" s="111"/>
      <c r="BS277" s="111"/>
      <c r="BT277" s="111"/>
      <c r="BU277" s="111"/>
      <c r="BV277" s="111"/>
      <c r="BW277" s="111"/>
      <c r="BX277" s="111"/>
      <c r="BY277" s="111"/>
      <c r="BZ277" s="111"/>
      <c r="CA277" s="111"/>
      <c r="CB277" s="111"/>
      <c r="CC277" s="111"/>
      <c r="CD277" s="111"/>
      <c r="CE277" s="111"/>
      <c r="CF277" s="111"/>
      <c r="CG277" s="111"/>
      <c r="CH277" s="111"/>
      <c r="CI277" s="111"/>
      <c r="CJ277" s="111"/>
      <c r="CK277" s="111"/>
      <c r="CL277" s="111"/>
      <c r="CM277" s="111"/>
      <c r="CN277" s="111"/>
      <c r="CO277" s="111"/>
      <c r="CP277" s="111"/>
      <c r="CQ277" s="111"/>
      <c r="CR277" s="111"/>
      <c r="CS277" s="111"/>
      <c r="CT277" s="111"/>
      <c r="CU277" s="111"/>
      <c r="CV277" s="111"/>
      <c r="CW277" s="111"/>
      <c r="CX277" s="111"/>
      <c r="CY277" s="111"/>
      <c r="CZ277" s="111"/>
      <c r="DA277" s="111"/>
      <c r="DB277" s="111"/>
      <c r="DC277" s="111"/>
      <c r="DD277" s="111"/>
      <c r="DE277" s="111"/>
      <c r="DF277" s="111"/>
      <c r="DG277" s="111"/>
      <c r="DH277" s="111"/>
      <c r="DI277" s="111"/>
    </row>
    <row r="278" spans="1:113" s="112" customFormat="1" hidden="1" x14ac:dyDescent="0.2">
      <c r="A278" s="30" t="s">
        <v>56</v>
      </c>
      <c r="B278" s="155"/>
      <c r="C278" s="151" t="s">
        <v>872</v>
      </c>
      <c r="D278" s="52"/>
      <c r="E278" s="157"/>
      <c r="F278" s="53" t="s">
        <v>4306</v>
      </c>
      <c r="G278" s="54" t="s">
        <v>99</v>
      </c>
      <c r="H278" s="55"/>
      <c r="I278" s="56"/>
      <c r="J278" s="57"/>
      <c r="K278" s="58"/>
      <c r="L278" s="56"/>
      <c r="M278" s="56" t="str">
        <f>IF(ISNUMBER(H278),L278*H278,IF(ISNUMBER(J278),J278,IF(J278="RATE ONLY",LOWER("RATE ONLY")," ")))</f>
        <v xml:space="preserve"> </v>
      </c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  <c r="AE278" s="111"/>
      <c r="AF278" s="111"/>
      <c r="AG278" s="111"/>
      <c r="AH278" s="111"/>
      <c r="AI278" s="111"/>
      <c r="AJ278" s="111"/>
      <c r="AK278" s="111"/>
      <c r="AL278" s="111"/>
      <c r="AM278" s="111"/>
      <c r="AN278" s="111"/>
      <c r="AO278" s="111"/>
      <c r="AP278" s="111"/>
      <c r="AQ278" s="111"/>
      <c r="AR278" s="111"/>
      <c r="AS278" s="111"/>
      <c r="AT278" s="111"/>
      <c r="AU278" s="111"/>
      <c r="AV278" s="111"/>
      <c r="AW278" s="111"/>
      <c r="AX278" s="111"/>
      <c r="AY278" s="111"/>
      <c r="AZ278" s="111"/>
      <c r="BA278" s="111"/>
      <c r="BB278" s="111"/>
      <c r="BC278" s="111"/>
      <c r="BD278" s="111"/>
      <c r="BE278" s="111"/>
      <c r="BF278" s="111"/>
      <c r="BG278" s="111"/>
      <c r="BH278" s="111"/>
      <c r="BI278" s="111"/>
      <c r="BJ278" s="111"/>
      <c r="BK278" s="111"/>
      <c r="BL278" s="111"/>
      <c r="BM278" s="111"/>
      <c r="BN278" s="111"/>
      <c r="BO278" s="111"/>
      <c r="BP278" s="111"/>
      <c r="BQ278" s="111"/>
      <c r="BR278" s="111"/>
      <c r="BS278" s="111"/>
      <c r="BT278" s="111"/>
      <c r="BU278" s="111"/>
      <c r="BV278" s="111"/>
      <c r="BW278" s="111"/>
      <c r="BX278" s="111"/>
      <c r="BY278" s="111"/>
      <c r="BZ278" s="111"/>
      <c r="CA278" s="111"/>
      <c r="CB278" s="111"/>
      <c r="CC278" s="111"/>
      <c r="CD278" s="111"/>
      <c r="CE278" s="111"/>
      <c r="CF278" s="111"/>
      <c r="CG278" s="111"/>
      <c r="CH278" s="111"/>
      <c r="CI278" s="111"/>
      <c r="CJ278" s="111"/>
      <c r="CK278" s="111"/>
      <c r="CL278" s="111"/>
      <c r="CM278" s="111"/>
      <c r="CN278" s="111"/>
      <c r="CO278" s="111"/>
      <c r="CP278" s="111"/>
      <c r="CQ278" s="111"/>
      <c r="CR278" s="111"/>
      <c r="CS278" s="111"/>
      <c r="CT278" s="111"/>
      <c r="CU278" s="111"/>
      <c r="CV278" s="111"/>
      <c r="CW278" s="111"/>
      <c r="CX278" s="111"/>
      <c r="CY278" s="111"/>
      <c r="CZ278" s="111"/>
      <c r="DA278" s="111"/>
      <c r="DB278" s="111"/>
      <c r="DC278" s="111"/>
      <c r="DD278" s="111"/>
      <c r="DE278" s="111"/>
      <c r="DF278" s="111"/>
      <c r="DG278" s="111"/>
      <c r="DH278" s="111"/>
      <c r="DI278" s="111"/>
    </row>
    <row r="279" spans="1:113" s="112" customFormat="1" hidden="1" x14ac:dyDescent="0.2">
      <c r="A279" s="30"/>
      <c r="B279" s="42"/>
      <c r="C279" s="51"/>
      <c r="D279" s="52"/>
      <c r="E279" s="51"/>
      <c r="F279" s="53"/>
      <c r="G279" s="103"/>
      <c r="H279" s="45"/>
      <c r="I279" s="104"/>
      <c r="J279" s="105"/>
      <c r="K279" s="48"/>
      <c r="L279" s="106"/>
      <c r="M279" s="104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  <c r="AA279" s="111"/>
      <c r="AB279" s="111"/>
      <c r="AC279" s="111"/>
      <c r="AD279" s="111"/>
      <c r="AE279" s="111"/>
      <c r="AF279" s="111"/>
      <c r="AG279" s="111"/>
      <c r="AH279" s="111"/>
      <c r="AI279" s="111"/>
      <c r="AJ279" s="111"/>
      <c r="AK279" s="111"/>
      <c r="AL279" s="111"/>
      <c r="AM279" s="111"/>
      <c r="AN279" s="111"/>
      <c r="AO279" s="111"/>
      <c r="AP279" s="111"/>
      <c r="AQ279" s="111"/>
      <c r="AR279" s="111"/>
      <c r="AS279" s="111"/>
      <c r="AT279" s="111"/>
      <c r="AU279" s="111"/>
      <c r="AV279" s="111"/>
      <c r="AW279" s="111"/>
      <c r="AX279" s="111"/>
      <c r="AY279" s="111"/>
      <c r="AZ279" s="111"/>
      <c r="BA279" s="111"/>
      <c r="BB279" s="111"/>
      <c r="BC279" s="111"/>
      <c r="BD279" s="111"/>
      <c r="BE279" s="111"/>
      <c r="BF279" s="111"/>
      <c r="BG279" s="111"/>
      <c r="BH279" s="111"/>
      <c r="BI279" s="111"/>
      <c r="BJ279" s="111"/>
      <c r="BK279" s="111"/>
      <c r="BL279" s="111"/>
      <c r="BM279" s="111"/>
      <c r="BN279" s="111"/>
      <c r="BO279" s="111"/>
      <c r="BP279" s="111"/>
      <c r="BQ279" s="111"/>
      <c r="BR279" s="111"/>
      <c r="BS279" s="111"/>
      <c r="BT279" s="111"/>
      <c r="BU279" s="111"/>
      <c r="BV279" s="111"/>
      <c r="BW279" s="111"/>
      <c r="BX279" s="111"/>
      <c r="BY279" s="111"/>
      <c r="BZ279" s="111"/>
      <c r="CA279" s="111"/>
      <c r="CB279" s="111"/>
      <c r="CC279" s="111"/>
      <c r="CD279" s="111"/>
      <c r="CE279" s="111"/>
      <c r="CF279" s="111"/>
      <c r="CG279" s="111"/>
      <c r="CH279" s="111"/>
      <c r="CI279" s="111"/>
      <c r="CJ279" s="111"/>
      <c r="CK279" s="111"/>
      <c r="CL279" s="111"/>
      <c r="CM279" s="111"/>
      <c r="CN279" s="111"/>
      <c r="CO279" s="111"/>
      <c r="CP279" s="111"/>
      <c r="CQ279" s="111"/>
      <c r="CR279" s="111"/>
      <c r="CS279" s="111"/>
      <c r="CT279" s="111"/>
      <c r="CU279" s="111"/>
      <c r="CV279" s="111"/>
      <c r="CW279" s="111"/>
      <c r="CX279" s="111"/>
      <c r="CY279" s="111"/>
      <c r="CZ279" s="111"/>
      <c r="DA279" s="111"/>
      <c r="DB279" s="111"/>
      <c r="DC279" s="111"/>
      <c r="DD279" s="111"/>
      <c r="DE279" s="111"/>
      <c r="DF279" s="111"/>
      <c r="DG279" s="111"/>
      <c r="DH279" s="111"/>
      <c r="DI279" s="111"/>
    </row>
    <row r="280" spans="1:113" s="112" customFormat="1" ht="12" hidden="1" x14ac:dyDescent="0.2">
      <c r="A280" s="30" t="s">
        <v>55</v>
      </c>
      <c r="B280" s="150" t="s">
        <v>873</v>
      </c>
      <c r="C280" s="151"/>
      <c r="D280" s="52"/>
      <c r="E280" s="157"/>
      <c r="F280" s="43" t="s">
        <v>4307</v>
      </c>
      <c r="G280" s="54" t="s">
        <v>99</v>
      </c>
      <c r="H280" s="55"/>
      <c r="I280" s="56"/>
      <c r="J280" s="57"/>
      <c r="K280" s="58"/>
      <c r="L280" s="56"/>
      <c r="M280" s="56" t="str">
        <f>IF(ISNUMBER(H280),L280*H280,IF(ISNUMBER(J280),J280,IF(J280="RATE ONLY",LOWER("RATE ONLY")," ")))</f>
        <v xml:space="preserve"> </v>
      </c>
      <c r="N280" s="178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  <c r="AA280" s="111"/>
      <c r="AB280" s="111"/>
      <c r="AC280" s="111"/>
      <c r="AD280" s="111"/>
      <c r="AE280" s="111"/>
      <c r="AF280" s="111"/>
      <c r="AG280" s="111"/>
      <c r="AH280" s="111"/>
      <c r="AI280" s="111"/>
      <c r="AJ280" s="111"/>
      <c r="AK280" s="111"/>
      <c r="AL280" s="111"/>
      <c r="AM280" s="111"/>
      <c r="AN280" s="111"/>
      <c r="AO280" s="111"/>
      <c r="AP280" s="111"/>
      <c r="AQ280" s="111"/>
      <c r="AR280" s="111"/>
      <c r="AS280" s="111"/>
      <c r="AT280" s="111"/>
      <c r="AU280" s="111"/>
      <c r="AV280" s="111"/>
      <c r="AW280" s="111"/>
      <c r="AX280" s="111"/>
      <c r="AY280" s="111"/>
      <c r="AZ280" s="111"/>
      <c r="BA280" s="111"/>
      <c r="BB280" s="111"/>
      <c r="BC280" s="111"/>
      <c r="BD280" s="111"/>
      <c r="BE280" s="111"/>
      <c r="BF280" s="111"/>
      <c r="BG280" s="111"/>
      <c r="BH280" s="111"/>
      <c r="BI280" s="111"/>
      <c r="BJ280" s="111"/>
      <c r="BK280" s="111"/>
      <c r="BL280" s="111"/>
      <c r="BM280" s="111"/>
      <c r="BN280" s="111"/>
      <c r="BO280" s="111"/>
      <c r="BP280" s="111"/>
      <c r="BQ280" s="111"/>
      <c r="BR280" s="111"/>
      <c r="BS280" s="111"/>
      <c r="BT280" s="111"/>
      <c r="BU280" s="111"/>
      <c r="BV280" s="111"/>
      <c r="BW280" s="111"/>
      <c r="BX280" s="111"/>
      <c r="BY280" s="111"/>
      <c r="BZ280" s="111"/>
      <c r="CA280" s="111"/>
      <c r="CB280" s="111"/>
      <c r="CC280" s="111"/>
      <c r="CD280" s="111"/>
      <c r="CE280" s="111"/>
      <c r="CF280" s="111"/>
      <c r="CG280" s="111"/>
      <c r="CH280" s="111"/>
      <c r="CI280" s="111"/>
      <c r="CJ280" s="111"/>
      <c r="CK280" s="111"/>
      <c r="CL280" s="111"/>
      <c r="CM280" s="111"/>
      <c r="CN280" s="111"/>
      <c r="CO280" s="111"/>
      <c r="CP280" s="111"/>
      <c r="CQ280" s="111"/>
      <c r="CR280" s="111"/>
      <c r="CS280" s="111"/>
      <c r="CT280" s="111"/>
      <c r="CU280" s="111"/>
      <c r="CV280" s="111"/>
      <c r="CW280" s="111"/>
      <c r="CX280" s="111"/>
      <c r="CY280" s="111"/>
      <c r="CZ280" s="111"/>
      <c r="DA280" s="111"/>
      <c r="DB280" s="111"/>
      <c r="DC280" s="111"/>
      <c r="DD280" s="111"/>
      <c r="DE280" s="111"/>
      <c r="DF280" s="111"/>
      <c r="DG280" s="111"/>
      <c r="DH280" s="111"/>
      <c r="DI280" s="111"/>
    </row>
    <row r="281" spans="1:113" s="112" customFormat="1" hidden="1" x14ac:dyDescent="0.2">
      <c r="A281" s="30"/>
      <c r="B281" s="42"/>
      <c r="C281" s="51"/>
      <c r="D281" s="52"/>
      <c r="E281" s="51"/>
      <c r="F281" s="53"/>
      <c r="G281" s="103"/>
      <c r="H281" s="45"/>
      <c r="I281" s="104"/>
      <c r="J281" s="105"/>
      <c r="K281" s="48"/>
      <c r="L281" s="106"/>
      <c r="M281" s="104"/>
      <c r="N281" s="178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  <c r="AA281" s="111"/>
      <c r="AB281" s="111"/>
      <c r="AC281" s="111"/>
      <c r="AD281" s="111"/>
      <c r="AE281" s="111"/>
      <c r="AF281" s="111"/>
      <c r="AG281" s="111"/>
      <c r="AH281" s="111"/>
      <c r="AI281" s="111"/>
      <c r="AJ281" s="111"/>
      <c r="AK281" s="111"/>
      <c r="AL281" s="111"/>
      <c r="AM281" s="111"/>
      <c r="AN281" s="111"/>
      <c r="AO281" s="111"/>
      <c r="AP281" s="111"/>
      <c r="AQ281" s="111"/>
      <c r="AR281" s="111"/>
      <c r="AS281" s="111"/>
      <c r="AT281" s="111"/>
      <c r="AU281" s="111"/>
      <c r="AV281" s="111"/>
      <c r="AW281" s="111"/>
      <c r="AX281" s="111"/>
      <c r="AY281" s="111"/>
      <c r="AZ281" s="111"/>
      <c r="BA281" s="111"/>
      <c r="BB281" s="111"/>
      <c r="BC281" s="111"/>
      <c r="BD281" s="111"/>
      <c r="BE281" s="111"/>
      <c r="BF281" s="111"/>
      <c r="BG281" s="111"/>
      <c r="BH281" s="111"/>
      <c r="BI281" s="111"/>
      <c r="BJ281" s="111"/>
      <c r="BK281" s="111"/>
      <c r="BL281" s="111"/>
      <c r="BM281" s="111"/>
      <c r="BN281" s="111"/>
      <c r="BO281" s="111"/>
      <c r="BP281" s="111"/>
      <c r="BQ281" s="111"/>
      <c r="BR281" s="111"/>
      <c r="BS281" s="111"/>
      <c r="BT281" s="111"/>
      <c r="BU281" s="111"/>
      <c r="BV281" s="111"/>
      <c r="BW281" s="111"/>
      <c r="BX281" s="111"/>
      <c r="BY281" s="111"/>
      <c r="BZ281" s="111"/>
      <c r="CA281" s="111"/>
      <c r="CB281" s="111"/>
      <c r="CC281" s="111"/>
      <c r="CD281" s="111"/>
      <c r="CE281" s="111"/>
      <c r="CF281" s="111"/>
      <c r="CG281" s="111"/>
      <c r="CH281" s="111"/>
      <c r="CI281" s="111"/>
      <c r="CJ281" s="111"/>
      <c r="CK281" s="111"/>
      <c r="CL281" s="111"/>
      <c r="CM281" s="111"/>
      <c r="CN281" s="111"/>
      <c r="CO281" s="111"/>
      <c r="CP281" s="111"/>
      <c r="CQ281" s="111"/>
      <c r="CR281" s="111"/>
      <c r="CS281" s="111"/>
      <c r="CT281" s="111"/>
      <c r="CU281" s="111"/>
      <c r="CV281" s="111"/>
      <c r="CW281" s="111"/>
      <c r="CX281" s="111"/>
      <c r="CY281" s="111"/>
      <c r="CZ281" s="111"/>
      <c r="DA281" s="111"/>
      <c r="DB281" s="111"/>
      <c r="DC281" s="111"/>
      <c r="DD281" s="111"/>
      <c r="DE281" s="111"/>
      <c r="DF281" s="111"/>
      <c r="DG281" s="111"/>
      <c r="DH281" s="111"/>
      <c r="DI281" s="111"/>
    </row>
    <row r="282" spans="1:113" s="112" customFormat="1" ht="36" x14ac:dyDescent="0.2">
      <c r="A282" s="30" t="s">
        <v>55</v>
      </c>
      <c r="B282" s="150" t="s">
        <v>874</v>
      </c>
      <c r="C282" s="151"/>
      <c r="D282" s="52"/>
      <c r="E282" s="157"/>
      <c r="F282" s="43" t="s">
        <v>4501</v>
      </c>
      <c r="G282" s="54"/>
      <c r="H282" s="55"/>
      <c r="I282" s="56"/>
      <c r="J282" s="57"/>
      <c r="K282" s="58"/>
      <c r="L282" s="56"/>
      <c r="M282" s="56" t="str">
        <f>IF(ISNUMBER(H282),L282*H282,IF(ISNUMBER(J282),J282,IF(J282="RATE ONLY",LOWER("RATE ONLY")," ")))</f>
        <v xml:space="preserve"> </v>
      </c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  <c r="AA282" s="111"/>
      <c r="AB282" s="111"/>
      <c r="AC282" s="111"/>
      <c r="AD282" s="111"/>
      <c r="AE282" s="111"/>
      <c r="AF282" s="111"/>
      <c r="AG282" s="111"/>
      <c r="AH282" s="111"/>
      <c r="AI282" s="111"/>
      <c r="AJ282" s="111"/>
      <c r="AK282" s="111"/>
      <c r="AL282" s="111"/>
      <c r="AM282" s="111"/>
      <c r="AN282" s="111"/>
      <c r="AO282" s="111"/>
      <c r="AP282" s="111"/>
      <c r="AQ282" s="111"/>
      <c r="AR282" s="111"/>
      <c r="AS282" s="111"/>
      <c r="AT282" s="111"/>
      <c r="AU282" s="111"/>
      <c r="AV282" s="111"/>
      <c r="AW282" s="111"/>
      <c r="AX282" s="111"/>
      <c r="AY282" s="111"/>
      <c r="AZ282" s="111"/>
      <c r="BA282" s="111"/>
      <c r="BB282" s="111"/>
      <c r="BC282" s="111"/>
      <c r="BD282" s="111"/>
      <c r="BE282" s="111"/>
      <c r="BF282" s="111"/>
      <c r="BG282" s="111"/>
      <c r="BH282" s="111"/>
      <c r="BI282" s="111"/>
      <c r="BJ282" s="111"/>
      <c r="BK282" s="111"/>
      <c r="BL282" s="111"/>
      <c r="BM282" s="111"/>
      <c r="BN282" s="111"/>
      <c r="BO282" s="111"/>
      <c r="BP282" s="111"/>
      <c r="BQ282" s="111"/>
      <c r="BR282" s="111"/>
      <c r="BS282" s="111"/>
      <c r="BT282" s="111"/>
      <c r="BU282" s="111"/>
      <c r="BV282" s="111"/>
      <c r="BW282" s="111"/>
      <c r="BX282" s="111"/>
      <c r="BY282" s="111"/>
      <c r="BZ282" s="111"/>
      <c r="CA282" s="111"/>
      <c r="CB282" s="111"/>
      <c r="CC282" s="111"/>
      <c r="CD282" s="111"/>
      <c r="CE282" s="111"/>
      <c r="CF282" s="111"/>
      <c r="CG282" s="111"/>
      <c r="CH282" s="111"/>
      <c r="CI282" s="111"/>
      <c r="CJ282" s="111"/>
      <c r="CK282" s="111"/>
      <c r="CL282" s="111"/>
      <c r="CM282" s="111"/>
      <c r="CN282" s="111"/>
      <c r="CO282" s="111"/>
      <c r="CP282" s="111"/>
      <c r="CQ282" s="111"/>
      <c r="CR282" s="111"/>
      <c r="CS282" s="111"/>
      <c r="CT282" s="111"/>
      <c r="CU282" s="111"/>
      <c r="CV282" s="111"/>
      <c r="CW282" s="111"/>
      <c r="CX282" s="111"/>
      <c r="CY282" s="111"/>
      <c r="CZ282" s="111"/>
      <c r="DA282" s="111"/>
      <c r="DB282" s="111"/>
      <c r="DC282" s="111"/>
      <c r="DD282" s="111"/>
      <c r="DE282" s="111"/>
      <c r="DF282" s="111"/>
      <c r="DG282" s="111"/>
      <c r="DH282" s="111"/>
      <c r="DI282" s="111"/>
    </row>
    <row r="283" spans="1:113" s="112" customFormat="1" x14ac:dyDescent="0.2">
      <c r="A283" s="30"/>
      <c r="B283" s="42"/>
      <c r="C283" s="51"/>
      <c r="D283" s="52"/>
      <c r="E283" s="51"/>
      <c r="F283" s="53"/>
      <c r="G283" s="103"/>
      <c r="H283" s="45"/>
      <c r="I283" s="104"/>
      <c r="J283" s="105"/>
      <c r="K283" s="48"/>
      <c r="L283" s="106"/>
      <c r="M283" s="104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  <c r="AA283" s="111"/>
      <c r="AB283" s="111"/>
      <c r="AC283" s="111"/>
      <c r="AD283" s="111"/>
      <c r="AE283" s="111"/>
      <c r="AF283" s="111"/>
      <c r="AG283" s="111"/>
      <c r="AH283" s="111"/>
      <c r="AI283" s="111"/>
      <c r="AJ283" s="111"/>
      <c r="AK283" s="111"/>
      <c r="AL283" s="111"/>
      <c r="AM283" s="111"/>
      <c r="AN283" s="111"/>
      <c r="AO283" s="111"/>
      <c r="AP283" s="111"/>
      <c r="AQ283" s="111"/>
      <c r="AR283" s="111"/>
      <c r="AS283" s="111"/>
      <c r="AT283" s="111"/>
      <c r="AU283" s="111"/>
      <c r="AV283" s="111"/>
      <c r="AW283" s="111"/>
      <c r="AX283" s="111"/>
      <c r="AY283" s="111"/>
      <c r="AZ283" s="111"/>
      <c r="BA283" s="111"/>
      <c r="BB283" s="111"/>
      <c r="BC283" s="111"/>
      <c r="BD283" s="111"/>
      <c r="BE283" s="111"/>
      <c r="BF283" s="111"/>
      <c r="BG283" s="111"/>
      <c r="BH283" s="111"/>
      <c r="BI283" s="111"/>
      <c r="BJ283" s="111"/>
      <c r="BK283" s="111"/>
      <c r="BL283" s="111"/>
      <c r="BM283" s="111"/>
      <c r="BN283" s="111"/>
      <c r="BO283" s="111"/>
      <c r="BP283" s="111"/>
      <c r="BQ283" s="111"/>
      <c r="BR283" s="111"/>
      <c r="BS283" s="111"/>
      <c r="BT283" s="111"/>
      <c r="BU283" s="111"/>
      <c r="BV283" s="111"/>
      <c r="BW283" s="111"/>
      <c r="BX283" s="111"/>
      <c r="BY283" s="111"/>
      <c r="BZ283" s="111"/>
      <c r="CA283" s="111"/>
      <c r="CB283" s="111"/>
      <c r="CC283" s="111"/>
      <c r="CD283" s="111"/>
      <c r="CE283" s="111"/>
      <c r="CF283" s="111"/>
      <c r="CG283" s="111"/>
      <c r="CH283" s="111"/>
      <c r="CI283" s="111"/>
      <c r="CJ283" s="111"/>
      <c r="CK283" s="111"/>
      <c r="CL283" s="111"/>
      <c r="CM283" s="111"/>
      <c r="CN283" s="111"/>
      <c r="CO283" s="111"/>
      <c r="CP283" s="111"/>
      <c r="CQ283" s="111"/>
      <c r="CR283" s="111"/>
      <c r="CS283" s="111"/>
      <c r="CT283" s="111"/>
      <c r="CU283" s="111"/>
      <c r="CV283" s="111"/>
      <c r="CW283" s="111"/>
      <c r="CX283" s="111"/>
      <c r="CY283" s="111"/>
      <c r="CZ283" s="111"/>
      <c r="DA283" s="111"/>
      <c r="DB283" s="111"/>
      <c r="DC283" s="111"/>
      <c r="DD283" s="111"/>
      <c r="DE283" s="111"/>
      <c r="DF283" s="111"/>
      <c r="DG283" s="111"/>
      <c r="DH283" s="111"/>
      <c r="DI283" s="111"/>
    </row>
    <row r="284" spans="1:113" s="112" customFormat="1" ht="22.8" x14ac:dyDescent="0.2">
      <c r="A284" s="30" t="s">
        <v>56</v>
      </c>
      <c r="B284" s="155"/>
      <c r="C284" s="151" t="s">
        <v>4502</v>
      </c>
      <c r="D284" s="52"/>
      <c r="E284" s="157"/>
      <c r="F284" s="53" t="s">
        <v>4504</v>
      </c>
      <c r="G284" s="54"/>
      <c r="H284" s="55"/>
      <c r="I284" s="56"/>
      <c r="J284" s="57"/>
      <c r="K284" s="58"/>
      <c r="L284" s="56"/>
      <c r="M284" s="56" t="str">
        <f>IF(ISNUMBER(H284),L284*H284,IF(ISNUMBER(J284),J284,IF(J284="RATE ONLY",LOWER("RATE ONLY")," ")))</f>
        <v xml:space="preserve"> </v>
      </c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  <c r="AA284" s="111"/>
      <c r="AB284" s="111"/>
      <c r="AC284" s="111"/>
      <c r="AD284" s="111"/>
      <c r="AE284" s="111"/>
      <c r="AF284" s="111"/>
      <c r="AG284" s="111"/>
      <c r="AH284" s="111"/>
      <c r="AI284" s="111"/>
      <c r="AJ284" s="111"/>
      <c r="AK284" s="111"/>
      <c r="AL284" s="111"/>
      <c r="AM284" s="111"/>
      <c r="AN284" s="111"/>
      <c r="AO284" s="111"/>
      <c r="AP284" s="111"/>
      <c r="AQ284" s="111"/>
      <c r="AR284" s="111"/>
      <c r="AS284" s="111"/>
      <c r="AT284" s="111"/>
      <c r="AU284" s="111"/>
      <c r="AV284" s="111"/>
      <c r="AW284" s="111"/>
      <c r="AX284" s="111"/>
      <c r="AY284" s="111"/>
      <c r="AZ284" s="111"/>
      <c r="BA284" s="111"/>
      <c r="BB284" s="111"/>
      <c r="BC284" s="111"/>
      <c r="BD284" s="111"/>
      <c r="BE284" s="111"/>
      <c r="BF284" s="111"/>
      <c r="BG284" s="111"/>
      <c r="BH284" s="111"/>
      <c r="BI284" s="111"/>
      <c r="BJ284" s="111"/>
      <c r="BK284" s="111"/>
      <c r="BL284" s="111"/>
      <c r="BM284" s="111"/>
      <c r="BN284" s="111"/>
      <c r="BO284" s="111"/>
      <c r="BP284" s="111"/>
      <c r="BQ284" s="111"/>
      <c r="BR284" s="111"/>
      <c r="BS284" s="111"/>
      <c r="BT284" s="111"/>
      <c r="BU284" s="111"/>
      <c r="BV284" s="111"/>
      <c r="BW284" s="111"/>
      <c r="BX284" s="111"/>
      <c r="BY284" s="111"/>
      <c r="BZ284" s="111"/>
      <c r="CA284" s="111"/>
      <c r="CB284" s="111"/>
      <c r="CC284" s="111"/>
      <c r="CD284" s="111"/>
      <c r="CE284" s="111"/>
      <c r="CF284" s="111"/>
      <c r="CG284" s="111"/>
      <c r="CH284" s="111"/>
      <c r="CI284" s="111"/>
      <c r="CJ284" s="111"/>
      <c r="CK284" s="111"/>
      <c r="CL284" s="111"/>
      <c r="CM284" s="111"/>
      <c r="CN284" s="111"/>
      <c r="CO284" s="111"/>
      <c r="CP284" s="111"/>
      <c r="CQ284" s="111"/>
      <c r="CR284" s="111"/>
      <c r="CS284" s="111"/>
      <c r="CT284" s="111"/>
      <c r="CU284" s="111"/>
      <c r="CV284" s="111"/>
      <c r="CW284" s="111"/>
      <c r="CX284" s="111"/>
      <c r="CY284" s="111"/>
      <c r="CZ284" s="111"/>
      <c r="DA284" s="111"/>
      <c r="DB284" s="111"/>
      <c r="DC284" s="111"/>
      <c r="DD284" s="111"/>
      <c r="DE284" s="111"/>
      <c r="DF284" s="111"/>
      <c r="DG284" s="111"/>
      <c r="DH284" s="111"/>
      <c r="DI284" s="111"/>
    </row>
    <row r="285" spans="1:113" s="112" customFormat="1" x14ac:dyDescent="0.2">
      <c r="A285" s="30"/>
      <c r="B285" s="42"/>
      <c r="C285" s="51"/>
      <c r="D285" s="52"/>
      <c r="E285" s="51"/>
      <c r="F285" s="53"/>
      <c r="G285" s="103"/>
      <c r="H285" s="45"/>
      <c r="I285" s="104"/>
      <c r="J285" s="105"/>
      <c r="K285" s="48"/>
      <c r="L285" s="106"/>
      <c r="M285" s="104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  <c r="AA285" s="111"/>
      <c r="AB285" s="111"/>
      <c r="AC285" s="111"/>
      <c r="AD285" s="111"/>
      <c r="AE285" s="111"/>
      <c r="AF285" s="111"/>
      <c r="AG285" s="111"/>
      <c r="AH285" s="111"/>
      <c r="AI285" s="111"/>
      <c r="AJ285" s="111"/>
      <c r="AK285" s="111"/>
      <c r="AL285" s="111"/>
      <c r="AM285" s="111"/>
      <c r="AN285" s="111"/>
      <c r="AO285" s="111"/>
      <c r="AP285" s="111"/>
      <c r="AQ285" s="111"/>
      <c r="AR285" s="111"/>
      <c r="AS285" s="111"/>
      <c r="AT285" s="111"/>
      <c r="AU285" s="111"/>
      <c r="AV285" s="111"/>
      <c r="AW285" s="111"/>
      <c r="AX285" s="111"/>
      <c r="AY285" s="111"/>
      <c r="AZ285" s="111"/>
      <c r="BA285" s="111"/>
      <c r="BB285" s="111"/>
      <c r="BC285" s="111"/>
      <c r="BD285" s="111"/>
      <c r="BE285" s="111"/>
      <c r="BF285" s="111"/>
      <c r="BG285" s="111"/>
      <c r="BH285" s="111"/>
      <c r="BI285" s="111"/>
      <c r="BJ285" s="111"/>
      <c r="BK285" s="111"/>
      <c r="BL285" s="111"/>
      <c r="BM285" s="111"/>
      <c r="BN285" s="111"/>
      <c r="BO285" s="111"/>
      <c r="BP285" s="111"/>
      <c r="BQ285" s="111"/>
      <c r="BR285" s="111"/>
      <c r="BS285" s="111"/>
      <c r="BT285" s="111"/>
      <c r="BU285" s="111"/>
      <c r="BV285" s="111"/>
      <c r="BW285" s="111"/>
      <c r="BX285" s="111"/>
      <c r="BY285" s="111"/>
      <c r="BZ285" s="111"/>
      <c r="CA285" s="111"/>
      <c r="CB285" s="111"/>
      <c r="CC285" s="111"/>
      <c r="CD285" s="111"/>
      <c r="CE285" s="111"/>
      <c r="CF285" s="111"/>
      <c r="CG285" s="111"/>
      <c r="CH285" s="111"/>
      <c r="CI285" s="111"/>
      <c r="CJ285" s="111"/>
      <c r="CK285" s="111"/>
      <c r="CL285" s="111"/>
      <c r="CM285" s="111"/>
      <c r="CN285" s="111"/>
      <c r="CO285" s="111"/>
      <c r="CP285" s="111"/>
      <c r="CQ285" s="111"/>
      <c r="CR285" s="111"/>
      <c r="CS285" s="111"/>
      <c r="CT285" s="111"/>
      <c r="CU285" s="111"/>
      <c r="CV285" s="111"/>
      <c r="CW285" s="111"/>
      <c r="CX285" s="111"/>
      <c r="CY285" s="111"/>
      <c r="CZ285" s="111"/>
      <c r="DA285" s="111"/>
      <c r="DB285" s="111"/>
      <c r="DC285" s="111"/>
      <c r="DD285" s="111"/>
      <c r="DE285" s="111"/>
      <c r="DF285" s="111"/>
      <c r="DG285" s="111"/>
      <c r="DH285" s="111"/>
      <c r="DI285" s="111"/>
    </row>
    <row r="286" spans="1:113" s="112" customFormat="1" x14ac:dyDescent="0.2">
      <c r="A286" s="30" t="s">
        <v>4371</v>
      </c>
      <c r="B286" s="155"/>
      <c r="C286" s="151"/>
      <c r="D286" s="52" t="s">
        <v>3850</v>
      </c>
      <c r="E286" s="157"/>
      <c r="F286" s="53" t="s">
        <v>4392</v>
      </c>
      <c r="G286" s="54" t="s">
        <v>99</v>
      </c>
      <c r="H286" s="55"/>
      <c r="I286" s="56"/>
      <c r="J286" s="57"/>
      <c r="K286" s="58"/>
      <c r="L286" s="56">
        <v>1190</v>
      </c>
      <c r="M286" s="56" t="str">
        <f>IF(ISNUMBER(H286),L286*H286,IF(ISNUMBER(J286),J286,IF(J286="RATE ONLY",LOWER("RATE ONLY")," ")))</f>
        <v xml:space="preserve"> </v>
      </c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  <c r="AA286" s="111"/>
      <c r="AB286" s="111"/>
      <c r="AC286" s="111"/>
      <c r="AD286" s="111"/>
      <c r="AE286" s="111"/>
      <c r="AF286" s="111"/>
      <c r="AG286" s="111"/>
      <c r="AH286" s="111"/>
      <c r="AI286" s="111"/>
      <c r="AJ286" s="111"/>
      <c r="AK286" s="111"/>
      <c r="AL286" s="111"/>
      <c r="AM286" s="111"/>
      <c r="AN286" s="111"/>
      <c r="AO286" s="111"/>
      <c r="AP286" s="111"/>
      <c r="AQ286" s="111"/>
      <c r="AR286" s="111"/>
      <c r="AS286" s="111"/>
      <c r="AT286" s="111"/>
      <c r="AU286" s="111"/>
      <c r="AV286" s="111"/>
      <c r="AW286" s="111"/>
      <c r="AX286" s="111"/>
      <c r="AY286" s="111"/>
      <c r="AZ286" s="111"/>
      <c r="BA286" s="111"/>
      <c r="BB286" s="111"/>
      <c r="BC286" s="111"/>
      <c r="BD286" s="111"/>
      <c r="BE286" s="111"/>
      <c r="BF286" s="111"/>
      <c r="BG286" s="111"/>
      <c r="BH286" s="111"/>
      <c r="BI286" s="111"/>
      <c r="BJ286" s="111"/>
      <c r="BK286" s="111"/>
      <c r="BL286" s="111"/>
      <c r="BM286" s="111"/>
      <c r="BN286" s="111"/>
      <c r="BO286" s="111"/>
      <c r="BP286" s="111"/>
      <c r="BQ286" s="111"/>
      <c r="BR286" s="111"/>
      <c r="BS286" s="111"/>
      <c r="BT286" s="111"/>
      <c r="BU286" s="111"/>
      <c r="BV286" s="111"/>
      <c r="BW286" s="111"/>
      <c r="BX286" s="111"/>
      <c r="BY286" s="111"/>
      <c r="BZ286" s="111"/>
      <c r="CA286" s="111"/>
      <c r="CB286" s="111"/>
      <c r="CC286" s="111"/>
      <c r="CD286" s="111"/>
      <c r="CE286" s="111"/>
      <c r="CF286" s="111"/>
      <c r="CG286" s="111"/>
      <c r="CH286" s="111"/>
      <c r="CI286" s="111"/>
      <c r="CJ286" s="111"/>
      <c r="CK286" s="111"/>
      <c r="CL286" s="111"/>
      <c r="CM286" s="111"/>
      <c r="CN286" s="111"/>
      <c r="CO286" s="111"/>
      <c r="CP286" s="111"/>
      <c r="CQ286" s="111"/>
      <c r="CR286" s="111"/>
      <c r="CS286" s="111"/>
      <c r="CT286" s="111"/>
      <c r="CU286" s="111"/>
      <c r="CV286" s="111"/>
      <c r="CW286" s="111"/>
      <c r="CX286" s="111"/>
      <c r="CY286" s="111"/>
      <c r="CZ286" s="111"/>
      <c r="DA286" s="111"/>
      <c r="DB286" s="111"/>
      <c r="DC286" s="111"/>
      <c r="DD286" s="111"/>
      <c r="DE286" s="111"/>
      <c r="DF286" s="111"/>
      <c r="DG286" s="111"/>
      <c r="DH286" s="111"/>
      <c r="DI286" s="111"/>
    </row>
    <row r="287" spans="1:113" s="112" customFormat="1" x14ac:dyDescent="0.2">
      <c r="A287" s="30"/>
      <c r="B287" s="42"/>
      <c r="C287" s="51"/>
      <c r="D287" s="52"/>
      <c r="E287" s="51"/>
      <c r="F287" s="53"/>
      <c r="G287" s="103"/>
      <c r="H287" s="45"/>
      <c r="I287" s="104"/>
      <c r="J287" s="105"/>
      <c r="K287" s="48"/>
      <c r="L287" s="106"/>
      <c r="M287" s="104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  <c r="AA287" s="111"/>
      <c r="AB287" s="111"/>
      <c r="AC287" s="111"/>
      <c r="AD287" s="111"/>
      <c r="AE287" s="111"/>
      <c r="AF287" s="111"/>
      <c r="AG287" s="111"/>
      <c r="AH287" s="111"/>
      <c r="AI287" s="111"/>
      <c r="AJ287" s="111"/>
      <c r="AK287" s="111"/>
      <c r="AL287" s="111"/>
      <c r="AM287" s="111"/>
      <c r="AN287" s="111"/>
      <c r="AO287" s="111"/>
      <c r="AP287" s="111"/>
      <c r="AQ287" s="111"/>
      <c r="AR287" s="111"/>
      <c r="AS287" s="111"/>
      <c r="AT287" s="111"/>
      <c r="AU287" s="111"/>
      <c r="AV287" s="111"/>
      <c r="AW287" s="111"/>
      <c r="AX287" s="111"/>
      <c r="AY287" s="111"/>
      <c r="AZ287" s="111"/>
      <c r="BA287" s="111"/>
      <c r="BB287" s="111"/>
      <c r="BC287" s="111"/>
      <c r="BD287" s="111"/>
      <c r="BE287" s="111"/>
      <c r="BF287" s="111"/>
      <c r="BG287" s="111"/>
      <c r="BH287" s="111"/>
      <c r="BI287" s="111"/>
      <c r="BJ287" s="111"/>
      <c r="BK287" s="111"/>
      <c r="BL287" s="111"/>
      <c r="BM287" s="111"/>
      <c r="BN287" s="111"/>
      <c r="BO287" s="111"/>
      <c r="BP287" s="111"/>
      <c r="BQ287" s="111"/>
      <c r="BR287" s="111"/>
      <c r="BS287" s="111"/>
      <c r="BT287" s="111"/>
      <c r="BU287" s="111"/>
      <c r="BV287" s="111"/>
      <c r="BW287" s="111"/>
      <c r="BX287" s="111"/>
      <c r="BY287" s="111"/>
      <c r="BZ287" s="111"/>
      <c r="CA287" s="111"/>
      <c r="CB287" s="111"/>
      <c r="CC287" s="111"/>
      <c r="CD287" s="111"/>
      <c r="CE287" s="111"/>
      <c r="CF287" s="111"/>
      <c r="CG287" s="111"/>
      <c r="CH287" s="111"/>
      <c r="CI287" s="111"/>
      <c r="CJ287" s="111"/>
      <c r="CK287" s="111"/>
      <c r="CL287" s="111"/>
      <c r="CM287" s="111"/>
      <c r="CN287" s="111"/>
      <c r="CO287" s="111"/>
      <c r="CP287" s="111"/>
      <c r="CQ287" s="111"/>
      <c r="CR287" s="111"/>
      <c r="CS287" s="111"/>
      <c r="CT287" s="111"/>
      <c r="CU287" s="111"/>
      <c r="CV287" s="111"/>
      <c r="CW287" s="111"/>
      <c r="CX287" s="111"/>
      <c r="CY287" s="111"/>
      <c r="CZ287" s="111"/>
      <c r="DA287" s="111"/>
      <c r="DB287" s="111"/>
      <c r="DC287" s="111"/>
      <c r="DD287" s="111"/>
      <c r="DE287" s="111"/>
      <c r="DF287" s="111"/>
      <c r="DG287" s="111"/>
      <c r="DH287" s="111"/>
      <c r="DI287" s="111"/>
    </row>
    <row r="288" spans="1:113" s="112" customFormat="1" x14ac:dyDescent="0.2">
      <c r="A288" s="30" t="s">
        <v>4371</v>
      </c>
      <c r="B288" s="155"/>
      <c r="C288" s="151"/>
      <c r="D288" s="52" t="s">
        <v>3851</v>
      </c>
      <c r="E288" s="157"/>
      <c r="F288" s="53" t="s">
        <v>4467</v>
      </c>
      <c r="G288" s="54" t="s">
        <v>99</v>
      </c>
      <c r="H288" s="55"/>
      <c r="I288" s="56"/>
      <c r="J288" s="57"/>
      <c r="K288" s="58"/>
      <c r="L288" s="56">
        <v>1250</v>
      </c>
      <c r="M288" s="56" t="str">
        <f>IF(ISNUMBER(H288),L288*H288,IF(ISNUMBER(J288),J288,IF(J288="RATE ONLY",LOWER("RATE ONLY")," ")))</f>
        <v xml:space="preserve"> </v>
      </c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  <c r="AE288" s="111"/>
      <c r="AF288" s="111"/>
      <c r="AG288" s="111"/>
      <c r="AH288" s="111"/>
      <c r="AI288" s="111"/>
      <c r="AJ288" s="111"/>
      <c r="AK288" s="111"/>
      <c r="AL288" s="111"/>
      <c r="AM288" s="111"/>
      <c r="AN288" s="111"/>
      <c r="AO288" s="111"/>
      <c r="AP288" s="111"/>
      <c r="AQ288" s="111"/>
      <c r="AR288" s="111"/>
      <c r="AS288" s="111"/>
      <c r="AT288" s="111"/>
      <c r="AU288" s="111"/>
      <c r="AV288" s="111"/>
      <c r="AW288" s="111"/>
      <c r="AX288" s="111"/>
      <c r="AY288" s="111"/>
      <c r="AZ288" s="111"/>
      <c r="BA288" s="111"/>
      <c r="BB288" s="111"/>
      <c r="BC288" s="111"/>
      <c r="BD288" s="111"/>
      <c r="BE288" s="111"/>
      <c r="BF288" s="111"/>
      <c r="BG288" s="111"/>
      <c r="BH288" s="111"/>
      <c r="BI288" s="111"/>
      <c r="BJ288" s="111"/>
      <c r="BK288" s="111"/>
      <c r="BL288" s="111"/>
      <c r="BM288" s="111"/>
      <c r="BN288" s="111"/>
      <c r="BO288" s="111"/>
      <c r="BP288" s="111"/>
      <c r="BQ288" s="111"/>
      <c r="BR288" s="111"/>
      <c r="BS288" s="111"/>
      <c r="BT288" s="111"/>
      <c r="BU288" s="111"/>
      <c r="BV288" s="111"/>
      <c r="BW288" s="111"/>
      <c r="BX288" s="111"/>
      <c r="BY288" s="111"/>
      <c r="BZ288" s="111"/>
      <c r="CA288" s="111"/>
      <c r="CB288" s="111"/>
      <c r="CC288" s="111"/>
      <c r="CD288" s="111"/>
      <c r="CE288" s="111"/>
      <c r="CF288" s="111"/>
      <c r="CG288" s="111"/>
      <c r="CH288" s="111"/>
      <c r="CI288" s="111"/>
      <c r="CJ288" s="111"/>
      <c r="CK288" s="111"/>
      <c r="CL288" s="111"/>
      <c r="CM288" s="111"/>
      <c r="CN288" s="111"/>
      <c r="CO288" s="111"/>
      <c r="CP288" s="111"/>
      <c r="CQ288" s="111"/>
      <c r="CR288" s="111"/>
      <c r="CS288" s="111"/>
      <c r="CT288" s="111"/>
      <c r="CU288" s="111"/>
      <c r="CV288" s="111"/>
      <c r="CW288" s="111"/>
      <c r="CX288" s="111"/>
      <c r="CY288" s="111"/>
      <c r="CZ288" s="111"/>
      <c r="DA288" s="111"/>
      <c r="DB288" s="111"/>
      <c r="DC288" s="111"/>
      <c r="DD288" s="111"/>
      <c r="DE288" s="111"/>
      <c r="DF288" s="111"/>
      <c r="DG288" s="111"/>
      <c r="DH288" s="111"/>
      <c r="DI288" s="111"/>
    </row>
    <row r="289" spans="1:113" s="112" customFormat="1" x14ac:dyDescent="0.2">
      <c r="A289" s="30"/>
      <c r="B289" s="42"/>
      <c r="C289" s="51"/>
      <c r="D289" s="52"/>
      <c r="E289" s="51"/>
      <c r="F289" s="53"/>
      <c r="G289" s="103"/>
      <c r="H289" s="45"/>
      <c r="I289" s="104"/>
      <c r="J289" s="105"/>
      <c r="K289" s="48"/>
      <c r="L289" s="106"/>
      <c r="M289" s="104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  <c r="AA289" s="111"/>
      <c r="AB289" s="111"/>
      <c r="AC289" s="111"/>
      <c r="AD289" s="111"/>
      <c r="AE289" s="111"/>
      <c r="AF289" s="111"/>
      <c r="AG289" s="111"/>
      <c r="AH289" s="111"/>
      <c r="AI289" s="111"/>
      <c r="AJ289" s="111"/>
      <c r="AK289" s="111"/>
      <c r="AL289" s="111"/>
      <c r="AM289" s="111"/>
      <c r="AN289" s="111"/>
      <c r="AO289" s="111"/>
      <c r="AP289" s="111"/>
      <c r="AQ289" s="111"/>
      <c r="AR289" s="111"/>
      <c r="AS289" s="111"/>
      <c r="AT289" s="111"/>
      <c r="AU289" s="111"/>
      <c r="AV289" s="111"/>
      <c r="AW289" s="111"/>
      <c r="AX289" s="111"/>
      <c r="AY289" s="111"/>
      <c r="AZ289" s="111"/>
      <c r="BA289" s="111"/>
      <c r="BB289" s="111"/>
      <c r="BC289" s="111"/>
      <c r="BD289" s="111"/>
      <c r="BE289" s="111"/>
      <c r="BF289" s="111"/>
      <c r="BG289" s="111"/>
      <c r="BH289" s="111"/>
      <c r="BI289" s="111"/>
      <c r="BJ289" s="111"/>
      <c r="BK289" s="111"/>
      <c r="BL289" s="111"/>
      <c r="BM289" s="111"/>
      <c r="BN289" s="111"/>
      <c r="BO289" s="111"/>
      <c r="BP289" s="111"/>
      <c r="BQ289" s="111"/>
      <c r="BR289" s="111"/>
      <c r="BS289" s="111"/>
      <c r="BT289" s="111"/>
      <c r="BU289" s="111"/>
      <c r="BV289" s="111"/>
      <c r="BW289" s="111"/>
      <c r="BX289" s="111"/>
      <c r="BY289" s="111"/>
      <c r="BZ289" s="111"/>
      <c r="CA289" s="111"/>
      <c r="CB289" s="111"/>
      <c r="CC289" s="111"/>
      <c r="CD289" s="111"/>
      <c r="CE289" s="111"/>
      <c r="CF289" s="111"/>
      <c r="CG289" s="111"/>
      <c r="CH289" s="111"/>
      <c r="CI289" s="111"/>
      <c r="CJ289" s="111"/>
      <c r="CK289" s="111"/>
      <c r="CL289" s="111"/>
      <c r="CM289" s="111"/>
      <c r="CN289" s="111"/>
      <c r="CO289" s="111"/>
      <c r="CP289" s="111"/>
      <c r="CQ289" s="111"/>
      <c r="CR289" s="111"/>
      <c r="CS289" s="111"/>
      <c r="CT289" s="111"/>
      <c r="CU289" s="111"/>
      <c r="CV289" s="111"/>
      <c r="CW289" s="111"/>
      <c r="CX289" s="111"/>
      <c r="CY289" s="111"/>
      <c r="CZ289" s="111"/>
      <c r="DA289" s="111"/>
      <c r="DB289" s="111"/>
      <c r="DC289" s="111"/>
      <c r="DD289" s="111"/>
      <c r="DE289" s="111"/>
      <c r="DF289" s="111"/>
      <c r="DG289" s="111"/>
      <c r="DH289" s="111"/>
      <c r="DI289" s="111"/>
    </row>
    <row r="290" spans="1:113" s="112" customFormat="1" ht="22.8" x14ac:dyDescent="0.2">
      <c r="A290" s="30" t="s">
        <v>56</v>
      </c>
      <c r="B290" s="155"/>
      <c r="C290" s="151" t="s">
        <v>4503</v>
      </c>
      <c r="D290" s="52"/>
      <c r="E290" s="157"/>
      <c r="F290" s="53" t="s">
        <v>4505</v>
      </c>
      <c r="G290" s="54"/>
      <c r="H290" s="55"/>
      <c r="I290" s="56"/>
      <c r="J290" s="57"/>
      <c r="K290" s="58"/>
      <c r="L290" s="56"/>
      <c r="M290" s="56" t="str">
        <f>IF(ISNUMBER(H290),L290*H290,IF(ISNUMBER(J290),J290,IF(J290="RATE ONLY",LOWER("RATE ONLY")," ")))</f>
        <v xml:space="preserve"> </v>
      </c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  <c r="AA290" s="111"/>
      <c r="AB290" s="111"/>
      <c r="AC290" s="111"/>
      <c r="AD290" s="111"/>
      <c r="AE290" s="111"/>
      <c r="AF290" s="111"/>
      <c r="AG290" s="111"/>
      <c r="AH290" s="111"/>
      <c r="AI290" s="111"/>
      <c r="AJ290" s="111"/>
      <c r="AK290" s="111"/>
      <c r="AL290" s="111"/>
      <c r="AM290" s="111"/>
      <c r="AN290" s="111"/>
      <c r="AO290" s="111"/>
      <c r="AP290" s="111"/>
      <c r="AQ290" s="111"/>
      <c r="AR290" s="111"/>
      <c r="AS290" s="111"/>
      <c r="AT290" s="111"/>
      <c r="AU290" s="111"/>
      <c r="AV290" s="111"/>
      <c r="AW290" s="111"/>
      <c r="AX290" s="111"/>
      <c r="AY290" s="111"/>
      <c r="AZ290" s="111"/>
      <c r="BA290" s="111"/>
      <c r="BB290" s="111"/>
      <c r="BC290" s="111"/>
      <c r="BD290" s="111"/>
      <c r="BE290" s="111"/>
      <c r="BF290" s="111"/>
      <c r="BG290" s="111"/>
      <c r="BH290" s="111"/>
      <c r="BI290" s="111"/>
      <c r="BJ290" s="111"/>
      <c r="BK290" s="111"/>
      <c r="BL290" s="111"/>
      <c r="BM290" s="111"/>
      <c r="BN290" s="111"/>
      <c r="BO290" s="111"/>
      <c r="BP290" s="111"/>
      <c r="BQ290" s="111"/>
      <c r="BR290" s="111"/>
      <c r="BS290" s="111"/>
      <c r="BT290" s="111"/>
      <c r="BU290" s="111"/>
      <c r="BV290" s="111"/>
      <c r="BW290" s="111"/>
      <c r="BX290" s="111"/>
      <c r="BY290" s="111"/>
      <c r="BZ290" s="111"/>
      <c r="CA290" s="111"/>
      <c r="CB290" s="111"/>
      <c r="CC290" s="111"/>
      <c r="CD290" s="111"/>
      <c r="CE290" s="111"/>
      <c r="CF290" s="111"/>
      <c r="CG290" s="111"/>
      <c r="CH290" s="111"/>
      <c r="CI290" s="111"/>
      <c r="CJ290" s="111"/>
      <c r="CK290" s="111"/>
      <c r="CL290" s="111"/>
      <c r="CM290" s="111"/>
      <c r="CN290" s="111"/>
      <c r="CO290" s="111"/>
      <c r="CP290" s="111"/>
      <c r="CQ290" s="111"/>
      <c r="CR290" s="111"/>
      <c r="CS290" s="111"/>
      <c r="CT290" s="111"/>
      <c r="CU290" s="111"/>
      <c r="CV290" s="111"/>
      <c r="CW290" s="111"/>
      <c r="CX290" s="111"/>
      <c r="CY290" s="111"/>
      <c r="CZ290" s="111"/>
      <c r="DA290" s="111"/>
      <c r="DB290" s="111"/>
      <c r="DC290" s="111"/>
      <c r="DD290" s="111"/>
      <c r="DE290" s="111"/>
      <c r="DF290" s="111"/>
      <c r="DG290" s="111"/>
      <c r="DH290" s="111"/>
      <c r="DI290" s="111"/>
    </row>
    <row r="291" spans="1:113" s="112" customFormat="1" x14ac:dyDescent="0.2">
      <c r="A291" s="30"/>
      <c r="B291" s="42"/>
      <c r="C291" s="51"/>
      <c r="D291" s="52"/>
      <c r="E291" s="51"/>
      <c r="F291" s="53"/>
      <c r="G291" s="103"/>
      <c r="H291" s="45"/>
      <c r="I291" s="104"/>
      <c r="J291" s="105"/>
      <c r="K291" s="48"/>
      <c r="L291" s="106"/>
      <c r="M291" s="104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  <c r="AA291" s="111"/>
      <c r="AB291" s="111"/>
      <c r="AC291" s="111"/>
      <c r="AD291" s="111"/>
      <c r="AE291" s="111"/>
      <c r="AF291" s="111"/>
      <c r="AG291" s="111"/>
      <c r="AH291" s="111"/>
      <c r="AI291" s="111"/>
      <c r="AJ291" s="111"/>
      <c r="AK291" s="111"/>
      <c r="AL291" s="111"/>
      <c r="AM291" s="111"/>
      <c r="AN291" s="111"/>
      <c r="AO291" s="111"/>
      <c r="AP291" s="111"/>
      <c r="AQ291" s="111"/>
      <c r="AR291" s="111"/>
      <c r="AS291" s="111"/>
      <c r="AT291" s="111"/>
      <c r="AU291" s="111"/>
      <c r="AV291" s="111"/>
      <c r="AW291" s="111"/>
      <c r="AX291" s="111"/>
      <c r="AY291" s="111"/>
      <c r="AZ291" s="111"/>
      <c r="BA291" s="111"/>
      <c r="BB291" s="111"/>
      <c r="BC291" s="111"/>
      <c r="BD291" s="111"/>
      <c r="BE291" s="111"/>
      <c r="BF291" s="111"/>
      <c r="BG291" s="111"/>
      <c r="BH291" s="111"/>
      <c r="BI291" s="111"/>
      <c r="BJ291" s="111"/>
      <c r="BK291" s="111"/>
      <c r="BL291" s="111"/>
      <c r="BM291" s="111"/>
      <c r="BN291" s="111"/>
      <c r="BO291" s="111"/>
      <c r="BP291" s="111"/>
      <c r="BQ291" s="111"/>
      <c r="BR291" s="111"/>
      <c r="BS291" s="111"/>
      <c r="BT291" s="111"/>
      <c r="BU291" s="111"/>
      <c r="BV291" s="111"/>
      <c r="BW291" s="111"/>
      <c r="BX291" s="111"/>
      <c r="BY291" s="111"/>
      <c r="BZ291" s="111"/>
      <c r="CA291" s="111"/>
      <c r="CB291" s="111"/>
      <c r="CC291" s="111"/>
      <c r="CD291" s="111"/>
      <c r="CE291" s="111"/>
      <c r="CF291" s="111"/>
      <c r="CG291" s="111"/>
      <c r="CH291" s="111"/>
      <c r="CI291" s="111"/>
      <c r="CJ291" s="111"/>
      <c r="CK291" s="111"/>
      <c r="CL291" s="111"/>
      <c r="CM291" s="111"/>
      <c r="CN291" s="111"/>
      <c r="CO291" s="111"/>
      <c r="CP291" s="111"/>
      <c r="CQ291" s="111"/>
      <c r="CR291" s="111"/>
      <c r="CS291" s="111"/>
      <c r="CT291" s="111"/>
      <c r="CU291" s="111"/>
      <c r="CV291" s="111"/>
      <c r="CW291" s="111"/>
      <c r="CX291" s="111"/>
      <c r="CY291" s="111"/>
      <c r="CZ291" s="111"/>
      <c r="DA291" s="111"/>
      <c r="DB291" s="111"/>
      <c r="DC291" s="111"/>
      <c r="DD291" s="111"/>
      <c r="DE291" s="111"/>
      <c r="DF291" s="111"/>
      <c r="DG291" s="111"/>
      <c r="DH291" s="111"/>
      <c r="DI291" s="111"/>
    </row>
    <row r="292" spans="1:113" s="112" customFormat="1" hidden="1" x14ac:dyDescent="0.2">
      <c r="A292" s="30" t="s">
        <v>4371</v>
      </c>
      <c r="B292" s="166"/>
      <c r="C292" s="167"/>
      <c r="D292" s="168" t="s">
        <v>3850</v>
      </c>
      <c r="E292" s="159"/>
      <c r="F292" s="161" t="s">
        <v>4392</v>
      </c>
      <c r="G292" s="162" t="s">
        <v>99</v>
      </c>
      <c r="H292" s="163"/>
      <c r="I292" s="164"/>
      <c r="J292" s="165"/>
      <c r="K292" s="58"/>
      <c r="L292" s="56"/>
      <c r="M292" s="56" t="str">
        <f t="shared" ref="M292" si="4">IF(ISNUMBER(H292),L292*H292,IF(ISNUMBER(J292),J292,IF(J292="RATE ONLY",LOWER("RATE ONLY")," ")))</f>
        <v xml:space="preserve"> </v>
      </c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  <c r="AA292" s="111"/>
      <c r="AB292" s="111"/>
      <c r="AC292" s="111"/>
      <c r="AD292" s="111"/>
      <c r="AE292" s="111"/>
      <c r="AF292" s="111"/>
      <c r="AG292" s="111"/>
      <c r="AH292" s="111"/>
      <c r="AI292" s="111"/>
      <c r="AJ292" s="111"/>
      <c r="AK292" s="111"/>
      <c r="AL292" s="111"/>
      <c r="AM292" s="111"/>
      <c r="AN292" s="111"/>
      <c r="AO292" s="111"/>
      <c r="AP292" s="111"/>
      <c r="AQ292" s="111"/>
      <c r="AR292" s="111"/>
      <c r="AS292" s="111"/>
      <c r="AT292" s="111"/>
      <c r="AU292" s="111"/>
      <c r="AV292" s="111"/>
      <c r="AW292" s="111"/>
      <c r="AX292" s="111"/>
      <c r="AY292" s="111"/>
      <c r="AZ292" s="111"/>
      <c r="BA292" s="111"/>
      <c r="BB292" s="111"/>
      <c r="BC292" s="111"/>
      <c r="BD292" s="111"/>
      <c r="BE292" s="111"/>
      <c r="BF292" s="111"/>
      <c r="BG292" s="111"/>
      <c r="BH292" s="111"/>
      <c r="BI292" s="111"/>
      <c r="BJ292" s="111"/>
      <c r="BK292" s="111"/>
      <c r="BL292" s="111"/>
      <c r="BM292" s="111"/>
      <c r="BN292" s="111"/>
      <c r="BO292" s="111"/>
      <c r="BP292" s="111"/>
      <c r="BQ292" s="111"/>
      <c r="BR292" s="111"/>
      <c r="BS292" s="111"/>
      <c r="BT292" s="111"/>
      <c r="BU292" s="111"/>
      <c r="BV292" s="111"/>
      <c r="BW292" s="111"/>
      <c r="BX292" s="111"/>
      <c r="BY292" s="111"/>
      <c r="BZ292" s="111"/>
      <c r="CA292" s="111"/>
      <c r="CB292" s="111"/>
      <c r="CC292" s="111"/>
      <c r="CD292" s="111"/>
      <c r="CE292" s="111"/>
      <c r="CF292" s="111"/>
      <c r="CG292" s="111"/>
      <c r="CH292" s="111"/>
      <c r="CI292" s="111"/>
      <c r="CJ292" s="111"/>
      <c r="CK292" s="111"/>
      <c r="CL292" s="111"/>
      <c r="CM292" s="111"/>
      <c r="CN292" s="111"/>
      <c r="CO292" s="111"/>
      <c r="CP292" s="111"/>
      <c r="CQ292" s="111"/>
      <c r="CR292" s="111"/>
      <c r="CS292" s="111"/>
      <c r="CT292" s="111"/>
      <c r="CU292" s="111"/>
      <c r="CV292" s="111"/>
      <c r="CW292" s="111"/>
      <c r="CX292" s="111"/>
      <c r="CY292" s="111"/>
      <c r="CZ292" s="111"/>
      <c r="DA292" s="111"/>
      <c r="DB292" s="111"/>
      <c r="DC292" s="111"/>
      <c r="DD292" s="111"/>
      <c r="DE292" s="111"/>
      <c r="DF292" s="111"/>
      <c r="DG292" s="111"/>
      <c r="DH292" s="111"/>
      <c r="DI292" s="111"/>
    </row>
    <row r="293" spans="1:113" s="112" customFormat="1" x14ac:dyDescent="0.2">
      <c r="A293" s="30" t="s">
        <v>4371</v>
      </c>
      <c r="B293" s="155"/>
      <c r="C293" s="151"/>
      <c r="D293" s="52" t="s">
        <v>3850</v>
      </c>
      <c r="E293" s="157"/>
      <c r="F293" s="53" t="s">
        <v>4467</v>
      </c>
      <c r="G293" s="54" t="s">
        <v>99</v>
      </c>
      <c r="H293" s="55"/>
      <c r="I293" s="56"/>
      <c r="J293" s="57"/>
      <c r="K293" s="58"/>
      <c r="L293" s="56">
        <v>1280</v>
      </c>
      <c r="M293" s="56" t="str">
        <f>IF(ISNUMBER(H293),L293*H293,IF(ISNUMBER(J293),J293,IF(J293="RATE ONLY",LOWER("RATE ONLY")," ")))</f>
        <v xml:space="preserve"> </v>
      </c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  <c r="AA293" s="111"/>
      <c r="AB293" s="111"/>
      <c r="AC293" s="111"/>
      <c r="AD293" s="111"/>
      <c r="AE293" s="111"/>
      <c r="AF293" s="111"/>
      <c r="AG293" s="111"/>
      <c r="AH293" s="111"/>
      <c r="AI293" s="111"/>
      <c r="AJ293" s="111"/>
      <c r="AK293" s="111"/>
      <c r="AL293" s="111"/>
      <c r="AM293" s="111"/>
      <c r="AN293" s="111"/>
      <c r="AO293" s="111"/>
      <c r="AP293" s="111"/>
      <c r="AQ293" s="111"/>
      <c r="AR293" s="111"/>
      <c r="AS293" s="111"/>
      <c r="AT293" s="111"/>
      <c r="AU293" s="111"/>
      <c r="AV293" s="111"/>
      <c r="AW293" s="111"/>
      <c r="AX293" s="111"/>
      <c r="AY293" s="111"/>
      <c r="AZ293" s="111"/>
      <c r="BA293" s="111"/>
      <c r="BB293" s="111"/>
      <c r="BC293" s="111"/>
      <c r="BD293" s="111"/>
      <c r="BE293" s="111"/>
      <c r="BF293" s="111"/>
      <c r="BG293" s="111"/>
      <c r="BH293" s="111"/>
      <c r="BI293" s="111"/>
      <c r="BJ293" s="111"/>
      <c r="BK293" s="111"/>
      <c r="BL293" s="111"/>
      <c r="BM293" s="111"/>
      <c r="BN293" s="111"/>
      <c r="BO293" s="111"/>
      <c r="BP293" s="111"/>
      <c r="BQ293" s="111"/>
      <c r="BR293" s="111"/>
      <c r="BS293" s="111"/>
      <c r="BT293" s="111"/>
      <c r="BU293" s="111"/>
      <c r="BV293" s="111"/>
      <c r="BW293" s="111"/>
      <c r="BX293" s="111"/>
      <c r="BY293" s="111"/>
      <c r="BZ293" s="111"/>
      <c r="CA293" s="111"/>
      <c r="CB293" s="111"/>
      <c r="CC293" s="111"/>
      <c r="CD293" s="111"/>
      <c r="CE293" s="111"/>
      <c r="CF293" s="111"/>
      <c r="CG293" s="111"/>
      <c r="CH293" s="111"/>
      <c r="CI293" s="111"/>
      <c r="CJ293" s="111"/>
      <c r="CK293" s="111"/>
      <c r="CL293" s="111"/>
      <c r="CM293" s="111"/>
      <c r="CN293" s="111"/>
      <c r="CO293" s="111"/>
      <c r="CP293" s="111"/>
      <c r="CQ293" s="111"/>
      <c r="CR293" s="111"/>
      <c r="CS293" s="111"/>
      <c r="CT293" s="111"/>
      <c r="CU293" s="111"/>
      <c r="CV293" s="111"/>
      <c r="CW293" s="111"/>
      <c r="CX293" s="111"/>
      <c r="CY293" s="111"/>
      <c r="CZ293" s="111"/>
      <c r="DA293" s="111"/>
      <c r="DB293" s="111"/>
      <c r="DC293" s="111"/>
      <c r="DD293" s="111"/>
      <c r="DE293" s="111"/>
      <c r="DF293" s="111"/>
      <c r="DG293" s="111"/>
      <c r="DH293" s="111"/>
      <c r="DI293" s="111"/>
    </row>
    <row r="294" spans="1:113" s="112" customFormat="1" x14ac:dyDescent="0.2">
      <c r="A294" s="30"/>
      <c r="B294" s="42"/>
      <c r="C294" s="51"/>
      <c r="D294" s="52"/>
      <c r="E294" s="51"/>
      <c r="F294" s="53"/>
      <c r="G294" s="103"/>
      <c r="H294" s="45"/>
      <c r="I294" s="104"/>
      <c r="J294" s="105"/>
      <c r="K294" s="48"/>
      <c r="L294" s="106"/>
      <c r="M294" s="104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  <c r="AA294" s="111"/>
      <c r="AB294" s="111"/>
      <c r="AC294" s="111"/>
      <c r="AD294" s="111"/>
      <c r="AE294" s="111"/>
      <c r="AF294" s="111"/>
      <c r="AG294" s="111"/>
      <c r="AH294" s="111"/>
      <c r="AI294" s="111"/>
      <c r="AJ294" s="111"/>
      <c r="AK294" s="111"/>
      <c r="AL294" s="111"/>
      <c r="AM294" s="111"/>
      <c r="AN294" s="111"/>
      <c r="AO294" s="111"/>
      <c r="AP294" s="111"/>
      <c r="AQ294" s="111"/>
      <c r="AR294" s="111"/>
      <c r="AS294" s="111"/>
      <c r="AT294" s="111"/>
      <c r="AU294" s="111"/>
      <c r="AV294" s="111"/>
      <c r="AW294" s="111"/>
      <c r="AX294" s="111"/>
      <c r="AY294" s="111"/>
      <c r="AZ294" s="111"/>
      <c r="BA294" s="111"/>
      <c r="BB294" s="111"/>
      <c r="BC294" s="111"/>
      <c r="BD294" s="111"/>
      <c r="BE294" s="111"/>
      <c r="BF294" s="111"/>
      <c r="BG294" s="111"/>
      <c r="BH294" s="111"/>
      <c r="BI294" s="111"/>
      <c r="BJ294" s="111"/>
      <c r="BK294" s="111"/>
      <c r="BL294" s="111"/>
      <c r="BM294" s="111"/>
      <c r="BN294" s="111"/>
      <c r="BO294" s="111"/>
      <c r="BP294" s="111"/>
      <c r="BQ294" s="111"/>
      <c r="BR294" s="111"/>
      <c r="BS294" s="111"/>
      <c r="BT294" s="111"/>
      <c r="BU294" s="111"/>
      <c r="BV294" s="111"/>
      <c r="BW294" s="111"/>
      <c r="BX294" s="111"/>
      <c r="BY294" s="111"/>
      <c r="BZ294" s="111"/>
      <c r="CA294" s="111"/>
      <c r="CB294" s="111"/>
      <c r="CC294" s="111"/>
      <c r="CD294" s="111"/>
      <c r="CE294" s="111"/>
      <c r="CF294" s="111"/>
      <c r="CG294" s="111"/>
      <c r="CH294" s="111"/>
      <c r="CI294" s="111"/>
      <c r="CJ294" s="111"/>
      <c r="CK294" s="111"/>
      <c r="CL294" s="111"/>
      <c r="CM294" s="111"/>
      <c r="CN294" s="111"/>
      <c r="CO294" s="111"/>
      <c r="CP294" s="111"/>
      <c r="CQ294" s="111"/>
      <c r="CR294" s="111"/>
      <c r="CS294" s="111"/>
      <c r="CT294" s="111"/>
      <c r="CU294" s="111"/>
      <c r="CV294" s="111"/>
      <c r="CW294" s="111"/>
      <c r="CX294" s="111"/>
      <c r="CY294" s="111"/>
      <c r="CZ294" s="111"/>
      <c r="DA294" s="111"/>
      <c r="DB294" s="111"/>
      <c r="DC294" s="111"/>
      <c r="DD294" s="111"/>
      <c r="DE294" s="111"/>
      <c r="DF294" s="111"/>
      <c r="DG294" s="111"/>
      <c r="DH294" s="111"/>
      <c r="DI294" s="111"/>
    </row>
    <row r="295" spans="1:113" s="112" customFormat="1" ht="24" x14ac:dyDescent="0.2">
      <c r="A295" s="30" t="s">
        <v>55</v>
      </c>
      <c r="B295" s="150" t="s">
        <v>4955</v>
      </c>
      <c r="C295" s="151"/>
      <c r="D295" s="52"/>
      <c r="E295" s="157"/>
      <c r="F295" s="43" t="s">
        <v>4956</v>
      </c>
      <c r="G295" s="54"/>
      <c r="H295" s="55"/>
      <c r="I295" s="56"/>
      <c r="J295" s="57"/>
      <c r="K295" s="58"/>
      <c r="L295" s="56"/>
      <c r="M295" s="56" t="str">
        <f>IF(ISNUMBER(H295),L295*H295,IF(ISNUMBER(J295),J295,IF(J295="RATE ONLY",LOWER("RATE ONLY")," ")))</f>
        <v xml:space="preserve"> </v>
      </c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  <c r="AA295" s="111"/>
      <c r="AB295" s="111"/>
      <c r="AC295" s="111"/>
      <c r="AD295" s="111"/>
      <c r="AE295" s="111"/>
      <c r="AF295" s="111"/>
      <c r="AG295" s="111"/>
      <c r="AH295" s="111"/>
      <c r="AI295" s="111"/>
      <c r="AJ295" s="111"/>
      <c r="AK295" s="111"/>
      <c r="AL295" s="111"/>
      <c r="AM295" s="111"/>
      <c r="AN295" s="111"/>
      <c r="AO295" s="111"/>
      <c r="AP295" s="111"/>
      <c r="AQ295" s="111"/>
      <c r="AR295" s="111"/>
      <c r="AS295" s="111"/>
      <c r="AT295" s="111"/>
      <c r="AU295" s="111"/>
      <c r="AV295" s="111"/>
      <c r="AW295" s="111"/>
      <c r="AX295" s="111"/>
      <c r="AY295" s="111"/>
      <c r="AZ295" s="111"/>
      <c r="BA295" s="111"/>
      <c r="BB295" s="111"/>
      <c r="BC295" s="111"/>
      <c r="BD295" s="111"/>
      <c r="BE295" s="111"/>
      <c r="BF295" s="111"/>
      <c r="BG295" s="111"/>
      <c r="BH295" s="111"/>
      <c r="BI295" s="111"/>
      <c r="BJ295" s="111"/>
      <c r="BK295" s="111"/>
      <c r="BL295" s="111"/>
      <c r="BM295" s="111"/>
      <c r="BN295" s="111"/>
      <c r="BO295" s="111"/>
      <c r="BP295" s="111"/>
      <c r="BQ295" s="111"/>
      <c r="BR295" s="111"/>
      <c r="BS295" s="111"/>
      <c r="BT295" s="111"/>
      <c r="BU295" s="111"/>
      <c r="BV295" s="111"/>
      <c r="BW295" s="111"/>
      <c r="BX295" s="111"/>
      <c r="BY295" s="111"/>
      <c r="BZ295" s="111"/>
      <c r="CA295" s="111"/>
      <c r="CB295" s="111"/>
      <c r="CC295" s="111"/>
      <c r="CD295" s="111"/>
      <c r="CE295" s="111"/>
      <c r="CF295" s="111"/>
      <c r="CG295" s="111"/>
      <c r="CH295" s="111"/>
      <c r="CI295" s="111"/>
      <c r="CJ295" s="111"/>
      <c r="CK295" s="111"/>
      <c r="CL295" s="111"/>
      <c r="CM295" s="111"/>
      <c r="CN295" s="111"/>
      <c r="CO295" s="111"/>
      <c r="CP295" s="111"/>
      <c r="CQ295" s="111"/>
      <c r="CR295" s="111"/>
      <c r="CS295" s="111"/>
      <c r="CT295" s="111"/>
      <c r="CU295" s="111"/>
      <c r="CV295" s="111"/>
      <c r="CW295" s="111"/>
      <c r="CX295" s="111"/>
      <c r="CY295" s="111"/>
      <c r="CZ295" s="111"/>
      <c r="DA295" s="111"/>
      <c r="DB295" s="111"/>
      <c r="DC295" s="111"/>
      <c r="DD295" s="111"/>
      <c r="DE295" s="111"/>
      <c r="DF295" s="111"/>
      <c r="DG295" s="111"/>
      <c r="DH295" s="111"/>
      <c r="DI295" s="111"/>
    </row>
    <row r="296" spans="1:113" s="112" customFormat="1" x14ac:dyDescent="0.2">
      <c r="A296" s="30" t="s">
        <v>10</v>
      </c>
      <c r="B296" s="60"/>
      <c r="C296" s="61"/>
      <c r="D296" s="61"/>
      <c r="E296" s="61"/>
      <c r="F296" s="62"/>
      <c r="G296" s="63"/>
      <c r="H296" s="64"/>
      <c r="I296" s="65"/>
      <c r="J296" s="66"/>
      <c r="K296" s="22"/>
      <c r="L296" s="67"/>
      <c r="M296" s="68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  <c r="AA296" s="111"/>
      <c r="AB296" s="111"/>
      <c r="AC296" s="111"/>
      <c r="AD296" s="111"/>
      <c r="AE296" s="111"/>
      <c r="AF296" s="111"/>
      <c r="AG296" s="111"/>
      <c r="AH296" s="111"/>
      <c r="AI296" s="111"/>
      <c r="AJ296" s="111"/>
      <c r="AK296" s="111"/>
      <c r="AL296" s="111"/>
      <c r="AM296" s="111"/>
      <c r="AN296" s="111"/>
      <c r="AO296" s="111"/>
      <c r="AP296" s="111"/>
      <c r="AQ296" s="111"/>
      <c r="AR296" s="111"/>
      <c r="AS296" s="111"/>
      <c r="AT296" s="111"/>
      <c r="AU296" s="111"/>
      <c r="AV296" s="111"/>
      <c r="AW296" s="111"/>
      <c r="AX296" s="111"/>
      <c r="AY296" s="111"/>
      <c r="AZ296" s="111"/>
      <c r="BA296" s="111"/>
      <c r="BB296" s="111"/>
      <c r="BC296" s="111"/>
      <c r="BD296" s="111"/>
      <c r="BE296" s="111"/>
      <c r="BF296" s="111"/>
      <c r="BG296" s="111"/>
      <c r="BH296" s="111"/>
      <c r="BI296" s="111"/>
      <c r="BJ296" s="111"/>
      <c r="BK296" s="111"/>
      <c r="BL296" s="111"/>
      <c r="BM296" s="111"/>
      <c r="BN296" s="111"/>
      <c r="BO296" s="111"/>
      <c r="BP296" s="111"/>
      <c r="BQ296" s="111"/>
      <c r="BR296" s="111"/>
      <c r="BS296" s="111"/>
      <c r="BT296" s="111"/>
      <c r="BU296" s="111"/>
      <c r="BV296" s="111"/>
      <c r="BW296" s="111"/>
      <c r="BX296" s="111"/>
      <c r="BY296" s="111"/>
      <c r="BZ296" s="111"/>
      <c r="CA296" s="111"/>
      <c r="CB296" s="111"/>
      <c r="CC296" s="111"/>
      <c r="CD296" s="111"/>
      <c r="CE296" s="111"/>
      <c r="CF296" s="111"/>
      <c r="CG296" s="111"/>
      <c r="CH296" s="111"/>
      <c r="CI296" s="111"/>
      <c r="CJ296" s="111"/>
      <c r="CK296" s="111"/>
      <c r="CL296" s="111"/>
      <c r="CM296" s="111"/>
      <c r="CN296" s="111"/>
      <c r="CO296" s="111"/>
      <c r="CP296" s="111"/>
      <c r="CQ296" s="111"/>
      <c r="CR296" s="111"/>
      <c r="CS296" s="111"/>
      <c r="CT296" s="111"/>
      <c r="CU296" s="111"/>
      <c r="CV296" s="111"/>
      <c r="CW296" s="111"/>
      <c r="CX296" s="111"/>
      <c r="CY296" s="111"/>
      <c r="CZ296" s="111"/>
      <c r="DA296" s="111"/>
      <c r="DB296" s="111"/>
      <c r="DC296" s="111"/>
      <c r="DD296" s="111"/>
      <c r="DE296" s="111"/>
      <c r="DF296" s="111"/>
      <c r="DG296" s="111"/>
      <c r="DH296" s="111"/>
      <c r="DI296" s="111"/>
    </row>
    <row r="297" spans="1:113" s="112" customFormat="1" x14ac:dyDescent="0.2">
      <c r="A297" s="30" t="s">
        <v>10</v>
      </c>
      <c r="B297" s="69" t="s">
        <v>11</v>
      </c>
      <c r="C297" s="70"/>
      <c r="D297" s="70"/>
      <c r="E297" s="70"/>
      <c r="F297" s="29"/>
      <c r="G297" s="41"/>
      <c r="H297" s="59"/>
      <c r="I297" s="71"/>
      <c r="J297" s="197"/>
      <c r="K297" s="22"/>
      <c r="L297" s="72"/>
      <c r="M297" s="73">
        <f>SUBTOTAL(9,M$7:M295)</f>
        <v>0</v>
      </c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  <c r="AA297" s="111"/>
      <c r="AB297" s="111"/>
      <c r="AC297" s="111"/>
      <c r="AD297" s="111"/>
      <c r="AE297" s="111"/>
      <c r="AF297" s="111"/>
      <c r="AG297" s="111"/>
      <c r="AH297" s="111"/>
      <c r="AI297" s="111"/>
      <c r="AJ297" s="111"/>
      <c r="AK297" s="111"/>
      <c r="AL297" s="111"/>
      <c r="AM297" s="111"/>
      <c r="AN297" s="111"/>
      <c r="AO297" s="111"/>
      <c r="AP297" s="111"/>
      <c r="AQ297" s="111"/>
      <c r="AR297" s="111"/>
      <c r="AS297" s="111"/>
      <c r="AT297" s="111"/>
      <c r="AU297" s="111"/>
      <c r="AV297" s="111"/>
      <c r="AW297" s="111"/>
      <c r="AX297" s="111"/>
      <c r="AY297" s="111"/>
      <c r="AZ297" s="111"/>
      <c r="BA297" s="111"/>
      <c r="BB297" s="111"/>
      <c r="BC297" s="111"/>
      <c r="BD297" s="111"/>
      <c r="BE297" s="111"/>
      <c r="BF297" s="111"/>
      <c r="BG297" s="111"/>
      <c r="BH297" s="111"/>
      <c r="BI297" s="111"/>
      <c r="BJ297" s="111"/>
      <c r="BK297" s="111"/>
      <c r="BL297" s="111"/>
      <c r="BM297" s="111"/>
      <c r="BN297" s="111"/>
      <c r="BO297" s="111"/>
      <c r="BP297" s="111"/>
      <c r="BQ297" s="111"/>
      <c r="BR297" s="111"/>
      <c r="BS297" s="111"/>
      <c r="BT297" s="111"/>
      <c r="BU297" s="111"/>
      <c r="BV297" s="111"/>
      <c r="BW297" s="111"/>
      <c r="BX297" s="111"/>
      <c r="BY297" s="111"/>
      <c r="BZ297" s="111"/>
      <c r="CA297" s="111"/>
      <c r="CB297" s="111"/>
      <c r="CC297" s="111"/>
      <c r="CD297" s="111"/>
      <c r="CE297" s="111"/>
      <c r="CF297" s="111"/>
      <c r="CG297" s="111"/>
      <c r="CH297" s="111"/>
      <c r="CI297" s="111"/>
      <c r="CJ297" s="111"/>
      <c r="CK297" s="111"/>
      <c r="CL297" s="111"/>
      <c r="CM297" s="111"/>
      <c r="CN297" s="111"/>
      <c r="CO297" s="111"/>
      <c r="CP297" s="111"/>
      <c r="CQ297" s="111"/>
      <c r="CR297" s="111"/>
      <c r="CS297" s="111"/>
      <c r="CT297" s="111"/>
      <c r="CU297" s="111"/>
      <c r="CV297" s="111"/>
      <c r="CW297" s="111"/>
      <c r="CX297" s="111"/>
      <c r="CY297" s="111"/>
      <c r="CZ297" s="111"/>
      <c r="DA297" s="111"/>
      <c r="DB297" s="111"/>
      <c r="DC297" s="111"/>
      <c r="DD297" s="111"/>
      <c r="DE297" s="111"/>
      <c r="DF297" s="111"/>
      <c r="DG297" s="111"/>
      <c r="DH297" s="111"/>
      <c r="DI297" s="111"/>
    </row>
    <row r="298" spans="1:113" s="112" customFormat="1" x14ac:dyDescent="0.2">
      <c r="A298" s="30" t="s">
        <v>10</v>
      </c>
      <c r="B298" s="74"/>
      <c r="C298" s="75"/>
      <c r="D298" s="75"/>
      <c r="E298" s="75"/>
      <c r="F298" s="76"/>
      <c r="G298" s="77"/>
      <c r="H298" s="78"/>
      <c r="I298" s="79"/>
      <c r="J298" s="80"/>
      <c r="K298" s="22"/>
      <c r="L298" s="81"/>
      <c r="M298" s="82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  <c r="AA298" s="111"/>
      <c r="AB298" s="111"/>
      <c r="AC298" s="111"/>
      <c r="AD298" s="111"/>
      <c r="AE298" s="111"/>
      <c r="AF298" s="111"/>
      <c r="AG298" s="111"/>
      <c r="AH298" s="111"/>
      <c r="AI298" s="111"/>
      <c r="AJ298" s="111"/>
      <c r="AK298" s="111"/>
      <c r="AL298" s="111"/>
      <c r="AM298" s="111"/>
      <c r="AN298" s="111"/>
      <c r="AO298" s="111"/>
      <c r="AP298" s="111"/>
      <c r="AQ298" s="111"/>
      <c r="AR298" s="111"/>
      <c r="AS298" s="111"/>
      <c r="AT298" s="111"/>
      <c r="AU298" s="111"/>
      <c r="AV298" s="111"/>
      <c r="AW298" s="111"/>
      <c r="AX298" s="111"/>
      <c r="AY298" s="111"/>
      <c r="AZ298" s="111"/>
      <c r="BA298" s="111"/>
      <c r="BB298" s="111"/>
      <c r="BC298" s="111"/>
      <c r="BD298" s="111"/>
      <c r="BE298" s="111"/>
      <c r="BF298" s="111"/>
      <c r="BG298" s="111"/>
      <c r="BH298" s="111"/>
      <c r="BI298" s="111"/>
      <c r="BJ298" s="111"/>
      <c r="BK298" s="111"/>
      <c r="BL298" s="111"/>
      <c r="BM298" s="111"/>
      <c r="BN298" s="111"/>
      <c r="BO298" s="111"/>
      <c r="BP298" s="111"/>
      <c r="BQ298" s="111"/>
      <c r="BR298" s="111"/>
      <c r="BS298" s="111"/>
      <c r="BT298" s="111"/>
      <c r="BU298" s="111"/>
      <c r="BV298" s="111"/>
      <c r="BW298" s="111"/>
      <c r="BX298" s="111"/>
      <c r="BY298" s="111"/>
      <c r="BZ298" s="111"/>
      <c r="CA298" s="111"/>
      <c r="CB298" s="111"/>
      <c r="CC298" s="111"/>
      <c r="CD298" s="111"/>
      <c r="CE298" s="111"/>
      <c r="CF298" s="111"/>
      <c r="CG298" s="111"/>
      <c r="CH298" s="111"/>
      <c r="CI298" s="111"/>
      <c r="CJ298" s="111"/>
      <c r="CK298" s="111"/>
      <c r="CL298" s="111"/>
      <c r="CM298" s="111"/>
      <c r="CN298" s="111"/>
      <c r="CO298" s="111"/>
      <c r="CP298" s="111"/>
      <c r="CQ298" s="111"/>
      <c r="CR298" s="111"/>
      <c r="CS298" s="111"/>
      <c r="CT298" s="111"/>
      <c r="CU298" s="111"/>
      <c r="CV298" s="111"/>
      <c r="CW298" s="111"/>
      <c r="CX298" s="111"/>
      <c r="CY298" s="111"/>
      <c r="CZ298" s="111"/>
      <c r="DA298" s="111"/>
      <c r="DB298" s="111"/>
      <c r="DC298" s="111"/>
      <c r="DD298" s="111"/>
      <c r="DE298" s="111"/>
      <c r="DF298" s="111"/>
      <c r="DG298" s="111"/>
      <c r="DH298" s="111"/>
      <c r="DI298" s="111"/>
    </row>
    <row r="299" spans="1:113" s="112" customFormat="1" x14ac:dyDescent="0.2">
      <c r="A299" s="30" t="s">
        <v>10</v>
      </c>
      <c r="B299" s="60"/>
      <c r="C299" s="61"/>
      <c r="D299" s="61"/>
      <c r="E299" s="61"/>
      <c r="F299" s="62"/>
      <c r="G299" s="63"/>
      <c r="H299" s="64"/>
      <c r="I299" s="65"/>
      <c r="J299" s="66"/>
      <c r="K299" s="22"/>
      <c r="L299" s="67"/>
      <c r="M299" s="68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  <c r="AA299" s="111"/>
      <c r="AB299" s="111"/>
      <c r="AC299" s="111"/>
      <c r="AD299" s="111"/>
      <c r="AE299" s="111"/>
      <c r="AF299" s="111"/>
      <c r="AG299" s="111"/>
      <c r="AH299" s="111"/>
      <c r="AI299" s="111"/>
      <c r="AJ299" s="111"/>
      <c r="AK299" s="111"/>
      <c r="AL299" s="111"/>
      <c r="AM299" s="111"/>
      <c r="AN299" s="111"/>
      <c r="AO299" s="111"/>
      <c r="AP299" s="111"/>
      <c r="AQ299" s="111"/>
      <c r="AR299" s="111"/>
      <c r="AS299" s="111"/>
      <c r="AT299" s="111"/>
      <c r="AU299" s="111"/>
      <c r="AV299" s="111"/>
      <c r="AW299" s="111"/>
      <c r="AX299" s="111"/>
      <c r="AY299" s="111"/>
      <c r="AZ299" s="111"/>
      <c r="BA299" s="111"/>
      <c r="BB299" s="111"/>
      <c r="BC299" s="111"/>
      <c r="BD299" s="111"/>
      <c r="BE299" s="111"/>
      <c r="BF299" s="111"/>
      <c r="BG299" s="111"/>
      <c r="BH299" s="111"/>
      <c r="BI299" s="111"/>
      <c r="BJ299" s="111"/>
      <c r="BK299" s="111"/>
      <c r="BL299" s="111"/>
      <c r="BM299" s="111"/>
      <c r="BN299" s="111"/>
      <c r="BO299" s="111"/>
      <c r="BP299" s="111"/>
      <c r="BQ299" s="111"/>
      <c r="BR299" s="111"/>
      <c r="BS299" s="111"/>
      <c r="BT299" s="111"/>
      <c r="BU299" s="111"/>
      <c r="BV299" s="111"/>
      <c r="BW299" s="111"/>
      <c r="BX299" s="111"/>
      <c r="BY299" s="111"/>
      <c r="BZ299" s="111"/>
      <c r="CA299" s="111"/>
      <c r="CB299" s="111"/>
      <c r="CC299" s="111"/>
      <c r="CD299" s="111"/>
      <c r="CE299" s="111"/>
      <c r="CF299" s="111"/>
      <c r="CG299" s="111"/>
      <c r="CH299" s="111"/>
      <c r="CI299" s="111"/>
      <c r="CJ299" s="111"/>
      <c r="CK299" s="111"/>
      <c r="CL299" s="111"/>
      <c r="CM299" s="111"/>
      <c r="CN299" s="111"/>
      <c r="CO299" s="111"/>
      <c r="CP299" s="111"/>
      <c r="CQ299" s="111"/>
      <c r="CR299" s="111"/>
      <c r="CS299" s="111"/>
      <c r="CT299" s="111"/>
      <c r="CU299" s="111"/>
      <c r="CV299" s="111"/>
      <c r="CW299" s="111"/>
      <c r="CX299" s="111"/>
      <c r="CY299" s="111"/>
      <c r="CZ299" s="111"/>
      <c r="DA299" s="111"/>
      <c r="DB299" s="111"/>
      <c r="DC299" s="111"/>
      <c r="DD299" s="111"/>
      <c r="DE299" s="111"/>
      <c r="DF299" s="111"/>
      <c r="DG299" s="111"/>
      <c r="DH299" s="111"/>
      <c r="DI299" s="111"/>
    </row>
    <row r="300" spans="1:113" s="112" customFormat="1" x14ac:dyDescent="0.2">
      <c r="A300" s="30" t="s">
        <v>10</v>
      </c>
      <c r="B300" s="69" t="s">
        <v>12</v>
      </c>
      <c r="C300" s="70"/>
      <c r="D300" s="70"/>
      <c r="E300" s="70"/>
      <c r="F300" s="29"/>
      <c r="G300" s="41"/>
      <c r="H300" s="59"/>
      <c r="I300" s="71"/>
      <c r="J300" s="197"/>
      <c r="K300" s="22"/>
      <c r="L300" s="72"/>
      <c r="M300" s="73">
        <f>SUBTOTAL(9,M$7:M298)</f>
        <v>0</v>
      </c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  <c r="AA300" s="111"/>
      <c r="AB300" s="111"/>
      <c r="AC300" s="111"/>
      <c r="AD300" s="111"/>
      <c r="AE300" s="111"/>
      <c r="AF300" s="111"/>
      <c r="AG300" s="111"/>
      <c r="AH300" s="111"/>
      <c r="AI300" s="111"/>
      <c r="AJ300" s="111"/>
      <c r="AK300" s="111"/>
      <c r="AL300" s="111"/>
      <c r="AM300" s="111"/>
      <c r="AN300" s="111"/>
      <c r="AO300" s="111"/>
      <c r="AP300" s="111"/>
      <c r="AQ300" s="111"/>
      <c r="AR300" s="111"/>
      <c r="AS300" s="111"/>
      <c r="AT300" s="111"/>
      <c r="AU300" s="111"/>
      <c r="AV300" s="111"/>
      <c r="AW300" s="111"/>
      <c r="AX300" s="111"/>
      <c r="AY300" s="111"/>
      <c r="AZ300" s="111"/>
      <c r="BA300" s="111"/>
      <c r="BB300" s="111"/>
      <c r="BC300" s="111"/>
      <c r="BD300" s="111"/>
      <c r="BE300" s="111"/>
      <c r="BF300" s="111"/>
      <c r="BG300" s="111"/>
      <c r="BH300" s="111"/>
      <c r="BI300" s="111"/>
      <c r="BJ300" s="111"/>
      <c r="BK300" s="111"/>
      <c r="BL300" s="111"/>
      <c r="BM300" s="111"/>
      <c r="BN300" s="111"/>
      <c r="BO300" s="111"/>
      <c r="BP300" s="111"/>
      <c r="BQ300" s="111"/>
      <c r="BR300" s="111"/>
      <c r="BS300" s="111"/>
      <c r="BT300" s="111"/>
      <c r="BU300" s="111"/>
      <c r="BV300" s="111"/>
      <c r="BW300" s="111"/>
      <c r="BX300" s="111"/>
      <c r="BY300" s="111"/>
      <c r="BZ300" s="111"/>
      <c r="CA300" s="111"/>
      <c r="CB300" s="111"/>
      <c r="CC300" s="111"/>
      <c r="CD300" s="111"/>
      <c r="CE300" s="111"/>
      <c r="CF300" s="111"/>
      <c r="CG300" s="111"/>
      <c r="CH300" s="111"/>
      <c r="CI300" s="111"/>
      <c r="CJ300" s="111"/>
      <c r="CK300" s="111"/>
      <c r="CL300" s="111"/>
      <c r="CM300" s="111"/>
      <c r="CN300" s="111"/>
      <c r="CO300" s="111"/>
      <c r="CP300" s="111"/>
      <c r="CQ300" s="111"/>
      <c r="CR300" s="111"/>
      <c r="CS300" s="111"/>
      <c r="CT300" s="111"/>
      <c r="CU300" s="111"/>
      <c r="CV300" s="111"/>
      <c r="CW300" s="111"/>
      <c r="CX300" s="111"/>
      <c r="CY300" s="111"/>
      <c r="CZ300" s="111"/>
      <c r="DA300" s="111"/>
      <c r="DB300" s="111"/>
      <c r="DC300" s="111"/>
      <c r="DD300" s="111"/>
      <c r="DE300" s="111"/>
      <c r="DF300" s="111"/>
      <c r="DG300" s="111"/>
      <c r="DH300" s="111"/>
      <c r="DI300" s="111"/>
    </row>
    <row r="301" spans="1:113" s="112" customFormat="1" x14ac:dyDescent="0.2">
      <c r="A301" s="30" t="s">
        <v>10</v>
      </c>
      <c r="B301" s="74"/>
      <c r="C301" s="75"/>
      <c r="D301" s="75"/>
      <c r="E301" s="75"/>
      <c r="F301" s="76"/>
      <c r="G301" s="77"/>
      <c r="H301" s="78"/>
      <c r="I301" s="79"/>
      <c r="J301" s="80"/>
      <c r="K301" s="22"/>
      <c r="L301" s="81"/>
      <c r="M301" s="82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111"/>
      <c r="AB301" s="111"/>
      <c r="AC301" s="111"/>
      <c r="AD301" s="111"/>
      <c r="AE301" s="111"/>
      <c r="AF301" s="111"/>
      <c r="AG301" s="111"/>
      <c r="AH301" s="111"/>
      <c r="AI301" s="111"/>
      <c r="AJ301" s="111"/>
      <c r="AK301" s="111"/>
      <c r="AL301" s="111"/>
      <c r="AM301" s="111"/>
      <c r="AN301" s="111"/>
      <c r="AO301" s="111"/>
      <c r="AP301" s="111"/>
      <c r="AQ301" s="111"/>
      <c r="AR301" s="111"/>
      <c r="AS301" s="111"/>
      <c r="AT301" s="111"/>
      <c r="AU301" s="111"/>
      <c r="AV301" s="111"/>
      <c r="AW301" s="111"/>
      <c r="AX301" s="111"/>
      <c r="AY301" s="111"/>
      <c r="AZ301" s="111"/>
      <c r="BA301" s="111"/>
      <c r="BB301" s="111"/>
      <c r="BC301" s="111"/>
      <c r="BD301" s="111"/>
      <c r="BE301" s="111"/>
      <c r="BF301" s="111"/>
      <c r="BG301" s="111"/>
      <c r="BH301" s="111"/>
      <c r="BI301" s="111"/>
      <c r="BJ301" s="111"/>
      <c r="BK301" s="111"/>
      <c r="BL301" s="111"/>
      <c r="BM301" s="111"/>
      <c r="BN301" s="111"/>
      <c r="BO301" s="111"/>
      <c r="BP301" s="111"/>
      <c r="BQ301" s="111"/>
      <c r="BR301" s="111"/>
      <c r="BS301" s="111"/>
      <c r="BT301" s="111"/>
      <c r="BU301" s="111"/>
      <c r="BV301" s="111"/>
      <c r="BW301" s="111"/>
      <c r="BX301" s="111"/>
      <c r="BY301" s="111"/>
      <c r="BZ301" s="111"/>
      <c r="CA301" s="111"/>
      <c r="CB301" s="111"/>
      <c r="CC301" s="111"/>
      <c r="CD301" s="111"/>
      <c r="CE301" s="111"/>
      <c r="CF301" s="111"/>
      <c r="CG301" s="111"/>
      <c r="CH301" s="111"/>
      <c r="CI301" s="111"/>
      <c r="CJ301" s="111"/>
      <c r="CK301" s="111"/>
      <c r="CL301" s="111"/>
      <c r="CM301" s="111"/>
      <c r="CN301" s="111"/>
      <c r="CO301" s="111"/>
      <c r="CP301" s="111"/>
      <c r="CQ301" s="111"/>
      <c r="CR301" s="111"/>
      <c r="CS301" s="111"/>
      <c r="CT301" s="111"/>
      <c r="CU301" s="111"/>
      <c r="CV301" s="111"/>
      <c r="CW301" s="111"/>
      <c r="CX301" s="111"/>
      <c r="CY301" s="111"/>
      <c r="CZ301" s="111"/>
      <c r="DA301" s="111"/>
      <c r="DB301" s="111"/>
      <c r="DC301" s="111"/>
      <c r="DD301" s="111"/>
      <c r="DE301" s="111"/>
      <c r="DF301" s="111"/>
      <c r="DG301" s="111"/>
      <c r="DH301" s="111"/>
      <c r="DI301" s="111"/>
    </row>
    <row r="302" spans="1:113" s="112" customFormat="1" x14ac:dyDescent="0.2">
      <c r="A302" s="30"/>
      <c r="B302" s="42"/>
      <c r="C302" s="51"/>
      <c r="D302" s="52"/>
      <c r="E302" s="51"/>
      <c r="F302" s="53"/>
      <c r="G302" s="103"/>
      <c r="H302" s="45"/>
      <c r="I302" s="104"/>
      <c r="J302" s="105"/>
      <c r="K302" s="48"/>
      <c r="L302" s="106"/>
      <c r="M302" s="104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  <c r="AA302" s="111"/>
      <c r="AB302" s="111"/>
      <c r="AC302" s="111"/>
      <c r="AD302" s="111"/>
      <c r="AE302" s="111"/>
      <c r="AF302" s="111"/>
      <c r="AG302" s="111"/>
      <c r="AH302" s="111"/>
      <c r="AI302" s="111"/>
      <c r="AJ302" s="111"/>
      <c r="AK302" s="111"/>
      <c r="AL302" s="111"/>
      <c r="AM302" s="111"/>
      <c r="AN302" s="111"/>
      <c r="AO302" s="111"/>
      <c r="AP302" s="111"/>
      <c r="AQ302" s="111"/>
      <c r="AR302" s="111"/>
      <c r="AS302" s="111"/>
      <c r="AT302" s="111"/>
      <c r="AU302" s="111"/>
      <c r="AV302" s="111"/>
      <c r="AW302" s="111"/>
      <c r="AX302" s="111"/>
      <c r="AY302" s="111"/>
      <c r="AZ302" s="111"/>
      <c r="BA302" s="111"/>
      <c r="BB302" s="111"/>
      <c r="BC302" s="111"/>
      <c r="BD302" s="111"/>
      <c r="BE302" s="111"/>
      <c r="BF302" s="111"/>
      <c r="BG302" s="111"/>
      <c r="BH302" s="111"/>
      <c r="BI302" s="111"/>
      <c r="BJ302" s="111"/>
      <c r="BK302" s="111"/>
      <c r="BL302" s="111"/>
      <c r="BM302" s="111"/>
      <c r="BN302" s="111"/>
      <c r="BO302" s="111"/>
      <c r="BP302" s="111"/>
      <c r="BQ302" s="111"/>
      <c r="BR302" s="111"/>
      <c r="BS302" s="111"/>
      <c r="BT302" s="111"/>
      <c r="BU302" s="111"/>
      <c r="BV302" s="111"/>
      <c r="BW302" s="111"/>
      <c r="BX302" s="111"/>
      <c r="BY302" s="111"/>
      <c r="BZ302" s="111"/>
      <c r="CA302" s="111"/>
      <c r="CB302" s="111"/>
      <c r="CC302" s="111"/>
      <c r="CD302" s="111"/>
      <c r="CE302" s="111"/>
      <c r="CF302" s="111"/>
      <c r="CG302" s="111"/>
      <c r="CH302" s="111"/>
      <c r="CI302" s="111"/>
      <c r="CJ302" s="111"/>
      <c r="CK302" s="111"/>
      <c r="CL302" s="111"/>
      <c r="CM302" s="111"/>
      <c r="CN302" s="111"/>
      <c r="CO302" s="111"/>
      <c r="CP302" s="111"/>
      <c r="CQ302" s="111"/>
      <c r="CR302" s="111"/>
      <c r="CS302" s="111"/>
      <c r="CT302" s="111"/>
      <c r="CU302" s="111"/>
      <c r="CV302" s="111"/>
      <c r="CW302" s="111"/>
      <c r="CX302" s="111"/>
      <c r="CY302" s="111"/>
      <c r="CZ302" s="111"/>
      <c r="DA302" s="111"/>
      <c r="DB302" s="111"/>
      <c r="DC302" s="111"/>
      <c r="DD302" s="111"/>
      <c r="DE302" s="111"/>
      <c r="DF302" s="111"/>
      <c r="DG302" s="111"/>
      <c r="DH302" s="111"/>
      <c r="DI302" s="111"/>
    </row>
    <row r="303" spans="1:113" s="112" customFormat="1" x14ac:dyDescent="0.2">
      <c r="A303" s="30" t="s">
        <v>56</v>
      </c>
      <c r="B303" s="155"/>
      <c r="C303" s="199" t="s">
        <v>5275</v>
      </c>
      <c r="D303" s="52"/>
      <c r="E303" s="157"/>
      <c r="F303" s="53" t="s">
        <v>4506</v>
      </c>
      <c r="G303" s="54"/>
      <c r="H303" s="55"/>
      <c r="I303" s="56"/>
      <c r="J303" s="57"/>
      <c r="K303" s="58"/>
      <c r="L303" s="56"/>
      <c r="M303" s="56" t="str">
        <f>IF(ISNUMBER(H303),L303*H303,IF(ISNUMBER(J303),J303,IF(J303="RATE ONLY",LOWER("RATE ONLY")," ")))</f>
        <v xml:space="preserve"> </v>
      </c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  <c r="AA303" s="111"/>
      <c r="AB303" s="111"/>
      <c r="AC303" s="111"/>
      <c r="AD303" s="111"/>
      <c r="AE303" s="111"/>
      <c r="AF303" s="111"/>
      <c r="AG303" s="111"/>
      <c r="AH303" s="111"/>
      <c r="AI303" s="111"/>
      <c r="AJ303" s="111"/>
      <c r="AK303" s="111"/>
      <c r="AL303" s="111"/>
      <c r="AM303" s="111"/>
      <c r="AN303" s="111"/>
      <c r="AO303" s="111"/>
      <c r="AP303" s="111"/>
      <c r="AQ303" s="111"/>
      <c r="AR303" s="111"/>
      <c r="AS303" s="111"/>
      <c r="AT303" s="111"/>
      <c r="AU303" s="111"/>
      <c r="AV303" s="111"/>
      <c r="AW303" s="111"/>
      <c r="AX303" s="111"/>
      <c r="AY303" s="111"/>
      <c r="AZ303" s="111"/>
      <c r="BA303" s="111"/>
      <c r="BB303" s="111"/>
      <c r="BC303" s="111"/>
      <c r="BD303" s="111"/>
      <c r="BE303" s="111"/>
      <c r="BF303" s="111"/>
      <c r="BG303" s="111"/>
      <c r="BH303" s="111"/>
      <c r="BI303" s="111"/>
      <c r="BJ303" s="111"/>
      <c r="BK303" s="111"/>
      <c r="BL303" s="111"/>
      <c r="BM303" s="111"/>
      <c r="BN303" s="111"/>
      <c r="BO303" s="111"/>
      <c r="BP303" s="111"/>
      <c r="BQ303" s="111"/>
      <c r="BR303" s="111"/>
      <c r="BS303" s="111"/>
      <c r="BT303" s="111"/>
      <c r="BU303" s="111"/>
      <c r="BV303" s="111"/>
      <c r="BW303" s="111"/>
      <c r="BX303" s="111"/>
      <c r="BY303" s="111"/>
      <c r="BZ303" s="111"/>
      <c r="CA303" s="111"/>
      <c r="CB303" s="111"/>
      <c r="CC303" s="111"/>
      <c r="CD303" s="111"/>
      <c r="CE303" s="111"/>
      <c r="CF303" s="111"/>
      <c r="CG303" s="111"/>
      <c r="CH303" s="111"/>
      <c r="CI303" s="111"/>
      <c r="CJ303" s="111"/>
      <c r="CK303" s="111"/>
      <c r="CL303" s="111"/>
      <c r="CM303" s="111"/>
      <c r="CN303" s="111"/>
      <c r="CO303" s="111"/>
      <c r="CP303" s="111"/>
      <c r="CQ303" s="111"/>
      <c r="CR303" s="111"/>
      <c r="CS303" s="111"/>
      <c r="CT303" s="111"/>
      <c r="CU303" s="111"/>
      <c r="CV303" s="111"/>
      <c r="CW303" s="111"/>
      <c r="CX303" s="111"/>
      <c r="CY303" s="111"/>
      <c r="CZ303" s="111"/>
      <c r="DA303" s="111"/>
      <c r="DB303" s="111"/>
      <c r="DC303" s="111"/>
      <c r="DD303" s="111"/>
      <c r="DE303" s="111"/>
      <c r="DF303" s="111"/>
      <c r="DG303" s="111"/>
      <c r="DH303" s="111"/>
      <c r="DI303" s="111"/>
    </row>
    <row r="304" spans="1:113" s="112" customFormat="1" x14ac:dyDescent="0.2">
      <c r="A304" s="30"/>
      <c r="B304" s="42"/>
      <c r="C304" s="200"/>
      <c r="D304" s="52"/>
      <c r="E304" s="51"/>
      <c r="F304" s="53"/>
      <c r="G304" s="103"/>
      <c r="H304" s="45"/>
      <c r="I304" s="104"/>
      <c r="J304" s="105"/>
      <c r="K304" s="48"/>
      <c r="L304" s="106"/>
      <c r="M304" s="104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  <c r="AA304" s="111"/>
      <c r="AB304" s="111"/>
      <c r="AC304" s="111"/>
      <c r="AD304" s="111"/>
      <c r="AE304" s="111"/>
      <c r="AF304" s="111"/>
      <c r="AG304" s="111"/>
      <c r="AH304" s="111"/>
      <c r="AI304" s="111"/>
      <c r="AJ304" s="111"/>
      <c r="AK304" s="111"/>
      <c r="AL304" s="111"/>
      <c r="AM304" s="111"/>
      <c r="AN304" s="111"/>
      <c r="AO304" s="111"/>
      <c r="AP304" s="111"/>
      <c r="AQ304" s="111"/>
      <c r="AR304" s="111"/>
      <c r="AS304" s="111"/>
      <c r="AT304" s="111"/>
      <c r="AU304" s="111"/>
      <c r="AV304" s="111"/>
      <c r="AW304" s="111"/>
      <c r="AX304" s="111"/>
      <c r="AY304" s="111"/>
      <c r="AZ304" s="111"/>
      <c r="BA304" s="111"/>
      <c r="BB304" s="111"/>
      <c r="BC304" s="111"/>
      <c r="BD304" s="111"/>
      <c r="BE304" s="111"/>
      <c r="BF304" s="111"/>
      <c r="BG304" s="111"/>
      <c r="BH304" s="111"/>
      <c r="BI304" s="111"/>
      <c r="BJ304" s="111"/>
      <c r="BK304" s="111"/>
      <c r="BL304" s="111"/>
      <c r="BM304" s="111"/>
      <c r="BN304" s="111"/>
      <c r="BO304" s="111"/>
      <c r="BP304" s="111"/>
      <c r="BQ304" s="111"/>
      <c r="BR304" s="111"/>
      <c r="BS304" s="111"/>
      <c r="BT304" s="111"/>
      <c r="BU304" s="111"/>
      <c r="BV304" s="111"/>
      <c r="BW304" s="111"/>
      <c r="BX304" s="111"/>
      <c r="BY304" s="111"/>
      <c r="BZ304" s="111"/>
      <c r="CA304" s="111"/>
      <c r="CB304" s="111"/>
      <c r="CC304" s="111"/>
      <c r="CD304" s="111"/>
      <c r="CE304" s="111"/>
      <c r="CF304" s="111"/>
      <c r="CG304" s="111"/>
      <c r="CH304" s="111"/>
      <c r="CI304" s="111"/>
      <c r="CJ304" s="111"/>
      <c r="CK304" s="111"/>
      <c r="CL304" s="111"/>
      <c r="CM304" s="111"/>
      <c r="CN304" s="111"/>
      <c r="CO304" s="111"/>
      <c r="CP304" s="111"/>
      <c r="CQ304" s="111"/>
      <c r="CR304" s="111"/>
      <c r="CS304" s="111"/>
      <c r="CT304" s="111"/>
      <c r="CU304" s="111"/>
      <c r="CV304" s="111"/>
      <c r="CW304" s="111"/>
      <c r="CX304" s="111"/>
      <c r="CY304" s="111"/>
      <c r="CZ304" s="111"/>
      <c r="DA304" s="111"/>
      <c r="DB304" s="111"/>
      <c r="DC304" s="111"/>
      <c r="DD304" s="111"/>
      <c r="DE304" s="111"/>
      <c r="DF304" s="111"/>
      <c r="DG304" s="111"/>
      <c r="DH304" s="111"/>
      <c r="DI304" s="111"/>
    </row>
    <row r="305" spans="1:113" s="112" customFormat="1" x14ac:dyDescent="0.2">
      <c r="A305" s="30" t="s">
        <v>4371</v>
      </c>
      <c r="B305" s="155"/>
      <c r="C305" s="199"/>
      <c r="D305" s="52" t="s">
        <v>3850</v>
      </c>
      <c r="E305" s="157"/>
      <c r="F305" s="53" t="s">
        <v>4392</v>
      </c>
      <c r="G305" s="54" t="s">
        <v>99</v>
      </c>
      <c r="H305" s="55"/>
      <c r="I305" s="56"/>
      <c r="J305" s="57"/>
      <c r="K305" s="58"/>
      <c r="L305" s="56">
        <v>850</v>
      </c>
      <c r="M305" s="56" t="str">
        <f>IF(ISNUMBER(H305),L305*H305,IF(ISNUMBER(J305),J305,IF(J305="RATE ONLY",LOWER("RATE ONLY")," ")))</f>
        <v xml:space="preserve"> </v>
      </c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  <c r="AA305" s="111"/>
      <c r="AB305" s="111"/>
      <c r="AC305" s="111"/>
      <c r="AD305" s="111"/>
      <c r="AE305" s="111"/>
      <c r="AF305" s="111"/>
      <c r="AG305" s="111"/>
      <c r="AH305" s="111"/>
      <c r="AI305" s="111"/>
      <c r="AJ305" s="111"/>
      <c r="AK305" s="111"/>
      <c r="AL305" s="111"/>
      <c r="AM305" s="111"/>
      <c r="AN305" s="111"/>
      <c r="AO305" s="111"/>
      <c r="AP305" s="111"/>
      <c r="AQ305" s="111"/>
      <c r="AR305" s="111"/>
      <c r="AS305" s="111"/>
      <c r="AT305" s="111"/>
      <c r="AU305" s="111"/>
      <c r="AV305" s="111"/>
      <c r="AW305" s="111"/>
      <c r="AX305" s="111"/>
      <c r="AY305" s="111"/>
      <c r="AZ305" s="111"/>
      <c r="BA305" s="111"/>
      <c r="BB305" s="111"/>
      <c r="BC305" s="111"/>
      <c r="BD305" s="111"/>
      <c r="BE305" s="111"/>
      <c r="BF305" s="111"/>
      <c r="BG305" s="111"/>
      <c r="BH305" s="111"/>
      <c r="BI305" s="111"/>
      <c r="BJ305" s="111"/>
      <c r="BK305" s="111"/>
      <c r="BL305" s="111"/>
      <c r="BM305" s="111"/>
      <c r="BN305" s="111"/>
      <c r="BO305" s="111"/>
      <c r="BP305" s="111"/>
      <c r="BQ305" s="111"/>
      <c r="BR305" s="111"/>
      <c r="BS305" s="111"/>
      <c r="BT305" s="111"/>
      <c r="BU305" s="111"/>
      <c r="BV305" s="111"/>
      <c r="BW305" s="111"/>
      <c r="BX305" s="111"/>
      <c r="BY305" s="111"/>
      <c r="BZ305" s="111"/>
      <c r="CA305" s="111"/>
      <c r="CB305" s="111"/>
      <c r="CC305" s="111"/>
      <c r="CD305" s="111"/>
      <c r="CE305" s="111"/>
      <c r="CF305" s="111"/>
      <c r="CG305" s="111"/>
      <c r="CH305" s="111"/>
      <c r="CI305" s="111"/>
      <c r="CJ305" s="111"/>
      <c r="CK305" s="111"/>
      <c r="CL305" s="111"/>
      <c r="CM305" s="111"/>
      <c r="CN305" s="111"/>
      <c r="CO305" s="111"/>
      <c r="CP305" s="111"/>
      <c r="CQ305" s="111"/>
      <c r="CR305" s="111"/>
      <c r="CS305" s="111"/>
      <c r="CT305" s="111"/>
      <c r="CU305" s="111"/>
      <c r="CV305" s="111"/>
      <c r="CW305" s="111"/>
      <c r="CX305" s="111"/>
      <c r="CY305" s="111"/>
      <c r="CZ305" s="111"/>
      <c r="DA305" s="111"/>
      <c r="DB305" s="111"/>
      <c r="DC305" s="111"/>
      <c r="DD305" s="111"/>
      <c r="DE305" s="111"/>
      <c r="DF305" s="111"/>
      <c r="DG305" s="111"/>
      <c r="DH305" s="111"/>
      <c r="DI305" s="111"/>
    </row>
    <row r="306" spans="1:113" s="112" customFormat="1" x14ac:dyDescent="0.2">
      <c r="A306" s="30"/>
      <c r="B306" s="42"/>
      <c r="C306" s="200"/>
      <c r="D306" s="52"/>
      <c r="E306" s="51"/>
      <c r="F306" s="53"/>
      <c r="G306" s="103"/>
      <c r="H306" s="45"/>
      <c r="I306" s="104"/>
      <c r="J306" s="105"/>
      <c r="K306" s="48"/>
      <c r="L306" s="106"/>
      <c r="M306" s="104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  <c r="AA306" s="111"/>
      <c r="AB306" s="111"/>
      <c r="AC306" s="111"/>
      <c r="AD306" s="111"/>
      <c r="AE306" s="111"/>
      <c r="AF306" s="111"/>
      <c r="AG306" s="111"/>
      <c r="AH306" s="111"/>
      <c r="AI306" s="111"/>
      <c r="AJ306" s="111"/>
      <c r="AK306" s="111"/>
      <c r="AL306" s="111"/>
      <c r="AM306" s="111"/>
      <c r="AN306" s="111"/>
      <c r="AO306" s="111"/>
      <c r="AP306" s="111"/>
      <c r="AQ306" s="111"/>
      <c r="AR306" s="111"/>
      <c r="AS306" s="111"/>
      <c r="AT306" s="111"/>
      <c r="AU306" s="111"/>
      <c r="AV306" s="111"/>
      <c r="AW306" s="111"/>
      <c r="AX306" s="111"/>
      <c r="AY306" s="111"/>
      <c r="AZ306" s="111"/>
      <c r="BA306" s="111"/>
      <c r="BB306" s="111"/>
      <c r="BC306" s="111"/>
      <c r="BD306" s="111"/>
      <c r="BE306" s="111"/>
      <c r="BF306" s="111"/>
      <c r="BG306" s="111"/>
      <c r="BH306" s="111"/>
      <c r="BI306" s="111"/>
      <c r="BJ306" s="111"/>
      <c r="BK306" s="111"/>
      <c r="BL306" s="111"/>
      <c r="BM306" s="111"/>
      <c r="BN306" s="111"/>
      <c r="BO306" s="111"/>
      <c r="BP306" s="111"/>
      <c r="BQ306" s="111"/>
      <c r="BR306" s="111"/>
      <c r="BS306" s="111"/>
      <c r="BT306" s="111"/>
      <c r="BU306" s="111"/>
      <c r="BV306" s="111"/>
      <c r="BW306" s="111"/>
      <c r="BX306" s="111"/>
      <c r="BY306" s="111"/>
      <c r="BZ306" s="111"/>
      <c r="CA306" s="111"/>
      <c r="CB306" s="111"/>
      <c r="CC306" s="111"/>
      <c r="CD306" s="111"/>
      <c r="CE306" s="111"/>
      <c r="CF306" s="111"/>
      <c r="CG306" s="111"/>
      <c r="CH306" s="111"/>
      <c r="CI306" s="111"/>
      <c r="CJ306" s="111"/>
      <c r="CK306" s="111"/>
      <c r="CL306" s="111"/>
      <c r="CM306" s="111"/>
      <c r="CN306" s="111"/>
      <c r="CO306" s="111"/>
      <c r="CP306" s="111"/>
      <c r="CQ306" s="111"/>
      <c r="CR306" s="111"/>
      <c r="CS306" s="111"/>
      <c r="CT306" s="111"/>
      <c r="CU306" s="111"/>
      <c r="CV306" s="111"/>
      <c r="CW306" s="111"/>
      <c r="CX306" s="111"/>
      <c r="CY306" s="111"/>
      <c r="CZ306" s="111"/>
      <c r="DA306" s="111"/>
      <c r="DB306" s="111"/>
      <c r="DC306" s="111"/>
      <c r="DD306" s="111"/>
      <c r="DE306" s="111"/>
      <c r="DF306" s="111"/>
      <c r="DG306" s="111"/>
      <c r="DH306" s="111"/>
      <c r="DI306" s="111"/>
    </row>
    <row r="307" spans="1:113" s="112" customFormat="1" x14ac:dyDescent="0.2">
      <c r="A307" s="30" t="s">
        <v>4371</v>
      </c>
      <c r="B307" s="155"/>
      <c r="C307" s="199"/>
      <c r="D307" s="52" t="s">
        <v>3851</v>
      </c>
      <c r="E307" s="157"/>
      <c r="F307" s="53" t="s">
        <v>4393</v>
      </c>
      <c r="G307" s="54" t="s">
        <v>99</v>
      </c>
      <c r="H307" s="55"/>
      <c r="I307" s="56"/>
      <c r="J307" s="57"/>
      <c r="K307" s="58"/>
      <c r="L307" s="56">
        <v>1300</v>
      </c>
      <c r="M307" s="56" t="str">
        <f>IF(ISNUMBER(H307),L307*H307,IF(ISNUMBER(J307),J307,IF(J307="RATE ONLY",LOWER("RATE ONLY")," ")))</f>
        <v xml:space="preserve"> </v>
      </c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  <c r="AA307" s="111"/>
      <c r="AB307" s="111"/>
      <c r="AC307" s="111"/>
      <c r="AD307" s="111"/>
      <c r="AE307" s="111"/>
      <c r="AF307" s="111"/>
      <c r="AG307" s="111"/>
      <c r="AH307" s="111"/>
      <c r="AI307" s="111"/>
      <c r="AJ307" s="111"/>
      <c r="AK307" s="111"/>
      <c r="AL307" s="111"/>
      <c r="AM307" s="111"/>
      <c r="AN307" s="111"/>
      <c r="AO307" s="111"/>
      <c r="AP307" s="111"/>
      <c r="AQ307" s="111"/>
      <c r="AR307" s="111"/>
      <c r="AS307" s="111"/>
      <c r="AT307" s="111"/>
      <c r="AU307" s="111"/>
      <c r="AV307" s="111"/>
      <c r="AW307" s="111"/>
      <c r="AX307" s="111"/>
      <c r="AY307" s="111"/>
      <c r="AZ307" s="111"/>
      <c r="BA307" s="111"/>
      <c r="BB307" s="111"/>
      <c r="BC307" s="111"/>
      <c r="BD307" s="111"/>
      <c r="BE307" s="111"/>
      <c r="BF307" s="111"/>
      <c r="BG307" s="111"/>
      <c r="BH307" s="111"/>
      <c r="BI307" s="111"/>
      <c r="BJ307" s="111"/>
      <c r="BK307" s="111"/>
      <c r="BL307" s="111"/>
      <c r="BM307" s="111"/>
      <c r="BN307" s="111"/>
      <c r="BO307" s="111"/>
      <c r="BP307" s="111"/>
      <c r="BQ307" s="111"/>
      <c r="BR307" s="111"/>
      <c r="BS307" s="111"/>
      <c r="BT307" s="111"/>
      <c r="BU307" s="111"/>
      <c r="BV307" s="111"/>
      <c r="BW307" s="111"/>
      <c r="BX307" s="111"/>
      <c r="BY307" s="111"/>
      <c r="BZ307" s="111"/>
      <c r="CA307" s="111"/>
      <c r="CB307" s="111"/>
      <c r="CC307" s="111"/>
      <c r="CD307" s="111"/>
      <c r="CE307" s="111"/>
      <c r="CF307" s="111"/>
      <c r="CG307" s="111"/>
      <c r="CH307" s="111"/>
      <c r="CI307" s="111"/>
      <c r="CJ307" s="111"/>
      <c r="CK307" s="111"/>
      <c r="CL307" s="111"/>
      <c r="CM307" s="111"/>
      <c r="CN307" s="111"/>
      <c r="CO307" s="111"/>
      <c r="CP307" s="111"/>
      <c r="CQ307" s="111"/>
      <c r="CR307" s="111"/>
      <c r="CS307" s="111"/>
      <c r="CT307" s="111"/>
      <c r="CU307" s="111"/>
      <c r="CV307" s="111"/>
      <c r="CW307" s="111"/>
      <c r="CX307" s="111"/>
      <c r="CY307" s="111"/>
      <c r="CZ307" s="111"/>
      <c r="DA307" s="111"/>
      <c r="DB307" s="111"/>
      <c r="DC307" s="111"/>
      <c r="DD307" s="111"/>
      <c r="DE307" s="111"/>
      <c r="DF307" s="111"/>
      <c r="DG307" s="111"/>
      <c r="DH307" s="111"/>
      <c r="DI307" s="111"/>
    </row>
    <row r="308" spans="1:113" s="112" customFormat="1" x14ac:dyDescent="0.2">
      <c r="A308" s="30"/>
      <c r="B308" s="42"/>
      <c r="C308" s="200"/>
      <c r="D308" s="52"/>
      <c r="E308" s="51"/>
      <c r="F308" s="53"/>
      <c r="G308" s="103"/>
      <c r="H308" s="45"/>
      <c r="I308" s="104"/>
      <c r="J308" s="105"/>
      <c r="K308" s="48"/>
      <c r="L308" s="106"/>
      <c r="M308" s="104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  <c r="AA308" s="111"/>
      <c r="AB308" s="111"/>
      <c r="AC308" s="111"/>
      <c r="AD308" s="111"/>
      <c r="AE308" s="111"/>
      <c r="AF308" s="111"/>
      <c r="AG308" s="111"/>
      <c r="AH308" s="111"/>
      <c r="AI308" s="111"/>
      <c r="AJ308" s="111"/>
      <c r="AK308" s="111"/>
      <c r="AL308" s="111"/>
      <c r="AM308" s="111"/>
      <c r="AN308" s="111"/>
      <c r="AO308" s="111"/>
      <c r="AP308" s="111"/>
      <c r="AQ308" s="111"/>
      <c r="AR308" s="111"/>
      <c r="AS308" s="111"/>
      <c r="AT308" s="111"/>
      <c r="AU308" s="111"/>
      <c r="AV308" s="111"/>
      <c r="AW308" s="111"/>
      <c r="AX308" s="111"/>
      <c r="AY308" s="111"/>
      <c r="AZ308" s="111"/>
      <c r="BA308" s="111"/>
      <c r="BB308" s="111"/>
      <c r="BC308" s="111"/>
      <c r="BD308" s="111"/>
      <c r="BE308" s="111"/>
      <c r="BF308" s="111"/>
      <c r="BG308" s="111"/>
      <c r="BH308" s="111"/>
      <c r="BI308" s="111"/>
      <c r="BJ308" s="111"/>
      <c r="BK308" s="111"/>
      <c r="BL308" s="111"/>
      <c r="BM308" s="111"/>
      <c r="BN308" s="111"/>
      <c r="BO308" s="111"/>
      <c r="BP308" s="111"/>
      <c r="BQ308" s="111"/>
      <c r="BR308" s="111"/>
      <c r="BS308" s="111"/>
      <c r="BT308" s="111"/>
      <c r="BU308" s="111"/>
      <c r="BV308" s="111"/>
      <c r="BW308" s="111"/>
      <c r="BX308" s="111"/>
      <c r="BY308" s="111"/>
      <c r="BZ308" s="111"/>
      <c r="CA308" s="111"/>
      <c r="CB308" s="111"/>
      <c r="CC308" s="111"/>
      <c r="CD308" s="111"/>
      <c r="CE308" s="111"/>
      <c r="CF308" s="111"/>
      <c r="CG308" s="111"/>
      <c r="CH308" s="111"/>
      <c r="CI308" s="111"/>
      <c r="CJ308" s="111"/>
      <c r="CK308" s="111"/>
      <c r="CL308" s="111"/>
      <c r="CM308" s="111"/>
      <c r="CN308" s="111"/>
      <c r="CO308" s="111"/>
      <c r="CP308" s="111"/>
      <c r="CQ308" s="111"/>
      <c r="CR308" s="111"/>
      <c r="CS308" s="111"/>
      <c r="CT308" s="111"/>
      <c r="CU308" s="111"/>
      <c r="CV308" s="111"/>
      <c r="CW308" s="111"/>
      <c r="CX308" s="111"/>
      <c r="CY308" s="111"/>
      <c r="CZ308" s="111"/>
      <c r="DA308" s="111"/>
      <c r="DB308" s="111"/>
      <c r="DC308" s="111"/>
      <c r="DD308" s="111"/>
      <c r="DE308" s="111"/>
      <c r="DF308" s="111"/>
      <c r="DG308" s="111"/>
      <c r="DH308" s="111"/>
      <c r="DI308" s="111"/>
    </row>
    <row r="309" spans="1:113" s="112" customFormat="1" x14ac:dyDescent="0.2">
      <c r="A309" s="30" t="s">
        <v>4371</v>
      </c>
      <c r="B309" s="155"/>
      <c r="C309" s="199"/>
      <c r="D309" s="52" t="s">
        <v>3852</v>
      </c>
      <c r="E309" s="157"/>
      <c r="F309" s="53" t="s">
        <v>4467</v>
      </c>
      <c r="G309" s="54" t="s">
        <v>99</v>
      </c>
      <c r="H309" s="55"/>
      <c r="I309" s="56"/>
      <c r="J309" s="57"/>
      <c r="K309" s="58"/>
      <c r="L309" s="56">
        <v>1900</v>
      </c>
      <c r="M309" s="56" t="str">
        <f>IF(ISNUMBER(H309),L309*H309,IF(ISNUMBER(J309),J309,IF(J309="RATE ONLY",LOWER("RATE ONLY")," ")))</f>
        <v xml:space="preserve"> </v>
      </c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  <c r="AA309" s="111"/>
      <c r="AB309" s="111"/>
      <c r="AC309" s="111"/>
      <c r="AD309" s="111"/>
      <c r="AE309" s="111"/>
      <c r="AF309" s="111"/>
      <c r="AG309" s="111"/>
      <c r="AH309" s="111"/>
      <c r="AI309" s="111"/>
      <c r="AJ309" s="111"/>
      <c r="AK309" s="111"/>
      <c r="AL309" s="111"/>
      <c r="AM309" s="111"/>
      <c r="AN309" s="111"/>
      <c r="AO309" s="111"/>
      <c r="AP309" s="111"/>
      <c r="AQ309" s="111"/>
      <c r="AR309" s="111"/>
      <c r="AS309" s="111"/>
      <c r="AT309" s="111"/>
      <c r="AU309" s="111"/>
      <c r="AV309" s="111"/>
      <c r="AW309" s="111"/>
      <c r="AX309" s="111"/>
      <c r="AY309" s="111"/>
      <c r="AZ309" s="111"/>
      <c r="BA309" s="111"/>
      <c r="BB309" s="111"/>
      <c r="BC309" s="111"/>
      <c r="BD309" s="111"/>
      <c r="BE309" s="111"/>
      <c r="BF309" s="111"/>
      <c r="BG309" s="111"/>
      <c r="BH309" s="111"/>
      <c r="BI309" s="111"/>
      <c r="BJ309" s="111"/>
      <c r="BK309" s="111"/>
      <c r="BL309" s="111"/>
      <c r="BM309" s="111"/>
      <c r="BN309" s="111"/>
      <c r="BO309" s="111"/>
      <c r="BP309" s="111"/>
      <c r="BQ309" s="111"/>
      <c r="BR309" s="111"/>
      <c r="BS309" s="111"/>
      <c r="BT309" s="111"/>
      <c r="BU309" s="111"/>
      <c r="BV309" s="111"/>
      <c r="BW309" s="111"/>
      <c r="BX309" s="111"/>
      <c r="BY309" s="111"/>
      <c r="BZ309" s="111"/>
      <c r="CA309" s="111"/>
      <c r="CB309" s="111"/>
      <c r="CC309" s="111"/>
      <c r="CD309" s="111"/>
      <c r="CE309" s="111"/>
      <c r="CF309" s="111"/>
      <c r="CG309" s="111"/>
      <c r="CH309" s="111"/>
      <c r="CI309" s="111"/>
      <c r="CJ309" s="111"/>
      <c r="CK309" s="111"/>
      <c r="CL309" s="111"/>
      <c r="CM309" s="111"/>
      <c r="CN309" s="111"/>
      <c r="CO309" s="111"/>
      <c r="CP309" s="111"/>
      <c r="CQ309" s="111"/>
      <c r="CR309" s="111"/>
      <c r="CS309" s="111"/>
      <c r="CT309" s="111"/>
      <c r="CU309" s="111"/>
      <c r="CV309" s="111"/>
      <c r="CW309" s="111"/>
      <c r="CX309" s="111"/>
      <c r="CY309" s="111"/>
      <c r="CZ309" s="111"/>
      <c r="DA309" s="111"/>
      <c r="DB309" s="111"/>
      <c r="DC309" s="111"/>
      <c r="DD309" s="111"/>
      <c r="DE309" s="111"/>
      <c r="DF309" s="111"/>
      <c r="DG309" s="111"/>
      <c r="DH309" s="111"/>
      <c r="DI309" s="111"/>
    </row>
    <row r="310" spans="1:113" s="112" customFormat="1" x14ac:dyDescent="0.2">
      <c r="A310" s="30"/>
      <c r="B310" s="42"/>
      <c r="C310" s="200"/>
      <c r="D310" s="52"/>
      <c r="E310" s="51"/>
      <c r="F310" s="53"/>
      <c r="G310" s="103"/>
      <c r="H310" s="45"/>
      <c r="I310" s="104"/>
      <c r="J310" s="105"/>
      <c r="K310" s="48"/>
      <c r="L310" s="106"/>
      <c r="M310" s="104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  <c r="AA310" s="111"/>
      <c r="AB310" s="111"/>
      <c r="AC310" s="111"/>
      <c r="AD310" s="111"/>
      <c r="AE310" s="111"/>
      <c r="AF310" s="111"/>
      <c r="AG310" s="111"/>
      <c r="AH310" s="111"/>
      <c r="AI310" s="111"/>
      <c r="AJ310" s="111"/>
      <c r="AK310" s="111"/>
      <c r="AL310" s="111"/>
      <c r="AM310" s="111"/>
      <c r="AN310" s="111"/>
      <c r="AO310" s="111"/>
      <c r="AP310" s="111"/>
      <c r="AQ310" s="111"/>
      <c r="AR310" s="111"/>
      <c r="AS310" s="111"/>
      <c r="AT310" s="111"/>
      <c r="AU310" s="111"/>
      <c r="AV310" s="111"/>
      <c r="AW310" s="111"/>
      <c r="AX310" s="111"/>
      <c r="AY310" s="111"/>
      <c r="AZ310" s="111"/>
      <c r="BA310" s="111"/>
      <c r="BB310" s="111"/>
      <c r="BC310" s="111"/>
      <c r="BD310" s="111"/>
      <c r="BE310" s="111"/>
      <c r="BF310" s="111"/>
      <c r="BG310" s="111"/>
      <c r="BH310" s="111"/>
      <c r="BI310" s="111"/>
      <c r="BJ310" s="111"/>
      <c r="BK310" s="111"/>
      <c r="BL310" s="111"/>
      <c r="BM310" s="111"/>
      <c r="BN310" s="111"/>
      <c r="BO310" s="111"/>
      <c r="BP310" s="111"/>
      <c r="BQ310" s="111"/>
      <c r="BR310" s="111"/>
      <c r="BS310" s="111"/>
      <c r="BT310" s="111"/>
      <c r="BU310" s="111"/>
      <c r="BV310" s="111"/>
      <c r="BW310" s="111"/>
      <c r="BX310" s="111"/>
      <c r="BY310" s="111"/>
      <c r="BZ310" s="111"/>
      <c r="CA310" s="111"/>
      <c r="CB310" s="111"/>
      <c r="CC310" s="111"/>
      <c r="CD310" s="111"/>
      <c r="CE310" s="111"/>
      <c r="CF310" s="111"/>
      <c r="CG310" s="111"/>
      <c r="CH310" s="111"/>
      <c r="CI310" s="111"/>
      <c r="CJ310" s="111"/>
      <c r="CK310" s="111"/>
      <c r="CL310" s="111"/>
      <c r="CM310" s="111"/>
      <c r="CN310" s="111"/>
      <c r="CO310" s="111"/>
      <c r="CP310" s="111"/>
      <c r="CQ310" s="111"/>
      <c r="CR310" s="111"/>
      <c r="CS310" s="111"/>
      <c r="CT310" s="111"/>
      <c r="CU310" s="111"/>
      <c r="CV310" s="111"/>
      <c r="CW310" s="111"/>
      <c r="CX310" s="111"/>
      <c r="CY310" s="111"/>
      <c r="CZ310" s="111"/>
      <c r="DA310" s="111"/>
      <c r="DB310" s="111"/>
      <c r="DC310" s="111"/>
      <c r="DD310" s="111"/>
      <c r="DE310" s="111"/>
      <c r="DF310" s="111"/>
      <c r="DG310" s="111"/>
      <c r="DH310" s="111"/>
      <c r="DI310" s="111"/>
    </row>
    <row r="311" spans="1:113" s="112" customFormat="1" hidden="1" x14ac:dyDescent="0.2">
      <c r="A311" s="30" t="s">
        <v>4371</v>
      </c>
      <c r="B311" s="166"/>
      <c r="C311" s="201"/>
      <c r="D311" s="168" t="s">
        <v>3853</v>
      </c>
      <c r="E311" s="159"/>
      <c r="F311" s="161" t="s">
        <v>4507</v>
      </c>
      <c r="G311" s="162" t="s">
        <v>99</v>
      </c>
      <c r="H311" s="163"/>
      <c r="I311" s="164"/>
      <c r="J311" s="165"/>
      <c r="K311" s="58"/>
      <c r="L311" s="56"/>
      <c r="M311" s="56" t="str">
        <f t="shared" ref="M311" si="5">IF(ISNUMBER(H311),L311*H311,IF(ISNUMBER(J311),J311,IF(J311="RATE ONLY",LOWER("RATE ONLY")," ")))</f>
        <v xml:space="preserve"> </v>
      </c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  <c r="AA311" s="111"/>
      <c r="AB311" s="111"/>
      <c r="AC311" s="111"/>
      <c r="AD311" s="111"/>
      <c r="AE311" s="111"/>
      <c r="AF311" s="111"/>
      <c r="AG311" s="111"/>
      <c r="AH311" s="111"/>
      <c r="AI311" s="111"/>
      <c r="AJ311" s="111"/>
      <c r="AK311" s="111"/>
      <c r="AL311" s="111"/>
      <c r="AM311" s="111"/>
      <c r="AN311" s="111"/>
      <c r="AO311" s="111"/>
      <c r="AP311" s="111"/>
      <c r="AQ311" s="111"/>
      <c r="AR311" s="111"/>
      <c r="AS311" s="111"/>
      <c r="AT311" s="111"/>
      <c r="AU311" s="111"/>
      <c r="AV311" s="111"/>
      <c r="AW311" s="111"/>
      <c r="AX311" s="111"/>
      <c r="AY311" s="111"/>
      <c r="AZ311" s="111"/>
      <c r="BA311" s="111"/>
      <c r="BB311" s="111"/>
      <c r="BC311" s="111"/>
      <c r="BD311" s="111"/>
      <c r="BE311" s="111"/>
      <c r="BF311" s="111"/>
      <c r="BG311" s="111"/>
      <c r="BH311" s="111"/>
      <c r="BI311" s="111"/>
      <c r="BJ311" s="111"/>
      <c r="BK311" s="111"/>
      <c r="BL311" s="111"/>
      <c r="BM311" s="111"/>
      <c r="BN311" s="111"/>
      <c r="BO311" s="111"/>
      <c r="BP311" s="111"/>
      <c r="BQ311" s="111"/>
      <c r="BR311" s="111"/>
      <c r="BS311" s="111"/>
      <c r="BT311" s="111"/>
      <c r="BU311" s="111"/>
      <c r="BV311" s="111"/>
      <c r="BW311" s="111"/>
      <c r="BX311" s="111"/>
      <c r="BY311" s="111"/>
      <c r="BZ311" s="111"/>
      <c r="CA311" s="111"/>
      <c r="CB311" s="111"/>
      <c r="CC311" s="111"/>
      <c r="CD311" s="111"/>
      <c r="CE311" s="111"/>
      <c r="CF311" s="111"/>
      <c r="CG311" s="111"/>
      <c r="CH311" s="111"/>
      <c r="CI311" s="111"/>
      <c r="CJ311" s="111"/>
      <c r="CK311" s="111"/>
      <c r="CL311" s="111"/>
      <c r="CM311" s="111"/>
      <c r="CN311" s="111"/>
      <c r="CO311" s="111"/>
      <c r="CP311" s="111"/>
      <c r="CQ311" s="111"/>
      <c r="CR311" s="111"/>
      <c r="CS311" s="111"/>
      <c r="CT311" s="111"/>
      <c r="CU311" s="111"/>
      <c r="CV311" s="111"/>
      <c r="CW311" s="111"/>
      <c r="CX311" s="111"/>
      <c r="CY311" s="111"/>
      <c r="CZ311" s="111"/>
      <c r="DA311" s="111"/>
      <c r="DB311" s="111"/>
      <c r="DC311" s="111"/>
      <c r="DD311" s="111"/>
      <c r="DE311" s="111"/>
      <c r="DF311" s="111"/>
      <c r="DG311" s="111"/>
      <c r="DH311" s="111"/>
      <c r="DI311" s="111"/>
    </row>
    <row r="312" spans="1:113" s="112" customFormat="1" x14ac:dyDescent="0.2">
      <c r="A312" s="30" t="s">
        <v>56</v>
      </c>
      <c r="B312" s="155"/>
      <c r="C312" s="199" t="s">
        <v>5276</v>
      </c>
      <c r="D312" s="52"/>
      <c r="E312" s="157"/>
      <c r="F312" s="53" t="s">
        <v>4508</v>
      </c>
      <c r="G312" s="54"/>
      <c r="H312" s="55"/>
      <c r="I312" s="56"/>
      <c r="J312" s="57"/>
      <c r="K312" s="58"/>
      <c r="L312" s="56"/>
      <c r="M312" s="56" t="str">
        <f>IF(ISNUMBER(H312),L312*H312,IF(ISNUMBER(J312),J312,IF(J312="RATE ONLY",LOWER("RATE ONLY")," ")))</f>
        <v xml:space="preserve"> </v>
      </c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  <c r="AA312" s="111"/>
      <c r="AB312" s="111"/>
      <c r="AC312" s="111"/>
      <c r="AD312" s="111"/>
      <c r="AE312" s="111"/>
      <c r="AF312" s="111"/>
      <c r="AG312" s="111"/>
      <c r="AH312" s="111"/>
      <c r="AI312" s="111"/>
      <c r="AJ312" s="111"/>
      <c r="AK312" s="111"/>
      <c r="AL312" s="111"/>
      <c r="AM312" s="111"/>
      <c r="AN312" s="111"/>
      <c r="AO312" s="111"/>
      <c r="AP312" s="111"/>
      <c r="AQ312" s="111"/>
      <c r="AR312" s="111"/>
      <c r="AS312" s="111"/>
      <c r="AT312" s="111"/>
      <c r="AU312" s="111"/>
      <c r="AV312" s="111"/>
      <c r="AW312" s="111"/>
      <c r="AX312" s="111"/>
      <c r="AY312" s="111"/>
      <c r="AZ312" s="111"/>
      <c r="BA312" s="111"/>
      <c r="BB312" s="111"/>
      <c r="BC312" s="111"/>
      <c r="BD312" s="111"/>
      <c r="BE312" s="111"/>
      <c r="BF312" s="111"/>
      <c r="BG312" s="111"/>
      <c r="BH312" s="111"/>
      <c r="BI312" s="111"/>
      <c r="BJ312" s="111"/>
      <c r="BK312" s="111"/>
      <c r="BL312" s="111"/>
      <c r="BM312" s="111"/>
      <c r="BN312" s="111"/>
      <c r="BO312" s="111"/>
      <c r="BP312" s="111"/>
      <c r="BQ312" s="111"/>
      <c r="BR312" s="111"/>
      <c r="BS312" s="111"/>
      <c r="BT312" s="111"/>
      <c r="BU312" s="111"/>
      <c r="BV312" s="111"/>
      <c r="BW312" s="111"/>
      <c r="BX312" s="111"/>
      <c r="BY312" s="111"/>
      <c r="BZ312" s="111"/>
      <c r="CA312" s="111"/>
      <c r="CB312" s="111"/>
      <c r="CC312" s="111"/>
      <c r="CD312" s="111"/>
      <c r="CE312" s="111"/>
      <c r="CF312" s="111"/>
      <c r="CG312" s="111"/>
      <c r="CH312" s="111"/>
      <c r="CI312" s="111"/>
      <c r="CJ312" s="111"/>
      <c r="CK312" s="111"/>
      <c r="CL312" s="111"/>
      <c r="CM312" s="111"/>
      <c r="CN312" s="111"/>
      <c r="CO312" s="111"/>
      <c r="CP312" s="111"/>
      <c r="CQ312" s="111"/>
      <c r="CR312" s="111"/>
      <c r="CS312" s="111"/>
      <c r="CT312" s="111"/>
      <c r="CU312" s="111"/>
      <c r="CV312" s="111"/>
      <c r="CW312" s="111"/>
      <c r="CX312" s="111"/>
      <c r="CY312" s="111"/>
      <c r="CZ312" s="111"/>
      <c r="DA312" s="111"/>
      <c r="DB312" s="111"/>
      <c r="DC312" s="111"/>
      <c r="DD312" s="111"/>
      <c r="DE312" s="111"/>
      <c r="DF312" s="111"/>
      <c r="DG312" s="111"/>
      <c r="DH312" s="111"/>
      <c r="DI312" s="111"/>
    </row>
    <row r="313" spans="1:113" s="112" customFormat="1" x14ac:dyDescent="0.2">
      <c r="A313" s="30"/>
      <c r="B313" s="42"/>
      <c r="C313" s="51"/>
      <c r="D313" s="52"/>
      <c r="E313" s="51"/>
      <c r="F313" s="53"/>
      <c r="G313" s="103"/>
      <c r="H313" s="45"/>
      <c r="I313" s="104"/>
      <c r="J313" s="105"/>
      <c r="K313" s="48"/>
      <c r="L313" s="106"/>
      <c r="M313" s="104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  <c r="AA313" s="111"/>
      <c r="AB313" s="111"/>
      <c r="AC313" s="111"/>
      <c r="AD313" s="111"/>
      <c r="AE313" s="111"/>
      <c r="AF313" s="111"/>
      <c r="AG313" s="111"/>
      <c r="AH313" s="111"/>
      <c r="AI313" s="111"/>
      <c r="AJ313" s="111"/>
      <c r="AK313" s="111"/>
      <c r="AL313" s="111"/>
      <c r="AM313" s="111"/>
      <c r="AN313" s="111"/>
      <c r="AO313" s="111"/>
      <c r="AP313" s="111"/>
      <c r="AQ313" s="111"/>
      <c r="AR313" s="111"/>
      <c r="AS313" s="111"/>
      <c r="AT313" s="111"/>
      <c r="AU313" s="111"/>
      <c r="AV313" s="111"/>
      <c r="AW313" s="111"/>
      <c r="AX313" s="111"/>
      <c r="AY313" s="111"/>
      <c r="AZ313" s="111"/>
      <c r="BA313" s="111"/>
      <c r="BB313" s="111"/>
      <c r="BC313" s="111"/>
      <c r="BD313" s="111"/>
      <c r="BE313" s="111"/>
      <c r="BF313" s="111"/>
      <c r="BG313" s="111"/>
      <c r="BH313" s="111"/>
      <c r="BI313" s="111"/>
      <c r="BJ313" s="111"/>
      <c r="BK313" s="111"/>
      <c r="BL313" s="111"/>
      <c r="BM313" s="111"/>
      <c r="BN313" s="111"/>
      <c r="BO313" s="111"/>
      <c r="BP313" s="111"/>
      <c r="BQ313" s="111"/>
      <c r="BR313" s="111"/>
      <c r="BS313" s="111"/>
      <c r="BT313" s="111"/>
      <c r="BU313" s="111"/>
      <c r="BV313" s="111"/>
      <c r="BW313" s="111"/>
      <c r="BX313" s="111"/>
      <c r="BY313" s="111"/>
      <c r="BZ313" s="111"/>
      <c r="CA313" s="111"/>
      <c r="CB313" s="111"/>
      <c r="CC313" s="111"/>
      <c r="CD313" s="111"/>
      <c r="CE313" s="111"/>
      <c r="CF313" s="111"/>
      <c r="CG313" s="111"/>
      <c r="CH313" s="111"/>
      <c r="CI313" s="111"/>
      <c r="CJ313" s="111"/>
      <c r="CK313" s="111"/>
      <c r="CL313" s="111"/>
      <c r="CM313" s="111"/>
      <c r="CN313" s="111"/>
      <c r="CO313" s="111"/>
      <c r="CP313" s="111"/>
      <c r="CQ313" s="111"/>
      <c r="CR313" s="111"/>
      <c r="CS313" s="111"/>
      <c r="CT313" s="111"/>
      <c r="CU313" s="111"/>
      <c r="CV313" s="111"/>
      <c r="CW313" s="111"/>
      <c r="CX313" s="111"/>
      <c r="CY313" s="111"/>
      <c r="CZ313" s="111"/>
      <c r="DA313" s="111"/>
      <c r="DB313" s="111"/>
      <c r="DC313" s="111"/>
      <c r="DD313" s="111"/>
      <c r="DE313" s="111"/>
      <c r="DF313" s="111"/>
      <c r="DG313" s="111"/>
      <c r="DH313" s="111"/>
      <c r="DI313" s="111"/>
    </row>
    <row r="314" spans="1:113" s="112" customFormat="1" x14ac:dyDescent="0.2">
      <c r="A314" s="30" t="s">
        <v>4371</v>
      </c>
      <c r="B314" s="155"/>
      <c r="C314" s="151"/>
      <c r="D314" s="52" t="s">
        <v>3850</v>
      </c>
      <c r="E314" s="157"/>
      <c r="F314" s="53" t="s">
        <v>4509</v>
      </c>
      <c r="G314" s="54" t="s">
        <v>99</v>
      </c>
      <c r="H314" s="55"/>
      <c r="I314" s="56"/>
      <c r="J314" s="57"/>
      <c r="K314" s="58"/>
      <c r="L314" s="56">
        <v>850</v>
      </c>
      <c r="M314" s="56" t="str">
        <f>IF(ISNUMBER(H314),L314*H314,IF(ISNUMBER(J314),J314,IF(J314="RATE ONLY",LOWER("RATE ONLY")," ")))</f>
        <v xml:space="preserve"> </v>
      </c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  <c r="AA314" s="111"/>
      <c r="AB314" s="111"/>
      <c r="AC314" s="111"/>
      <c r="AD314" s="111"/>
      <c r="AE314" s="111"/>
      <c r="AF314" s="111"/>
      <c r="AG314" s="111"/>
      <c r="AH314" s="111"/>
      <c r="AI314" s="111"/>
      <c r="AJ314" s="111"/>
      <c r="AK314" s="111"/>
      <c r="AL314" s="111"/>
      <c r="AM314" s="111"/>
      <c r="AN314" s="111"/>
      <c r="AO314" s="111"/>
      <c r="AP314" s="111"/>
      <c r="AQ314" s="111"/>
      <c r="AR314" s="111"/>
      <c r="AS314" s="111"/>
      <c r="AT314" s="111"/>
      <c r="AU314" s="111"/>
      <c r="AV314" s="111"/>
      <c r="AW314" s="111"/>
      <c r="AX314" s="111"/>
      <c r="AY314" s="111"/>
      <c r="AZ314" s="111"/>
      <c r="BA314" s="111"/>
      <c r="BB314" s="111"/>
      <c r="BC314" s="111"/>
      <c r="BD314" s="111"/>
      <c r="BE314" s="111"/>
      <c r="BF314" s="111"/>
      <c r="BG314" s="111"/>
      <c r="BH314" s="111"/>
      <c r="BI314" s="111"/>
      <c r="BJ314" s="111"/>
      <c r="BK314" s="111"/>
      <c r="BL314" s="111"/>
      <c r="BM314" s="111"/>
      <c r="BN314" s="111"/>
      <c r="BO314" s="111"/>
      <c r="BP314" s="111"/>
      <c r="BQ314" s="111"/>
      <c r="BR314" s="111"/>
      <c r="BS314" s="111"/>
      <c r="BT314" s="111"/>
      <c r="BU314" s="111"/>
      <c r="BV314" s="111"/>
      <c r="BW314" s="111"/>
      <c r="BX314" s="111"/>
      <c r="BY314" s="111"/>
      <c r="BZ314" s="111"/>
      <c r="CA314" s="111"/>
      <c r="CB314" s="111"/>
      <c r="CC314" s="111"/>
      <c r="CD314" s="111"/>
      <c r="CE314" s="111"/>
      <c r="CF314" s="111"/>
      <c r="CG314" s="111"/>
      <c r="CH314" s="111"/>
      <c r="CI314" s="111"/>
      <c r="CJ314" s="111"/>
      <c r="CK314" s="111"/>
      <c r="CL314" s="111"/>
      <c r="CM314" s="111"/>
      <c r="CN314" s="111"/>
      <c r="CO314" s="111"/>
      <c r="CP314" s="111"/>
      <c r="CQ314" s="111"/>
      <c r="CR314" s="111"/>
      <c r="CS314" s="111"/>
      <c r="CT314" s="111"/>
      <c r="CU314" s="111"/>
      <c r="CV314" s="111"/>
      <c r="CW314" s="111"/>
      <c r="CX314" s="111"/>
      <c r="CY314" s="111"/>
      <c r="CZ314" s="111"/>
      <c r="DA314" s="111"/>
      <c r="DB314" s="111"/>
      <c r="DC314" s="111"/>
      <c r="DD314" s="111"/>
      <c r="DE314" s="111"/>
      <c r="DF314" s="111"/>
      <c r="DG314" s="111"/>
      <c r="DH314" s="111"/>
      <c r="DI314" s="111"/>
    </row>
    <row r="315" spans="1:113" s="112" customFormat="1" x14ac:dyDescent="0.2">
      <c r="A315" s="30"/>
      <c r="B315" s="42"/>
      <c r="C315" s="51"/>
      <c r="D315" s="52"/>
      <c r="E315" s="51"/>
      <c r="F315" s="53"/>
      <c r="G315" s="103"/>
      <c r="H315" s="45"/>
      <c r="I315" s="104"/>
      <c r="J315" s="105"/>
      <c r="K315" s="48"/>
      <c r="L315" s="106"/>
      <c r="M315" s="104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  <c r="AA315" s="111"/>
      <c r="AB315" s="111"/>
      <c r="AC315" s="111"/>
      <c r="AD315" s="111"/>
      <c r="AE315" s="111"/>
      <c r="AF315" s="111"/>
      <c r="AG315" s="111"/>
      <c r="AH315" s="111"/>
      <c r="AI315" s="111"/>
      <c r="AJ315" s="111"/>
      <c r="AK315" s="111"/>
      <c r="AL315" s="111"/>
      <c r="AM315" s="111"/>
      <c r="AN315" s="111"/>
      <c r="AO315" s="111"/>
      <c r="AP315" s="111"/>
      <c r="AQ315" s="111"/>
      <c r="AR315" s="111"/>
      <c r="AS315" s="111"/>
      <c r="AT315" s="111"/>
      <c r="AU315" s="111"/>
      <c r="AV315" s="111"/>
      <c r="AW315" s="111"/>
      <c r="AX315" s="111"/>
      <c r="AY315" s="111"/>
      <c r="AZ315" s="111"/>
      <c r="BA315" s="111"/>
      <c r="BB315" s="111"/>
      <c r="BC315" s="111"/>
      <c r="BD315" s="111"/>
      <c r="BE315" s="111"/>
      <c r="BF315" s="111"/>
      <c r="BG315" s="111"/>
      <c r="BH315" s="111"/>
      <c r="BI315" s="111"/>
      <c r="BJ315" s="111"/>
      <c r="BK315" s="111"/>
      <c r="BL315" s="111"/>
      <c r="BM315" s="111"/>
      <c r="BN315" s="111"/>
      <c r="BO315" s="111"/>
      <c r="BP315" s="111"/>
      <c r="BQ315" s="111"/>
      <c r="BR315" s="111"/>
      <c r="BS315" s="111"/>
      <c r="BT315" s="111"/>
      <c r="BU315" s="111"/>
      <c r="BV315" s="111"/>
      <c r="BW315" s="111"/>
      <c r="BX315" s="111"/>
      <c r="BY315" s="111"/>
      <c r="BZ315" s="111"/>
      <c r="CA315" s="111"/>
      <c r="CB315" s="111"/>
      <c r="CC315" s="111"/>
      <c r="CD315" s="111"/>
      <c r="CE315" s="111"/>
      <c r="CF315" s="111"/>
      <c r="CG315" s="111"/>
      <c r="CH315" s="111"/>
      <c r="CI315" s="111"/>
      <c r="CJ315" s="111"/>
      <c r="CK315" s="111"/>
      <c r="CL315" s="111"/>
      <c r="CM315" s="111"/>
      <c r="CN315" s="111"/>
      <c r="CO315" s="111"/>
      <c r="CP315" s="111"/>
      <c r="CQ315" s="111"/>
      <c r="CR315" s="111"/>
      <c r="CS315" s="111"/>
      <c r="CT315" s="111"/>
      <c r="CU315" s="111"/>
      <c r="CV315" s="111"/>
      <c r="CW315" s="111"/>
      <c r="CX315" s="111"/>
      <c r="CY315" s="111"/>
      <c r="CZ315" s="111"/>
      <c r="DA315" s="111"/>
      <c r="DB315" s="111"/>
      <c r="DC315" s="111"/>
      <c r="DD315" s="111"/>
      <c r="DE315" s="111"/>
      <c r="DF315" s="111"/>
      <c r="DG315" s="111"/>
      <c r="DH315" s="111"/>
      <c r="DI315" s="111"/>
    </row>
    <row r="316" spans="1:113" s="112" customFormat="1" x14ac:dyDescent="0.2">
      <c r="A316" s="30" t="s">
        <v>4371</v>
      </c>
      <c r="B316" s="155"/>
      <c r="C316" s="151"/>
      <c r="D316" s="52" t="s">
        <v>3851</v>
      </c>
      <c r="E316" s="157"/>
      <c r="F316" s="53" t="s">
        <v>4470</v>
      </c>
      <c r="G316" s="54" t="s">
        <v>99</v>
      </c>
      <c r="H316" s="55"/>
      <c r="I316" s="56"/>
      <c r="J316" s="57"/>
      <c r="K316" s="58"/>
      <c r="L316" s="56">
        <v>1050</v>
      </c>
      <c r="M316" s="56" t="str">
        <f>IF(ISNUMBER(H316),L316*H316,IF(ISNUMBER(J316),J316,IF(J316="RATE ONLY",LOWER("RATE ONLY")," ")))</f>
        <v xml:space="preserve"> </v>
      </c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  <c r="AA316" s="111"/>
      <c r="AB316" s="111"/>
      <c r="AC316" s="111"/>
      <c r="AD316" s="111"/>
      <c r="AE316" s="111"/>
      <c r="AF316" s="111"/>
      <c r="AG316" s="111"/>
      <c r="AH316" s="111"/>
      <c r="AI316" s="111"/>
      <c r="AJ316" s="111"/>
      <c r="AK316" s="111"/>
      <c r="AL316" s="111"/>
      <c r="AM316" s="111"/>
      <c r="AN316" s="111"/>
      <c r="AO316" s="111"/>
      <c r="AP316" s="111"/>
      <c r="AQ316" s="111"/>
      <c r="AR316" s="111"/>
      <c r="AS316" s="111"/>
      <c r="AT316" s="111"/>
      <c r="AU316" s="111"/>
      <c r="AV316" s="111"/>
      <c r="AW316" s="111"/>
      <c r="AX316" s="111"/>
      <c r="AY316" s="111"/>
      <c r="AZ316" s="111"/>
      <c r="BA316" s="111"/>
      <c r="BB316" s="111"/>
      <c r="BC316" s="111"/>
      <c r="BD316" s="111"/>
      <c r="BE316" s="111"/>
      <c r="BF316" s="111"/>
      <c r="BG316" s="111"/>
      <c r="BH316" s="111"/>
      <c r="BI316" s="111"/>
      <c r="BJ316" s="111"/>
      <c r="BK316" s="111"/>
      <c r="BL316" s="111"/>
      <c r="BM316" s="111"/>
      <c r="BN316" s="111"/>
      <c r="BO316" s="111"/>
      <c r="BP316" s="111"/>
      <c r="BQ316" s="111"/>
      <c r="BR316" s="111"/>
      <c r="BS316" s="111"/>
      <c r="BT316" s="111"/>
      <c r="BU316" s="111"/>
      <c r="BV316" s="111"/>
      <c r="BW316" s="111"/>
      <c r="BX316" s="111"/>
      <c r="BY316" s="111"/>
      <c r="BZ316" s="111"/>
      <c r="CA316" s="111"/>
      <c r="CB316" s="111"/>
      <c r="CC316" s="111"/>
      <c r="CD316" s="111"/>
      <c r="CE316" s="111"/>
      <c r="CF316" s="111"/>
      <c r="CG316" s="111"/>
      <c r="CH316" s="111"/>
      <c r="CI316" s="111"/>
      <c r="CJ316" s="111"/>
      <c r="CK316" s="111"/>
      <c r="CL316" s="111"/>
      <c r="CM316" s="111"/>
      <c r="CN316" s="111"/>
      <c r="CO316" s="111"/>
      <c r="CP316" s="111"/>
      <c r="CQ316" s="111"/>
      <c r="CR316" s="111"/>
      <c r="CS316" s="111"/>
      <c r="CT316" s="111"/>
      <c r="CU316" s="111"/>
      <c r="CV316" s="111"/>
      <c r="CW316" s="111"/>
      <c r="CX316" s="111"/>
      <c r="CY316" s="111"/>
      <c r="CZ316" s="111"/>
      <c r="DA316" s="111"/>
      <c r="DB316" s="111"/>
      <c r="DC316" s="111"/>
      <c r="DD316" s="111"/>
      <c r="DE316" s="111"/>
      <c r="DF316" s="111"/>
      <c r="DG316" s="111"/>
      <c r="DH316" s="111"/>
      <c r="DI316" s="111"/>
    </row>
    <row r="317" spans="1:113" s="112" customFormat="1" x14ac:dyDescent="0.2">
      <c r="A317" s="30"/>
      <c r="B317" s="42"/>
      <c r="C317" s="51"/>
      <c r="D317" s="52"/>
      <c r="E317" s="51"/>
      <c r="F317" s="53"/>
      <c r="G317" s="103"/>
      <c r="H317" s="45"/>
      <c r="I317" s="104"/>
      <c r="J317" s="105"/>
      <c r="K317" s="48"/>
      <c r="L317" s="106"/>
      <c r="M317" s="104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  <c r="AA317" s="111"/>
      <c r="AB317" s="111"/>
      <c r="AC317" s="111"/>
      <c r="AD317" s="111"/>
      <c r="AE317" s="111"/>
      <c r="AF317" s="111"/>
      <c r="AG317" s="111"/>
      <c r="AH317" s="111"/>
      <c r="AI317" s="111"/>
      <c r="AJ317" s="111"/>
      <c r="AK317" s="111"/>
      <c r="AL317" s="111"/>
      <c r="AM317" s="111"/>
      <c r="AN317" s="111"/>
      <c r="AO317" s="111"/>
      <c r="AP317" s="111"/>
      <c r="AQ317" s="111"/>
      <c r="AR317" s="111"/>
      <c r="AS317" s="111"/>
      <c r="AT317" s="111"/>
      <c r="AU317" s="111"/>
      <c r="AV317" s="111"/>
      <c r="AW317" s="111"/>
      <c r="AX317" s="111"/>
      <c r="AY317" s="111"/>
      <c r="AZ317" s="111"/>
      <c r="BA317" s="111"/>
      <c r="BB317" s="111"/>
      <c r="BC317" s="111"/>
      <c r="BD317" s="111"/>
      <c r="BE317" s="111"/>
      <c r="BF317" s="111"/>
      <c r="BG317" s="111"/>
      <c r="BH317" s="111"/>
      <c r="BI317" s="111"/>
      <c r="BJ317" s="111"/>
      <c r="BK317" s="111"/>
      <c r="BL317" s="111"/>
      <c r="BM317" s="111"/>
      <c r="BN317" s="111"/>
      <c r="BO317" s="111"/>
      <c r="BP317" s="111"/>
      <c r="BQ317" s="111"/>
      <c r="BR317" s="111"/>
      <c r="BS317" s="111"/>
      <c r="BT317" s="111"/>
      <c r="BU317" s="111"/>
      <c r="BV317" s="111"/>
      <c r="BW317" s="111"/>
      <c r="BX317" s="111"/>
      <c r="BY317" s="111"/>
      <c r="BZ317" s="111"/>
      <c r="CA317" s="111"/>
      <c r="CB317" s="111"/>
      <c r="CC317" s="111"/>
      <c r="CD317" s="111"/>
      <c r="CE317" s="111"/>
      <c r="CF317" s="111"/>
      <c r="CG317" s="111"/>
      <c r="CH317" s="111"/>
      <c r="CI317" s="111"/>
      <c r="CJ317" s="111"/>
      <c r="CK317" s="111"/>
      <c r="CL317" s="111"/>
      <c r="CM317" s="111"/>
      <c r="CN317" s="111"/>
      <c r="CO317" s="111"/>
      <c r="CP317" s="111"/>
      <c r="CQ317" s="111"/>
      <c r="CR317" s="111"/>
      <c r="CS317" s="111"/>
      <c r="CT317" s="111"/>
      <c r="CU317" s="111"/>
      <c r="CV317" s="111"/>
      <c r="CW317" s="111"/>
      <c r="CX317" s="111"/>
      <c r="CY317" s="111"/>
      <c r="CZ317" s="111"/>
      <c r="DA317" s="111"/>
      <c r="DB317" s="111"/>
      <c r="DC317" s="111"/>
      <c r="DD317" s="111"/>
      <c r="DE317" s="111"/>
      <c r="DF317" s="111"/>
      <c r="DG317" s="111"/>
      <c r="DH317" s="111"/>
      <c r="DI317" s="111"/>
    </row>
    <row r="318" spans="1:113" s="112" customFormat="1" x14ac:dyDescent="0.2">
      <c r="A318" s="30" t="s">
        <v>4371</v>
      </c>
      <c r="B318" s="155"/>
      <c r="C318" s="151"/>
      <c r="D318" s="52" t="s">
        <v>3852</v>
      </c>
      <c r="E318" s="157"/>
      <c r="F318" s="53" t="s">
        <v>4471</v>
      </c>
      <c r="G318" s="54" t="s">
        <v>99</v>
      </c>
      <c r="H318" s="55"/>
      <c r="I318" s="56"/>
      <c r="J318" s="57"/>
      <c r="K318" s="58"/>
      <c r="L318" s="56">
        <v>1250</v>
      </c>
      <c r="M318" s="56" t="str">
        <f>IF(ISNUMBER(H318),L318*H318,IF(ISNUMBER(J318),J318,IF(J318="RATE ONLY",LOWER("RATE ONLY")," ")))</f>
        <v xml:space="preserve"> </v>
      </c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  <c r="AA318" s="111"/>
      <c r="AB318" s="111"/>
      <c r="AC318" s="111"/>
      <c r="AD318" s="111"/>
      <c r="AE318" s="111"/>
      <c r="AF318" s="111"/>
      <c r="AG318" s="111"/>
      <c r="AH318" s="111"/>
      <c r="AI318" s="111"/>
      <c r="AJ318" s="111"/>
      <c r="AK318" s="111"/>
      <c r="AL318" s="111"/>
      <c r="AM318" s="111"/>
      <c r="AN318" s="111"/>
      <c r="AO318" s="111"/>
      <c r="AP318" s="111"/>
      <c r="AQ318" s="111"/>
      <c r="AR318" s="111"/>
      <c r="AS318" s="111"/>
      <c r="AT318" s="111"/>
      <c r="AU318" s="111"/>
      <c r="AV318" s="111"/>
      <c r="AW318" s="111"/>
      <c r="AX318" s="111"/>
      <c r="AY318" s="111"/>
      <c r="AZ318" s="111"/>
      <c r="BA318" s="111"/>
      <c r="BB318" s="111"/>
      <c r="BC318" s="111"/>
      <c r="BD318" s="111"/>
      <c r="BE318" s="111"/>
      <c r="BF318" s="111"/>
      <c r="BG318" s="111"/>
      <c r="BH318" s="111"/>
      <c r="BI318" s="111"/>
      <c r="BJ318" s="111"/>
      <c r="BK318" s="111"/>
      <c r="BL318" s="111"/>
      <c r="BM318" s="111"/>
      <c r="BN318" s="111"/>
      <c r="BO318" s="111"/>
      <c r="BP318" s="111"/>
      <c r="BQ318" s="111"/>
      <c r="BR318" s="111"/>
      <c r="BS318" s="111"/>
      <c r="BT318" s="111"/>
      <c r="BU318" s="111"/>
      <c r="BV318" s="111"/>
      <c r="BW318" s="111"/>
      <c r="BX318" s="111"/>
      <c r="BY318" s="111"/>
      <c r="BZ318" s="111"/>
      <c r="CA318" s="111"/>
      <c r="CB318" s="111"/>
      <c r="CC318" s="111"/>
      <c r="CD318" s="111"/>
      <c r="CE318" s="111"/>
      <c r="CF318" s="111"/>
      <c r="CG318" s="111"/>
      <c r="CH318" s="111"/>
      <c r="CI318" s="111"/>
      <c r="CJ318" s="111"/>
      <c r="CK318" s="111"/>
      <c r="CL318" s="111"/>
      <c r="CM318" s="111"/>
      <c r="CN318" s="111"/>
      <c r="CO318" s="111"/>
      <c r="CP318" s="111"/>
      <c r="CQ318" s="111"/>
      <c r="CR318" s="111"/>
      <c r="CS318" s="111"/>
      <c r="CT318" s="111"/>
      <c r="CU318" s="111"/>
      <c r="CV318" s="111"/>
      <c r="CW318" s="111"/>
      <c r="CX318" s="111"/>
      <c r="CY318" s="111"/>
      <c r="CZ318" s="111"/>
      <c r="DA318" s="111"/>
      <c r="DB318" s="111"/>
      <c r="DC318" s="111"/>
      <c r="DD318" s="111"/>
      <c r="DE318" s="111"/>
      <c r="DF318" s="111"/>
      <c r="DG318" s="111"/>
      <c r="DH318" s="111"/>
      <c r="DI318" s="111"/>
    </row>
    <row r="319" spans="1:113" s="112" customFormat="1" x14ac:dyDescent="0.2">
      <c r="A319" s="30"/>
      <c r="B319" s="42"/>
      <c r="C319" s="51"/>
      <c r="D319" s="52"/>
      <c r="E319" s="51"/>
      <c r="F319" s="53"/>
      <c r="G319" s="103"/>
      <c r="H319" s="45"/>
      <c r="I319" s="104"/>
      <c r="J319" s="105"/>
      <c r="K319" s="48"/>
      <c r="L319" s="106"/>
      <c r="M319" s="104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  <c r="AA319" s="111"/>
      <c r="AB319" s="111"/>
      <c r="AC319" s="111"/>
      <c r="AD319" s="111"/>
      <c r="AE319" s="111"/>
      <c r="AF319" s="111"/>
      <c r="AG319" s="111"/>
      <c r="AH319" s="111"/>
      <c r="AI319" s="111"/>
      <c r="AJ319" s="111"/>
      <c r="AK319" s="111"/>
      <c r="AL319" s="111"/>
      <c r="AM319" s="111"/>
      <c r="AN319" s="111"/>
      <c r="AO319" s="111"/>
      <c r="AP319" s="111"/>
      <c r="AQ319" s="111"/>
      <c r="AR319" s="111"/>
      <c r="AS319" s="111"/>
      <c r="AT319" s="111"/>
      <c r="AU319" s="111"/>
      <c r="AV319" s="111"/>
      <c r="AW319" s="111"/>
      <c r="AX319" s="111"/>
      <c r="AY319" s="111"/>
      <c r="AZ319" s="111"/>
      <c r="BA319" s="111"/>
      <c r="BB319" s="111"/>
      <c r="BC319" s="111"/>
      <c r="BD319" s="111"/>
      <c r="BE319" s="111"/>
      <c r="BF319" s="111"/>
      <c r="BG319" s="111"/>
      <c r="BH319" s="111"/>
      <c r="BI319" s="111"/>
      <c r="BJ319" s="111"/>
      <c r="BK319" s="111"/>
      <c r="BL319" s="111"/>
      <c r="BM319" s="111"/>
      <c r="BN319" s="111"/>
      <c r="BO319" s="111"/>
      <c r="BP319" s="111"/>
      <c r="BQ319" s="111"/>
      <c r="BR319" s="111"/>
      <c r="BS319" s="111"/>
      <c r="BT319" s="111"/>
      <c r="BU319" s="111"/>
      <c r="BV319" s="111"/>
      <c r="BW319" s="111"/>
      <c r="BX319" s="111"/>
      <c r="BY319" s="111"/>
      <c r="BZ319" s="111"/>
      <c r="CA319" s="111"/>
      <c r="CB319" s="111"/>
      <c r="CC319" s="111"/>
      <c r="CD319" s="111"/>
      <c r="CE319" s="111"/>
      <c r="CF319" s="111"/>
      <c r="CG319" s="111"/>
      <c r="CH319" s="111"/>
      <c r="CI319" s="111"/>
      <c r="CJ319" s="111"/>
      <c r="CK319" s="111"/>
      <c r="CL319" s="111"/>
      <c r="CM319" s="111"/>
      <c r="CN319" s="111"/>
      <c r="CO319" s="111"/>
      <c r="CP319" s="111"/>
      <c r="CQ319" s="111"/>
      <c r="CR319" s="111"/>
      <c r="CS319" s="111"/>
      <c r="CT319" s="111"/>
      <c r="CU319" s="111"/>
      <c r="CV319" s="111"/>
      <c r="CW319" s="111"/>
      <c r="CX319" s="111"/>
      <c r="CY319" s="111"/>
      <c r="CZ319" s="111"/>
      <c r="DA319" s="111"/>
      <c r="DB319" s="111"/>
      <c r="DC319" s="111"/>
      <c r="DD319" s="111"/>
      <c r="DE319" s="111"/>
      <c r="DF319" s="111"/>
      <c r="DG319" s="111"/>
      <c r="DH319" s="111"/>
      <c r="DI319" s="111"/>
    </row>
    <row r="320" spans="1:113" s="112" customFormat="1" x14ac:dyDescent="0.2">
      <c r="A320" s="30" t="s">
        <v>4371</v>
      </c>
      <c r="B320" s="155"/>
      <c r="C320" s="151"/>
      <c r="D320" s="52" t="s">
        <v>3853</v>
      </c>
      <c r="E320" s="157"/>
      <c r="F320" s="53" t="s">
        <v>4477</v>
      </c>
      <c r="G320" s="54" t="s">
        <v>99</v>
      </c>
      <c r="H320" s="55"/>
      <c r="I320" s="56"/>
      <c r="J320" s="57"/>
      <c r="K320" s="58"/>
      <c r="L320" s="56">
        <v>4300</v>
      </c>
      <c r="M320" s="56" t="str">
        <f>IF(ISNUMBER(H320),L320*H320,IF(ISNUMBER(J320),J320,IF(J320="RATE ONLY",LOWER("RATE ONLY")," ")))</f>
        <v xml:space="preserve"> </v>
      </c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  <c r="AA320" s="111"/>
      <c r="AB320" s="111"/>
      <c r="AC320" s="111"/>
      <c r="AD320" s="111"/>
      <c r="AE320" s="111"/>
      <c r="AF320" s="111"/>
      <c r="AG320" s="111"/>
      <c r="AH320" s="111"/>
      <c r="AI320" s="111"/>
      <c r="AJ320" s="111"/>
      <c r="AK320" s="111"/>
      <c r="AL320" s="111"/>
      <c r="AM320" s="111"/>
      <c r="AN320" s="111"/>
      <c r="AO320" s="111"/>
      <c r="AP320" s="111"/>
      <c r="AQ320" s="111"/>
      <c r="AR320" s="111"/>
      <c r="AS320" s="111"/>
      <c r="AT320" s="111"/>
      <c r="AU320" s="111"/>
      <c r="AV320" s="111"/>
      <c r="AW320" s="111"/>
      <c r="AX320" s="111"/>
      <c r="AY320" s="111"/>
      <c r="AZ320" s="111"/>
      <c r="BA320" s="111"/>
      <c r="BB320" s="111"/>
      <c r="BC320" s="111"/>
      <c r="BD320" s="111"/>
      <c r="BE320" s="111"/>
      <c r="BF320" s="111"/>
      <c r="BG320" s="111"/>
      <c r="BH320" s="111"/>
      <c r="BI320" s="111"/>
      <c r="BJ320" s="111"/>
      <c r="BK320" s="111"/>
      <c r="BL320" s="111"/>
      <c r="BM320" s="111"/>
      <c r="BN320" s="111"/>
      <c r="BO320" s="111"/>
      <c r="BP320" s="111"/>
      <c r="BQ320" s="111"/>
      <c r="BR320" s="111"/>
      <c r="BS320" s="111"/>
      <c r="BT320" s="111"/>
      <c r="BU320" s="111"/>
      <c r="BV320" s="111"/>
      <c r="BW320" s="111"/>
      <c r="BX320" s="111"/>
      <c r="BY320" s="111"/>
      <c r="BZ320" s="111"/>
      <c r="CA320" s="111"/>
      <c r="CB320" s="111"/>
      <c r="CC320" s="111"/>
      <c r="CD320" s="111"/>
      <c r="CE320" s="111"/>
      <c r="CF320" s="111"/>
      <c r="CG320" s="111"/>
      <c r="CH320" s="111"/>
      <c r="CI320" s="111"/>
      <c r="CJ320" s="111"/>
      <c r="CK320" s="111"/>
      <c r="CL320" s="111"/>
      <c r="CM320" s="111"/>
      <c r="CN320" s="111"/>
      <c r="CO320" s="111"/>
      <c r="CP320" s="111"/>
      <c r="CQ320" s="111"/>
      <c r="CR320" s="111"/>
      <c r="CS320" s="111"/>
      <c r="CT320" s="111"/>
      <c r="CU320" s="111"/>
      <c r="CV320" s="111"/>
      <c r="CW320" s="111"/>
      <c r="CX320" s="111"/>
      <c r="CY320" s="111"/>
      <c r="CZ320" s="111"/>
      <c r="DA320" s="111"/>
      <c r="DB320" s="111"/>
      <c r="DC320" s="111"/>
      <c r="DD320" s="111"/>
      <c r="DE320" s="111"/>
      <c r="DF320" s="111"/>
      <c r="DG320" s="111"/>
      <c r="DH320" s="111"/>
      <c r="DI320" s="111"/>
    </row>
    <row r="321" spans="1:113" s="112" customFormat="1" x14ac:dyDescent="0.2">
      <c r="A321" s="30"/>
      <c r="B321" s="42"/>
      <c r="C321" s="51"/>
      <c r="D321" s="52"/>
      <c r="E321" s="51"/>
      <c r="F321" s="53"/>
      <c r="G321" s="103"/>
      <c r="H321" s="45"/>
      <c r="I321" s="104"/>
      <c r="J321" s="105"/>
      <c r="K321" s="48"/>
      <c r="L321" s="106"/>
      <c r="M321" s="104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  <c r="AA321" s="111"/>
      <c r="AB321" s="111"/>
      <c r="AC321" s="111"/>
      <c r="AD321" s="111"/>
      <c r="AE321" s="111"/>
      <c r="AF321" s="111"/>
      <c r="AG321" s="111"/>
      <c r="AH321" s="111"/>
      <c r="AI321" s="111"/>
      <c r="AJ321" s="111"/>
      <c r="AK321" s="111"/>
      <c r="AL321" s="111"/>
      <c r="AM321" s="111"/>
      <c r="AN321" s="111"/>
      <c r="AO321" s="111"/>
      <c r="AP321" s="111"/>
      <c r="AQ321" s="111"/>
      <c r="AR321" s="111"/>
      <c r="AS321" s="111"/>
      <c r="AT321" s="111"/>
      <c r="AU321" s="111"/>
      <c r="AV321" s="111"/>
      <c r="AW321" s="111"/>
      <c r="AX321" s="111"/>
      <c r="AY321" s="111"/>
      <c r="AZ321" s="111"/>
      <c r="BA321" s="111"/>
      <c r="BB321" s="111"/>
      <c r="BC321" s="111"/>
      <c r="BD321" s="111"/>
      <c r="BE321" s="111"/>
      <c r="BF321" s="111"/>
      <c r="BG321" s="111"/>
      <c r="BH321" s="111"/>
      <c r="BI321" s="111"/>
      <c r="BJ321" s="111"/>
      <c r="BK321" s="111"/>
      <c r="BL321" s="111"/>
      <c r="BM321" s="111"/>
      <c r="BN321" s="111"/>
      <c r="BO321" s="111"/>
      <c r="BP321" s="111"/>
      <c r="BQ321" s="111"/>
      <c r="BR321" s="111"/>
      <c r="BS321" s="111"/>
      <c r="BT321" s="111"/>
      <c r="BU321" s="111"/>
      <c r="BV321" s="111"/>
      <c r="BW321" s="111"/>
      <c r="BX321" s="111"/>
      <c r="BY321" s="111"/>
      <c r="BZ321" s="111"/>
      <c r="CA321" s="111"/>
      <c r="CB321" s="111"/>
      <c r="CC321" s="111"/>
      <c r="CD321" s="111"/>
      <c r="CE321" s="111"/>
      <c r="CF321" s="111"/>
      <c r="CG321" s="111"/>
      <c r="CH321" s="111"/>
      <c r="CI321" s="111"/>
      <c r="CJ321" s="111"/>
      <c r="CK321" s="111"/>
      <c r="CL321" s="111"/>
      <c r="CM321" s="111"/>
      <c r="CN321" s="111"/>
      <c r="CO321" s="111"/>
      <c r="CP321" s="111"/>
      <c r="CQ321" s="111"/>
      <c r="CR321" s="111"/>
      <c r="CS321" s="111"/>
      <c r="CT321" s="111"/>
      <c r="CU321" s="111"/>
      <c r="CV321" s="111"/>
      <c r="CW321" s="111"/>
      <c r="CX321" s="111"/>
      <c r="CY321" s="111"/>
      <c r="CZ321" s="111"/>
      <c r="DA321" s="111"/>
      <c r="DB321" s="111"/>
      <c r="DC321" s="111"/>
      <c r="DD321" s="111"/>
      <c r="DE321" s="111"/>
      <c r="DF321" s="111"/>
      <c r="DG321" s="111"/>
      <c r="DH321" s="111"/>
      <c r="DI321" s="111"/>
    </row>
    <row r="322" spans="1:113" s="112" customFormat="1" x14ac:dyDescent="0.2">
      <c r="A322" s="30" t="s">
        <v>4371</v>
      </c>
      <c r="B322" s="155"/>
      <c r="C322" s="151"/>
      <c r="D322" s="52" t="s">
        <v>3854</v>
      </c>
      <c r="E322" s="157"/>
      <c r="F322" s="53" t="s">
        <v>4479</v>
      </c>
      <c r="G322" s="54" t="s">
        <v>99</v>
      </c>
      <c r="H322" s="55"/>
      <c r="I322" s="56"/>
      <c r="J322" s="57"/>
      <c r="K322" s="58"/>
      <c r="L322" s="56">
        <v>5400</v>
      </c>
      <c r="M322" s="56" t="str">
        <f>IF(ISNUMBER(H322),L322*H322,IF(ISNUMBER(J322),J322,IF(J322="RATE ONLY",LOWER("RATE ONLY")," ")))</f>
        <v xml:space="preserve"> </v>
      </c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  <c r="AA322" s="111"/>
      <c r="AB322" s="111"/>
      <c r="AC322" s="111"/>
      <c r="AD322" s="111"/>
      <c r="AE322" s="111"/>
      <c r="AF322" s="111"/>
      <c r="AG322" s="111"/>
      <c r="AH322" s="111"/>
      <c r="AI322" s="111"/>
      <c r="AJ322" s="111"/>
      <c r="AK322" s="111"/>
      <c r="AL322" s="111"/>
      <c r="AM322" s="111"/>
      <c r="AN322" s="111"/>
      <c r="AO322" s="111"/>
      <c r="AP322" s="111"/>
      <c r="AQ322" s="111"/>
      <c r="AR322" s="111"/>
      <c r="AS322" s="111"/>
      <c r="AT322" s="111"/>
      <c r="AU322" s="111"/>
      <c r="AV322" s="111"/>
      <c r="AW322" s="111"/>
      <c r="AX322" s="111"/>
      <c r="AY322" s="111"/>
      <c r="AZ322" s="111"/>
      <c r="BA322" s="111"/>
      <c r="BB322" s="111"/>
      <c r="BC322" s="111"/>
      <c r="BD322" s="111"/>
      <c r="BE322" s="111"/>
      <c r="BF322" s="111"/>
      <c r="BG322" s="111"/>
      <c r="BH322" s="111"/>
      <c r="BI322" s="111"/>
      <c r="BJ322" s="111"/>
      <c r="BK322" s="111"/>
      <c r="BL322" s="111"/>
      <c r="BM322" s="111"/>
      <c r="BN322" s="111"/>
      <c r="BO322" s="111"/>
      <c r="BP322" s="111"/>
      <c r="BQ322" s="111"/>
      <c r="BR322" s="111"/>
      <c r="BS322" s="111"/>
      <c r="BT322" s="111"/>
      <c r="BU322" s="111"/>
      <c r="BV322" s="111"/>
      <c r="BW322" s="111"/>
      <c r="BX322" s="111"/>
      <c r="BY322" s="111"/>
      <c r="BZ322" s="111"/>
      <c r="CA322" s="111"/>
      <c r="CB322" s="111"/>
      <c r="CC322" s="111"/>
      <c r="CD322" s="111"/>
      <c r="CE322" s="111"/>
      <c r="CF322" s="111"/>
      <c r="CG322" s="111"/>
      <c r="CH322" s="111"/>
      <c r="CI322" s="111"/>
      <c r="CJ322" s="111"/>
      <c r="CK322" s="111"/>
      <c r="CL322" s="111"/>
      <c r="CM322" s="111"/>
      <c r="CN322" s="111"/>
      <c r="CO322" s="111"/>
      <c r="CP322" s="111"/>
      <c r="CQ322" s="111"/>
      <c r="CR322" s="111"/>
      <c r="CS322" s="111"/>
      <c r="CT322" s="111"/>
      <c r="CU322" s="111"/>
      <c r="CV322" s="111"/>
      <c r="CW322" s="111"/>
      <c r="CX322" s="111"/>
      <c r="CY322" s="111"/>
      <c r="CZ322" s="111"/>
      <c r="DA322" s="111"/>
      <c r="DB322" s="111"/>
      <c r="DC322" s="111"/>
      <c r="DD322" s="111"/>
      <c r="DE322" s="111"/>
      <c r="DF322" s="111"/>
      <c r="DG322" s="111"/>
      <c r="DH322" s="111"/>
      <c r="DI322" s="111"/>
    </row>
    <row r="323" spans="1:113" s="112" customFormat="1" x14ac:dyDescent="0.2">
      <c r="A323" s="30"/>
      <c r="B323" s="42"/>
      <c r="C323" s="51"/>
      <c r="D323" s="52"/>
      <c r="E323" s="51"/>
      <c r="F323" s="53"/>
      <c r="G323" s="103"/>
      <c r="H323" s="45"/>
      <c r="I323" s="104"/>
      <c r="J323" s="105"/>
      <c r="K323" s="48"/>
      <c r="L323" s="106"/>
      <c r="M323" s="104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  <c r="AA323" s="111"/>
      <c r="AB323" s="111"/>
      <c r="AC323" s="111"/>
      <c r="AD323" s="111"/>
      <c r="AE323" s="111"/>
      <c r="AF323" s="111"/>
      <c r="AG323" s="111"/>
      <c r="AH323" s="111"/>
      <c r="AI323" s="111"/>
      <c r="AJ323" s="111"/>
      <c r="AK323" s="111"/>
      <c r="AL323" s="111"/>
      <c r="AM323" s="111"/>
      <c r="AN323" s="111"/>
      <c r="AO323" s="111"/>
      <c r="AP323" s="111"/>
      <c r="AQ323" s="111"/>
      <c r="AR323" s="111"/>
      <c r="AS323" s="111"/>
      <c r="AT323" s="111"/>
      <c r="AU323" s="111"/>
      <c r="AV323" s="111"/>
      <c r="AW323" s="111"/>
      <c r="AX323" s="111"/>
      <c r="AY323" s="111"/>
      <c r="AZ323" s="111"/>
      <c r="BA323" s="111"/>
      <c r="BB323" s="111"/>
      <c r="BC323" s="111"/>
      <c r="BD323" s="111"/>
      <c r="BE323" s="111"/>
      <c r="BF323" s="111"/>
      <c r="BG323" s="111"/>
      <c r="BH323" s="111"/>
      <c r="BI323" s="111"/>
      <c r="BJ323" s="111"/>
      <c r="BK323" s="111"/>
      <c r="BL323" s="111"/>
      <c r="BM323" s="111"/>
      <c r="BN323" s="111"/>
      <c r="BO323" s="111"/>
      <c r="BP323" s="111"/>
      <c r="BQ323" s="111"/>
      <c r="BR323" s="111"/>
      <c r="BS323" s="111"/>
      <c r="BT323" s="111"/>
      <c r="BU323" s="111"/>
      <c r="BV323" s="111"/>
      <c r="BW323" s="111"/>
      <c r="BX323" s="111"/>
      <c r="BY323" s="111"/>
      <c r="BZ323" s="111"/>
      <c r="CA323" s="111"/>
      <c r="CB323" s="111"/>
      <c r="CC323" s="111"/>
      <c r="CD323" s="111"/>
      <c r="CE323" s="111"/>
      <c r="CF323" s="111"/>
      <c r="CG323" s="111"/>
      <c r="CH323" s="111"/>
      <c r="CI323" s="111"/>
      <c r="CJ323" s="111"/>
      <c r="CK323" s="111"/>
      <c r="CL323" s="111"/>
      <c r="CM323" s="111"/>
      <c r="CN323" s="111"/>
      <c r="CO323" s="111"/>
      <c r="CP323" s="111"/>
      <c r="CQ323" s="111"/>
      <c r="CR323" s="111"/>
      <c r="CS323" s="111"/>
      <c r="CT323" s="111"/>
      <c r="CU323" s="111"/>
      <c r="CV323" s="111"/>
      <c r="CW323" s="111"/>
      <c r="CX323" s="111"/>
      <c r="CY323" s="111"/>
      <c r="CZ323" s="111"/>
      <c r="DA323" s="111"/>
      <c r="DB323" s="111"/>
      <c r="DC323" s="111"/>
      <c r="DD323" s="111"/>
      <c r="DE323" s="111"/>
      <c r="DF323" s="111"/>
      <c r="DG323" s="111"/>
      <c r="DH323" s="111"/>
      <c r="DI323" s="111"/>
    </row>
    <row r="324" spans="1:113" s="112" customFormat="1" x14ac:dyDescent="0.2">
      <c r="A324" s="30" t="s">
        <v>4371</v>
      </c>
      <c r="B324" s="155"/>
      <c r="C324" s="151"/>
      <c r="D324" s="52" t="s">
        <v>3855</v>
      </c>
      <c r="E324" s="157"/>
      <c r="F324" s="53" t="s">
        <v>4480</v>
      </c>
      <c r="G324" s="54" t="s">
        <v>99</v>
      </c>
      <c r="H324" s="55"/>
      <c r="I324" s="56"/>
      <c r="J324" s="57"/>
      <c r="K324" s="58"/>
      <c r="L324" s="56">
        <v>6750</v>
      </c>
      <c r="M324" s="56" t="str">
        <f>IF(ISNUMBER(H324),L324*H324,IF(ISNUMBER(J324),J324,IF(J324="RATE ONLY",LOWER("RATE ONLY")," ")))</f>
        <v xml:space="preserve"> </v>
      </c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  <c r="AA324" s="111"/>
      <c r="AB324" s="111"/>
      <c r="AC324" s="111"/>
      <c r="AD324" s="111"/>
      <c r="AE324" s="111"/>
      <c r="AF324" s="111"/>
      <c r="AG324" s="111"/>
      <c r="AH324" s="111"/>
      <c r="AI324" s="111"/>
      <c r="AJ324" s="111"/>
      <c r="AK324" s="111"/>
      <c r="AL324" s="111"/>
      <c r="AM324" s="111"/>
      <c r="AN324" s="111"/>
      <c r="AO324" s="111"/>
      <c r="AP324" s="111"/>
      <c r="AQ324" s="111"/>
      <c r="AR324" s="111"/>
      <c r="AS324" s="111"/>
      <c r="AT324" s="111"/>
      <c r="AU324" s="111"/>
      <c r="AV324" s="111"/>
      <c r="AW324" s="111"/>
      <c r="AX324" s="111"/>
      <c r="AY324" s="111"/>
      <c r="AZ324" s="111"/>
      <c r="BA324" s="111"/>
      <c r="BB324" s="111"/>
      <c r="BC324" s="111"/>
      <c r="BD324" s="111"/>
      <c r="BE324" s="111"/>
      <c r="BF324" s="111"/>
      <c r="BG324" s="111"/>
      <c r="BH324" s="111"/>
      <c r="BI324" s="111"/>
      <c r="BJ324" s="111"/>
      <c r="BK324" s="111"/>
      <c r="BL324" s="111"/>
      <c r="BM324" s="111"/>
      <c r="BN324" s="111"/>
      <c r="BO324" s="111"/>
      <c r="BP324" s="111"/>
      <c r="BQ324" s="111"/>
      <c r="BR324" s="111"/>
      <c r="BS324" s="111"/>
      <c r="BT324" s="111"/>
      <c r="BU324" s="111"/>
      <c r="BV324" s="111"/>
      <c r="BW324" s="111"/>
      <c r="BX324" s="111"/>
      <c r="BY324" s="111"/>
      <c r="BZ324" s="111"/>
      <c r="CA324" s="111"/>
      <c r="CB324" s="111"/>
      <c r="CC324" s="111"/>
      <c r="CD324" s="111"/>
      <c r="CE324" s="111"/>
      <c r="CF324" s="111"/>
      <c r="CG324" s="111"/>
      <c r="CH324" s="111"/>
      <c r="CI324" s="111"/>
      <c r="CJ324" s="111"/>
      <c r="CK324" s="111"/>
      <c r="CL324" s="111"/>
      <c r="CM324" s="111"/>
      <c r="CN324" s="111"/>
      <c r="CO324" s="111"/>
      <c r="CP324" s="111"/>
      <c r="CQ324" s="111"/>
      <c r="CR324" s="111"/>
      <c r="CS324" s="111"/>
      <c r="CT324" s="111"/>
      <c r="CU324" s="111"/>
      <c r="CV324" s="111"/>
      <c r="CW324" s="111"/>
      <c r="CX324" s="111"/>
      <c r="CY324" s="111"/>
      <c r="CZ324" s="111"/>
      <c r="DA324" s="111"/>
      <c r="DB324" s="111"/>
      <c r="DC324" s="111"/>
      <c r="DD324" s="111"/>
      <c r="DE324" s="111"/>
      <c r="DF324" s="111"/>
      <c r="DG324" s="111"/>
      <c r="DH324" s="111"/>
      <c r="DI324" s="111"/>
    </row>
    <row r="325" spans="1:113" s="112" customFormat="1" x14ac:dyDescent="0.2">
      <c r="A325" s="30"/>
      <c r="B325" s="42"/>
      <c r="C325" s="51"/>
      <c r="D325" s="52"/>
      <c r="E325" s="51"/>
      <c r="F325" s="53"/>
      <c r="G325" s="103"/>
      <c r="H325" s="45"/>
      <c r="I325" s="104"/>
      <c r="J325" s="105"/>
      <c r="K325" s="48"/>
      <c r="L325" s="106"/>
      <c r="M325" s="104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  <c r="AA325" s="111"/>
      <c r="AB325" s="111"/>
      <c r="AC325" s="111"/>
      <c r="AD325" s="111"/>
      <c r="AE325" s="111"/>
      <c r="AF325" s="111"/>
      <c r="AG325" s="111"/>
      <c r="AH325" s="111"/>
      <c r="AI325" s="111"/>
      <c r="AJ325" s="111"/>
      <c r="AK325" s="111"/>
      <c r="AL325" s="111"/>
      <c r="AM325" s="111"/>
      <c r="AN325" s="111"/>
      <c r="AO325" s="111"/>
      <c r="AP325" s="111"/>
      <c r="AQ325" s="111"/>
      <c r="AR325" s="111"/>
      <c r="AS325" s="111"/>
      <c r="AT325" s="111"/>
      <c r="AU325" s="111"/>
      <c r="AV325" s="111"/>
      <c r="AW325" s="111"/>
      <c r="AX325" s="111"/>
      <c r="AY325" s="111"/>
      <c r="AZ325" s="111"/>
      <c r="BA325" s="111"/>
      <c r="BB325" s="111"/>
      <c r="BC325" s="111"/>
      <c r="BD325" s="111"/>
      <c r="BE325" s="111"/>
      <c r="BF325" s="111"/>
      <c r="BG325" s="111"/>
      <c r="BH325" s="111"/>
      <c r="BI325" s="111"/>
      <c r="BJ325" s="111"/>
      <c r="BK325" s="111"/>
      <c r="BL325" s="111"/>
      <c r="BM325" s="111"/>
      <c r="BN325" s="111"/>
      <c r="BO325" s="111"/>
      <c r="BP325" s="111"/>
      <c r="BQ325" s="111"/>
      <c r="BR325" s="111"/>
      <c r="BS325" s="111"/>
      <c r="BT325" s="111"/>
      <c r="BU325" s="111"/>
      <c r="BV325" s="111"/>
      <c r="BW325" s="111"/>
      <c r="BX325" s="111"/>
      <c r="BY325" s="111"/>
      <c r="BZ325" s="111"/>
      <c r="CA325" s="111"/>
      <c r="CB325" s="111"/>
      <c r="CC325" s="111"/>
      <c r="CD325" s="111"/>
      <c r="CE325" s="111"/>
      <c r="CF325" s="111"/>
      <c r="CG325" s="111"/>
      <c r="CH325" s="111"/>
      <c r="CI325" s="111"/>
      <c r="CJ325" s="111"/>
      <c r="CK325" s="111"/>
      <c r="CL325" s="111"/>
      <c r="CM325" s="111"/>
      <c r="CN325" s="111"/>
      <c r="CO325" s="111"/>
      <c r="CP325" s="111"/>
      <c r="CQ325" s="111"/>
      <c r="CR325" s="111"/>
      <c r="CS325" s="111"/>
      <c r="CT325" s="111"/>
      <c r="CU325" s="111"/>
      <c r="CV325" s="111"/>
      <c r="CW325" s="111"/>
      <c r="CX325" s="111"/>
      <c r="CY325" s="111"/>
      <c r="CZ325" s="111"/>
      <c r="DA325" s="111"/>
      <c r="DB325" s="111"/>
      <c r="DC325" s="111"/>
      <c r="DD325" s="111"/>
      <c r="DE325" s="111"/>
      <c r="DF325" s="111"/>
      <c r="DG325" s="111"/>
      <c r="DH325" s="111"/>
      <c r="DI325" s="111"/>
    </row>
    <row r="326" spans="1:113" s="112" customFormat="1" x14ac:dyDescent="0.2">
      <c r="A326" s="30" t="s">
        <v>4371</v>
      </c>
      <c r="B326" s="155"/>
      <c r="C326" s="151"/>
      <c r="D326" s="52" t="s">
        <v>3856</v>
      </c>
      <c r="E326" s="157"/>
      <c r="F326" s="53" t="s">
        <v>4510</v>
      </c>
      <c r="G326" s="54" t="s">
        <v>99</v>
      </c>
      <c r="H326" s="55"/>
      <c r="I326" s="56"/>
      <c r="J326" s="57"/>
      <c r="K326" s="58"/>
      <c r="L326" s="56">
        <v>6500</v>
      </c>
      <c r="M326" s="56" t="str">
        <f>IF(ISNUMBER(H326),L326*H326,IF(ISNUMBER(J326),J326,IF(J326="RATE ONLY",LOWER("RATE ONLY")," ")))</f>
        <v xml:space="preserve"> </v>
      </c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  <c r="AA326" s="111"/>
      <c r="AB326" s="111"/>
      <c r="AC326" s="111"/>
      <c r="AD326" s="111"/>
      <c r="AE326" s="111"/>
      <c r="AF326" s="111"/>
      <c r="AG326" s="111"/>
      <c r="AH326" s="111"/>
      <c r="AI326" s="111"/>
      <c r="AJ326" s="111"/>
      <c r="AK326" s="111"/>
      <c r="AL326" s="111"/>
      <c r="AM326" s="111"/>
      <c r="AN326" s="111"/>
      <c r="AO326" s="111"/>
      <c r="AP326" s="111"/>
      <c r="AQ326" s="111"/>
      <c r="AR326" s="111"/>
      <c r="AS326" s="111"/>
      <c r="AT326" s="111"/>
      <c r="AU326" s="111"/>
      <c r="AV326" s="111"/>
      <c r="AW326" s="111"/>
      <c r="AX326" s="111"/>
      <c r="AY326" s="111"/>
      <c r="AZ326" s="111"/>
      <c r="BA326" s="111"/>
      <c r="BB326" s="111"/>
      <c r="BC326" s="111"/>
      <c r="BD326" s="111"/>
      <c r="BE326" s="111"/>
      <c r="BF326" s="111"/>
      <c r="BG326" s="111"/>
      <c r="BH326" s="111"/>
      <c r="BI326" s="111"/>
      <c r="BJ326" s="111"/>
      <c r="BK326" s="111"/>
      <c r="BL326" s="111"/>
      <c r="BM326" s="111"/>
      <c r="BN326" s="111"/>
      <c r="BO326" s="111"/>
      <c r="BP326" s="111"/>
      <c r="BQ326" s="111"/>
      <c r="BR326" s="111"/>
      <c r="BS326" s="111"/>
      <c r="BT326" s="111"/>
      <c r="BU326" s="111"/>
      <c r="BV326" s="111"/>
      <c r="BW326" s="111"/>
      <c r="BX326" s="111"/>
      <c r="BY326" s="111"/>
      <c r="BZ326" s="111"/>
      <c r="CA326" s="111"/>
      <c r="CB326" s="111"/>
      <c r="CC326" s="111"/>
      <c r="CD326" s="111"/>
      <c r="CE326" s="111"/>
      <c r="CF326" s="111"/>
      <c r="CG326" s="111"/>
      <c r="CH326" s="111"/>
      <c r="CI326" s="111"/>
      <c r="CJ326" s="111"/>
      <c r="CK326" s="111"/>
      <c r="CL326" s="111"/>
      <c r="CM326" s="111"/>
      <c r="CN326" s="111"/>
      <c r="CO326" s="111"/>
      <c r="CP326" s="111"/>
      <c r="CQ326" s="111"/>
      <c r="CR326" s="111"/>
      <c r="CS326" s="111"/>
      <c r="CT326" s="111"/>
      <c r="CU326" s="111"/>
      <c r="CV326" s="111"/>
      <c r="CW326" s="111"/>
      <c r="CX326" s="111"/>
      <c r="CY326" s="111"/>
      <c r="CZ326" s="111"/>
      <c r="DA326" s="111"/>
      <c r="DB326" s="111"/>
      <c r="DC326" s="111"/>
      <c r="DD326" s="111"/>
      <c r="DE326" s="111"/>
      <c r="DF326" s="111"/>
      <c r="DG326" s="111"/>
      <c r="DH326" s="111"/>
      <c r="DI326" s="111"/>
    </row>
    <row r="327" spans="1:113" s="112" customFormat="1" x14ac:dyDescent="0.2">
      <c r="A327" s="30"/>
      <c r="B327" s="42"/>
      <c r="C327" s="51"/>
      <c r="D327" s="52"/>
      <c r="E327" s="51"/>
      <c r="F327" s="53"/>
      <c r="G327" s="103"/>
      <c r="H327" s="45"/>
      <c r="I327" s="104"/>
      <c r="J327" s="105"/>
      <c r="K327" s="48"/>
      <c r="L327" s="106"/>
      <c r="M327" s="104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  <c r="AA327" s="111"/>
      <c r="AB327" s="111"/>
      <c r="AC327" s="111"/>
      <c r="AD327" s="111"/>
      <c r="AE327" s="111"/>
      <c r="AF327" s="111"/>
      <c r="AG327" s="111"/>
      <c r="AH327" s="111"/>
      <c r="AI327" s="111"/>
      <c r="AJ327" s="111"/>
      <c r="AK327" s="111"/>
      <c r="AL327" s="111"/>
      <c r="AM327" s="111"/>
      <c r="AN327" s="111"/>
      <c r="AO327" s="111"/>
      <c r="AP327" s="111"/>
      <c r="AQ327" s="111"/>
      <c r="AR327" s="111"/>
      <c r="AS327" s="111"/>
      <c r="AT327" s="111"/>
      <c r="AU327" s="111"/>
      <c r="AV327" s="111"/>
      <c r="AW327" s="111"/>
      <c r="AX327" s="111"/>
      <c r="AY327" s="111"/>
      <c r="AZ327" s="111"/>
      <c r="BA327" s="111"/>
      <c r="BB327" s="111"/>
      <c r="BC327" s="111"/>
      <c r="BD327" s="111"/>
      <c r="BE327" s="111"/>
      <c r="BF327" s="111"/>
      <c r="BG327" s="111"/>
      <c r="BH327" s="111"/>
      <c r="BI327" s="111"/>
      <c r="BJ327" s="111"/>
      <c r="BK327" s="111"/>
      <c r="BL327" s="111"/>
      <c r="BM327" s="111"/>
      <c r="BN327" s="111"/>
      <c r="BO327" s="111"/>
      <c r="BP327" s="111"/>
      <c r="BQ327" s="111"/>
      <c r="BR327" s="111"/>
      <c r="BS327" s="111"/>
      <c r="BT327" s="111"/>
      <c r="BU327" s="111"/>
      <c r="BV327" s="111"/>
      <c r="BW327" s="111"/>
      <c r="BX327" s="111"/>
      <c r="BY327" s="111"/>
      <c r="BZ327" s="111"/>
      <c r="CA327" s="111"/>
      <c r="CB327" s="111"/>
      <c r="CC327" s="111"/>
      <c r="CD327" s="111"/>
      <c r="CE327" s="111"/>
      <c r="CF327" s="111"/>
      <c r="CG327" s="111"/>
      <c r="CH327" s="111"/>
      <c r="CI327" s="111"/>
      <c r="CJ327" s="111"/>
      <c r="CK327" s="111"/>
      <c r="CL327" s="111"/>
      <c r="CM327" s="111"/>
      <c r="CN327" s="111"/>
      <c r="CO327" s="111"/>
      <c r="CP327" s="111"/>
      <c r="CQ327" s="111"/>
      <c r="CR327" s="111"/>
      <c r="CS327" s="111"/>
      <c r="CT327" s="111"/>
      <c r="CU327" s="111"/>
      <c r="CV327" s="111"/>
      <c r="CW327" s="111"/>
      <c r="CX327" s="111"/>
      <c r="CY327" s="111"/>
      <c r="CZ327" s="111"/>
      <c r="DA327" s="111"/>
      <c r="DB327" s="111"/>
      <c r="DC327" s="111"/>
      <c r="DD327" s="111"/>
      <c r="DE327" s="111"/>
      <c r="DF327" s="111"/>
      <c r="DG327" s="111"/>
      <c r="DH327" s="111"/>
      <c r="DI327" s="111"/>
    </row>
    <row r="328" spans="1:113" s="112" customFormat="1" x14ac:dyDescent="0.2">
      <c r="A328" s="30" t="s">
        <v>4371</v>
      </c>
      <c r="B328" s="155"/>
      <c r="C328" s="151"/>
      <c r="D328" s="52" t="s">
        <v>3865</v>
      </c>
      <c r="E328" s="157"/>
      <c r="F328" s="53" t="s">
        <v>4511</v>
      </c>
      <c r="G328" s="54" t="s">
        <v>99</v>
      </c>
      <c r="H328" s="55"/>
      <c r="I328" s="56"/>
      <c r="J328" s="57"/>
      <c r="K328" s="58"/>
      <c r="L328" s="56">
        <v>8100</v>
      </c>
      <c r="M328" s="56" t="str">
        <f>IF(ISNUMBER(H328),L328*H328,IF(ISNUMBER(J328),J328,IF(J328="RATE ONLY",LOWER("RATE ONLY")," ")))</f>
        <v xml:space="preserve"> </v>
      </c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  <c r="AA328" s="111"/>
      <c r="AB328" s="111"/>
      <c r="AC328" s="111"/>
      <c r="AD328" s="111"/>
      <c r="AE328" s="111"/>
      <c r="AF328" s="111"/>
      <c r="AG328" s="111"/>
      <c r="AH328" s="111"/>
      <c r="AI328" s="111"/>
      <c r="AJ328" s="111"/>
      <c r="AK328" s="111"/>
      <c r="AL328" s="111"/>
      <c r="AM328" s="111"/>
      <c r="AN328" s="111"/>
      <c r="AO328" s="111"/>
      <c r="AP328" s="111"/>
      <c r="AQ328" s="111"/>
      <c r="AR328" s="111"/>
      <c r="AS328" s="111"/>
      <c r="AT328" s="111"/>
      <c r="AU328" s="111"/>
      <c r="AV328" s="111"/>
      <c r="AW328" s="111"/>
      <c r="AX328" s="111"/>
      <c r="AY328" s="111"/>
      <c r="AZ328" s="111"/>
      <c r="BA328" s="111"/>
      <c r="BB328" s="111"/>
      <c r="BC328" s="111"/>
      <c r="BD328" s="111"/>
      <c r="BE328" s="111"/>
      <c r="BF328" s="111"/>
      <c r="BG328" s="111"/>
      <c r="BH328" s="111"/>
      <c r="BI328" s="111"/>
      <c r="BJ328" s="111"/>
      <c r="BK328" s="111"/>
      <c r="BL328" s="111"/>
      <c r="BM328" s="111"/>
      <c r="BN328" s="111"/>
      <c r="BO328" s="111"/>
      <c r="BP328" s="111"/>
      <c r="BQ328" s="111"/>
      <c r="BR328" s="111"/>
      <c r="BS328" s="111"/>
      <c r="BT328" s="111"/>
      <c r="BU328" s="111"/>
      <c r="BV328" s="111"/>
      <c r="BW328" s="111"/>
      <c r="BX328" s="111"/>
      <c r="BY328" s="111"/>
      <c r="BZ328" s="111"/>
      <c r="CA328" s="111"/>
      <c r="CB328" s="111"/>
      <c r="CC328" s="111"/>
      <c r="CD328" s="111"/>
      <c r="CE328" s="111"/>
      <c r="CF328" s="111"/>
      <c r="CG328" s="111"/>
      <c r="CH328" s="111"/>
      <c r="CI328" s="111"/>
      <c r="CJ328" s="111"/>
      <c r="CK328" s="111"/>
      <c r="CL328" s="111"/>
      <c r="CM328" s="111"/>
      <c r="CN328" s="111"/>
      <c r="CO328" s="111"/>
      <c r="CP328" s="111"/>
      <c r="CQ328" s="111"/>
      <c r="CR328" s="111"/>
      <c r="CS328" s="111"/>
      <c r="CT328" s="111"/>
      <c r="CU328" s="111"/>
      <c r="CV328" s="111"/>
      <c r="CW328" s="111"/>
      <c r="CX328" s="111"/>
      <c r="CY328" s="111"/>
      <c r="CZ328" s="111"/>
      <c r="DA328" s="111"/>
      <c r="DB328" s="111"/>
      <c r="DC328" s="111"/>
      <c r="DD328" s="111"/>
      <c r="DE328" s="111"/>
      <c r="DF328" s="111"/>
      <c r="DG328" s="111"/>
      <c r="DH328" s="111"/>
      <c r="DI328" s="111"/>
    </row>
    <row r="329" spans="1:113" s="112" customFormat="1" x14ac:dyDescent="0.2">
      <c r="A329" s="30"/>
      <c r="B329" s="42"/>
      <c r="C329" s="51"/>
      <c r="D329" s="52"/>
      <c r="E329" s="51"/>
      <c r="F329" s="53"/>
      <c r="G329" s="103"/>
      <c r="H329" s="45"/>
      <c r="I329" s="104"/>
      <c r="J329" s="105"/>
      <c r="K329" s="48"/>
      <c r="L329" s="106"/>
      <c r="M329" s="104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  <c r="AA329" s="111"/>
      <c r="AB329" s="111"/>
      <c r="AC329" s="111"/>
      <c r="AD329" s="111"/>
      <c r="AE329" s="111"/>
      <c r="AF329" s="111"/>
      <c r="AG329" s="111"/>
      <c r="AH329" s="111"/>
      <c r="AI329" s="111"/>
      <c r="AJ329" s="111"/>
      <c r="AK329" s="111"/>
      <c r="AL329" s="111"/>
      <c r="AM329" s="111"/>
      <c r="AN329" s="111"/>
      <c r="AO329" s="111"/>
      <c r="AP329" s="111"/>
      <c r="AQ329" s="111"/>
      <c r="AR329" s="111"/>
      <c r="AS329" s="111"/>
      <c r="AT329" s="111"/>
      <c r="AU329" s="111"/>
      <c r="AV329" s="111"/>
      <c r="AW329" s="111"/>
      <c r="AX329" s="111"/>
      <c r="AY329" s="111"/>
      <c r="AZ329" s="111"/>
      <c r="BA329" s="111"/>
      <c r="BB329" s="111"/>
      <c r="BC329" s="111"/>
      <c r="BD329" s="111"/>
      <c r="BE329" s="111"/>
      <c r="BF329" s="111"/>
      <c r="BG329" s="111"/>
      <c r="BH329" s="111"/>
      <c r="BI329" s="111"/>
      <c r="BJ329" s="111"/>
      <c r="BK329" s="111"/>
      <c r="BL329" s="111"/>
      <c r="BM329" s="111"/>
      <c r="BN329" s="111"/>
      <c r="BO329" s="111"/>
      <c r="BP329" s="111"/>
      <c r="BQ329" s="111"/>
      <c r="BR329" s="111"/>
      <c r="BS329" s="111"/>
      <c r="BT329" s="111"/>
      <c r="BU329" s="111"/>
      <c r="BV329" s="111"/>
      <c r="BW329" s="111"/>
      <c r="BX329" s="111"/>
      <c r="BY329" s="111"/>
      <c r="BZ329" s="111"/>
      <c r="CA329" s="111"/>
      <c r="CB329" s="111"/>
      <c r="CC329" s="111"/>
      <c r="CD329" s="111"/>
      <c r="CE329" s="111"/>
      <c r="CF329" s="111"/>
      <c r="CG329" s="111"/>
      <c r="CH329" s="111"/>
      <c r="CI329" s="111"/>
      <c r="CJ329" s="111"/>
      <c r="CK329" s="111"/>
      <c r="CL329" s="111"/>
      <c r="CM329" s="111"/>
      <c r="CN329" s="111"/>
      <c r="CO329" s="111"/>
      <c r="CP329" s="111"/>
      <c r="CQ329" s="111"/>
      <c r="CR329" s="111"/>
      <c r="CS329" s="111"/>
      <c r="CT329" s="111"/>
      <c r="CU329" s="111"/>
      <c r="CV329" s="111"/>
      <c r="CW329" s="111"/>
      <c r="CX329" s="111"/>
      <c r="CY329" s="111"/>
      <c r="CZ329" s="111"/>
      <c r="DA329" s="111"/>
      <c r="DB329" s="111"/>
      <c r="DC329" s="111"/>
      <c r="DD329" s="111"/>
      <c r="DE329" s="111"/>
      <c r="DF329" s="111"/>
      <c r="DG329" s="111"/>
      <c r="DH329" s="111"/>
      <c r="DI329" s="111"/>
    </row>
    <row r="330" spans="1:113" s="112" customFormat="1" ht="47.4" hidden="1" x14ac:dyDescent="0.2">
      <c r="A330" s="30" t="s">
        <v>55</v>
      </c>
      <c r="B330" s="150" t="s">
        <v>875</v>
      </c>
      <c r="C330" s="151"/>
      <c r="D330" s="52"/>
      <c r="E330" s="157"/>
      <c r="F330" s="43" t="s">
        <v>4308</v>
      </c>
      <c r="G330" s="54" t="s">
        <v>99</v>
      </c>
      <c r="H330" s="55"/>
      <c r="I330" s="56"/>
      <c r="J330" s="57"/>
      <c r="K330" s="58"/>
      <c r="L330" s="56"/>
      <c r="M330" s="56" t="str">
        <f>IF(ISNUMBER(H330),L330*H330,IF(ISNUMBER(J330),J330,IF(J330="RATE ONLY",LOWER("RATE ONLY")," ")))</f>
        <v xml:space="preserve"> </v>
      </c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  <c r="AA330" s="111"/>
      <c r="AB330" s="111"/>
      <c r="AC330" s="111"/>
      <c r="AD330" s="111"/>
      <c r="AE330" s="111"/>
      <c r="AF330" s="111"/>
      <c r="AG330" s="111"/>
      <c r="AH330" s="111"/>
      <c r="AI330" s="111"/>
      <c r="AJ330" s="111"/>
      <c r="AK330" s="111"/>
      <c r="AL330" s="111"/>
      <c r="AM330" s="111"/>
      <c r="AN330" s="111"/>
      <c r="AO330" s="111"/>
      <c r="AP330" s="111"/>
      <c r="AQ330" s="111"/>
      <c r="AR330" s="111"/>
      <c r="AS330" s="111"/>
      <c r="AT330" s="111"/>
      <c r="AU330" s="111"/>
      <c r="AV330" s="111"/>
      <c r="AW330" s="111"/>
      <c r="AX330" s="111"/>
      <c r="AY330" s="111"/>
      <c r="AZ330" s="111"/>
      <c r="BA330" s="111"/>
      <c r="BB330" s="111"/>
      <c r="BC330" s="111"/>
      <c r="BD330" s="111"/>
      <c r="BE330" s="111"/>
      <c r="BF330" s="111"/>
      <c r="BG330" s="111"/>
      <c r="BH330" s="111"/>
      <c r="BI330" s="111"/>
      <c r="BJ330" s="111"/>
      <c r="BK330" s="111"/>
      <c r="BL330" s="111"/>
      <c r="BM330" s="111"/>
      <c r="BN330" s="111"/>
      <c r="BO330" s="111"/>
      <c r="BP330" s="111"/>
      <c r="BQ330" s="111"/>
      <c r="BR330" s="111"/>
      <c r="BS330" s="111"/>
      <c r="BT330" s="111"/>
      <c r="BU330" s="111"/>
      <c r="BV330" s="111"/>
      <c r="BW330" s="111"/>
      <c r="BX330" s="111"/>
      <c r="BY330" s="111"/>
      <c r="BZ330" s="111"/>
      <c r="CA330" s="111"/>
      <c r="CB330" s="111"/>
      <c r="CC330" s="111"/>
      <c r="CD330" s="111"/>
      <c r="CE330" s="111"/>
      <c r="CF330" s="111"/>
      <c r="CG330" s="111"/>
      <c r="CH330" s="111"/>
      <c r="CI330" s="111"/>
      <c r="CJ330" s="111"/>
      <c r="CK330" s="111"/>
      <c r="CL330" s="111"/>
      <c r="CM330" s="111"/>
      <c r="CN330" s="111"/>
      <c r="CO330" s="111"/>
      <c r="CP330" s="111"/>
      <c r="CQ330" s="111"/>
      <c r="CR330" s="111"/>
      <c r="CS330" s="111"/>
      <c r="CT330" s="111"/>
      <c r="CU330" s="111"/>
      <c r="CV330" s="111"/>
      <c r="CW330" s="111"/>
      <c r="CX330" s="111"/>
      <c r="CY330" s="111"/>
      <c r="CZ330" s="111"/>
      <c r="DA330" s="111"/>
      <c r="DB330" s="111"/>
      <c r="DC330" s="111"/>
      <c r="DD330" s="111"/>
      <c r="DE330" s="111"/>
      <c r="DF330" s="111"/>
      <c r="DG330" s="111"/>
      <c r="DH330" s="111"/>
      <c r="DI330" s="111"/>
    </row>
    <row r="331" spans="1:113" s="112" customFormat="1" hidden="1" x14ac:dyDescent="0.2">
      <c r="A331" s="30"/>
      <c r="B331" s="42"/>
      <c r="C331" s="51"/>
      <c r="D331" s="52"/>
      <c r="E331" s="51"/>
      <c r="F331" s="53"/>
      <c r="G331" s="103"/>
      <c r="H331" s="45"/>
      <c r="I331" s="104"/>
      <c r="J331" s="105"/>
      <c r="K331" s="48"/>
      <c r="L331" s="106"/>
      <c r="M331" s="104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  <c r="AA331" s="111"/>
      <c r="AB331" s="111"/>
      <c r="AC331" s="111"/>
      <c r="AD331" s="111"/>
      <c r="AE331" s="111"/>
      <c r="AF331" s="111"/>
      <c r="AG331" s="111"/>
      <c r="AH331" s="111"/>
      <c r="AI331" s="111"/>
      <c r="AJ331" s="111"/>
      <c r="AK331" s="111"/>
      <c r="AL331" s="111"/>
      <c r="AM331" s="111"/>
      <c r="AN331" s="111"/>
      <c r="AO331" s="111"/>
      <c r="AP331" s="111"/>
      <c r="AQ331" s="111"/>
      <c r="AR331" s="111"/>
      <c r="AS331" s="111"/>
      <c r="AT331" s="111"/>
      <c r="AU331" s="111"/>
      <c r="AV331" s="111"/>
      <c r="AW331" s="111"/>
      <c r="AX331" s="111"/>
      <c r="AY331" s="111"/>
      <c r="AZ331" s="111"/>
      <c r="BA331" s="111"/>
      <c r="BB331" s="111"/>
      <c r="BC331" s="111"/>
      <c r="BD331" s="111"/>
      <c r="BE331" s="111"/>
      <c r="BF331" s="111"/>
      <c r="BG331" s="111"/>
      <c r="BH331" s="111"/>
      <c r="BI331" s="111"/>
      <c r="BJ331" s="111"/>
      <c r="BK331" s="111"/>
      <c r="BL331" s="111"/>
      <c r="BM331" s="111"/>
      <c r="BN331" s="111"/>
      <c r="BO331" s="111"/>
      <c r="BP331" s="111"/>
      <c r="BQ331" s="111"/>
      <c r="BR331" s="111"/>
      <c r="BS331" s="111"/>
      <c r="BT331" s="111"/>
      <c r="BU331" s="111"/>
      <c r="BV331" s="111"/>
      <c r="BW331" s="111"/>
      <c r="BX331" s="111"/>
      <c r="BY331" s="111"/>
      <c r="BZ331" s="111"/>
      <c r="CA331" s="111"/>
      <c r="CB331" s="111"/>
      <c r="CC331" s="111"/>
      <c r="CD331" s="111"/>
      <c r="CE331" s="111"/>
      <c r="CF331" s="111"/>
      <c r="CG331" s="111"/>
      <c r="CH331" s="111"/>
      <c r="CI331" s="111"/>
      <c r="CJ331" s="111"/>
      <c r="CK331" s="111"/>
      <c r="CL331" s="111"/>
      <c r="CM331" s="111"/>
      <c r="CN331" s="111"/>
      <c r="CO331" s="111"/>
      <c r="CP331" s="111"/>
      <c r="CQ331" s="111"/>
      <c r="CR331" s="111"/>
      <c r="CS331" s="111"/>
      <c r="CT331" s="111"/>
      <c r="CU331" s="111"/>
      <c r="CV331" s="111"/>
      <c r="CW331" s="111"/>
      <c r="CX331" s="111"/>
      <c r="CY331" s="111"/>
      <c r="CZ331" s="111"/>
      <c r="DA331" s="111"/>
      <c r="DB331" s="111"/>
      <c r="DC331" s="111"/>
      <c r="DD331" s="111"/>
      <c r="DE331" s="111"/>
      <c r="DF331" s="111"/>
      <c r="DG331" s="111"/>
      <c r="DH331" s="111"/>
      <c r="DI331" s="111"/>
    </row>
    <row r="332" spans="1:113" s="112" customFormat="1" ht="24" x14ac:dyDescent="0.2">
      <c r="A332" s="30" t="s">
        <v>55</v>
      </c>
      <c r="B332" s="150" t="s">
        <v>876</v>
      </c>
      <c r="C332" s="151"/>
      <c r="D332" s="52"/>
      <c r="E332" s="157"/>
      <c r="F332" s="43" t="s">
        <v>879</v>
      </c>
      <c r="G332" s="54"/>
      <c r="H332" s="55"/>
      <c r="I332" s="56"/>
      <c r="J332" s="57"/>
      <c r="K332" s="58"/>
      <c r="L332" s="56"/>
      <c r="M332" s="56" t="str">
        <f>IF(ISNUMBER(H332),L332*H332,IF(ISNUMBER(J332),J332,IF(J332="RATE ONLY",LOWER("RATE ONLY")," ")))</f>
        <v xml:space="preserve"> </v>
      </c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  <c r="AA332" s="111"/>
      <c r="AB332" s="111"/>
      <c r="AC332" s="111"/>
      <c r="AD332" s="111"/>
      <c r="AE332" s="111"/>
      <c r="AF332" s="111"/>
      <c r="AG332" s="111"/>
      <c r="AH332" s="111"/>
      <c r="AI332" s="111"/>
      <c r="AJ332" s="111"/>
      <c r="AK332" s="111"/>
      <c r="AL332" s="111"/>
      <c r="AM332" s="111"/>
      <c r="AN332" s="111"/>
      <c r="AO332" s="111"/>
      <c r="AP332" s="111"/>
      <c r="AQ332" s="111"/>
      <c r="AR332" s="111"/>
      <c r="AS332" s="111"/>
      <c r="AT332" s="111"/>
      <c r="AU332" s="111"/>
      <c r="AV332" s="111"/>
      <c r="AW332" s="111"/>
      <c r="AX332" s="111"/>
      <c r="AY332" s="111"/>
      <c r="AZ332" s="111"/>
      <c r="BA332" s="111"/>
      <c r="BB332" s="111"/>
      <c r="BC332" s="111"/>
      <c r="BD332" s="111"/>
      <c r="BE332" s="111"/>
      <c r="BF332" s="111"/>
      <c r="BG332" s="111"/>
      <c r="BH332" s="111"/>
      <c r="BI332" s="111"/>
      <c r="BJ332" s="111"/>
      <c r="BK332" s="111"/>
      <c r="BL332" s="111"/>
      <c r="BM332" s="111"/>
      <c r="BN332" s="111"/>
      <c r="BO332" s="111"/>
      <c r="BP332" s="111"/>
      <c r="BQ332" s="111"/>
      <c r="BR332" s="111"/>
      <c r="BS332" s="111"/>
      <c r="BT332" s="111"/>
      <c r="BU332" s="111"/>
      <c r="BV332" s="111"/>
      <c r="BW332" s="111"/>
      <c r="BX332" s="111"/>
      <c r="BY332" s="111"/>
      <c r="BZ332" s="111"/>
      <c r="CA332" s="111"/>
      <c r="CB332" s="111"/>
      <c r="CC332" s="111"/>
      <c r="CD332" s="111"/>
      <c r="CE332" s="111"/>
      <c r="CF332" s="111"/>
      <c r="CG332" s="111"/>
      <c r="CH332" s="111"/>
      <c r="CI332" s="111"/>
      <c r="CJ332" s="111"/>
      <c r="CK332" s="111"/>
      <c r="CL332" s="111"/>
      <c r="CM332" s="111"/>
      <c r="CN332" s="111"/>
      <c r="CO332" s="111"/>
      <c r="CP332" s="111"/>
      <c r="CQ332" s="111"/>
      <c r="CR332" s="111"/>
      <c r="CS332" s="111"/>
      <c r="CT332" s="111"/>
      <c r="CU332" s="111"/>
      <c r="CV332" s="111"/>
      <c r="CW332" s="111"/>
      <c r="CX332" s="111"/>
      <c r="CY332" s="111"/>
      <c r="CZ332" s="111"/>
      <c r="DA332" s="111"/>
      <c r="DB332" s="111"/>
      <c r="DC332" s="111"/>
      <c r="DD332" s="111"/>
      <c r="DE332" s="111"/>
      <c r="DF332" s="111"/>
      <c r="DG332" s="111"/>
      <c r="DH332" s="111"/>
      <c r="DI332" s="111"/>
    </row>
    <row r="333" spans="1:113" s="112" customFormat="1" x14ac:dyDescent="0.2">
      <c r="A333" s="30"/>
      <c r="B333" s="42"/>
      <c r="C333" s="51"/>
      <c r="D333" s="52"/>
      <c r="E333" s="51"/>
      <c r="F333" s="53"/>
      <c r="G333" s="103"/>
      <c r="H333" s="45"/>
      <c r="I333" s="104"/>
      <c r="J333" s="105"/>
      <c r="K333" s="48"/>
      <c r="L333" s="106"/>
      <c r="M333" s="104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  <c r="AA333" s="111"/>
      <c r="AB333" s="111"/>
      <c r="AC333" s="111"/>
      <c r="AD333" s="111"/>
      <c r="AE333" s="111"/>
      <c r="AF333" s="111"/>
      <c r="AG333" s="111"/>
      <c r="AH333" s="111"/>
      <c r="AI333" s="111"/>
      <c r="AJ333" s="111"/>
      <c r="AK333" s="111"/>
      <c r="AL333" s="111"/>
      <c r="AM333" s="111"/>
      <c r="AN333" s="111"/>
      <c r="AO333" s="111"/>
      <c r="AP333" s="111"/>
      <c r="AQ333" s="111"/>
      <c r="AR333" s="111"/>
      <c r="AS333" s="111"/>
      <c r="AT333" s="111"/>
      <c r="AU333" s="111"/>
      <c r="AV333" s="111"/>
      <c r="AW333" s="111"/>
      <c r="AX333" s="111"/>
      <c r="AY333" s="111"/>
      <c r="AZ333" s="111"/>
      <c r="BA333" s="111"/>
      <c r="BB333" s="111"/>
      <c r="BC333" s="111"/>
      <c r="BD333" s="111"/>
      <c r="BE333" s="111"/>
      <c r="BF333" s="111"/>
      <c r="BG333" s="111"/>
      <c r="BH333" s="111"/>
      <c r="BI333" s="111"/>
      <c r="BJ333" s="111"/>
      <c r="BK333" s="111"/>
      <c r="BL333" s="111"/>
      <c r="BM333" s="111"/>
      <c r="BN333" s="111"/>
      <c r="BO333" s="111"/>
      <c r="BP333" s="111"/>
      <c r="BQ333" s="111"/>
      <c r="BR333" s="111"/>
      <c r="BS333" s="111"/>
      <c r="BT333" s="111"/>
      <c r="BU333" s="111"/>
      <c r="BV333" s="111"/>
      <c r="BW333" s="111"/>
      <c r="BX333" s="111"/>
      <c r="BY333" s="111"/>
      <c r="BZ333" s="111"/>
      <c r="CA333" s="111"/>
      <c r="CB333" s="111"/>
      <c r="CC333" s="111"/>
      <c r="CD333" s="111"/>
      <c r="CE333" s="111"/>
      <c r="CF333" s="111"/>
      <c r="CG333" s="111"/>
      <c r="CH333" s="111"/>
      <c r="CI333" s="111"/>
      <c r="CJ333" s="111"/>
      <c r="CK333" s="111"/>
      <c r="CL333" s="111"/>
      <c r="CM333" s="111"/>
      <c r="CN333" s="111"/>
      <c r="CO333" s="111"/>
      <c r="CP333" s="111"/>
      <c r="CQ333" s="111"/>
      <c r="CR333" s="111"/>
      <c r="CS333" s="111"/>
      <c r="CT333" s="111"/>
      <c r="CU333" s="111"/>
      <c r="CV333" s="111"/>
      <c r="CW333" s="111"/>
      <c r="CX333" s="111"/>
      <c r="CY333" s="111"/>
      <c r="CZ333" s="111"/>
      <c r="DA333" s="111"/>
      <c r="DB333" s="111"/>
      <c r="DC333" s="111"/>
      <c r="DD333" s="111"/>
      <c r="DE333" s="111"/>
      <c r="DF333" s="111"/>
      <c r="DG333" s="111"/>
      <c r="DH333" s="111"/>
      <c r="DI333" s="111"/>
    </row>
    <row r="334" spans="1:113" s="112" customFormat="1" ht="22.8" x14ac:dyDescent="0.2">
      <c r="A334" s="30" t="s">
        <v>56</v>
      </c>
      <c r="B334" s="155"/>
      <c r="C334" s="151" t="s">
        <v>877</v>
      </c>
      <c r="D334" s="52"/>
      <c r="E334" s="157"/>
      <c r="F334" s="53" t="s">
        <v>4512</v>
      </c>
      <c r="G334" s="54" t="s">
        <v>8</v>
      </c>
      <c r="H334" s="55"/>
      <c r="I334" s="56"/>
      <c r="J334" s="57"/>
      <c r="K334" s="58"/>
      <c r="L334" s="56">
        <v>45</v>
      </c>
      <c r="M334" s="56" t="str">
        <f>IF(ISNUMBER(H334),L334*H334,IF(ISNUMBER(J334),J334,IF(J334="RATE ONLY",LOWER("RATE ONLY")," ")))</f>
        <v xml:space="preserve"> </v>
      </c>
      <c r="N334" s="172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  <c r="AA334" s="111"/>
      <c r="AB334" s="111"/>
      <c r="AC334" s="111"/>
      <c r="AD334" s="111"/>
      <c r="AE334" s="111"/>
      <c r="AF334" s="111"/>
      <c r="AG334" s="111"/>
      <c r="AH334" s="111"/>
      <c r="AI334" s="111"/>
      <c r="AJ334" s="111"/>
      <c r="AK334" s="111"/>
      <c r="AL334" s="111"/>
      <c r="AM334" s="111"/>
      <c r="AN334" s="111"/>
      <c r="AO334" s="111"/>
      <c r="AP334" s="111"/>
      <c r="AQ334" s="111"/>
      <c r="AR334" s="111"/>
      <c r="AS334" s="111"/>
      <c r="AT334" s="111"/>
      <c r="AU334" s="111"/>
      <c r="AV334" s="111"/>
      <c r="AW334" s="111"/>
      <c r="AX334" s="111"/>
      <c r="AY334" s="111"/>
      <c r="AZ334" s="111"/>
      <c r="BA334" s="111"/>
      <c r="BB334" s="111"/>
      <c r="BC334" s="111"/>
      <c r="BD334" s="111"/>
      <c r="BE334" s="111"/>
      <c r="BF334" s="111"/>
      <c r="BG334" s="111"/>
      <c r="BH334" s="111"/>
      <c r="BI334" s="111"/>
      <c r="BJ334" s="111"/>
      <c r="BK334" s="111"/>
      <c r="BL334" s="111"/>
      <c r="BM334" s="111"/>
      <c r="BN334" s="111"/>
      <c r="BO334" s="111"/>
      <c r="BP334" s="111"/>
      <c r="BQ334" s="111"/>
      <c r="BR334" s="111"/>
      <c r="BS334" s="111"/>
      <c r="BT334" s="111"/>
      <c r="BU334" s="111"/>
      <c r="BV334" s="111"/>
      <c r="BW334" s="111"/>
      <c r="BX334" s="111"/>
      <c r="BY334" s="111"/>
      <c r="BZ334" s="111"/>
      <c r="CA334" s="111"/>
      <c r="CB334" s="111"/>
      <c r="CC334" s="111"/>
      <c r="CD334" s="111"/>
      <c r="CE334" s="111"/>
      <c r="CF334" s="111"/>
      <c r="CG334" s="111"/>
      <c r="CH334" s="111"/>
      <c r="CI334" s="111"/>
      <c r="CJ334" s="111"/>
      <c r="CK334" s="111"/>
      <c r="CL334" s="111"/>
      <c r="CM334" s="111"/>
      <c r="CN334" s="111"/>
      <c r="CO334" s="111"/>
      <c r="CP334" s="111"/>
      <c r="CQ334" s="111"/>
      <c r="CR334" s="111"/>
      <c r="CS334" s="111"/>
      <c r="CT334" s="111"/>
      <c r="CU334" s="111"/>
      <c r="CV334" s="111"/>
      <c r="CW334" s="111"/>
      <c r="CX334" s="111"/>
      <c r="CY334" s="111"/>
      <c r="CZ334" s="111"/>
      <c r="DA334" s="111"/>
      <c r="DB334" s="111"/>
      <c r="DC334" s="111"/>
      <c r="DD334" s="111"/>
      <c r="DE334" s="111"/>
      <c r="DF334" s="111"/>
      <c r="DG334" s="111"/>
      <c r="DH334" s="111"/>
      <c r="DI334" s="111"/>
    </row>
    <row r="335" spans="1:113" s="112" customFormat="1" x14ac:dyDescent="0.2">
      <c r="A335" s="30"/>
      <c r="B335" s="42"/>
      <c r="C335" s="51"/>
      <c r="D335" s="52"/>
      <c r="E335" s="51"/>
      <c r="F335" s="53"/>
      <c r="G335" s="103"/>
      <c r="H335" s="45"/>
      <c r="I335" s="104"/>
      <c r="J335" s="105"/>
      <c r="K335" s="48"/>
      <c r="L335" s="106"/>
      <c r="M335" s="104"/>
      <c r="N335" s="172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  <c r="AA335" s="111"/>
      <c r="AB335" s="111"/>
      <c r="AC335" s="111"/>
      <c r="AD335" s="111"/>
      <c r="AE335" s="111"/>
      <c r="AF335" s="111"/>
      <c r="AG335" s="111"/>
      <c r="AH335" s="111"/>
      <c r="AI335" s="111"/>
      <c r="AJ335" s="111"/>
      <c r="AK335" s="111"/>
      <c r="AL335" s="111"/>
      <c r="AM335" s="111"/>
      <c r="AN335" s="111"/>
      <c r="AO335" s="111"/>
      <c r="AP335" s="111"/>
      <c r="AQ335" s="111"/>
      <c r="AR335" s="111"/>
      <c r="AS335" s="111"/>
      <c r="AT335" s="111"/>
      <c r="AU335" s="111"/>
      <c r="AV335" s="111"/>
      <c r="AW335" s="111"/>
      <c r="AX335" s="111"/>
      <c r="AY335" s="111"/>
      <c r="AZ335" s="111"/>
      <c r="BA335" s="111"/>
      <c r="BB335" s="111"/>
      <c r="BC335" s="111"/>
      <c r="BD335" s="111"/>
      <c r="BE335" s="111"/>
      <c r="BF335" s="111"/>
      <c r="BG335" s="111"/>
      <c r="BH335" s="111"/>
      <c r="BI335" s="111"/>
      <c r="BJ335" s="111"/>
      <c r="BK335" s="111"/>
      <c r="BL335" s="111"/>
      <c r="BM335" s="111"/>
      <c r="BN335" s="111"/>
      <c r="BO335" s="111"/>
      <c r="BP335" s="111"/>
      <c r="BQ335" s="111"/>
      <c r="BR335" s="111"/>
      <c r="BS335" s="111"/>
      <c r="BT335" s="111"/>
      <c r="BU335" s="111"/>
      <c r="BV335" s="111"/>
      <c r="BW335" s="111"/>
      <c r="BX335" s="111"/>
      <c r="BY335" s="111"/>
      <c r="BZ335" s="111"/>
      <c r="CA335" s="111"/>
      <c r="CB335" s="111"/>
      <c r="CC335" s="111"/>
      <c r="CD335" s="111"/>
      <c r="CE335" s="111"/>
      <c r="CF335" s="111"/>
      <c r="CG335" s="111"/>
      <c r="CH335" s="111"/>
      <c r="CI335" s="111"/>
      <c r="CJ335" s="111"/>
      <c r="CK335" s="111"/>
      <c r="CL335" s="111"/>
      <c r="CM335" s="111"/>
      <c r="CN335" s="111"/>
      <c r="CO335" s="111"/>
      <c r="CP335" s="111"/>
      <c r="CQ335" s="111"/>
      <c r="CR335" s="111"/>
      <c r="CS335" s="111"/>
      <c r="CT335" s="111"/>
      <c r="CU335" s="111"/>
      <c r="CV335" s="111"/>
      <c r="CW335" s="111"/>
      <c r="CX335" s="111"/>
      <c r="CY335" s="111"/>
      <c r="CZ335" s="111"/>
      <c r="DA335" s="111"/>
      <c r="DB335" s="111"/>
      <c r="DC335" s="111"/>
      <c r="DD335" s="111"/>
      <c r="DE335" s="111"/>
      <c r="DF335" s="111"/>
      <c r="DG335" s="111"/>
      <c r="DH335" s="111"/>
      <c r="DI335" s="111"/>
    </row>
    <row r="336" spans="1:113" s="112" customFormat="1" ht="22.8" x14ac:dyDescent="0.2">
      <c r="A336" s="30" t="s">
        <v>56</v>
      </c>
      <c r="B336" s="155"/>
      <c r="C336" s="151" t="s">
        <v>878</v>
      </c>
      <c r="D336" s="52"/>
      <c r="E336" s="157"/>
      <c r="F336" s="53" t="s">
        <v>4513</v>
      </c>
      <c r="G336" s="54" t="s">
        <v>8</v>
      </c>
      <c r="H336" s="55"/>
      <c r="I336" s="56"/>
      <c r="J336" s="57"/>
      <c r="K336" s="58"/>
      <c r="L336" s="56">
        <v>60</v>
      </c>
      <c r="M336" s="56" t="str">
        <f>IF(ISNUMBER(H336),L336*H336,IF(ISNUMBER(J336),J336,IF(J336="RATE ONLY",LOWER("RATE ONLY")," ")))</f>
        <v xml:space="preserve"> </v>
      </c>
      <c r="N336" s="172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  <c r="AA336" s="111"/>
      <c r="AB336" s="111"/>
      <c r="AC336" s="111"/>
      <c r="AD336" s="111"/>
      <c r="AE336" s="111"/>
      <c r="AF336" s="111"/>
      <c r="AG336" s="111"/>
      <c r="AH336" s="111"/>
      <c r="AI336" s="111"/>
      <c r="AJ336" s="111"/>
      <c r="AK336" s="111"/>
      <c r="AL336" s="111"/>
      <c r="AM336" s="111"/>
      <c r="AN336" s="111"/>
      <c r="AO336" s="111"/>
      <c r="AP336" s="111"/>
      <c r="AQ336" s="111"/>
      <c r="AR336" s="111"/>
      <c r="AS336" s="111"/>
      <c r="AT336" s="111"/>
      <c r="AU336" s="111"/>
      <c r="AV336" s="111"/>
      <c r="AW336" s="111"/>
      <c r="AX336" s="111"/>
      <c r="AY336" s="111"/>
      <c r="AZ336" s="111"/>
      <c r="BA336" s="111"/>
      <c r="BB336" s="111"/>
      <c r="BC336" s="111"/>
      <c r="BD336" s="111"/>
      <c r="BE336" s="111"/>
      <c r="BF336" s="111"/>
      <c r="BG336" s="111"/>
      <c r="BH336" s="111"/>
      <c r="BI336" s="111"/>
      <c r="BJ336" s="111"/>
      <c r="BK336" s="111"/>
      <c r="BL336" s="111"/>
      <c r="BM336" s="111"/>
      <c r="BN336" s="111"/>
      <c r="BO336" s="111"/>
      <c r="BP336" s="111"/>
      <c r="BQ336" s="111"/>
      <c r="BR336" s="111"/>
      <c r="BS336" s="111"/>
      <c r="BT336" s="111"/>
      <c r="BU336" s="111"/>
      <c r="BV336" s="111"/>
      <c r="BW336" s="111"/>
      <c r="BX336" s="111"/>
      <c r="BY336" s="111"/>
      <c r="BZ336" s="111"/>
      <c r="CA336" s="111"/>
      <c r="CB336" s="111"/>
      <c r="CC336" s="111"/>
      <c r="CD336" s="111"/>
      <c r="CE336" s="111"/>
      <c r="CF336" s="111"/>
      <c r="CG336" s="111"/>
      <c r="CH336" s="111"/>
      <c r="CI336" s="111"/>
      <c r="CJ336" s="111"/>
      <c r="CK336" s="111"/>
      <c r="CL336" s="111"/>
      <c r="CM336" s="111"/>
      <c r="CN336" s="111"/>
      <c r="CO336" s="111"/>
      <c r="CP336" s="111"/>
      <c r="CQ336" s="111"/>
      <c r="CR336" s="111"/>
      <c r="CS336" s="111"/>
      <c r="CT336" s="111"/>
      <c r="CU336" s="111"/>
      <c r="CV336" s="111"/>
      <c r="CW336" s="111"/>
      <c r="CX336" s="111"/>
      <c r="CY336" s="111"/>
      <c r="CZ336" s="111"/>
      <c r="DA336" s="111"/>
      <c r="DB336" s="111"/>
      <c r="DC336" s="111"/>
      <c r="DD336" s="111"/>
      <c r="DE336" s="111"/>
      <c r="DF336" s="111"/>
      <c r="DG336" s="111"/>
      <c r="DH336" s="111"/>
      <c r="DI336" s="111"/>
    </row>
    <row r="337" spans="1:113" s="112" customFormat="1" x14ac:dyDescent="0.2">
      <c r="A337" s="30"/>
      <c r="B337" s="42"/>
      <c r="C337" s="51"/>
      <c r="D337" s="52"/>
      <c r="E337" s="51"/>
      <c r="F337" s="53"/>
      <c r="G337" s="103"/>
      <c r="H337" s="45"/>
      <c r="I337" s="104"/>
      <c r="J337" s="105"/>
      <c r="K337" s="48"/>
      <c r="L337" s="106"/>
      <c r="M337" s="104"/>
      <c r="N337" s="172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  <c r="AA337" s="111"/>
      <c r="AB337" s="111"/>
      <c r="AC337" s="111"/>
      <c r="AD337" s="111"/>
      <c r="AE337" s="111"/>
      <c r="AF337" s="111"/>
      <c r="AG337" s="111"/>
      <c r="AH337" s="111"/>
      <c r="AI337" s="111"/>
      <c r="AJ337" s="111"/>
      <c r="AK337" s="111"/>
      <c r="AL337" s="111"/>
      <c r="AM337" s="111"/>
      <c r="AN337" s="111"/>
      <c r="AO337" s="111"/>
      <c r="AP337" s="111"/>
      <c r="AQ337" s="111"/>
      <c r="AR337" s="111"/>
      <c r="AS337" s="111"/>
      <c r="AT337" s="111"/>
      <c r="AU337" s="111"/>
      <c r="AV337" s="111"/>
      <c r="AW337" s="111"/>
      <c r="AX337" s="111"/>
      <c r="AY337" s="111"/>
      <c r="AZ337" s="111"/>
      <c r="BA337" s="111"/>
      <c r="BB337" s="111"/>
      <c r="BC337" s="111"/>
      <c r="BD337" s="111"/>
      <c r="BE337" s="111"/>
      <c r="BF337" s="111"/>
      <c r="BG337" s="111"/>
      <c r="BH337" s="111"/>
      <c r="BI337" s="111"/>
      <c r="BJ337" s="111"/>
      <c r="BK337" s="111"/>
      <c r="BL337" s="111"/>
      <c r="BM337" s="111"/>
      <c r="BN337" s="111"/>
      <c r="BO337" s="111"/>
      <c r="BP337" s="111"/>
      <c r="BQ337" s="111"/>
      <c r="BR337" s="111"/>
      <c r="BS337" s="111"/>
      <c r="BT337" s="111"/>
      <c r="BU337" s="111"/>
      <c r="BV337" s="111"/>
      <c r="BW337" s="111"/>
      <c r="BX337" s="111"/>
      <c r="BY337" s="111"/>
      <c r="BZ337" s="111"/>
      <c r="CA337" s="111"/>
      <c r="CB337" s="111"/>
      <c r="CC337" s="111"/>
      <c r="CD337" s="111"/>
      <c r="CE337" s="111"/>
      <c r="CF337" s="111"/>
      <c r="CG337" s="111"/>
      <c r="CH337" s="111"/>
      <c r="CI337" s="111"/>
      <c r="CJ337" s="111"/>
      <c r="CK337" s="111"/>
      <c r="CL337" s="111"/>
      <c r="CM337" s="111"/>
      <c r="CN337" s="111"/>
      <c r="CO337" s="111"/>
      <c r="CP337" s="111"/>
      <c r="CQ337" s="111"/>
      <c r="CR337" s="111"/>
      <c r="CS337" s="111"/>
      <c r="CT337" s="111"/>
      <c r="CU337" s="111"/>
      <c r="CV337" s="111"/>
      <c r="CW337" s="111"/>
      <c r="CX337" s="111"/>
      <c r="CY337" s="111"/>
      <c r="CZ337" s="111"/>
      <c r="DA337" s="111"/>
      <c r="DB337" s="111"/>
      <c r="DC337" s="111"/>
      <c r="DD337" s="111"/>
      <c r="DE337" s="111"/>
      <c r="DF337" s="111"/>
      <c r="DG337" s="111"/>
      <c r="DH337" s="111"/>
      <c r="DI337" s="111"/>
    </row>
    <row r="338" spans="1:113" s="112" customFormat="1" ht="24" hidden="1" x14ac:dyDescent="0.2">
      <c r="A338" s="30" t="s">
        <v>55</v>
      </c>
      <c r="B338" s="150" t="s">
        <v>880</v>
      </c>
      <c r="C338" s="151"/>
      <c r="D338" s="52"/>
      <c r="E338" s="157"/>
      <c r="F338" s="43" t="s">
        <v>4309</v>
      </c>
      <c r="G338" s="54" t="s">
        <v>28</v>
      </c>
      <c r="H338" s="55"/>
      <c r="I338" s="56"/>
      <c r="J338" s="57"/>
      <c r="K338" s="58"/>
      <c r="L338" s="56"/>
      <c r="M338" s="56" t="str">
        <f>IF(ISNUMBER(H338),L338*H338,IF(ISNUMBER(J338),J338,IF(J338="RATE ONLY",LOWER("RATE ONLY")," ")))</f>
        <v xml:space="preserve"> </v>
      </c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  <c r="AA338" s="111"/>
      <c r="AB338" s="111"/>
      <c r="AC338" s="111"/>
      <c r="AD338" s="111"/>
      <c r="AE338" s="111"/>
      <c r="AF338" s="111"/>
      <c r="AG338" s="111"/>
      <c r="AH338" s="111"/>
      <c r="AI338" s="111"/>
      <c r="AJ338" s="111"/>
      <c r="AK338" s="111"/>
      <c r="AL338" s="111"/>
      <c r="AM338" s="111"/>
      <c r="AN338" s="111"/>
      <c r="AO338" s="111"/>
      <c r="AP338" s="111"/>
      <c r="AQ338" s="111"/>
      <c r="AR338" s="111"/>
      <c r="AS338" s="111"/>
      <c r="AT338" s="111"/>
      <c r="AU338" s="111"/>
      <c r="AV338" s="111"/>
      <c r="AW338" s="111"/>
      <c r="AX338" s="111"/>
      <c r="AY338" s="111"/>
      <c r="AZ338" s="111"/>
      <c r="BA338" s="111"/>
      <c r="BB338" s="111"/>
      <c r="BC338" s="111"/>
      <c r="BD338" s="111"/>
      <c r="BE338" s="111"/>
      <c r="BF338" s="111"/>
      <c r="BG338" s="111"/>
      <c r="BH338" s="111"/>
      <c r="BI338" s="111"/>
      <c r="BJ338" s="111"/>
      <c r="BK338" s="111"/>
      <c r="BL338" s="111"/>
      <c r="BM338" s="111"/>
      <c r="BN338" s="111"/>
      <c r="BO338" s="111"/>
      <c r="BP338" s="111"/>
      <c r="BQ338" s="111"/>
      <c r="BR338" s="111"/>
      <c r="BS338" s="111"/>
      <c r="BT338" s="111"/>
      <c r="BU338" s="111"/>
      <c r="BV338" s="111"/>
      <c r="BW338" s="111"/>
      <c r="BX338" s="111"/>
      <c r="BY338" s="111"/>
      <c r="BZ338" s="111"/>
      <c r="CA338" s="111"/>
      <c r="CB338" s="111"/>
      <c r="CC338" s="111"/>
      <c r="CD338" s="111"/>
      <c r="CE338" s="111"/>
      <c r="CF338" s="111"/>
      <c r="CG338" s="111"/>
      <c r="CH338" s="111"/>
      <c r="CI338" s="111"/>
      <c r="CJ338" s="111"/>
      <c r="CK338" s="111"/>
      <c r="CL338" s="111"/>
      <c r="CM338" s="111"/>
      <c r="CN338" s="111"/>
      <c r="CO338" s="111"/>
      <c r="CP338" s="111"/>
      <c r="CQ338" s="111"/>
      <c r="CR338" s="111"/>
      <c r="CS338" s="111"/>
      <c r="CT338" s="111"/>
      <c r="CU338" s="111"/>
      <c r="CV338" s="111"/>
      <c r="CW338" s="111"/>
      <c r="CX338" s="111"/>
      <c r="CY338" s="111"/>
      <c r="CZ338" s="111"/>
      <c r="DA338" s="111"/>
      <c r="DB338" s="111"/>
      <c r="DC338" s="111"/>
      <c r="DD338" s="111"/>
      <c r="DE338" s="111"/>
      <c r="DF338" s="111"/>
      <c r="DG338" s="111"/>
      <c r="DH338" s="111"/>
      <c r="DI338" s="111"/>
    </row>
    <row r="339" spans="1:113" s="112" customFormat="1" hidden="1" x14ac:dyDescent="0.2">
      <c r="A339" s="30"/>
      <c r="B339" s="42"/>
      <c r="C339" s="51"/>
      <c r="D339" s="52"/>
      <c r="E339" s="51"/>
      <c r="F339" s="53"/>
      <c r="G339" s="103"/>
      <c r="H339" s="45"/>
      <c r="I339" s="104"/>
      <c r="J339" s="105"/>
      <c r="K339" s="48"/>
      <c r="L339" s="106"/>
      <c r="M339" s="104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  <c r="AA339" s="111"/>
      <c r="AB339" s="111"/>
      <c r="AC339" s="111"/>
      <c r="AD339" s="111"/>
      <c r="AE339" s="111"/>
      <c r="AF339" s="111"/>
      <c r="AG339" s="111"/>
      <c r="AH339" s="111"/>
      <c r="AI339" s="111"/>
      <c r="AJ339" s="111"/>
      <c r="AK339" s="111"/>
      <c r="AL339" s="111"/>
      <c r="AM339" s="111"/>
      <c r="AN339" s="111"/>
      <c r="AO339" s="111"/>
      <c r="AP339" s="111"/>
      <c r="AQ339" s="111"/>
      <c r="AR339" s="111"/>
      <c r="AS339" s="111"/>
      <c r="AT339" s="111"/>
      <c r="AU339" s="111"/>
      <c r="AV339" s="111"/>
      <c r="AW339" s="111"/>
      <c r="AX339" s="111"/>
      <c r="AY339" s="111"/>
      <c r="AZ339" s="111"/>
      <c r="BA339" s="111"/>
      <c r="BB339" s="111"/>
      <c r="BC339" s="111"/>
      <c r="BD339" s="111"/>
      <c r="BE339" s="111"/>
      <c r="BF339" s="111"/>
      <c r="BG339" s="111"/>
      <c r="BH339" s="111"/>
      <c r="BI339" s="111"/>
      <c r="BJ339" s="111"/>
      <c r="BK339" s="111"/>
      <c r="BL339" s="111"/>
      <c r="BM339" s="111"/>
      <c r="BN339" s="111"/>
      <c r="BO339" s="111"/>
      <c r="BP339" s="111"/>
      <c r="BQ339" s="111"/>
      <c r="BR339" s="111"/>
      <c r="BS339" s="111"/>
      <c r="BT339" s="111"/>
      <c r="BU339" s="111"/>
      <c r="BV339" s="111"/>
      <c r="BW339" s="111"/>
      <c r="BX339" s="111"/>
      <c r="BY339" s="111"/>
      <c r="BZ339" s="111"/>
      <c r="CA339" s="111"/>
      <c r="CB339" s="111"/>
      <c r="CC339" s="111"/>
      <c r="CD339" s="111"/>
      <c r="CE339" s="111"/>
      <c r="CF339" s="111"/>
      <c r="CG339" s="111"/>
      <c r="CH339" s="111"/>
      <c r="CI339" s="111"/>
      <c r="CJ339" s="111"/>
      <c r="CK339" s="111"/>
      <c r="CL339" s="111"/>
      <c r="CM339" s="111"/>
      <c r="CN339" s="111"/>
      <c r="CO339" s="111"/>
      <c r="CP339" s="111"/>
      <c r="CQ339" s="111"/>
      <c r="CR339" s="111"/>
      <c r="CS339" s="111"/>
      <c r="CT339" s="111"/>
      <c r="CU339" s="111"/>
      <c r="CV339" s="111"/>
      <c r="CW339" s="111"/>
      <c r="CX339" s="111"/>
      <c r="CY339" s="111"/>
      <c r="CZ339" s="111"/>
      <c r="DA339" s="111"/>
      <c r="DB339" s="111"/>
      <c r="DC339" s="111"/>
      <c r="DD339" s="111"/>
      <c r="DE339" s="111"/>
      <c r="DF339" s="111"/>
      <c r="DG339" s="111"/>
      <c r="DH339" s="111"/>
      <c r="DI339" s="111"/>
    </row>
    <row r="340" spans="1:113" s="112" customFormat="1" ht="24" hidden="1" x14ac:dyDescent="0.2">
      <c r="A340" s="30" t="s">
        <v>55</v>
      </c>
      <c r="B340" s="150" t="s">
        <v>881</v>
      </c>
      <c r="C340" s="151"/>
      <c r="D340" s="52"/>
      <c r="E340" s="157"/>
      <c r="F340" s="43" t="s">
        <v>4310</v>
      </c>
      <c r="G340" s="54" t="s">
        <v>28</v>
      </c>
      <c r="H340" s="55"/>
      <c r="I340" s="56"/>
      <c r="J340" s="57"/>
      <c r="K340" s="58"/>
      <c r="L340" s="56"/>
      <c r="M340" s="56" t="str">
        <f>IF(ISNUMBER(H340),L340*H340,IF(ISNUMBER(J340),J340,IF(J340="RATE ONLY",LOWER("RATE ONLY")," ")))</f>
        <v xml:space="preserve"> </v>
      </c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  <c r="AA340" s="111"/>
      <c r="AB340" s="111"/>
      <c r="AC340" s="111"/>
      <c r="AD340" s="111"/>
      <c r="AE340" s="111"/>
      <c r="AF340" s="111"/>
      <c r="AG340" s="111"/>
      <c r="AH340" s="111"/>
      <c r="AI340" s="111"/>
      <c r="AJ340" s="111"/>
      <c r="AK340" s="111"/>
      <c r="AL340" s="111"/>
      <c r="AM340" s="111"/>
      <c r="AN340" s="111"/>
      <c r="AO340" s="111"/>
      <c r="AP340" s="111"/>
      <c r="AQ340" s="111"/>
      <c r="AR340" s="111"/>
      <c r="AS340" s="111"/>
      <c r="AT340" s="111"/>
      <c r="AU340" s="111"/>
      <c r="AV340" s="111"/>
      <c r="AW340" s="111"/>
      <c r="AX340" s="111"/>
      <c r="AY340" s="111"/>
      <c r="AZ340" s="111"/>
      <c r="BA340" s="111"/>
      <c r="BB340" s="111"/>
      <c r="BC340" s="111"/>
      <c r="BD340" s="111"/>
      <c r="BE340" s="111"/>
      <c r="BF340" s="111"/>
      <c r="BG340" s="111"/>
      <c r="BH340" s="111"/>
      <c r="BI340" s="111"/>
      <c r="BJ340" s="111"/>
      <c r="BK340" s="111"/>
      <c r="BL340" s="111"/>
      <c r="BM340" s="111"/>
      <c r="BN340" s="111"/>
      <c r="BO340" s="111"/>
      <c r="BP340" s="111"/>
      <c r="BQ340" s="111"/>
      <c r="BR340" s="111"/>
      <c r="BS340" s="111"/>
      <c r="BT340" s="111"/>
      <c r="BU340" s="111"/>
      <c r="BV340" s="111"/>
      <c r="BW340" s="111"/>
      <c r="BX340" s="111"/>
      <c r="BY340" s="111"/>
      <c r="BZ340" s="111"/>
      <c r="CA340" s="111"/>
      <c r="CB340" s="111"/>
      <c r="CC340" s="111"/>
      <c r="CD340" s="111"/>
      <c r="CE340" s="111"/>
      <c r="CF340" s="111"/>
      <c r="CG340" s="111"/>
      <c r="CH340" s="111"/>
      <c r="CI340" s="111"/>
      <c r="CJ340" s="111"/>
      <c r="CK340" s="111"/>
      <c r="CL340" s="111"/>
      <c r="CM340" s="111"/>
      <c r="CN340" s="111"/>
      <c r="CO340" s="111"/>
      <c r="CP340" s="111"/>
      <c r="CQ340" s="111"/>
      <c r="CR340" s="111"/>
      <c r="CS340" s="111"/>
      <c r="CT340" s="111"/>
      <c r="CU340" s="111"/>
      <c r="CV340" s="111"/>
      <c r="CW340" s="111"/>
      <c r="CX340" s="111"/>
      <c r="CY340" s="111"/>
      <c r="CZ340" s="111"/>
      <c r="DA340" s="111"/>
      <c r="DB340" s="111"/>
      <c r="DC340" s="111"/>
      <c r="DD340" s="111"/>
      <c r="DE340" s="111"/>
      <c r="DF340" s="111"/>
      <c r="DG340" s="111"/>
      <c r="DH340" s="111"/>
      <c r="DI340" s="111"/>
    </row>
    <row r="341" spans="1:113" s="112" customFormat="1" hidden="1" x14ac:dyDescent="0.2">
      <c r="A341" s="30"/>
      <c r="B341" s="42"/>
      <c r="C341" s="51"/>
      <c r="D341" s="52"/>
      <c r="E341" s="51"/>
      <c r="F341" s="53"/>
      <c r="G341" s="103"/>
      <c r="H341" s="45"/>
      <c r="I341" s="104"/>
      <c r="J341" s="105"/>
      <c r="K341" s="48"/>
      <c r="L341" s="106"/>
      <c r="M341" s="104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  <c r="AA341" s="111"/>
      <c r="AB341" s="111"/>
      <c r="AC341" s="111"/>
      <c r="AD341" s="111"/>
      <c r="AE341" s="111"/>
      <c r="AF341" s="111"/>
      <c r="AG341" s="111"/>
      <c r="AH341" s="111"/>
      <c r="AI341" s="111"/>
      <c r="AJ341" s="111"/>
      <c r="AK341" s="111"/>
      <c r="AL341" s="111"/>
      <c r="AM341" s="111"/>
      <c r="AN341" s="111"/>
      <c r="AO341" s="111"/>
      <c r="AP341" s="111"/>
      <c r="AQ341" s="111"/>
      <c r="AR341" s="111"/>
      <c r="AS341" s="111"/>
      <c r="AT341" s="111"/>
      <c r="AU341" s="111"/>
      <c r="AV341" s="111"/>
      <c r="AW341" s="111"/>
      <c r="AX341" s="111"/>
      <c r="AY341" s="111"/>
      <c r="AZ341" s="111"/>
      <c r="BA341" s="111"/>
      <c r="BB341" s="111"/>
      <c r="BC341" s="111"/>
      <c r="BD341" s="111"/>
      <c r="BE341" s="111"/>
      <c r="BF341" s="111"/>
      <c r="BG341" s="111"/>
      <c r="BH341" s="111"/>
      <c r="BI341" s="111"/>
      <c r="BJ341" s="111"/>
      <c r="BK341" s="111"/>
      <c r="BL341" s="111"/>
      <c r="BM341" s="111"/>
      <c r="BN341" s="111"/>
      <c r="BO341" s="111"/>
      <c r="BP341" s="111"/>
      <c r="BQ341" s="111"/>
      <c r="BR341" s="111"/>
      <c r="BS341" s="111"/>
      <c r="BT341" s="111"/>
      <c r="BU341" s="111"/>
      <c r="BV341" s="111"/>
      <c r="BW341" s="111"/>
      <c r="BX341" s="111"/>
      <c r="BY341" s="111"/>
      <c r="BZ341" s="111"/>
      <c r="CA341" s="111"/>
      <c r="CB341" s="111"/>
      <c r="CC341" s="111"/>
      <c r="CD341" s="111"/>
      <c r="CE341" s="111"/>
      <c r="CF341" s="111"/>
      <c r="CG341" s="111"/>
      <c r="CH341" s="111"/>
      <c r="CI341" s="111"/>
      <c r="CJ341" s="111"/>
      <c r="CK341" s="111"/>
      <c r="CL341" s="111"/>
      <c r="CM341" s="111"/>
      <c r="CN341" s="111"/>
      <c r="CO341" s="111"/>
      <c r="CP341" s="111"/>
      <c r="CQ341" s="111"/>
      <c r="CR341" s="111"/>
      <c r="CS341" s="111"/>
      <c r="CT341" s="111"/>
      <c r="CU341" s="111"/>
      <c r="CV341" s="111"/>
      <c r="CW341" s="111"/>
      <c r="CX341" s="111"/>
      <c r="CY341" s="111"/>
      <c r="CZ341" s="111"/>
      <c r="DA341" s="111"/>
      <c r="DB341" s="111"/>
      <c r="DC341" s="111"/>
      <c r="DD341" s="111"/>
      <c r="DE341" s="111"/>
      <c r="DF341" s="111"/>
      <c r="DG341" s="111"/>
      <c r="DH341" s="111"/>
      <c r="DI341" s="111"/>
    </row>
    <row r="342" spans="1:113" s="112" customFormat="1" ht="12" hidden="1" x14ac:dyDescent="0.2">
      <c r="A342" s="30" t="s">
        <v>55</v>
      </c>
      <c r="B342" s="150" t="s">
        <v>882</v>
      </c>
      <c r="C342" s="151"/>
      <c r="D342" s="52"/>
      <c r="E342" s="157"/>
      <c r="F342" s="43" t="s">
        <v>883</v>
      </c>
      <c r="G342" s="54" t="s">
        <v>28</v>
      </c>
      <c r="H342" s="55"/>
      <c r="I342" s="56"/>
      <c r="J342" s="57"/>
      <c r="K342" s="58"/>
      <c r="L342" s="56"/>
      <c r="M342" s="56" t="str">
        <f>IF(ISNUMBER(H342),L342*H342,IF(ISNUMBER(J342),J342,IF(J342="RATE ONLY",LOWER("RATE ONLY")," ")))</f>
        <v xml:space="preserve"> </v>
      </c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  <c r="AA342" s="111"/>
      <c r="AB342" s="111"/>
      <c r="AC342" s="111"/>
      <c r="AD342" s="111"/>
      <c r="AE342" s="111"/>
      <c r="AF342" s="111"/>
      <c r="AG342" s="111"/>
      <c r="AH342" s="111"/>
      <c r="AI342" s="111"/>
      <c r="AJ342" s="111"/>
      <c r="AK342" s="111"/>
      <c r="AL342" s="111"/>
      <c r="AM342" s="111"/>
      <c r="AN342" s="111"/>
      <c r="AO342" s="111"/>
      <c r="AP342" s="111"/>
      <c r="AQ342" s="111"/>
      <c r="AR342" s="111"/>
      <c r="AS342" s="111"/>
      <c r="AT342" s="111"/>
      <c r="AU342" s="111"/>
      <c r="AV342" s="111"/>
      <c r="AW342" s="111"/>
      <c r="AX342" s="111"/>
      <c r="AY342" s="111"/>
      <c r="AZ342" s="111"/>
      <c r="BA342" s="111"/>
      <c r="BB342" s="111"/>
      <c r="BC342" s="111"/>
      <c r="BD342" s="111"/>
      <c r="BE342" s="111"/>
      <c r="BF342" s="111"/>
      <c r="BG342" s="111"/>
      <c r="BH342" s="111"/>
      <c r="BI342" s="111"/>
      <c r="BJ342" s="111"/>
      <c r="BK342" s="111"/>
      <c r="BL342" s="111"/>
      <c r="BM342" s="111"/>
      <c r="BN342" s="111"/>
      <c r="BO342" s="111"/>
      <c r="BP342" s="111"/>
      <c r="BQ342" s="111"/>
      <c r="BR342" s="111"/>
      <c r="BS342" s="111"/>
      <c r="BT342" s="111"/>
      <c r="BU342" s="111"/>
      <c r="BV342" s="111"/>
      <c r="BW342" s="111"/>
      <c r="BX342" s="111"/>
      <c r="BY342" s="111"/>
      <c r="BZ342" s="111"/>
      <c r="CA342" s="111"/>
      <c r="CB342" s="111"/>
      <c r="CC342" s="111"/>
      <c r="CD342" s="111"/>
      <c r="CE342" s="111"/>
      <c r="CF342" s="111"/>
      <c r="CG342" s="111"/>
      <c r="CH342" s="111"/>
      <c r="CI342" s="111"/>
      <c r="CJ342" s="111"/>
      <c r="CK342" s="111"/>
      <c r="CL342" s="111"/>
      <c r="CM342" s="111"/>
      <c r="CN342" s="111"/>
      <c r="CO342" s="111"/>
      <c r="CP342" s="111"/>
      <c r="CQ342" s="111"/>
      <c r="CR342" s="111"/>
      <c r="CS342" s="111"/>
      <c r="CT342" s="111"/>
      <c r="CU342" s="111"/>
      <c r="CV342" s="111"/>
      <c r="CW342" s="111"/>
      <c r="CX342" s="111"/>
      <c r="CY342" s="111"/>
      <c r="CZ342" s="111"/>
      <c r="DA342" s="111"/>
      <c r="DB342" s="111"/>
      <c r="DC342" s="111"/>
      <c r="DD342" s="111"/>
      <c r="DE342" s="111"/>
      <c r="DF342" s="111"/>
      <c r="DG342" s="111"/>
      <c r="DH342" s="111"/>
      <c r="DI342" s="111"/>
    </row>
    <row r="343" spans="1:113" s="112" customFormat="1" hidden="1" x14ac:dyDescent="0.2">
      <c r="A343" s="30"/>
      <c r="B343" s="42"/>
      <c r="C343" s="51"/>
      <c r="D343" s="52"/>
      <c r="E343" s="51"/>
      <c r="F343" s="53"/>
      <c r="G343" s="103"/>
      <c r="H343" s="45"/>
      <c r="I343" s="104"/>
      <c r="J343" s="105"/>
      <c r="K343" s="48"/>
      <c r="L343" s="106"/>
      <c r="M343" s="104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  <c r="AA343" s="111"/>
      <c r="AB343" s="111"/>
      <c r="AC343" s="111"/>
      <c r="AD343" s="111"/>
      <c r="AE343" s="111"/>
      <c r="AF343" s="111"/>
      <c r="AG343" s="111"/>
      <c r="AH343" s="111"/>
      <c r="AI343" s="111"/>
      <c r="AJ343" s="111"/>
      <c r="AK343" s="111"/>
      <c r="AL343" s="111"/>
      <c r="AM343" s="111"/>
      <c r="AN343" s="111"/>
      <c r="AO343" s="111"/>
      <c r="AP343" s="111"/>
      <c r="AQ343" s="111"/>
      <c r="AR343" s="111"/>
      <c r="AS343" s="111"/>
      <c r="AT343" s="111"/>
      <c r="AU343" s="111"/>
      <c r="AV343" s="111"/>
      <c r="AW343" s="111"/>
      <c r="AX343" s="111"/>
      <c r="AY343" s="111"/>
      <c r="AZ343" s="111"/>
      <c r="BA343" s="111"/>
      <c r="BB343" s="111"/>
      <c r="BC343" s="111"/>
      <c r="BD343" s="111"/>
      <c r="BE343" s="111"/>
      <c r="BF343" s="111"/>
      <c r="BG343" s="111"/>
      <c r="BH343" s="111"/>
      <c r="BI343" s="111"/>
      <c r="BJ343" s="111"/>
      <c r="BK343" s="111"/>
      <c r="BL343" s="111"/>
      <c r="BM343" s="111"/>
      <c r="BN343" s="111"/>
      <c r="BO343" s="111"/>
      <c r="BP343" s="111"/>
      <c r="BQ343" s="111"/>
      <c r="BR343" s="111"/>
      <c r="BS343" s="111"/>
      <c r="BT343" s="111"/>
      <c r="BU343" s="111"/>
      <c r="BV343" s="111"/>
      <c r="BW343" s="111"/>
      <c r="BX343" s="111"/>
      <c r="BY343" s="111"/>
      <c r="BZ343" s="111"/>
      <c r="CA343" s="111"/>
      <c r="CB343" s="111"/>
      <c r="CC343" s="111"/>
      <c r="CD343" s="111"/>
      <c r="CE343" s="111"/>
      <c r="CF343" s="111"/>
      <c r="CG343" s="111"/>
      <c r="CH343" s="111"/>
      <c r="CI343" s="111"/>
      <c r="CJ343" s="111"/>
      <c r="CK343" s="111"/>
      <c r="CL343" s="111"/>
      <c r="CM343" s="111"/>
      <c r="CN343" s="111"/>
      <c r="CO343" s="111"/>
      <c r="CP343" s="111"/>
      <c r="CQ343" s="111"/>
      <c r="CR343" s="111"/>
      <c r="CS343" s="111"/>
      <c r="CT343" s="111"/>
      <c r="CU343" s="111"/>
      <c r="CV343" s="111"/>
      <c r="CW343" s="111"/>
      <c r="CX343" s="111"/>
      <c r="CY343" s="111"/>
      <c r="CZ343" s="111"/>
      <c r="DA343" s="111"/>
      <c r="DB343" s="111"/>
      <c r="DC343" s="111"/>
      <c r="DD343" s="111"/>
      <c r="DE343" s="111"/>
      <c r="DF343" s="111"/>
      <c r="DG343" s="111"/>
      <c r="DH343" s="111"/>
      <c r="DI343" s="111"/>
    </row>
    <row r="344" spans="1:113" s="112" customFormat="1" ht="48" x14ac:dyDescent="0.2">
      <c r="A344" s="30" t="s">
        <v>55</v>
      </c>
      <c r="B344" s="150" t="s">
        <v>4514</v>
      </c>
      <c r="C344" s="151"/>
      <c r="D344" s="52"/>
      <c r="E344" s="157"/>
      <c r="F344" s="43" t="s">
        <v>5121</v>
      </c>
      <c r="G344" s="54" t="s">
        <v>2</v>
      </c>
      <c r="H344" s="55"/>
      <c r="I344" s="56"/>
      <c r="J344" s="57"/>
      <c r="K344" s="58"/>
      <c r="L344" s="56">
        <v>120</v>
      </c>
      <c r="M344" s="56" t="str">
        <f>IF(ISNUMBER(H344),L344*H344,IF(ISNUMBER(J344),J344,IF(J344="RATE ONLY",LOWER("RATE ONLY")," ")))</f>
        <v xml:space="preserve"> </v>
      </c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  <c r="AA344" s="111"/>
      <c r="AB344" s="111"/>
      <c r="AC344" s="111"/>
      <c r="AD344" s="111"/>
      <c r="AE344" s="111"/>
      <c r="AF344" s="111"/>
      <c r="AG344" s="111"/>
      <c r="AH344" s="111"/>
      <c r="AI344" s="111"/>
      <c r="AJ344" s="111"/>
      <c r="AK344" s="111"/>
      <c r="AL344" s="111"/>
      <c r="AM344" s="111"/>
      <c r="AN344" s="111"/>
      <c r="AO344" s="111"/>
      <c r="AP344" s="111"/>
      <c r="AQ344" s="111"/>
      <c r="AR344" s="111"/>
      <c r="AS344" s="111"/>
      <c r="AT344" s="111"/>
      <c r="AU344" s="111"/>
      <c r="AV344" s="111"/>
      <c r="AW344" s="111"/>
      <c r="AX344" s="111"/>
      <c r="AY344" s="111"/>
      <c r="AZ344" s="111"/>
      <c r="BA344" s="111"/>
      <c r="BB344" s="111"/>
      <c r="BC344" s="111"/>
      <c r="BD344" s="111"/>
      <c r="BE344" s="111"/>
      <c r="BF344" s="111"/>
      <c r="BG344" s="111"/>
      <c r="BH344" s="111"/>
      <c r="BI344" s="111"/>
      <c r="BJ344" s="111"/>
      <c r="BK344" s="111"/>
      <c r="BL344" s="111"/>
      <c r="BM344" s="111"/>
      <c r="BN344" s="111"/>
      <c r="BO344" s="111"/>
      <c r="BP344" s="111"/>
      <c r="BQ344" s="111"/>
      <c r="BR344" s="111"/>
      <c r="BS344" s="111"/>
      <c r="BT344" s="111"/>
      <c r="BU344" s="111"/>
      <c r="BV344" s="111"/>
      <c r="BW344" s="111"/>
      <c r="BX344" s="111"/>
      <c r="BY344" s="111"/>
      <c r="BZ344" s="111"/>
      <c r="CA344" s="111"/>
      <c r="CB344" s="111"/>
      <c r="CC344" s="111"/>
      <c r="CD344" s="111"/>
      <c r="CE344" s="111"/>
      <c r="CF344" s="111"/>
      <c r="CG344" s="111"/>
      <c r="CH344" s="111"/>
      <c r="CI344" s="111"/>
      <c r="CJ344" s="111"/>
      <c r="CK344" s="111"/>
      <c r="CL344" s="111"/>
      <c r="CM344" s="111"/>
      <c r="CN344" s="111"/>
      <c r="CO344" s="111"/>
      <c r="CP344" s="111"/>
      <c r="CQ344" s="111"/>
      <c r="CR344" s="111"/>
      <c r="CS344" s="111"/>
      <c r="CT344" s="111"/>
      <c r="CU344" s="111"/>
      <c r="CV344" s="111"/>
      <c r="CW344" s="111"/>
      <c r="CX344" s="111"/>
      <c r="CY344" s="111"/>
      <c r="CZ344" s="111"/>
      <c r="DA344" s="111"/>
      <c r="DB344" s="111"/>
      <c r="DC344" s="111"/>
      <c r="DD344" s="111"/>
      <c r="DE344" s="111"/>
      <c r="DF344" s="111"/>
      <c r="DG344" s="111"/>
      <c r="DH344" s="111"/>
      <c r="DI344" s="111"/>
    </row>
    <row r="345" spans="1:113" s="112" customFormat="1" x14ac:dyDescent="0.2">
      <c r="A345" s="30"/>
      <c r="B345" s="42"/>
      <c r="C345" s="51"/>
      <c r="D345" s="52"/>
      <c r="E345" s="51"/>
      <c r="F345" s="53"/>
      <c r="G345" s="103"/>
      <c r="H345" s="45"/>
      <c r="I345" s="104"/>
      <c r="J345" s="105"/>
      <c r="K345" s="48"/>
      <c r="L345" s="106"/>
      <c r="M345" s="104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  <c r="AA345" s="111"/>
      <c r="AB345" s="111"/>
      <c r="AC345" s="111"/>
      <c r="AD345" s="111"/>
      <c r="AE345" s="111"/>
      <c r="AF345" s="111"/>
      <c r="AG345" s="111"/>
      <c r="AH345" s="111"/>
      <c r="AI345" s="111"/>
      <c r="AJ345" s="111"/>
      <c r="AK345" s="111"/>
      <c r="AL345" s="111"/>
      <c r="AM345" s="111"/>
      <c r="AN345" s="111"/>
      <c r="AO345" s="111"/>
      <c r="AP345" s="111"/>
      <c r="AQ345" s="111"/>
      <c r="AR345" s="111"/>
      <c r="AS345" s="111"/>
      <c r="AT345" s="111"/>
      <c r="AU345" s="111"/>
      <c r="AV345" s="111"/>
      <c r="AW345" s="111"/>
      <c r="AX345" s="111"/>
      <c r="AY345" s="111"/>
      <c r="AZ345" s="111"/>
      <c r="BA345" s="111"/>
      <c r="BB345" s="111"/>
      <c r="BC345" s="111"/>
      <c r="BD345" s="111"/>
      <c r="BE345" s="111"/>
      <c r="BF345" s="111"/>
      <c r="BG345" s="111"/>
      <c r="BH345" s="111"/>
      <c r="BI345" s="111"/>
      <c r="BJ345" s="111"/>
      <c r="BK345" s="111"/>
      <c r="BL345" s="111"/>
      <c r="BM345" s="111"/>
      <c r="BN345" s="111"/>
      <c r="BO345" s="111"/>
      <c r="BP345" s="111"/>
      <c r="BQ345" s="111"/>
      <c r="BR345" s="111"/>
      <c r="BS345" s="111"/>
      <c r="BT345" s="111"/>
      <c r="BU345" s="111"/>
      <c r="BV345" s="111"/>
      <c r="BW345" s="111"/>
      <c r="BX345" s="111"/>
      <c r="BY345" s="111"/>
      <c r="BZ345" s="111"/>
      <c r="CA345" s="111"/>
      <c r="CB345" s="111"/>
      <c r="CC345" s="111"/>
      <c r="CD345" s="111"/>
      <c r="CE345" s="111"/>
      <c r="CF345" s="111"/>
      <c r="CG345" s="111"/>
      <c r="CH345" s="111"/>
      <c r="CI345" s="111"/>
      <c r="CJ345" s="111"/>
      <c r="CK345" s="111"/>
      <c r="CL345" s="111"/>
      <c r="CM345" s="111"/>
      <c r="CN345" s="111"/>
      <c r="CO345" s="111"/>
      <c r="CP345" s="111"/>
      <c r="CQ345" s="111"/>
      <c r="CR345" s="111"/>
      <c r="CS345" s="111"/>
      <c r="CT345" s="111"/>
      <c r="CU345" s="111"/>
      <c r="CV345" s="111"/>
      <c r="CW345" s="111"/>
      <c r="CX345" s="111"/>
      <c r="CY345" s="111"/>
      <c r="CZ345" s="111"/>
      <c r="DA345" s="111"/>
      <c r="DB345" s="111"/>
      <c r="DC345" s="111"/>
      <c r="DD345" s="111"/>
      <c r="DE345" s="111"/>
      <c r="DF345" s="111"/>
      <c r="DG345" s="111"/>
      <c r="DH345" s="111"/>
      <c r="DI345" s="111"/>
    </row>
    <row r="346" spans="1:113" s="112" customFormat="1" x14ac:dyDescent="0.2">
      <c r="A346" s="30"/>
      <c r="B346" s="42"/>
      <c r="C346" s="51"/>
      <c r="D346" s="52"/>
      <c r="E346" s="51"/>
      <c r="F346" s="53"/>
      <c r="G346" s="103"/>
      <c r="H346" s="45"/>
      <c r="I346" s="104"/>
      <c r="J346" s="105"/>
      <c r="K346" s="48"/>
      <c r="L346" s="106"/>
      <c r="M346" s="104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  <c r="AA346" s="111"/>
      <c r="AB346" s="111"/>
      <c r="AC346" s="111"/>
      <c r="AD346" s="111"/>
      <c r="AE346" s="111"/>
      <c r="AF346" s="111"/>
      <c r="AG346" s="111"/>
      <c r="AH346" s="111"/>
      <c r="AI346" s="111"/>
      <c r="AJ346" s="111"/>
      <c r="AK346" s="111"/>
      <c r="AL346" s="111"/>
      <c r="AM346" s="111"/>
      <c r="AN346" s="111"/>
      <c r="AO346" s="111"/>
      <c r="AP346" s="111"/>
      <c r="AQ346" s="111"/>
      <c r="AR346" s="111"/>
      <c r="AS346" s="111"/>
      <c r="AT346" s="111"/>
      <c r="AU346" s="111"/>
      <c r="AV346" s="111"/>
      <c r="AW346" s="111"/>
      <c r="AX346" s="111"/>
      <c r="AY346" s="111"/>
      <c r="AZ346" s="111"/>
      <c r="BA346" s="111"/>
      <c r="BB346" s="111"/>
      <c r="BC346" s="111"/>
      <c r="BD346" s="111"/>
      <c r="BE346" s="111"/>
      <c r="BF346" s="111"/>
      <c r="BG346" s="111"/>
      <c r="BH346" s="111"/>
      <c r="BI346" s="111"/>
      <c r="BJ346" s="111"/>
      <c r="BK346" s="111"/>
      <c r="BL346" s="111"/>
      <c r="BM346" s="111"/>
      <c r="BN346" s="111"/>
      <c r="BO346" s="111"/>
      <c r="BP346" s="111"/>
      <c r="BQ346" s="111"/>
      <c r="BR346" s="111"/>
      <c r="BS346" s="111"/>
      <c r="BT346" s="111"/>
      <c r="BU346" s="111"/>
      <c r="BV346" s="111"/>
      <c r="BW346" s="111"/>
      <c r="BX346" s="111"/>
      <c r="BY346" s="111"/>
      <c r="BZ346" s="111"/>
      <c r="CA346" s="111"/>
      <c r="CB346" s="111"/>
      <c r="CC346" s="111"/>
      <c r="CD346" s="111"/>
      <c r="CE346" s="111"/>
      <c r="CF346" s="111"/>
      <c r="CG346" s="111"/>
      <c r="CH346" s="111"/>
      <c r="CI346" s="111"/>
      <c r="CJ346" s="111"/>
      <c r="CK346" s="111"/>
      <c r="CL346" s="111"/>
      <c r="CM346" s="111"/>
      <c r="CN346" s="111"/>
      <c r="CO346" s="111"/>
      <c r="CP346" s="111"/>
      <c r="CQ346" s="111"/>
      <c r="CR346" s="111"/>
      <c r="CS346" s="111"/>
      <c r="CT346" s="111"/>
      <c r="CU346" s="111"/>
      <c r="CV346" s="111"/>
      <c r="CW346" s="111"/>
      <c r="CX346" s="111"/>
      <c r="CY346" s="111"/>
      <c r="CZ346" s="111"/>
      <c r="DA346" s="111"/>
      <c r="DB346" s="111"/>
      <c r="DC346" s="111"/>
      <c r="DD346" s="111"/>
      <c r="DE346" s="111"/>
      <c r="DF346" s="111"/>
      <c r="DG346" s="111"/>
      <c r="DH346" s="111"/>
      <c r="DI346" s="111"/>
    </row>
    <row r="347" spans="1:113" s="112" customFormat="1" x14ac:dyDescent="0.2">
      <c r="A347" s="30"/>
      <c r="B347" s="42"/>
      <c r="C347" s="51"/>
      <c r="D347" s="52"/>
      <c r="E347" s="51"/>
      <c r="F347" s="53"/>
      <c r="G347" s="103"/>
      <c r="H347" s="45"/>
      <c r="I347" s="104"/>
      <c r="J347" s="105"/>
      <c r="K347" s="48"/>
      <c r="L347" s="106"/>
      <c r="M347" s="104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  <c r="AA347" s="111"/>
      <c r="AB347" s="111"/>
      <c r="AC347" s="111"/>
      <c r="AD347" s="111"/>
      <c r="AE347" s="111"/>
      <c r="AF347" s="111"/>
      <c r="AG347" s="111"/>
      <c r="AH347" s="111"/>
      <c r="AI347" s="111"/>
      <c r="AJ347" s="111"/>
      <c r="AK347" s="111"/>
      <c r="AL347" s="111"/>
      <c r="AM347" s="111"/>
      <c r="AN347" s="111"/>
      <c r="AO347" s="111"/>
      <c r="AP347" s="111"/>
      <c r="AQ347" s="111"/>
      <c r="AR347" s="111"/>
      <c r="AS347" s="111"/>
      <c r="AT347" s="111"/>
      <c r="AU347" s="111"/>
      <c r="AV347" s="111"/>
      <c r="AW347" s="111"/>
      <c r="AX347" s="111"/>
      <c r="AY347" s="111"/>
      <c r="AZ347" s="111"/>
      <c r="BA347" s="111"/>
      <c r="BB347" s="111"/>
      <c r="BC347" s="111"/>
      <c r="BD347" s="111"/>
      <c r="BE347" s="111"/>
      <c r="BF347" s="111"/>
      <c r="BG347" s="111"/>
      <c r="BH347" s="111"/>
      <c r="BI347" s="111"/>
      <c r="BJ347" s="111"/>
      <c r="BK347" s="111"/>
      <c r="BL347" s="111"/>
      <c r="BM347" s="111"/>
      <c r="BN347" s="111"/>
      <c r="BO347" s="111"/>
      <c r="BP347" s="111"/>
      <c r="BQ347" s="111"/>
      <c r="BR347" s="111"/>
      <c r="BS347" s="111"/>
      <c r="BT347" s="111"/>
      <c r="BU347" s="111"/>
      <c r="BV347" s="111"/>
      <c r="BW347" s="111"/>
      <c r="BX347" s="111"/>
      <c r="BY347" s="111"/>
      <c r="BZ347" s="111"/>
      <c r="CA347" s="111"/>
      <c r="CB347" s="111"/>
      <c r="CC347" s="111"/>
      <c r="CD347" s="111"/>
      <c r="CE347" s="111"/>
      <c r="CF347" s="111"/>
      <c r="CG347" s="111"/>
      <c r="CH347" s="111"/>
      <c r="CI347" s="111"/>
      <c r="CJ347" s="111"/>
      <c r="CK347" s="111"/>
      <c r="CL347" s="111"/>
      <c r="CM347" s="111"/>
      <c r="CN347" s="111"/>
      <c r="CO347" s="111"/>
      <c r="CP347" s="111"/>
      <c r="CQ347" s="111"/>
      <c r="CR347" s="111"/>
      <c r="CS347" s="111"/>
      <c r="CT347" s="111"/>
      <c r="CU347" s="111"/>
      <c r="CV347" s="111"/>
      <c r="CW347" s="111"/>
      <c r="CX347" s="111"/>
      <c r="CY347" s="111"/>
      <c r="CZ347" s="111"/>
      <c r="DA347" s="111"/>
      <c r="DB347" s="111"/>
      <c r="DC347" s="111"/>
      <c r="DD347" s="111"/>
      <c r="DE347" s="111"/>
      <c r="DF347" s="111"/>
      <c r="DG347" s="111"/>
      <c r="DH347" s="111"/>
      <c r="DI347" s="111"/>
    </row>
    <row r="348" spans="1:113" s="112" customFormat="1" x14ac:dyDescent="0.2">
      <c r="A348" s="30"/>
      <c r="B348" s="42"/>
      <c r="C348" s="51"/>
      <c r="D348" s="52"/>
      <c r="E348" s="51"/>
      <c r="F348" s="53"/>
      <c r="G348" s="103"/>
      <c r="H348" s="45"/>
      <c r="I348" s="104"/>
      <c r="J348" s="105"/>
      <c r="K348" s="48"/>
      <c r="L348" s="106"/>
      <c r="M348" s="104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  <c r="AA348" s="111"/>
      <c r="AB348" s="111"/>
      <c r="AC348" s="111"/>
      <c r="AD348" s="111"/>
      <c r="AE348" s="111"/>
      <c r="AF348" s="111"/>
      <c r="AG348" s="111"/>
      <c r="AH348" s="111"/>
      <c r="AI348" s="111"/>
      <c r="AJ348" s="111"/>
      <c r="AK348" s="111"/>
      <c r="AL348" s="111"/>
      <c r="AM348" s="111"/>
      <c r="AN348" s="111"/>
      <c r="AO348" s="111"/>
      <c r="AP348" s="111"/>
      <c r="AQ348" s="111"/>
      <c r="AR348" s="111"/>
      <c r="AS348" s="111"/>
      <c r="AT348" s="111"/>
      <c r="AU348" s="111"/>
      <c r="AV348" s="111"/>
      <c r="AW348" s="111"/>
      <c r="AX348" s="111"/>
      <c r="AY348" s="111"/>
      <c r="AZ348" s="111"/>
      <c r="BA348" s="111"/>
      <c r="BB348" s="111"/>
      <c r="BC348" s="111"/>
      <c r="BD348" s="111"/>
      <c r="BE348" s="111"/>
      <c r="BF348" s="111"/>
      <c r="BG348" s="111"/>
      <c r="BH348" s="111"/>
      <c r="BI348" s="111"/>
      <c r="BJ348" s="111"/>
      <c r="BK348" s="111"/>
      <c r="BL348" s="111"/>
      <c r="BM348" s="111"/>
      <c r="BN348" s="111"/>
      <c r="BO348" s="111"/>
      <c r="BP348" s="111"/>
      <c r="BQ348" s="111"/>
      <c r="BR348" s="111"/>
      <c r="BS348" s="111"/>
      <c r="BT348" s="111"/>
      <c r="BU348" s="111"/>
      <c r="BV348" s="111"/>
      <c r="BW348" s="111"/>
      <c r="BX348" s="111"/>
      <c r="BY348" s="111"/>
      <c r="BZ348" s="111"/>
      <c r="CA348" s="111"/>
      <c r="CB348" s="111"/>
      <c r="CC348" s="111"/>
      <c r="CD348" s="111"/>
      <c r="CE348" s="111"/>
      <c r="CF348" s="111"/>
      <c r="CG348" s="111"/>
      <c r="CH348" s="111"/>
      <c r="CI348" s="111"/>
      <c r="CJ348" s="111"/>
      <c r="CK348" s="111"/>
      <c r="CL348" s="111"/>
      <c r="CM348" s="111"/>
      <c r="CN348" s="111"/>
      <c r="CO348" s="111"/>
      <c r="CP348" s="111"/>
      <c r="CQ348" s="111"/>
      <c r="CR348" s="111"/>
      <c r="CS348" s="111"/>
      <c r="CT348" s="111"/>
      <c r="CU348" s="111"/>
      <c r="CV348" s="111"/>
      <c r="CW348" s="111"/>
      <c r="CX348" s="111"/>
      <c r="CY348" s="111"/>
      <c r="CZ348" s="111"/>
      <c r="DA348" s="111"/>
      <c r="DB348" s="111"/>
      <c r="DC348" s="111"/>
      <c r="DD348" s="111"/>
      <c r="DE348" s="111"/>
      <c r="DF348" s="111"/>
      <c r="DG348" s="111"/>
      <c r="DH348" s="111"/>
      <c r="DI348" s="111"/>
    </row>
    <row r="349" spans="1:113" s="112" customFormat="1" x14ac:dyDescent="0.2">
      <c r="A349" s="30"/>
      <c r="B349" s="42"/>
      <c r="C349" s="51"/>
      <c r="D349" s="52"/>
      <c r="E349" s="51"/>
      <c r="F349" s="53"/>
      <c r="G349" s="103"/>
      <c r="H349" s="45"/>
      <c r="I349" s="104"/>
      <c r="J349" s="105"/>
      <c r="K349" s="48"/>
      <c r="L349" s="106"/>
      <c r="M349" s="104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  <c r="AA349" s="111"/>
      <c r="AB349" s="111"/>
      <c r="AC349" s="111"/>
      <c r="AD349" s="111"/>
      <c r="AE349" s="111"/>
      <c r="AF349" s="111"/>
      <c r="AG349" s="111"/>
      <c r="AH349" s="111"/>
      <c r="AI349" s="111"/>
      <c r="AJ349" s="111"/>
      <c r="AK349" s="111"/>
      <c r="AL349" s="111"/>
      <c r="AM349" s="111"/>
      <c r="AN349" s="111"/>
      <c r="AO349" s="111"/>
      <c r="AP349" s="111"/>
      <c r="AQ349" s="111"/>
      <c r="AR349" s="111"/>
      <c r="AS349" s="111"/>
      <c r="AT349" s="111"/>
      <c r="AU349" s="111"/>
      <c r="AV349" s="111"/>
      <c r="AW349" s="111"/>
      <c r="AX349" s="111"/>
      <c r="AY349" s="111"/>
      <c r="AZ349" s="111"/>
      <c r="BA349" s="111"/>
      <c r="BB349" s="111"/>
      <c r="BC349" s="111"/>
      <c r="BD349" s="111"/>
      <c r="BE349" s="111"/>
      <c r="BF349" s="111"/>
      <c r="BG349" s="111"/>
      <c r="BH349" s="111"/>
      <c r="BI349" s="111"/>
      <c r="BJ349" s="111"/>
      <c r="BK349" s="111"/>
      <c r="BL349" s="111"/>
      <c r="BM349" s="111"/>
      <c r="BN349" s="111"/>
      <c r="BO349" s="111"/>
      <c r="BP349" s="111"/>
      <c r="BQ349" s="111"/>
      <c r="BR349" s="111"/>
      <c r="BS349" s="111"/>
      <c r="BT349" s="111"/>
      <c r="BU349" s="111"/>
      <c r="BV349" s="111"/>
      <c r="BW349" s="111"/>
      <c r="BX349" s="111"/>
      <c r="BY349" s="111"/>
      <c r="BZ349" s="111"/>
      <c r="CA349" s="111"/>
      <c r="CB349" s="111"/>
      <c r="CC349" s="111"/>
      <c r="CD349" s="111"/>
      <c r="CE349" s="111"/>
      <c r="CF349" s="111"/>
      <c r="CG349" s="111"/>
      <c r="CH349" s="111"/>
      <c r="CI349" s="111"/>
      <c r="CJ349" s="111"/>
      <c r="CK349" s="111"/>
      <c r="CL349" s="111"/>
      <c r="CM349" s="111"/>
      <c r="CN349" s="111"/>
      <c r="CO349" s="111"/>
      <c r="CP349" s="111"/>
      <c r="CQ349" s="111"/>
      <c r="CR349" s="111"/>
      <c r="CS349" s="111"/>
      <c r="CT349" s="111"/>
      <c r="CU349" s="111"/>
      <c r="CV349" s="111"/>
      <c r="CW349" s="111"/>
      <c r="CX349" s="111"/>
      <c r="CY349" s="111"/>
      <c r="CZ349" s="111"/>
      <c r="DA349" s="111"/>
      <c r="DB349" s="111"/>
      <c r="DC349" s="111"/>
      <c r="DD349" s="111"/>
      <c r="DE349" s="111"/>
      <c r="DF349" s="111"/>
      <c r="DG349" s="111"/>
      <c r="DH349" s="111"/>
      <c r="DI349" s="111"/>
    </row>
    <row r="350" spans="1:113" s="112" customFormat="1" x14ac:dyDescent="0.2">
      <c r="A350" s="30"/>
      <c r="B350" s="42"/>
      <c r="C350" s="51"/>
      <c r="D350" s="52"/>
      <c r="E350" s="51"/>
      <c r="F350" s="53"/>
      <c r="G350" s="103"/>
      <c r="H350" s="45"/>
      <c r="I350" s="104"/>
      <c r="J350" s="105"/>
      <c r="K350" s="48"/>
      <c r="L350" s="106"/>
      <c r="M350" s="104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  <c r="AA350" s="111"/>
      <c r="AB350" s="111"/>
      <c r="AC350" s="111"/>
      <c r="AD350" s="111"/>
      <c r="AE350" s="111"/>
      <c r="AF350" s="111"/>
      <c r="AG350" s="111"/>
      <c r="AH350" s="111"/>
      <c r="AI350" s="111"/>
      <c r="AJ350" s="111"/>
      <c r="AK350" s="111"/>
      <c r="AL350" s="111"/>
      <c r="AM350" s="111"/>
      <c r="AN350" s="111"/>
      <c r="AO350" s="111"/>
      <c r="AP350" s="111"/>
      <c r="AQ350" s="111"/>
      <c r="AR350" s="111"/>
      <c r="AS350" s="111"/>
      <c r="AT350" s="111"/>
      <c r="AU350" s="111"/>
      <c r="AV350" s="111"/>
      <c r="AW350" s="111"/>
      <c r="AX350" s="111"/>
      <c r="AY350" s="111"/>
      <c r="AZ350" s="111"/>
      <c r="BA350" s="111"/>
      <c r="BB350" s="111"/>
      <c r="BC350" s="111"/>
      <c r="BD350" s="111"/>
      <c r="BE350" s="111"/>
      <c r="BF350" s="111"/>
      <c r="BG350" s="111"/>
      <c r="BH350" s="111"/>
      <c r="BI350" s="111"/>
      <c r="BJ350" s="111"/>
      <c r="BK350" s="111"/>
      <c r="BL350" s="111"/>
      <c r="BM350" s="111"/>
      <c r="BN350" s="111"/>
      <c r="BO350" s="111"/>
      <c r="BP350" s="111"/>
      <c r="BQ350" s="111"/>
      <c r="BR350" s="111"/>
      <c r="BS350" s="111"/>
      <c r="BT350" s="111"/>
      <c r="BU350" s="111"/>
      <c r="BV350" s="111"/>
      <c r="BW350" s="111"/>
      <c r="BX350" s="111"/>
      <c r="BY350" s="111"/>
      <c r="BZ350" s="111"/>
      <c r="CA350" s="111"/>
      <c r="CB350" s="111"/>
      <c r="CC350" s="111"/>
      <c r="CD350" s="111"/>
      <c r="CE350" s="111"/>
      <c r="CF350" s="111"/>
      <c r="CG350" s="111"/>
      <c r="CH350" s="111"/>
      <c r="CI350" s="111"/>
      <c r="CJ350" s="111"/>
      <c r="CK350" s="111"/>
      <c r="CL350" s="111"/>
      <c r="CM350" s="111"/>
      <c r="CN350" s="111"/>
      <c r="CO350" s="111"/>
      <c r="CP350" s="111"/>
      <c r="CQ350" s="111"/>
      <c r="CR350" s="111"/>
      <c r="CS350" s="111"/>
      <c r="CT350" s="111"/>
      <c r="CU350" s="111"/>
      <c r="CV350" s="111"/>
      <c r="CW350" s="111"/>
      <c r="CX350" s="111"/>
      <c r="CY350" s="111"/>
      <c r="CZ350" s="111"/>
      <c r="DA350" s="111"/>
      <c r="DB350" s="111"/>
      <c r="DC350" s="111"/>
      <c r="DD350" s="111"/>
      <c r="DE350" s="111"/>
      <c r="DF350" s="111"/>
      <c r="DG350" s="111"/>
      <c r="DH350" s="111"/>
      <c r="DI350" s="111"/>
    </row>
    <row r="351" spans="1:113" s="112" customFormat="1" x14ac:dyDescent="0.2">
      <c r="A351" s="30"/>
      <c r="B351" s="42"/>
      <c r="C351" s="51"/>
      <c r="D351" s="52"/>
      <c r="E351" s="51"/>
      <c r="F351" s="53"/>
      <c r="G351" s="103"/>
      <c r="H351" s="45"/>
      <c r="I351" s="104"/>
      <c r="J351" s="105"/>
      <c r="K351" s="48"/>
      <c r="L351" s="106"/>
      <c r="M351" s="104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  <c r="AA351" s="111"/>
      <c r="AB351" s="111"/>
      <c r="AC351" s="111"/>
      <c r="AD351" s="111"/>
      <c r="AE351" s="111"/>
      <c r="AF351" s="111"/>
      <c r="AG351" s="111"/>
      <c r="AH351" s="111"/>
      <c r="AI351" s="111"/>
      <c r="AJ351" s="111"/>
      <c r="AK351" s="111"/>
      <c r="AL351" s="111"/>
      <c r="AM351" s="111"/>
      <c r="AN351" s="111"/>
      <c r="AO351" s="111"/>
      <c r="AP351" s="111"/>
      <c r="AQ351" s="111"/>
      <c r="AR351" s="111"/>
      <c r="AS351" s="111"/>
      <c r="AT351" s="111"/>
      <c r="AU351" s="111"/>
      <c r="AV351" s="111"/>
      <c r="AW351" s="111"/>
      <c r="AX351" s="111"/>
      <c r="AY351" s="111"/>
      <c r="AZ351" s="111"/>
      <c r="BA351" s="111"/>
      <c r="BB351" s="111"/>
      <c r="BC351" s="111"/>
      <c r="BD351" s="111"/>
      <c r="BE351" s="111"/>
      <c r="BF351" s="111"/>
      <c r="BG351" s="111"/>
      <c r="BH351" s="111"/>
      <c r="BI351" s="111"/>
      <c r="BJ351" s="111"/>
      <c r="BK351" s="111"/>
      <c r="BL351" s="111"/>
      <c r="BM351" s="111"/>
      <c r="BN351" s="111"/>
      <c r="BO351" s="111"/>
      <c r="BP351" s="111"/>
      <c r="BQ351" s="111"/>
      <c r="BR351" s="111"/>
      <c r="BS351" s="111"/>
      <c r="BT351" s="111"/>
      <c r="BU351" s="111"/>
      <c r="BV351" s="111"/>
      <c r="BW351" s="111"/>
      <c r="BX351" s="111"/>
      <c r="BY351" s="111"/>
      <c r="BZ351" s="111"/>
      <c r="CA351" s="111"/>
      <c r="CB351" s="111"/>
      <c r="CC351" s="111"/>
      <c r="CD351" s="111"/>
      <c r="CE351" s="111"/>
      <c r="CF351" s="111"/>
      <c r="CG351" s="111"/>
      <c r="CH351" s="111"/>
      <c r="CI351" s="111"/>
      <c r="CJ351" s="111"/>
      <c r="CK351" s="111"/>
      <c r="CL351" s="111"/>
      <c r="CM351" s="111"/>
      <c r="CN351" s="111"/>
      <c r="CO351" s="111"/>
      <c r="CP351" s="111"/>
      <c r="CQ351" s="111"/>
      <c r="CR351" s="111"/>
      <c r="CS351" s="111"/>
      <c r="CT351" s="111"/>
      <c r="CU351" s="111"/>
      <c r="CV351" s="111"/>
      <c r="CW351" s="111"/>
      <c r="CX351" s="111"/>
      <c r="CY351" s="111"/>
      <c r="CZ351" s="111"/>
      <c r="DA351" s="111"/>
      <c r="DB351" s="111"/>
      <c r="DC351" s="111"/>
      <c r="DD351" s="111"/>
      <c r="DE351" s="111"/>
      <c r="DF351" s="111"/>
      <c r="DG351" s="111"/>
      <c r="DH351" s="111"/>
      <c r="DI351" s="111"/>
    </row>
    <row r="352" spans="1:113" s="112" customFormat="1" x14ac:dyDescent="0.2">
      <c r="A352" s="30"/>
      <c r="B352" s="42"/>
      <c r="C352" s="51"/>
      <c r="D352" s="52"/>
      <c r="E352" s="51"/>
      <c r="F352" s="53"/>
      <c r="G352" s="103"/>
      <c r="H352" s="45"/>
      <c r="I352" s="104"/>
      <c r="J352" s="105"/>
      <c r="K352" s="48"/>
      <c r="L352" s="106"/>
      <c r="M352" s="104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  <c r="AA352" s="111"/>
      <c r="AB352" s="111"/>
      <c r="AC352" s="111"/>
      <c r="AD352" s="111"/>
      <c r="AE352" s="111"/>
      <c r="AF352" s="111"/>
      <c r="AG352" s="111"/>
      <c r="AH352" s="111"/>
      <c r="AI352" s="111"/>
      <c r="AJ352" s="111"/>
      <c r="AK352" s="111"/>
      <c r="AL352" s="111"/>
      <c r="AM352" s="111"/>
      <c r="AN352" s="111"/>
      <c r="AO352" s="111"/>
      <c r="AP352" s="111"/>
      <c r="AQ352" s="111"/>
      <c r="AR352" s="111"/>
      <c r="AS352" s="111"/>
      <c r="AT352" s="111"/>
      <c r="AU352" s="111"/>
      <c r="AV352" s="111"/>
      <c r="AW352" s="111"/>
      <c r="AX352" s="111"/>
      <c r="AY352" s="111"/>
      <c r="AZ352" s="111"/>
      <c r="BA352" s="111"/>
      <c r="BB352" s="111"/>
      <c r="BC352" s="111"/>
      <c r="BD352" s="111"/>
      <c r="BE352" s="111"/>
      <c r="BF352" s="111"/>
      <c r="BG352" s="111"/>
      <c r="BH352" s="111"/>
      <c r="BI352" s="111"/>
      <c r="BJ352" s="111"/>
      <c r="BK352" s="111"/>
      <c r="BL352" s="111"/>
      <c r="BM352" s="111"/>
      <c r="BN352" s="111"/>
      <c r="BO352" s="111"/>
      <c r="BP352" s="111"/>
      <c r="BQ352" s="111"/>
      <c r="BR352" s="111"/>
      <c r="BS352" s="111"/>
      <c r="BT352" s="111"/>
      <c r="BU352" s="111"/>
      <c r="BV352" s="111"/>
      <c r="BW352" s="111"/>
      <c r="BX352" s="111"/>
      <c r="BY352" s="111"/>
      <c r="BZ352" s="111"/>
      <c r="CA352" s="111"/>
      <c r="CB352" s="111"/>
      <c r="CC352" s="111"/>
      <c r="CD352" s="111"/>
      <c r="CE352" s="111"/>
      <c r="CF352" s="111"/>
      <c r="CG352" s="111"/>
      <c r="CH352" s="111"/>
      <c r="CI352" s="111"/>
      <c r="CJ352" s="111"/>
      <c r="CK352" s="111"/>
      <c r="CL352" s="111"/>
      <c r="CM352" s="111"/>
      <c r="CN352" s="111"/>
      <c r="CO352" s="111"/>
      <c r="CP352" s="111"/>
      <c r="CQ352" s="111"/>
      <c r="CR352" s="111"/>
      <c r="CS352" s="111"/>
      <c r="CT352" s="111"/>
      <c r="CU352" s="111"/>
      <c r="CV352" s="111"/>
      <c r="CW352" s="111"/>
      <c r="CX352" s="111"/>
      <c r="CY352" s="111"/>
      <c r="CZ352" s="111"/>
      <c r="DA352" s="111"/>
      <c r="DB352" s="111"/>
      <c r="DC352" s="111"/>
      <c r="DD352" s="111"/>
      <c r="DE352" s="111"/>
      <c r="DF352" s="111"/>
      <c r="DG352" s="111"/>
      <c r="DH352" s="111"/>
      <c r="DI352" s="111"/>
    </row>
    <row r="353" spans="1:113" s="112" customFormat="1" x14ac:dyDescent="0.2">
      <c r="A353" s="30"/>
      <c r="B353" s="42"/>
      <c r="C353" s="51"/>
      <c r="D353" s="52"/>
      <c r="E353" s="51"/>
      <c r="F353" s="53"/>
      <c r="G353" s="103"/>
      <c r="H353" s="45"/>
      <c r="I353" s="104"/>
      <c r="J353" s="105"/>
      <c r="K353" s="48"/>
      <c r="L353" s="106"/>
      <c r="M353" s="104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  <c r="AA353" s="111"/>
      <c r="AB353" s="111"/>
      <c r="AC353" s="111"/>
      <c r="AD353" s="111"/>
      <c r="AE353" s="111"/>
      <c r="AF353" s="111"/>
      <c r="AG353" s="111"/>
      <c r="AH353" s="111"/>
      <c r="AI353" s="111"/>
      <c r="AJ353" s="111"/>
      <c r="AK353" s="111"/>
      <c r="AL353" s="111"/>
      <c r="AM353" s="111"/>
      <c r="AN353" s="111"/>
      <c r="AO353" s="111"/>
      <c r="AP353" s="111"/>
      <c r="AQ353" s="111"/>
      <c r="AR353" s="111"/>
      <c r="AS353" s="111"/>
      <c r="AT353" s="111"/>
      <c r="AU353" s="111"/>
      <c r="AV353" s="111"/>
      <c r="AW353" s="111"/>
      <c r="AX353" s="111"/>
      <c r="AY353" s="111"/>
      <c r="AZ353" s="111"/>
      <c r="BA353" s="111"/>
      <c r="BB353" s="111"/>
      <c r="BC353" s="111"/>
      <c r="BD353" s="111"/>
      <c r="BE353" s="111"/>
      <c r="BF353" s="111"/>
      <c r="BG353" s="111"/>
      <c r="BH353" s="111"/>
      <c r="BI353" s="111"/>
      <c r="BJ353" s="111"/>
      <c r="BK353" s="111"/>
      <c r="BL353" s="111"/>
      <c r="BM353" s="111"/>
      <c r="BN353" s="111"/>
      <c r="BO353" s="111"/>
      <c r="BP353" s="111"/>
      <c r="BQ353" s="111"/>
      <c r="BR353" s="111"/>
      <c r="BS353" s="111"/>
      <c r="BT353" s="111"/>
      <c r="BU353" s="111"/>
      <c r="BV353" s="111"/>
      <c r="BW353" s="111"/>
      <c r="BX353" s="111"/>
      <c r="BY353" s="111"/>
      <c r="BZ353" s="111"/>
      <c r="CA353" s="111"/>
      <c r="CB353" s="111"/>
      <c r="CC353" s="111"/>
      <c r="CD353" s="111"/>
      <c r="CE353" s="111"/>
      <c r="CF353" s="111"/>
      <c r="CG353" s="111"/>
      <c r="CH353" s="111"/>
      <c r="CI353" s="111"/>
      <c r="CJ353" s="111"/>
      <c r="CK353" s="111"/>
      <c r="CL353" s="111"/>
      <c r="CM353" s="111"/>
      <c r="CN353" s="111"/>
      <c r="CO353" s="111"/>
      <c r="CP353" s="111"/>
      <c r="CQ353" s="111"/>
      <c r="CR353" s="111"/>
      <c r="CS353" s="111"/>
      <c r="CT353" s="111"/>
      <c r="CU353" s="111"/>
      <c r="CV353" s="111"/>
      <c r="CW353" s="111"/>
      <c r="CX353" s="111"/>
      <c r="CY353" s="111"/>
      <c r="CZ353" s="111"/>
      <c r="DA353" s="111"/>
      <c r="DB353" s="111"/>
      <c r="DC353" s="111"/>
      <c r="DD353" s="111"/>
      <c r="DE353" s="111"/>
      <c r="DF353" s="111"/>
      <c r="DG353" s="111"/>
      <c r="DH353" s="111"/>
      <c r="DI353" s="111"/>
    </row>
    <row r="354" spans="1:113" s="110" customFormat="1" x14ac:dyDescent="0.2">
      <c r="A354" s="30" t="s">
        <v>4</v>
      </c>
      <c r="B354" s="83"/>
      <c r="C354" s="84"/>
      <c r="D354" s="84"/>
      <c r="E354" s="84"/>
      <c r="F354" s="85"/>
      <c r="G354" s="86"/>
      <c r="H354" s="87"/>
      <c r="I354" s="88"/>
      <c r="J354" s="89"/>
      <c r="K354" s="22"/>
      <c r="L354" s="67"/>
      <c r="M354" s="68"/>
      <c r="N354" s="109"/>
    </row>
    <row r="355" spans="1:113" s="110" customFormat="1" ht="12" x14ac:dyDescent="0.2">
      <c r="A355" s="30" t="s">
        <v>4</v>
      </c>
      <c r="B355" s="90" t="s">
        <v>3857</v>
      </c>
      <c r="C355" s="91"/>
      <c r="D355" s="91"/>
      <c r="E355" s="91"/>
      <c r="F355" s="92"/>
      <c r="G355" s="30"/>
      <c r="H355" s="93"/>
      <c r="I355" s="94"/>
      <c r="J355" s="198"/>
      <c r="K355" s="22"/>
      <c r="L355" s="72"/>
      <c r="M355" s="73">
        <f>SUBTOTAL(9,M$7:M345)</f>
        <v>0</v>
      </c>
      <c r="N355" s="109"/>
    </row>
    <row r="356" spans="1:113" s="110" customFormat="1" x14ac:dyDescent="0.2">
      <c r="A356" s="30" t="s">
        <v>4</v>
      </c>
      <c r="B356" s="96"/>
      <c r="C356" s="97"/>
      <c r="D356" s="97"/>
      <c r="E356" s="97"/>
      <c r="F356" s="98"/>
      <c r="G356" s="99"/>
      <c r="H356" s="100"/>
      <c r="I356" s="101"/>
      <c r="J356" s="102"/>
      <c r="K356" s="22"/>
      <c r="L356" s="81"/>
      <c r="M356" s="82"/>
      <c r="N356" s="109"/>
    </row>
    <row r="357" spans="1:113" s="113" customFormat="1" x14ac:dyDescent="0.2">
      <c r="B357" s="135"/>
      <c r="C357" s="135"/>
      <c r="D357" s="135"/>
      <c r="E357" s="114"/>
      <c r="F357" s="115"/>
      <c r="G357" s="112"/>
      <c r="H357" s="112"/>
      <c r="I357" s="136"/>
      <c r="J357" s="136"/>
      <c r="K357" s="136"/>
      <c r="L357" s="136"/>
      <c r="M357" s="136"/>
      <c r="N357" s="116"/>
    </row>
  </sheetData>
  <autoFilter ref="G1:H357" xr:uid="{861C7D23-5E91-45A5-A8FB-9A5FD18381B1}"/>
  <dataConsolidate link="1"/>
  <phoneticPr fontId="25" type="noConversion"/>
  <dataValidations count="1">
    <dataValidation type="list" showInputMessage="1" showErrorMessage="1" sqref="G67:G72 G137:G142 G190:G195 G296:G301" xr:uid="{AD9A6C26-AA9E-4DAD-90B5-A290B2B3C6B7}">
      <formula1>"-,No,m,m²,m³,%,Prov Sum,Lump Sum,Sum, Litre, hour, day"</formula1>
    </dataValidation>
  </dataValidations>
  <pageMargins left="0.59055118110236227" right="0.19685039370078741" top="0.59055118110236227" bottom="0.59055118110236227" header="0.19685039370078741" footer="0.19685039370078741"/>
  <pageSetup paperSize="9" firstPageNumber="31" fitToHeight="13" orientation="portrait" cellComments="atEnd" useFirstPageNumber="1" r:id="rId1"/>
  <headerFooter>
    <oddFooter>&amp;CPage &amp;P&amp;RPrint date: &amp;D</oddFooter>
  </headerFooter>
  <rowBreaks count="4" manualBreakCount="4">
    <brk id="69" max="16383" man="1"/>
    <brk id="139" max="16383" man="1"/>
    <brk id="192" max="16383" man="1"/>
    <brk id="29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1">
    <tabColor rgb="FFFF0000"/>
  </sheetPr>
  <dimension ref="A1:DE181"/>
  <sheetViews>
    <sheetView view="pageBreakPreview" topLeftCell="B1" zoomScaleNormal="75" zoomScaleSheetLayoutView="100" workbookViewId="0">
      <pane xSplit="7" ySplit="34" topLeftCell="I35" activePane="bottomRight" state="frozenSplit"/>
      <selection activeCell="L17" sqref="L17"/>
      <selection pane="topRight" activeCell="L17" sqref="L17"/>
      <selection pane="bottomLeft" activeCell="L17" sqref="L17"/>
      <selection pane="bottomRight" activeCell="I41" sqref="I41"/>
    </sheetView>
  </sheetViews>
  <sheetFormatPr defaultColWidth="9.109375" defaultRowHeight="11.4" x14ac:dyDescent="0.2"/>
  <cols>
    <col min="1" max="1" width="8.44140625" style="113" hidden="1" customWidth="1"/>
    <col min="2" max="2" width="8.33203125" style="252" customWidth="1"/>
    <col min="3" max="3" width="8.6640625" style="252" customWidth="1"/>
    <col min="4" max="4" width="3.33203125" style="252" customWidth="1"/>
    <col min="5" max="5" width="3.33203125" style="253" customWidth="1"/>
    <col min="6" max="6" width="34.6640625" style="254" customWidth="1"/>
    <col min="7" max="7" width="9.6640625" style="117" customWidth="1"/>
    <col min="8" max="8" width="8.6640625" style="117" customWidth="1"/>
    <col min="9" max="9" width="9.6640625" style="255" customWidth="1"/>
    <col min="10" max="10" width="10.6640625" style="255" customWidth="1"/>
    <col min="11" max="109" width="9.109375" style="116"/>
    <col min="110" max="16384" width="9.109375" style="117"/>
  </cols>
  <sheetData>
    <row r="1" spans="1:109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</row>
    <row r="2" spans="1:109" s="108" customFormat="1" ht="12" x14ac:dyDescent="0.25">
      <c r="A2" s="127" t="s">
        <v>5</v>
      </c>
      <c r="B2" s="128" t="s">
        <v>4515</v>
      </c>
      <c r="C2" s="128" t="s">
        <v>4516</v>
      </c>
      <c r="D2" s="23"/>
      <c r="E2" s="23"/>
      <c r="F2" s="23"/>
      <c r="G2" s="23"/>
      <c r="H2" s="24"/>
      <c r="I2" s="24"/>
      <c r="J2" s="25" t="s">
        <v>4379</v>
      </c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</row>
    <row r="3" spans="1:109" s="108" customFormat="1" ht="12" x14ac:dyDescent="0.25">
      <c r="A3" s="127" t="s">
        <v>5</v>
      </c>
      <c r="B3" s="128"/>
      <c r="C3" s="128" t="s">
        <v>4517</v>
      </c>
      <c r="D3" s="23"/>
      <c r="E3" s="23"/>
      <c r="F3" s="23"/>
      <c r="G3" s="23"/>
      <c r="H3" s="24"/>
      <c r="I3" s="24"/>
      <c r="J3" s="25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</row>
    <row r="4" spans="1:109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</row>
    <row r="5" spans="1:109" s="110" customFormat="1" ht="12" x14ac:dyDescent="0.2">
      <c r="A5" s="30" t="s">
        <v>6</v>
      </c>
      <c r="B5" s="204" t="s">
        <v>54</v>
      </c>
      <c r="C5" s="205"/>
      <c r="D5" s="205"/>
      <c r="E5" s="206"/>
      <c r="F5" s="207" t="s">
        <v>46</v>
      </c>
      <c r="G5" s="207" t="s">
        <v>47</v>
      </c>
      <c r="H5" s="208" t="s">
        <v>3848</v>
      </c>
      <c r="I5" s="208" t="s">
        <v>49</v>
      </c>
      <c r="J5" s="208" t="s">
        <v>3849</v>
      </c>
    </row>
    <row r="6" spans="1:109" s="110" customFormat="1" ht="12" x14ac:dyDescent="0.2">
      <c r="A6" s="30" t="s">
        <v>6</v>
      </c>
      <c r="B6" s="209"/>
      <c r="C6" s="210"/>
      <c r="D6" s="210"/>
      <c r="E6" s="211"/>
      <c r="F6" s="212"/>
      <c r="G6" s="212"/>
      <c r="H6" s="213"/>
      <c r="I6" s="213"/>
      <c r="J6" s="213"/>
    </row>
    <row r="7" spans="1:109" s="110" customFormat="1" ht="60" hidden="1" x14ac:dyDescent="0.2">
      <c r="A7" s="30"/>
      <c r="B7" s="237"/>
      <c r="C7" s="237"/>
      <c r="D7" s="237"/>
      <c r="E7" s="237"/>
      <c r="F7" s="43" t="s">
        <v>3761</v>
      </c>
      <c r="G7" s="256"/>
      <c r="H7" s="217"/>
      <c r="I7" s="257"/>
      <c r="J7" s="258"/>
    </row>
    <row r="8" spans="1:109" ht="12" hidden="1" x14ac:dyDescent="0.2">
      <c r="A8" s="30" t="s">
        <v>55</v>
      </c>
      <c r="B8" s="232" t="s">
        <v>884</v>
      </c>
      <c r="C8" s="233"/>
      <c r="D8" s="234"/>
      <c r="E8" s="235"/>
      <c r="F8" s="43" t="s">
        <v>40</v>
      </c>
      <c r="G8" s="236"/>
      <c r="H8" s="214"/>
      <c r="I8" s="215"/>
      <c r="J8" s="216"/>
    </row>
    <row r="9" spans="1:109" hidden="1" x14ac:dyDescent="0.2">
      <c r="A9" s="30"/>
      <c r="B9" s="237"/>
      <c r="C9" s="238"/>
      <c r="D9" s="234"/>
      <c r="E9" s="238"/>
      <c r="F9" s="53"/>
      <c r="G9" s="239"/>
      <c r="H9" s="217"/>
      <c r="I9" s="218"/>
      <c r="J9" s="219"/>
    </row>
    <row r="10" spans="1:109" hidden="1" x14ac:dyDescent="0.2">
      <c r="A10" s="30" t="s">
        <v>56</v>
      </c>
      <c r="B10" s="240"/>
      <c r="C10" s="233" t="s">
        <v>885</v>
      </c>
      <c r="D10" s="234"/>
      <c r="E10" s="235"/>
      <c r="F10" s="53" t="s">
        <v>4518</v>
      </c>
      <c r="G10" s="236"/>
      <c r="H10" s="214"/>
      <c r="I10" s="215"/>
      <c r="J10" s="216"/>
    </row>
    <row r="11" spans="1:109" hidden="1" x14ac:dyDescent="0.2">
      <c r="A11" s="30"/>
      <c r="B11" s="237"/>
      <c r="C11" s="238"/>
      <c r="D11" s="234"/>
      <c r="E11" s="238"/>
      <c r="F11" s="53"/>
      <c r="G11" s="239"/>
      <c r="H11" s="217"/>
      <c r="I11" s="218"/>
      <c r="J11" s="219"/>
    </row>
    <row r="12" spans="1:109" ht="34.200000000000003" hidden="1" x14ac:dyDescent="0.2">
      <c r="A12" s="30" t="s">
        <v>3</v>
      </c>
      <c r="B12" s="259"/>
      <c r="C12" s="260"/>
      <c r="D12" s="267" t="s">
        <v>3850</v>
      </c>
      <c r="E12" s="268"/>
      <c r="F12" s="161" t="s">
        <v>4519</v>
      </c>
      <c r="G12" s="263" t="s">
        <v>2</v>
      </c>
      <c r="H12" s="264"/>
      <c r="I12" s="265"/>
      <c r="J12" s="266"/>
    </row>
    <row r="13" spans="1:109" ht="22.8" hidden="1" x14ac:dyDescent="0.2">
      <c r="A13" s="30" t="s">
        <v>3</v>
      </c>
      <c r="B13" s="259"/>
      <c r="C13" s="260"/>
      <c r="D13" s="267" t="s">
        <v>3851</v>
      </c>
      <c r="E13" s="268"/>
      <c r="F13" s="161" t="s">
        <v>4520</v>
      </c>
      <c r="G13" s="263" t="s">
        <v>2</v>
      </c>
      <c r="H13" s="264"/>
      <c r="I13" s="265"/>
      <c r="J13" s="266"/>
    </row>
    <row r="14" spans="1:109" hidden="1" x14ac:dyDescent="0.2">
      <c r="A14" s="30" t="s">
        <v>56</v>
      </c>
      <c r="B14" s="240"/>
      <c r="C14" s="233" t="s">
        <v>886</v>
      </c>
      <c r="D14" s="234"/>
      <c r="E14" s="235"/>
      <c r="F14" s="53" t="s">
        <v>4521</v>
      </c>
      <c r="G14" s="236"/>
      <c r="H14" s="214"/>
      <c r="I14" s="215"/>
      <c r="J14" s="216"/>
    </row>
    <row r="15" spans="1:109" hidden="1" x14ac:dyDescent="0.2">
      <c r="A15" s="30"/>
      <c r="B15" s="237"/>
      <c r="C15" s="238"/>
      <c r="D15" s="234"/>
      <c r="E15" s="238"/>
      <c r="F15" s="53"/>
      <c r="G15" s="239"/>
      <c r="H15" s="217"/>
      <c r="I15" s="218"/>
      <c r="J15" s="219"/>
    </row>
    <row r="16" spans="1:109" ht="45.6" hidden="1" x14ac:dyDescent="0.2">
      <c r="A16" s="30" t="s">
        <v>3</v>
      </c>
      <c r="B16" s="259"/>
      <c r="C16" s="260"/>
      <c r="D16" s="267" t="s">
        <v>3850</v>
      </c>
      <c r="E16" s="268"/>
      <c r="F16" s="161" t="s">
        <v>4522</v>
      </c>
      <c r="G16" s="263" t="s">
        <v>2</v>
      </c>
      <c r="H16" s="264"/>
      <c r="I16" s="265"/>
      <c r="J16" s="266"/>
    </row>
    <row r="17" spans="1:10" ht="57" hidden="1" x14ac:dyDescent="0.2">
      <c r="A17" s="30" t="s">
        <v>3</v>
      </c>
      <c r="B17" s="259"/>
      <c r="C17" s="260"/>
      <c r="D17" s="261" t="s">
        <v>3851</v>
      </c>
      <c r="E17" s="262"/>
      <c r="F17" s="161" t="s">
        <v>5137</v>
      </c>
      <c r="G17" s="263" t="s">
        <v>2</v>
      </c>
      <c r="H17" s="264"/>
      <c r="I17" s="265"/>
      <c r="J17" s="266"/>
    </row>
    <row r="18" spans="1:10" ht="24" hidden="1" x14ac:dyDescent="0.2">
      <c r="A18" s="30" t="s">
        <v>55</v>
      </c>
      <c r="B18" s="232" t="s">
        <v>975</v>
      </c>
      <c r="C18" s="233"/>
      <c r="D18" s="234"/>
      <c r="E18" s="235"/>
      <c r="F18" s="43" t="s">
        <v>3762</v>
      </c>
      <c r="G18" s="236"/>
      <c r="H18" s="214"/>
      <c r="I18" s="215"/>
      <c r="J18" s="216"/>
    </row>
    <row r="19" spans="1:10" hidden="1" x14ac:dyDescent="0.2">
      <c r="A19" s="30"/>
      <c r="B19" s="237"/>
      <c r="C19" s="238"/>
      <c r="D19" s="234"/>
      <c r="E19" s="238"/>
      <c r="F19" s="53"/>
      <c r="G19" s="239"/>
      <c r="H19" s="217"/>
      <c r="I19" s="218"/>
      <c r="J19" s="219"/>
    </row>
    <row r="20" spans="1:10" ht="34.200000000000003" hidden="1" x14ac:dyDescent="0.2">
      <c r="A20" s="30" t="s">
        <v>56</v>
      </c>
      <c r="B20" s="240"/>
      <c r="C20" s="233" t="s">
        <v>976</v>
      </c>
      <c r="D20" s="234"/>
      <c r="E20" s="235"/>
      <c r="F20" s="53" t="s">
        <v>4278</v>
      </c>
      <c r="G20" s="236"/>
      <c r="H20" s="214"/>
      <c r="I20" s="215"/>
      <c r="J20" s="216"/>
    </row>
    <row r="21" spans="1:10" hidden="1" x14ac:dyDescent="0.2">
      <c r="A21" s="30"/>
      <c r="B21" s="237"/>
      <c r="C21" s="238"/>
      <c r="D21" s="234"/>
      <c r="E21" s="238"/>
      <c r="F21" s="53"/>
      <c r="G21" s="239"/>
      <c r="H21" s="217"/>
      <c r="I21" s="218"/>
      <c r="J21" s="219"/>
    </row>
    <row r="22" spans="1:10" ht="22.8" hidden="1" x14ac:dyDescent="0.2">
      <c r="A22" s="30" t="s">
        <v>3</v>
      </c>
      <c r="B22" s="259"/>
      <c r="C22" s="260"/>
      <c r="D22" s="261" t="s">
        <v>3850</v>
      </c>
      <c r="E22" s="262"/>
      <c r="F22" s="177" t="s">
        <v>5047</v>
      </c>
      <c r="G22" s="263" t="s">
        <v>2</v>
      </c>
      <c r="H22" s="264"/>
      <c r="I22" s="265"/>
      <c r="J22" s="266"/>
    </row>
    <row r="23" spans="1:10" hidden="1" x14ac:dyDescent="0.2">
      <c r="A23" s="30" t="s">
        <v>3</v>
      </c>
      <c r="B23" s="259"/>
      <c r="C23" s="260"/>
      <c r="D23" s="261" t="s">
        <v>3851</v>
      </c>
      <c r="E23" s="262"/>
      <c r="F23" s="177" t="s">
        <v>5048</v>
      </c>
      <c r="G23" s="263" t="s">
        <v>2</v>
      </c>
      <c r="H23" s="264"/>
      <c r="I23" s="265"/>
      <c r="J23" s="266"/>
    </row>
    <row r="24" spans="1:10" ht="34.200000000000003" hidden="1" x14ac:dyDescent="0.2">
      <c r="A24" s="30" t="s">
        <v>56</v>
      </c>
      <c r="B24" s="240"/>
      <c r="C24" s="233" t="s">
        <v>977</v>
      </c>
      <c r="D24" s="234"/>
      <c r="E24" s="235"/>
      <c r="F24" s="53" t="s">
        <v>4279</v>
      </c>
      <c r="G24" s="236"/>
      <c r="H24" s="214"/>
      <c r="I24" s="215"/>
      <c r="J24" s="216"/>
    </row>
    <row r="25" spans="1:10" hidden="1" x14ac:dyDescent="0.2">
      <c r="A25" s="30"/>
      <c r="B25" s="237"/>
      <c r="C25" s="238"/>
      <c r="D25" s="234"/>
      <c r="E25" s="238"/>
      <c r="F25" s="53"/>
      <c r="G25" s="239"/>
      <c r="H25" s="217"/>
      <c r="I25" s="218"/>
      <c r="J25" s="219"/>
    </row>
    <row r="26" spans="1:10" ht="22.8" hidden="1" x14ac:dyDescent="0.2">
      <c r="A26" s="30" t="s">
        <v>3</v>
      </c>
      <c r="B26" s="259"/>
      <c r="C26" s="260"/>
      <c r="D26" s="261" t="s">
        <v>3850</v>
      </c>
      <c r="E26" s="262"/>
      <c r="F26" s="177" t="s">
        <v>5047</v>
      </c>
      <c r="G26" s="263" t="s">
        <v>2</v>
      </c>
      <c r="H26" s="264"/>
      <c r="I26" s="265"/>
      <c r="J26" s="266"/>
    </row>
    <row r="27" spans="1:10" hidden="1" x14ac:dyDescent="0.2">
      <c r="A27" s="30" t="s">
        <v>3</v>
      </c>
      <c r="B27" s="259"/>
      <c r="C27" s="260"/>
      <c r="D27" s="261" t="s">
        <v>3851</v>
      </c>
      <c r="E27" s="262"/>
      <c r="F27" s="177" t="s">
        <v>5048</v>
      </c>
      <c r="G27" s="263" t="s">
        <v>2</v>
      </c>
      <c r="H27" s="264"/>
      <c r="I27" s="265"/>
      <c r="J27" s="266"/>
    </row>
    <row r="28" spans="1:10" ht="36" hidden="1" x14ac:dyDescent="0.2">
      <c r="A28" s="30" t="s">
        <v>55</v>
      </c>
      <c r="B28" s="232" t="s">
        <v>978</v>
      </c>
      <c r="C28" s="233"/>
      <c r="D28" s="234"/>
      <c r="E28" s="235"/>
      <c r="F28" s="43" t="s">
        <v>3763</v>
      </c>
      <c r="G28" s="236"/>
      <c r="H28" s="214"/>
      <c r="I28" s="215"/>
      <c r="J28" s="216"/>
    </row>
    <row r="29" spans="1:10" hidden="1" x14ac:dyDescent="0.2">
      <c r="A29" s="30"/>
      <c r="B29" s="237"/>
      <c r="C29" s="238"/>
      <c r="D29" s="234"/>
      <c r="E29" s="238"/>
      <c r="F29" s="53"/>
      <c r="G29" s="239"/>
      <c r="H29" s="217"/>
      <c r="I29" s="218"/>
      <c r="J29" s="219"/>
    </row>
    <row r="30" spans="1:10" ht="22.8" hidden="1" x14ac:dyDescent="0.2">
      <c r="A30" s="30" t="s">
        <v>3</v>
      </c>
      <c r="B30" s="259"/>
      <c r="C30" s="260" t="s">
        <v>979</v>
      </c>
      <c r="D30" s="267"/>
      <c r="E30" s="268"/>
      <c r="F30" s="161" t="s">
        <v>4523</v>
      </c>
      <c r="G30" s="263" t="s">
        <v>2</v>
      </c>
      <c r="H30" s="264"/>
      <c r="I30" s="265"/>
      <c r="J30" s="266"/>
    </row>
    <row r="31" spans="1:10" ht="22.8" hidden="1" x14ac:dyDescent="0.2">
      <c r="A31" s="30" t="s">
        <v>3</v>
      </c>
      <c r="B31" s="259"/>
      <c r="C31" s="260" t="s">
        <v>980</v>
      </c>
      <c r="D31" s="267"/>
      <c r="E31" s="268"/>
      <c r="F31" s="161" t="s">
        <v>4524</v>
      </c>
      <c r="G31" s="263" t="s">
        <v>2</v>
      </c>
      <c r="H31" s="264"/>
      <c r="I31" s="265"/>
      <c r="J31" s="266"/>
    </row>
    <row r="32" spans="1:10" hidden="1" x14ac:dyDescent="0.2">
      <c r="A32" s="30" t="s">
        <v>3</v>
      </c>
      <c r="B32" s="259"/>
      <c r="C32" s="260" t="s">
        <v>981</v>
      </c>
      <c r="D32" s="261"/>
      <c r="E32" s="262"/>
      <c r="F32" s="161" t="s">
        <v>982</v>
      </c>
      <c r="G32" s="263" t="s">
        <v>2</v>
      </c>
      <c r="H32" s="264"/>
      <c r="I32" s="265"/>
      <c r="J32" s="266"/>
    </row>
    <row r="33" spans="1:10" ht="24" hidden="1" x14ac:dyDescent="0.2">
      <c r="A33" s="30" t="s">
        <v>55</v>
      </c>
      <c r="B33" s="232" t="s">
        <v>983</v>
      </c>
      <c r="C33" s="233"/>
      <c r="D33" s="234"/>
      <c r="E33" s="235"/>
      <c r="F33" s="43" t="s">
        <v>984</v>
      </c>
      <c r="G33" s="236" t="s">
        <v>2</v>
      </c>
      <c r="H33" s="214"/>
      <c r="I33" s="215"/>
      <c r="J33" s="216"/>
    </row>
    <row r="34" spans="1:10" hidden="1" x14ac:dyDescent="0.2">
      <c r="A34" s="30"/>
      <c r="B34" s="237"/>
      <c r="C34" s="238"/>
      <c r="D34" s="234"/>
      <c r="E34" s="238"/>
      <c r="F34" s="53"/>
      <c r="G34" s="239"/>
      <c r="H34" s="217"/>
      <c r="I34" s="218"/>
      <c r="J34" s="219"/>
    </row>
    <row r="35" spans="1:10" ht="12" x14ac:dyDescent="0.2">
      <c r="A35" s="30" t="s">
        <v>55</v>
      </c>
      <c r="B35" s="232" t="s">
        <v>985</v>
      </c>
      <c r="C35" s="233"/>
      <c r="D35" s="234"/>
      <c r="E35" s="235"/>
      <c r="F35" s="43" t="s">
        <v>986</v>
      </c>
      <c r="G35" s="236"/>
      <c r="H35" s="214"/>
      <c r="I35" s="215"/>
      <c r="J35" s="216"/>
    </row>
    <row r="36" spans="1:10" x14ac:dyDescent="0.2">
      <c r="A36" s="30"/>
      <c r="B36" s="237"/>
      <c r="C36" s="238"/>
      <c r="D36" s="234"/>
      <c r="E36" s="238"/>
      <c r="F36" s="53"/>
      <c r="G36" s="239"/>
      <c r="H36" s="218"/>
      <c r="I36" s="218"/>
      <c r="J36" s="219"/>
    </row>
    <row r="37" spans="1:10" ht="34.200000000000003" hidden="1" x14ac:dyDescent="0.2">
      <c r="A37" s="30" t="s">
        <v>3</v>
      </c>
      <c r="B37" s="259"/>
      <c r="C37" s="260" t="s">
        <v>987</v>
      </c>
      <c r="D37" s="261"/>
      <c r="E37" s="262"/>
      <c r="F37" s="161" t="s">
        <v>4280</v>
      </c>
      <c r="G37" s="263" t="s">
        <v>2</v>
      </c>
      <c r="H37" s="264"/>
      <c r="I37" s="265"/>
      <c r="J37" s="266"/>
    </row>
    <row r="38" spans="1:10" ht="34.200000000000003" x14ac:dyDescent="0.2">
      <c r="A38" s="30" t="s">
        <v>3</v>
      </c>
      <c r="B38" s="240"/>
      <c r="C38" s="233" t="s">
        <v>988</v>
      </c>
      <c r="D38" s="234"/>
      <c r="E38" s="235"/>
      <c r="F38" s="53" t="s">
        <v>5303</v>
      </c>
      <c r="G38" s="236" t="s">
        <v>2</v>
      </c>
      <c r="H38" s="269">
        <v>5000</v>
      </c>
      <c r="I38" s="56"/>
      <c r="J38" s="216">
        <f>IF(ISNUMBER(H38),H38*I38,IF(H38="-","rate only"," "))</f>
        <v>0</v>
      </c>
    </row>
    <row r="39" spans="1:10" x14ac:dyDescent="0.2">
      <c r="A39" s="30"/>
      <c r="B39" s="237"/>
      <c r="C39" s="238"/>
      <c r="D39" s="234"/>
      <c r="E39" s="238"/>
      <c r="F39" s="53"/>
      <c r="G39" s="239"/>
      <c r="H39" s="239"/>
      <c r="I39" s="218"/>
      <c r="J39" s="219"/>
    </row>
    <row r="40" spans="1:10" hidden="1" x14ac:dyDescent="0.2">
      <c r="A40" s="30" t="s">
        <v>3</v>
      </c>
      <c r="B40" s="259"/>
      <c r="C40" s="260" t="s">
        <v>989</v>
      </c>
      <c r="D40" s="267"/>
      <c r="E40" s="268"/>
      <c r="F40" s="161" t="s">
        <v>4281</v>
      </c>
      <c r="G40" s="263" t="s">
        <v>19</v>
      </c>
      <c r="H40" s="264"/>
      <c r="I40" s="265"/>
      <c r="J40" s="266"/>
    </row>
    <row r="41" spans="1:10" ht="22.8" x14ac:dyDescent="0.2">
      <c r="A41" s="30" t="s">
        <v>3</v>
      </c>
      <c r="B41" s="240"/>
      <c r="C41" s="233" t="s">
        <v>990</v>
      </c>
      <c r="D41" s="234"/>
      <c r="E41" s="235"/>
      <c r="F41" s="53" t="s">
        <v>5304</v>
      </c>
      <c r="G41" s="236" t="s">
        <v>19</v>
      </c>
      <c r="H41" s="214">
        <f>+H38*0.25</f>
        <v>1250</v>
      </c>
      <c r="I41" s="56"/>
      <c r="J41" s="216">
        <f>IF(ISNUMBER(H41),H41*I41,IF(H41="-","rate only"," "))</f>
        <v>0</v>
      </c>
    </row>
    <row r="42" spans="1:10" x14ac:dyDescent="0.2">
      <c r="A42" s="30"/>
      <c r="B42" s="237"/>
      <c r="C42" s="238"/>
      <c r="D42" s="234"/>
      <c r="E42" s="238"/>
      <c r="F42" s="53"/>
      <c r="G42" s="239"/>
      <c r="H42" s="217"/>
      <c r="I42" s="218"/>
      <c r="J42" s="219"/>
    </row>
    <row r="43" spans="1:10" ht="12" hidden="1" x14ac:dyDescent="0.2">
      <c r="A43" s="30" t="s">
        <v>55</v>
      </c>
      <c r="B43" s="232" t="s">
        <v>991</v>
      </c>
      <c r="C43" s="233"/>
      <c r="D43" s="234"/>
      <c r="E43" s="235"/>
      <c r="F43" s="43" t="s">
        <v>992</v>
      </c>
      <c r="G43" s="236"/>
      <c r="H43" s="214"/>
      <c r="I43" s="215"/>
      <c r="J43" s="216"/>
    </row>
    <row r="44" spans="1:10" hidden="1" x14ac:dyDescent="0.2">
      <c r="A44" s="30"/>
      <c r="B44" s="237"/>
      <c r="C44" s="238"/>
      <c r="D44" s="234"/>
      <c r="E44" s="238"/>
      <c r="F44" s="53"/>
      <c r="G44" s="239"/>
      <c r="H44" s="217"/>
      <c r="I44" s="218"/>
      <c r="J44" s="219"/>
    </row>
    <row r="45" spans="1:10" ht="22.8" hidden="1" x14ac:dyDescent="0.2">
      <c r="A45" s="30" t="s">
        <v>3</v>
      </c>
      <c r="B45" s="259"/>
      <c r="C45" s="260" t="s">
        <v>993</v>
      </c>
      <c r="D45" s="261"/>
      <c r="E45" s="262"/>
      <c r="F45" s="161" t="s">
        <v>4282</v>
      </c>
      <c r="G45" s="263" t="s">
        <v>2</v>
      </c>
      <c r="H45" s="264"/>
      <c r="I45" s="265"/>
      <c r="J45" s="266"/>
    </row>
    <row r="46" spans="1:10" ht="34.200000000000003" hidden="1" x14ac:dyDescent="0.2">
      <c r="A46" s="30" t="s">
        <v>3</v>
      </c>
      <c r="B46" s="259"/>
      <c r="C46" s="260" t="s">
        <v>994</v>
      </c>
      <c r="D46" s="261"/>
      <c r="E46" s="262"/>
      <c r="F46" s="161" t="s">
        <v>4283</v>
      </c>
      <c r="G46" s="263" t="s">
        <v>2</v>
      </c>
      <c r="H46" s="264"/>
      <c r="I46" s="265"/>
      <c r="J46" s="266"/>
    </row>
    <row r="47" spans="1:10" ht="34.200000000000003" hidden="1" x14ac:dyDescent="0.2">
      <c r="A47" s="30" t="s">
        <v>3</v>
      </c>
      <c r="B47" s="259"/>
      <c r="C47" s="260" t="s">
        <v>995</v>
      </c>
      <c r="D47" s="261"/>
      <c r="E47" s="262"/>
      <c r="F47" s="161" t="s">
        <v>4284</v>
      </c>
      <c r="G47" s="263" t="s">
        <v>2</v>
      </c>
      <c r="H47" s="264"/>
      <c r="I47" s="265"/>
      <c r="J47" s="266"/>
    </row>
    <row r="48" spans="1:10" ht="24" hidden="1" x14ac:dyDescent="0.2">
      <c r="A48" s="30" t="s">
        <v>55</v>
      </c>
      <c r="B48" s="232" t="s">
        <v>996</v>
      </c>
      <c r="C48" s="233"/>
      <c r="D48" s="234"/>
      <c r="E48" s="235"/>
      <c r="F48" s="43" t="s">
        <v>997</v>
      </c>
      <c r="G48" s="236"/>
      <c r="H48" s="214"/>
      <c r="I48" s="215"/>
      <c r="J48" s="216"/>
    </row>
    <row r="49" spans="1:10" hidden="1" x14ac:dyDescent="0.2">
      <c r="A49" s="30"/>
      <c r="B49" s="237"/>
      <c r="C49" s="238"/>
      <c r="D49" s="234"/>
      <c r="E49" s="238"/>
      <c r="F49" s="53"/>
      <c r="G49" s="239"/>
      <c r="H49" s="217"/>
      <c r="I49" s="218"/>
      <c r="J49" s="219"/>
    </row>
    <row r="50" spans="1:10" hidden="1" x14ac:dyDescent="0.2">
      <c r="A50" s="30" t="s">
        <v>56</v>
      </c>
      <c r="B50" s="240"/>
      <c r="C50" s="233" t="s">
        <v>998</v>
      </c>
      <c r="D50" s="234"/>
      <c r="E50" s="235"/>
      <c r="F50" s="53" t="s">
        <v>4285</v>
      </c>
      <c r="G50" s="236" t="s">
        <v>8</v>
      </c>
      <c r="H50" s="214"/>
      <c r="I50" s="215"/>
      <c r="J50" s="216"/>
    </row>
    <row r="51" spans="1:10" hidden="1" x14ac:dyDescent="0.2">
      <c r="A51" s="30"/>
      <c r="B51" s="237"/>
      <c r="C51" s="238"/>
      <c r="D51" s="234"/>
      <c r="E51" s="238"/>
      <c r="F51" s="53"/>
      <c r="G51" s="239"/>
      <c r="H51" s="217"/>
      <c r="I51" s="218"/>
      <c r="J51" s="219"/>
    </row>
    <row r="52" spans="1:10" hidden="1" x14ac:dyDescent="0.2">
      <c r="A52" s="30" t="s">
        <v>56</v>
      </c>
      <c r="B52" s="240"/>
      <c r="C52" s="233" t="s">
        <v>999</v>
      </c>
      <c r="D52" s="234"/>
      <c r="E52" s="235"/>
      <c r="F52" s="53" t="s">
        <v>4286</v>
      </c>
      <c r="G52" s="236" t="s">
        <v>19</v>
      </c>
      <c r="H52" s="214"/>
      <c r="I52" s="215"/>
      <c r="J52" s="216"/>
    </row>
    <row r="53" spans="1:10" hidden="1" x14ac:dyDescent="0.2">
      <c r="A53" s="30"/>
      <c r="B53" s="237"/>
      <c r="C53" s="238"/>
      <c r="D53" s="234"/>
      <c r="E53" s="238"/>
      <c r="F53" s="53"/>
      <c r="G53" s="239"/>
      <c r="H53" s="217"/>
      <c r="I53" s="218"/>
      <c r="J53" s="219"/>
    </row>
    <row r="54" spans="1:10" hidden="1" x14ac:dyDescent="0.2">
      <c r="A54" s="30" t="s">
        <v>56</v>
      </c>
      <c r="B54" s="240"/>
      <c r="C54" s="233" t="s">
        <v>1000</v>
      </c>
      <c r="D54" s="234"/>
      <c r="E54" s="235"/>
      <c r="F54" s="53" t="s">
        <v>1001</v>
      </c>
      <c r="G54" s="236"/>
      <c r="H54" s="214"/>
      <c r="I54" s="215"/>
      <c r="J54" s="216"/>
    </row>
    <row r="55" spans="1:10" hidden="1" x14ac:dyDescent="0.2">
      <c r="A55" s="30"/>
      <c r="B55" s="237"/>
      <c r="C55" s="238"/>
      <c r="D55" s="234"/>
      <c r="E55" s="238"/>
      <c r="F55" s="53"/>
      <c r="G55" s="239"/>
      <c r="H55" s="217"/>
      <c r="I55" s="218"/>
      <c r="J55" s="219"/>
    </row>
    <row r="56" spans="1:10" ht="22.8" hidden="1" x14ac:dyDescent="0.2">
      <c r="A56" s="30" t="s">
        <v>3</v>
      </c>
      <c r="B56" s="259"/>
      <c r="C56" s="260"/>
      <c r="D56" s="261" t="s">
        <v>3850</v>
      </c>
      <c r="E56" s="262"/>
      <c r="F56" s="161" t="s">
        <v>5104</v>
      </c>
      <c r="G56" s="263" t="s">
        <v>19</v>
      </c>
      <c r="H56" s="264"/>
      <c r="I56" s="265"/>
      <c r="J56" s="266"/>
    </row>
    <row r="57" spans="1:10" ht="34.200000000000003" hidden="1" x14ac:dyDescent="0.2">
      <c r="A57" s="30" t="s">
        <v>3</v>
      </c>
      <c r="B57" s="259"/>
      <c r="C57" s="260"/>
      <c r="D57" s="261" t="s">
        <v>3851</v>
      </c>
      <c r="E57" s="262"/>
      <c r="F57" s="161" t="s">
        <v>5105</v>
      </c>
      <c r="G57" s="263" t="s">
        <v>19</v>
      </c>
      <c r="H57" s="264"/>
      <c r="I57" s="265"/>
      <c r="J57" s="266"/>
    </row>
    <row r="58" spans="1:10" ht="12" hidden="1" x14ac:dyDescent="0.2">
      <c r="A58" s="30" t="s">
        <v>55</v>
      </c>
      <c r="B58" s="232" t="s">
        <v>1002</v>
      </c>
      <c r="C58" s="233"/>
      <c r="D58" s="234"/>
      <c r="E58" s="235"/>
      <c r="F58" s="43" t="s">
        <v>1003</v>
      </c>
      <c r="G58" s="236"/>
      <c r="H58" s="214"/>
      <c r="I58" s="215"/>
      <c r="J58" s="216"/>
    </row>
    <row r="59" spans="1:10" hidden="1" x14ac:dyDescent="0.2">
      <c r="A59" s="30"/>
      <c r="B59" s="237"/>
      <c r="C59" s="238"/>
      <c r="D59" s="234"/>
      <c r="E59" s="238"/>
      <c r="F59" s="53"/>
      <c r="G59" s="239"/>
      <c r="H59" s="217"/>
      <c r="I59" s="218"/>
      <c r="J59" s="219"/>
    </row>
    <row r="60" spans="1:10" ht="22.8" hidden="1" x14ac:dyDescent="0.2">
      <c r="A60" s="30" t="s">
        <v>56</v>
      </c>
      <c r="B60" s="240"/>
      <c r="C60" s="233" t="s">
        <v>1004</v>
      </c>
      <c r="D60" s="234"/>
      <c r="E60" s="235"/>
      <c r="F60" s="53" t="s">
        <v>4525</v>
      </c>
      <c r="G60" s="236"/>
      <c r="H60" s="214"/>
      <c r="I60" s="215"/>
      <c r="J60" s="216"/>
    </row>
    <row r="61" spans="1:10" hidden="1" x14ac:dyDescent="0.2">
      <c r="A61" s="30"/>
      <c r="B61" s="237"/>
      <c r="C61" s="238"/>
      <c r="D61" s="234"/>
      <c r="E61" s="238"/>
      <c r="F61" s="53"/>
      <c r="G61" s="239"/>
      <c r="H61" s="217"/>
      <c r="I61" s="218"/>
      <c r="J61" s="219"/>
    </row>
    <row r="62" spans="1:10" hidden="1" x14ac:dyDescent="0.2">
      <c r="A62" s="30" t="s">
        <v>3</v>
      </c>
      <c r="B62" s="259"/>
      <c r="C62" s="260"/>
      <c r="D62" s="267" t="s">
        <v>3850</v>
      </c>
      <c r="E62" s="268"/>
      <c r="F62" s="161" t="s">
        <v>4527</v>
      </c>
      <c r="G62" s="263" t="s">
        <v>8</v>
      </c>
      <c r="H62" s="264"/>
      <c r="I62" s="265"/>
      <c r="J62" s="266"/>
    </row>
    <row r="63" spans="1:10" hidden="1" x14ac:dyDescent="0.2">
      <c r="A63" s="30" t="s">
        <v>3</v>
      </c>
      <c r="B63" s="259"/>
      <c r="C63" s="260"/>
      <c r="D63" s="267" t="s">
        <v>3851</v>
      </c>
      <c r="E63" s="268"/>
      <c r="F63" s="161" t="s">
        <v>4526</v>
      </c>
      <c r="G63" s="263" t="s">
        <v>8</v>
      </c>
      <c r="H63" s="264"/>
      <c r="I63" s="265"/>
      <c r="J63" s="266"/>
    </row>
    <row r="64" spans="1:10" hidden="1" x14ac:dyDescent="0.2">
      <c r="A64" s="30" t="s">
        <v>3</v>
      </c>
      <c r="B64" s="259"/>
      <c r="C64" s="260"/>
      <c r="D64" s="267" t="s">
        <v>3852</v>
      </c>
      <c r="E64" s="268"/>
      <c r="F64" s="161" t="s">
        <v>4528</v>
      </c>
      <c r="G64" s="263" t="s">
        <v>8</v>
      </c>
      <c r="H64" s="264"/>
      <c r="I64" s="265"/>
      <c r="J64" s="266"/>
    </row>
    <row r="65" spans="1:10" ht="22.8" hidden="1" x14ac:dyDescent="0.2">
      <c r="A65" s="30" t="s">
        <v>56</v>
      </c>
      <c r="B65" s="240"/>
      <c r="C65" s="233" t="s">
        <v>1005</v>
      </c>
      <c r="D65" s="234"/>
      <c r="E65" s="235"/>
      <c r="F65" s="53" t="s">
        <v>4529</v>
      </c>
      <c r="G65" s="236"/>
      <c r="H65" s="214"/>
      <c r="I65" s="215"/>
      <c r="J65" s="216"/>
    </row>
    <row r="66" spans="1:10" hidden="1" x14ac:dyDescent="0.2">
      <c r="A66" s="30"/>
      <c r="B66" s="237"/>
      <c r="C66" s="238"/>
      <c r="D66" s="234"/>
      <c r="E66" s="238"/>
      <c r="F66" s="53"/>
      <c r="G66" s="239"/>
      <c r="H66" s="217"/>
      <c r="I66" s="218"/>
      <c r="J66" s="219"/>
    </row>
    <row r="67" spans="1:10" hidden="1" x14ac:dyDescent="0.2">
      <c r="A67" s="30" t="s">
        <v>3</v>
      </c>
      <c r="B67" s="259"/>
      <c r="C67" s="260"/>
      <c r="D67" s="267" t="s">
        <v>3850</v>
      </c>
      <c r="E67" s="268"/>
      <c r="F67" s="161" t="s">
        <v>4527</v>
      </c>
      <c r="G67" s="263" t="s">
        <v>19</v>
      </c>
      <c r="H67" s="264"/>
      <c r="I67" s="265"/>
      <c r="J67" s="266"/>
    </row>
    <row r="68" spans="1:10" hidden="1" x14ac:dyDescent="0.2">
      <c r="A68" s="30" t="s">
        <v>3</v>
      </c>
      <c r="B68" s="259"/>
      <c r="C68" s="260"/>
      <c r="D68" s="267" t="s">
        <v>3851</v>
      </c>
      <c r="E68" s="268"/>
      <c r="F68" s="161" t="s">
        <v>4526</v>
      </c>
      <c r="G68" s="263" t="s">
        <v>19</v>
      </c>
      <c r="H68" s="270"/>
      <c r="I68" s="265"/>
      <c r="J68" s="266"/>
    </row>
    <row r="69" spans="1:10" hidden="1" x14ac:dyDescent="0.2">
      <c r="A69" s="30" t="s">
        <v>3</v>
      </c>
      <c r="B69" s="259"/>
      <c r="C69" s="260"/>
      <c r="D69" s="267" t="s">
        <v>3852</v>
      </c>
      <c r="E69" s="268"/>
      <c r="F69" s="161" t="s">
        <v>4528</v>
      </c>
      <c r="G69" s="263" t="s">
        <v>19</v>
      </c>
      <c r="H69" s="270"/>
      <c r="I69" s="265"/>
      <c r="J69" s="266"/>
    </row>
    <row r="70" spans="1:10" hidden="1" x14ac:dyDescent="0.2">
      <c r="A70" s="30" t="s">
        <v>56</v>
      </c>
      <c r="B70" s="240"/>
      <c r="C70" s="233" t="s">
        <v>1006</v>
      </c>
      <c r="D70" s="234"/>
      <c r="E70" s="235"/>
      <c r="F70" s="53" t="s">
        <v>3738</v>
      </c>
      <c r="G70" s="236"/>
      <c r="H70" s="214"/>
      <c r="I70" s="215"/>
      <c r="J70" s="216"/>
    </row>
    <row r="71" spans="1:10" hidden="1" x14ac:dyDescent="0.2">
      <c r="A71" s="30"/>
      <c r="B71" s="237"/>
      <c r="C71" s="238"/>
      <c r="D71" s="234"/>
      <c r="E71" s="238"/>
      <c r="F71" s="53"/>
      <c r="G71" s="239"/>
      <c r="H71" s="217"/>
      <c r="I71" s="218"/>
      <c r="J71" s="219"/>
    </row>
    <row r="72" spans="1:10" ht="22.8" hidden="1" x14ac:dyDescent="0.2">
      <c r="A72" s="30" t="s">
        <v>3</v>
      </c>
      <c r="B72" s="259"/>
      <c r="C72" s="260"/>
      <c r="D72" s="261" t="s">
        <v>3850</v>
      </c>
      <c r="E72" s="262"/>
      <c r="F72" s="161" t="s">
        <v>4530</v>
      </c>
      <c r="G72" s="263" t="s">
        <v>19</v>
      </c>
      <c r="H72" s="270"/>
      <c r="I72" s="265"/>
      <c r="J72" s="266"/>
    </row>
    <row r="73" spans="1:10" ht="34.200000000000003" hidden="1" x14ac:dyDescent="0.2">
      <c r="A73" s="30" t="s">
        <v>3</v>
      </c>
      <c r="B73" s="259"/>
      <c r="C73" s="260"/>
      <c r="D73" s="261" t="s">
        <v>3851</v>
      </c>
      <c r="E73" s="262"/>
      <c r="F73" s="161" t="s">
        <v>4531</v>
      </c>
      <c r="G73" s="263" t="s">
        <v>19</v>
      </c>
      <c r="H73" s="270"/>
      <c r="I73" s="265"/>
      <c r="J73" s="266"/>
    </row>
    <row r="74" spans="1:10" ht="24" hidden="1" x14ac:dyDescent="0.2">
      <c r="A74" s="30" t="s">
        <v>55</v>
      </c>
      <c r="B74" s="232" t="s">
        <v>1007</v>
      </c>
      <c r="C74" s="233"/>
      <c r="D74" s="234"/>
      <c r="E74" s="235"/>
      <c r="F74" s="43" t="s">
        <v>1008</v>
      </c>
      <c r="G74" s="236"/>
      <c r="H74" s="214"/>
      <c r="I74" s="215"/>
      <c r="J74" s="216"/>
    </row>
    <row r="75" spans="1:10" hidden="1" x14ac:dyDescent="0.2">
      <c r="A75" s="30"/>
      <c r="B75" s="237"/>
      <c r="C75" s="238"/>
      <c r="D75" s="234"/>
      <c r="E75" s="238"/>
      <c r="F75" s="53"/>
      <c r="G75" s="239"/>
      <c r="H75" s="217"/>
      <c r="I75" s="218"/>
      <c r="J75" s="219"/>
    </row>
    <row r="76" spans="1:10" ht="22.8" hidden="1" x14ac:dyDescent="0.2">
      <c r="A76" s="30" t="s">
        <v>56</v>
      </c>
      <c r="B76" s="240"/>
      <c r="C76" s="233" t="s">
        <v>1009</v>
      </c>
      <c r="D76" s="234"/>
      <c r="E76" s="235"/>
      <c r="F76" s="53" t="s">
        <v>1012</v>
      </c>
      <c r="G76" s="236" t="s">
        <v>19</v>
      </c>
      <c r="H76" s="214"/>
      <c r="I76" s="215"/>
      <c r="J76" s="216"/>
    </row>
    <row r="77" spans="1:10" hidden="1" x14ac:dyDescent="0.2">
      <c r="A77" s="30"/>
      <c r="B77" s="237"/>
      <c r="C77" s="238"/>
      <c r="D77" s="234"/>
      <c r="E77" s="238"/>
      <c r="F77" s="53"/>
      <c r="G77" s="239"/>
      <c r="H77" s="217"/>
      <c r="I77" s="218"/>
      <c r="J77" s="219"/>
    </row>
    <row r="78" spans="1:10" ht="22.8" hidden="1" x14ac:dyDescent="0.2">
      <c r="A78" s="30" t="s">
        <v>56</v>
      </c>
      <c r="B78" s="240"/>
      <c r="C78" s="233" t="s">
        <v>1010</v>
      </c>
      <c r="D78" s="234"/>
      <c r="E78" s="235"/>
      <c r="F78" s="53" t="s">
        <v>1013</v>
      </c>
      <c r="G78" s="236" t="s">
        <v>19</v>
      </c>
      <c r="H78" s="214"/>
      <c r="I78" s="215"/>
      <c r="J78" s="216"/>
    </row>
    <row r="79" spans="1:10" hidden="1" x14ac:dyDescent="0.2">
      <c r="A79" s="30"/>
      <c r="B79" s="237"/>
      <c r="C79" s="238"/>
      <c r="D79" s="234"/>
      <c r="E79" s="238"/>
      <c r="F79" s="53"/>
      <c r="G79" s="239"/>
      <c r="H79" s="217"/>
      <c r="I79" s="218"/>
      <c r="J79" s="219"/>
    </row>
    <row r="80" spans="1:10" hidden="1" x14ac:dyDescent="0.2">
      <c r="A80" s="30" t="s">
        <v>56</v>
      </c>
      <c r="B80" s="240"/>
      <c r="C80" s="233" t="s">
        <v>1011</v>
      </c>
      <c r="D80" s="234"/>
      <c r="E80" s="235"/>
      <c r="F80" s="53" t="s">
        <v>1014</v>
      </c>
      <c r="G80" s="236" t="s">
        <v>19</v>
      </c>
      <c r="H80" s="214"/>
      <c r="I80" s="215"/>
      <c r="J80" s="216"/>
    </row>
    <row r="81" spans="1:10" hidden="1" x14ac:dyDescent="0.2">
      <c r="A81" s="30"/>
      <c r="B81" s="237"/>
      <c r="C81" s="238"/>
      <c r="D81" s="234"/>
      <c r="E81" s="238"/>
      <c r="F81" s="53"/>
      <c r="G81" s="239"/>
      <c r="H81" s="217"/>
      <c r="I81" s="218"/>
      <c r="J81" s="219"/>
    </row>
    <row r="82" spans="1:10" ht="48" hidden="1" x14ac:dyDescent="0.2">
      <c r="A82" s="30" t="s">
        <v>55</v>
      </c>
      <c r="B82" s="232" t="s">
        <v>1015</v>
      </c>
      <c r="C82" s="233"/>
      <c r="D82" s="234"/>
      <c r="E82" s="235"/>
      <c r="F82" s="43" t="s">
        <v>4532</v>
      </c>
      <c r="G82" s="236" t="s">
        <v>2</v>
      </c>
      <c r="H82" s="214"/>
      <c r="I82" s="215"/>
      <c r="J82" s="216"/>
    </row>
    <row r="83" spans="1:10" hidden="1" x14ac:dyDescent="0.2">
      <c r="A83" s="30"/>
      <c r="B83" s="237"/>
      <c r="C83" s="238"/>
      <c r="D83" s="234"/>
      <c r="E83" s="238"/>
      <c r="F83" s="53"/>
      <c r="G83" s="239"/>
      <c r="H83" s="217"/>
      <c r="I83" s="218"/>
      <c r="J83" s="219"/>
    </row>
    <row r="84" spans="1:10" ht="24" hidden="1" x14ac:dyDescent="0.2">
      <c r="A84" s="30" t="s">
        <v>55</v>
      </c>
      <c r="B84" s="232" t="s">
        <v>1016</v>
      </c>
      <c r="C84" s="233"/>
      <c r="D84" s="234"/>
      <c r="E84" s="235"/>
      <c r="F84" s="43" t="s">
        <v>4287</v>
      </c>
      <c r="G84" s="236" t="s">
        <v>8</v>
      </c>
      <c r="H84" s="214"/>
      <c r="I84" s="215"/>
      <c r="J84" s="216"/>
    </row>
    <row r="85" spans="1:10" hidden="1" x14ac:dyDescent="0.2">
      <c r="A85" s="30"/>
      <c r="B85" s="237"/>
      <c r="C85" s="238"/>
      <c r="D85" s="234"/>
      <c r="E85" s="238"/>
      <c r="F85" s="53"/>
      <c r="G85" s="239"/>
      <c r="H85" s="217"/>
      <c r="I85" s="218"/>
      <c r="J85" s="219"/>
    </row>
    <row r="86" spans="1:10" ht="12" hidden="1" x14ac:dyDescent="0.2">
      <c r="A86" s="30" t="s">
        <v>55</v>
      </c>
      <c r="B86" s="232" t="s">
        <v>1017</v>
      </c>
      <c r="C86" s="233"/>
      <c r="D86" s="234"/>
      <c r="E86" s="235"/>
      <c r="F86" s="43" t="s">
        <v>823</v>
      </c>
      <c r="G86" s="236"/>
      <c r="H86" s="214"/>
      <c r="I86" s="215"/>
      <c r="J86" s="216"/>
    </row>
    <row r="87" spans="1:10" hidden="1" x14ac:dyDescent="0.2">
      <c r="A87" s="30"/>
      <c r="B87" s="237"/>
      <c r="C87" s="238"/>
      <c r="D87" s="234"/>
      <c r="E87" s="238"/>
      <c r="F87" s="53"/>
      <c r="G87" s="239"/>
      <c r="H87" s="217"/>
      <c r="I87" s="218"/>
      <c r="J87" s="219"/>
    </row>
    <row r="88" spans="1:10" hidden="1" x14ac:dyDescent="0.2">
      <c r="A88" s="30" t="s">
        <v>4371</v>
      </c>
      <c r="B88" s="259"/>
      <c r="C88" s="260" t="s">
        <v>1018</v>
      </c>
      <c r="D88" s="261"/>
      <c r="E88" s="262"/>
      <c r="F88" s="161" t="s">
        <v>828</v>
      </c>
      <c r="G88" s="263" t="s">
        <v>26</v>
      </c>
      <c r="H88" s="264"/>
      <c r="I88" s="265"/>
      <c r="J88" s="266"/>
    </row>
    <row r="89" spans="1:10" hidden="1" x14ac:dyDescent="0.2">
      <c r="A89" s="30" t="s">
        <v>4371</v>
      </c>
      <c r="B89" s="259"/>
      <c r="C89" s="260" t="s">
        <v>1019</v>
      </c>
      <c r="D89" s="261"/>
      <c r="E89" s="262"/>
      <c r="F89" s="161" t="s">
        <v>829</v>
      </c>
      <c r="G89" s="263" t="s">
        <v>26</v>
      </c>
      <c r="H89" s="264"/>
      <c r="I89" s="265"/>
      <c r="J89" s="266"/>
    </row>
    <row r="90" spans="1:10" hidden="1" x14ac:dyDescent="0.2">
      <c r="A90" s="30" t="s">
        <v>4371</v>
      </c>
      <c r="B90" s="259"/>
      <c r="C90" s="260" t="s">
        <v>1020</v>
      </c>
      <c r="D90" s="267"/>
      <c r="E90" s="268"/>
      <c r="F90" s="161" t="s">
        <v>830</v>
      </c>
      <c r="G90" s="263" t="s">
        <v>29</v>
      </c>
      <c r="H90" s="264"/>
      <c r="I90" s="265"/>
      <c r="J90" s="266"/>
    </row>
    <row r="91" spans="1:10" hidden="1" x14ac:dyDescent="0.2">
      <c r="A91" s="30" t="s">
        <v>4371</v>
      </c>
      <c r="B91" s="259"/>
      <c r="C91" s="260" t="s">
        <v>1021</v>
      </c>
      <c r="D91" s="261"/>
      <c r="E91" s="262"/>
      <c r="F91" s="161" t="s">
        <v>1022</v>
      </c>
      <c r="G91" s="263" t="s">
        <v>29</v>
      </c>
      <c r="H91" s="264"/>
      <c r="I91" s="265"/>
      <c r="J91" s="266"/>
    </row>
    <row r="92" spans="1:10" ht="36" hidden="1" x14ac:dyDescent="0.2">
      <c r="A92" s="30" t="s">
        <v>55</v>
      </c>
      <c r="B92" s="232" t="s">
        <v>1023</v>
      </c>
      <c r="C92" s="233"/>
      <c r="D92" s="234"/>
      <c r="E92" s="235"/>
      <c r="F92" s="43" t="s">
        <v>4533</v>
      </c>
      <c r="G92" s="236" t="s">
        <v>19</v>
      </c>
      <c r="H92" s="214"/>
      <c r="I92" s="215"/>
      <c r="J92" s="216"/>
    </row>
    <row r="93" spans="1:10" hidden="1" x14ac:dyDescent="0.2">
      <c r="A93" s="30"/>
      <c r="B93" s="237"/>
      <c r="C93" s="238"/>
      <c r="D93" s="234"/>
      <c r="E93" s="238"/>
      <c r="F93" s="53"/>
      <c r="G93" s="239"/>
      <c r="H93" s="217"/>
      <c r="I93" s="218"/>
      <c r="J93" s="219"/>
    </row>
    <row r="94" spans="1:10" ht="36" hidden="1" x14ac:dyDescent="0.2">
      <c r="A94" s="30" t="s">
        <v>55</v>
      </c>
      <c r="B94" s="232" t="s">
        <v>1024</v>
      </c>
      <c r="C94" s="233"/>
      <c r="D94" s="234"/>
      <c r="E94" s="235"/>
      <c r="F94" s="43" t="s">
        <v>3764</v>
      </c>
      <c r="G94" s="236" t="s">
        <v>2</v>
      </c>
      <c r="H94" s="214"/>
      <c r="I94" s="215"/>
      <c r="J94" s="216"/>
    </row>
    <row r="95" spans="1:10" hidden="1" x14ac:dyDescent="0.2">
      <c r="A95" s="30"/>
      <c r="B95" s="237"/>
      <c r="C95" s="238"/>
      <c r="D95" s="234"/>
      <c r="E95" s="238"/>
      <c r="F95" s="53"/>
      <c r="G95" s="239"/>
      <c r="H95" s="217"/>
      <c r="I95" s="218"/>
      <c r="J95" s="219"/>
    </row>
    <row r="96" spans="1:10" ht="12" hidden="1" x14ac:dyDescent="0.2">
      <c r="A96" s="30" t="s">
        <v>55</v>
      </c>
      <c r="B96" s="232" t="s">
        <v>1025</v>
      </c>
      <c r="C96" s="233"/>
      <c r="D96" s="234"/>
      <c r="E96" s="235"/>
      <c r="F96" s="43" t="s">
        <v>1026</v>
      </c>
      <c r="G96" s="236"/>
      <c r="H96" s="214"/>
      <c r="I96" s="215"/>
      <c r="J96" s="216"/>
    </row>
    <row r="97" spans="1:10" hidden="1" x14ac:dyDescent="0.2">
      <c r="A97" s="30"/>
      <c r="B97" s="237"/>
      <c r="C97" s="238"/>
      <c r="D97" s="234"/>
      <c r="E97" s="238"/>
      <c r="F97" s="53"/>
      <c r="G97" s="239"/>
      <c r="H97" s="217"/>
      <c r="I97" s="218"/>
      <c r="J97" s="219"/>
    </row>
    <row r="98" spans="1:10" hidden="1" x14ac:dyDescent="0.2">
      <c r="A98" s="30" t="s">
        <v>4371</v>
      </c>
      <c r="B98" s="259"/>
      <c r="C98" s="260" t="s">
        <v>1027</v>
      </c>
      <c r="D98" s="267"/>
      <c r="E98" s="268"/>
      <c r="F98" s="161" t="s">
        <v>1029</v>
      </c>
      <c r="G98" s="263" t="s">
        <v>99</v>
      </c>
      <c r="H98" s="264"/>
      <c r="I98" s="265"/>
      <c r="J98" s="266"/>
    </row>
    <row r="99" spans="1:10" hidden="1" x14ac:dyDescent="0.2">
      <c r="A99" s="30" t="s">
        <v>4371</v>
      </c>
      <c r="B99" s="259"/>
      <c r="C99" s="260" t="s">
        <v>1028</v>
      </c>
      <c r="D99" s="261"/>
      <c r="E99" s="262"/>
      <c r="F99" s="161" t="s">
        <v>1030</v>
      </c>
      <c r="G99" s="263" t="s">
        <v>19</v>
      </c>
      <c r="H99" s="264"/>
      <c r="I99" s="265"/>
      <c r="J99" s="266"/>
    </row>
    <row r="100" spans="1:10" ht="24" hidden="1" x14ac:dyDescent="0.2">
      <c r="A100" s="30" t="s">
        <v>55</v>
      </c>
      <c r="B100" s="232" t="s">
        <v>1031</v>
      </c>
      <c r="C100" s="233"/>
      <c r="D100" s="234"/>
      <c r="E100" s="235"/>
      <c r="F100" s="43" t="s">
        <v>4534</v>
      </c>
      <c r="G100" s="236" t="s">
        <v>8</v>
      </c>
      <c r="H100" s="214"/>
      <c r="I100" s="215"/>
      <c r="J100" s="216"/>
    </row>
    <row r="101" spans="1:10" hidden="1" x14ac:dyDescent="0.2">
      <c r="A101" s="30"/>
      <c r="B101" s="237"/>
      <c r="C101" s="238"/>
      <c r="D101" s="234"/>
      <c r="E101" s="238"/>
      <c r="F101" s="53"/>
      <c r="G101" s="239"/>
      <c r="H101" s="217"/>
      <c r="I101" s="218"/>
      <c r="J101" s="219"/>
    </row>
    <row r="102" spans="1:10" ht="48" hidden="1" x14ac:dyDescent="0.2">
      <c r="A102" s="30" t="s">
        <v>55</v>
      </c>
      <c r="B102" s="232" t="s">
        <v>4535</v>
      </c>
      <c r="C102" s="233"/>
      <c r="D102" s="234"/>
      <c r="E102" s="235"/>
      <c r="F102" s="43" t="s">
        <v>5138</v>
      </c>
      <c r="G102" s="236" t="s">
        <v>28</v>
      </c>
      <c r="H102" s="214"/>
      <c r="I102" s="215"/>
      <c r="J102" s="216"/>
    </row>
    <row r="103" spans="1:10" hidden="1" x14ac:dyDescent="0.2">
      <c r="A103" s="30"/>
      <c r="B103" s="237"/>
      <c r="C103" s="238"/>
      <c r="D103" s="234"/>
      <c r="E103" s="238"/>
      <c r="F103" s="53"/>
      <c r="G103" s="239"/>
      <c r="H103" s="217"/>
      <c r="I103" s="218"/>
      <c r="J103" s="219"/>
    </row>
    <row r="104" spans="1:10" ht="60" hidden="1" x14ac:dyDescent="0.2">
      <c r="A104" s="30" t="s">
        <v>55</v>
      </c>
      <c r="B104" s="232" t="s">
        <v>4536</v>
      </c>
      <c r="C104" s="233"/>
      <c r="D104" s="234"/>
      <c r="E104" s="235"/>
      <c r="F104" s="43" t="s">
        <v>4537</v>
      </c>
      <c r="G104" s="236" t="s">
        <v>8</v>
      </c>
      <c r="H104" s="214"/>
      <c r="I104" s="215"/>
      <c r="J104" s="216"/>
    </row>
    <row r="105" spans="1:10" hidden="1" x14ac:dyDescent="0.2">
      <c r="A105" s="30"/>
      <c r="B105" s="237"/>
      <c r="C105" s="238"/>
      <c r="D105" s="234"/>
      <c r="E105" s="238"/>
      <c r="F105" s="53"/>
      <c r="G105" s="239"/>
      <c r="H105" s="217"/>
      <c r="I105" s="218"/>
      <c r="J105" s="219"/>
    </row>
    <row r="106" spans="1:10" ht="24" hidden="1" x14ac:dyDescent="0.2">
      <c r="A106" s="30" t="s">
        <v>55</v>
      </c>
      <c r="B106" s="232" t="s">
        <v>4538</v>
      </c>
      <c r="C106" s="233"/>
      <c r="D106" s="234"/>
      <c r="E106" s="235"/>
      <c r="F106" s="43" t="s">
        <v>4539</v>
      </c>
      <c r="G106" s="236"/>
      <c r="H106" s="214"/>
      <c r="I106" s="215"/>
      <c r="J106" s="216"/>
    </row>
    <row r="107" spans="1:10" hidden="1" x14ac:dyDescent="0.2">
      <c r="A107" s="30"/>
      <c r="B107" s="237"/>
      <c r="C107" s="238"/>
      <c r="D107" s="234"/>
      <c r="E107" s="238"/>
      <c r="F107" s="53"/>
      <c r="G107" s="239"/>
      <c r="H107" s="217"/>
      <c r="I107" s="218"/>
      <c r="J107" s="219"/>
    </row>
    <row r="108" spans="1:10" ht="45.6" hidden="1" x14ac:dyDescent="0.2">
      <c r="A108" s="30" t="s">
        <v>56</v>
      </c>
      <c r="B108" s="240"/>
      <c r="C108" s="233" t="s">
        <v>5277</v>
      </c>
      <c r="D108" s="234"/>
      <c r="E108" s="235"/>
      <c r="F108" s="53" t="s">
        <v>5140</v>
      </c>
      <c r="G108" s="236" t="s">
        <v>99</v>
      </c>
      <c r="H108" s="214"/>
      <c r="I108" s="215"/>
      <c r="J108" s="216"/>
    </row>
    <row r="109" spans="1:10" hidden="1" x14ac:dyDescent="0.2">
      <c r="A109" s="30"/>
      <c r="B109" s="237"/>
      <c r="C109" s="238"/>
      <c r="D109" s="234"/>
      <c r="E109" s="238"/>
      <c r="F109" s="53"/>
      <c r="G109" s="239"/>
      <c r="H109" s="217"/>
      <c r="I109" s="218"/>
      <c r="J109" s="219"/>
    </row>
    <row r="110" spans="1:10" ht="45.6" hidden="1" x14ac:dyDescent="0.2">
      <c r="A110" s="30" t="s">
        <v>56</v>
      </c>
      <c r="B110" s="240"/>
      <c r="C110" s="233" t="s">
        <v>5278</v>
      </c>
      <c r="D110" s="234"/>
      <c r="E110" s="235"/>
      <c r="F110" s="53" t="s">
        <v>4540</v>
      </c>
      <c r="G110" s="236" t="s">
        <v>99</v>
      </c>
      <c r="H110" s="214"/>
      <c r="I110" s="215"/>
      <c r="J110" s="216"/>
    </row>
    <row r="111" spans="1:10" hidden="1" x14ac:dyDescent="0.2">
      <c r="A111" s="30"/>
      <c r="B111" s="237"/>
      <c r="C111" s="238"/>
      <c r="D111" s="234"/>
      <c r="E111" s="238"/>
      <c r="F111" s="53"/>
      <c r="G111" s="239"/>
      <c r="H111" s="217"/>
      <c r="I111" s="218"/>
      <c r="J111" s="219"/>
    </row>
    <row r="112" spans="1:10" ht="34.200000000000003" hidden="1" x14ac:dyDescent="0.2">
      <c r="A112" s="30" t="s">
        <v>56</v>
      </c>
      <c r="B112" s="240"/>
      <c r="C112" s="233" t="s">
        <v>5279</v>
      </c>
      <c r="D112" s="234"/>
      <c r="E112" s="235"/>
      <c r="F112" s="53" t="s">
        <v>5139</v>
      </c>
      <c r="G112" s="236"/>
      <c r="H112" s="214"/>
      <c r="I112" s="215"/>
      <c r="J112" s="216"/>
    </row>
    <row r="113" spans="1:10" hidden="1" x14ac:dyDescent="0.2">
      <c r="A113" s="30"/>
      <c r="B113" s="237"/>
      <c r="C113" s="238"/>
      <c r="D113" s="234"/>
      <c r="E113" s="238"/>
      <c r="F113" s="53"/>
      <c r="G113" s="239"/>
      <c r="H113" s="217"/>
      <c r="I113" s="218"/>
      <c r="J113" s="219"/>
    </row>
    <row r="114" spans="1:10" hidden="1" x14ac:dyDescent="0.2">
      <c r="A114" s="30" t="s">
        <v>3</v>
      </c>
      <c r="B114" s="259"/>
      <c r="C114" s="260"/>
      <c r="D114" s="267" t="s">
        <v>3850</v>
      </c>
      <c r="E114" s="268"/>
      <c r="F114" s="161" t="s">
        <v>4541</v>
      </c>
      <c r="G114" s="263" t="s">
        <v>99</v>
      </c>
      <c r="H114" s="264"/>
      <c r="I114" s="265"/>
      <c r="J114" s="266"/>
    </row>
    <row r="115" spans="1:10" hidden="1" x14ac:dyDescent="0.2">
      <c r="A115" s="30" t="s">
        <v>3</v>
      </c>
      <c r="B115" s="259"/>
      <c r="C115" s="260"/>
      <c r="D115" s="267" t="s">
        <v>3851</v>
      </c>
      <c r="E115" s="268"/>
      <c r="F115" s="161" t="s">
        <v>4542</v>
      </c>
      <c r="G115" s="263" t="s">
        <v>99</v>
      </c>
      <c r="H115" s="264"/>
      <c r="I115" s="265"/>
      <c r="J115" s="266"/>
    </row>
    <row r="116" spans="1:10" hidden="1" x14ac:dyDescent="0.2">
      <c r="A116" s="30" t="s">
        <v>3</v>
      </c>
      <c r="B116" s="259"/>
      <c r="C116" s="260"/>
      <c r="D116" s="267" t="s">
        <v>3852</v>
      </c>
      <c r="E116" s="268"/>
      <c r="F116" s="161" t="s">
        <v>4543</v>
      </c>
      <c r="G116" s="263" t="s">
        <v>99</v>
      </c>
      <c r="H116" s="264"/>
      <c r="I116" s="265"/>
      <c r="J116" s="266"/>
    </row>
    <row r="117" spans="1:10" ht="22.8" hidden="1" x14ac:dyDescent="0.2">
      <c r="A117" s="30" t="s">
        <v>7</v>
      </c>
      <c r="B117" s="240" t="s">
        <v>4957</v>
      </c>
      <c r="C117" s="233"/>
      <c r="D117" s="234"/>
      <c r="E117" s="235"/>
      <c r="F117" s="53" t="s">
        <v>774</v>
      </c>
      <c r="G117" s="236"/>
      <c r="H117" s="214"/>
      <c r="I117" s="215"/>
      <c r="J117" s="216"/>
    </row>
    <row r="118" spans="1:10" hidden="1" x14ac:dyDescent="0.2">
      <c r="A118" s="30"/>
      <c r="B118" s="237"/>
      <c r="C118" s="238"/>
      <c r="D118" s="234"/>
      <c r="E118" s="238"/>
      <c r="F118" s="53"/>
      <c r="G118" s="239"/>
      <c r="H118" s="217"/>
      <c r="I118" s="218"/>
      <c r="J118" s="219"/>
    </row>
    <row r="119" spans="1:10" ht="12" hidden="1" x14ac:dyDescent="0.2">
      <c r="A119" s="30" t="s">
        <v>55</v>
      </c>
      <c r="B119" s="232"/>
      <c r="C119" s="233" t="s">
        <v>797</v>
      </c>
      <c r="D119" s="234"/>
      <c r="E119" s="235"/>
      <c r="F119" s="43" t="s">
        <v>802</v>
      </c>
      <c r="G119" s="236"/>
      <c r="H119" s="214"/>
      <c r="I119" s="215"/>
      <c r="J119" s="216"/>
    </row>
    <row r="120" spans="1:10" hidden="1" x14ac:dyDescent="0.2">
      <c r="A120" s="30"/>
      <c r="B120" s="237"/>
      <c r="C120" s="238"/>
      <c r="D120" s="234"/>
      <c r="E120" s="238"/>
      <c r="F120" s="53"/>
      <c r="G120" s="239"/>
      <c r="H120" s="217"/>
      <c r="I120" s="218"/>
      <c r="J120" s="219"/>
    </row>
    <row r="121" spans="1:10" ht="34.200000000000003" hidden="1" x14ac:dyDescent="0.2">
      <c r="A121" s="30" t="s">
        <v>4371</v>
      </c>
      <c r="B121" s="259"/>
      <c r="C121" s="260" t="s">
        <v>798</v>
      </c>
      <c r="D121" s="267"/>
      <c r="E121" s="268"/>
      <c r="F121" s="161" t="s">
        <v>4544</v>
      </c>
      <c r="G121" s="263" t="s">
        <v>2</v>
      </c>
      <c r="H121" s="264"/>
      <c r="I121" s="265"/>
      <c r="J121" s="266"/>
    </row>
    <row r="122" spans="1:10" ht="22.8" hidden="1" x14ac:dyDescent="0.2">
      <c r="A122" s="30" t="s">
        <v>4371</v>
      </c>
      <c r="B122" s="259"/>
      <c r="C122" s="260" t="s">
        <v>799</v>
      </c>
      <c r="D122" s="267"/>
      <c r="E122" s="268"/>
      <c r="F122" s="161" t="s">
        <v>804</v>
      </c>
      <c r="G122" s="263" t="s">
        <v>99</v>
      </c>
      <c r="H122" s="264"/>
      <c r="I122" s="265"/>
      <c r="J122" s="266"/>
    </row>
    <row r="123" spans="1:10" hidden="1" x14ac:dyDescent="0.2">
      <c r="A123" s="30" t="s">
        <v>4371</v>
      </c>
      <c r="B123" s="259"/>
      <c r="C123" s="260" t="s">
        <v>800</v>
      </c>
      <c r="D123" s="267"/>
      <c r="E123" s="268"/>
      <c r="F123" s="161" t="s">
        <v>4545</v>
      </c>
      <c r="G123" s="263" t="s">
        <v>99</v>
      </c>
      <c r="H123" s="264"/>
      <c r="I123" s="265"/>
      <c r="J123" s="266"/>
    </row>
    <row r="124" spans="1:10" ht="22.8" hidden="1" x14ac:dyDescent="0.2">
      <c r="A124" s="30" t="s">
        <v>4371</v>
      </c>
      <c r="B124" s="259"/>
      <c r="C124" s="260" t="s">
        <v>801</v>
      </c>
      <c r="D124" s="267"/>
      <c r="E124" s="268"/>
      <c r="F124" s="161" t="s">
        <v>4546</v>
      </c>
      <c r="G124" s="263" t="s">
        <v>2</v>
      </c>
      <c r="H124" s="264"/>
      <c r="I124" s="265"/>
      <c r="J124" s="266"/>
    </row>
    <row r="125" spans="1:10" ht="34.200000000000003" hidden="1" x14ac:dyDescent="0.2">
      <c r="A125" s="30" t="s">
        <v>4371</v>
      </c>
      <c r="B125" s="259"/>
      <c r="C125" s="260" t="s">
        <v>5280</v>
      </c>
      <c r="D125" s="267"/>
      <c r="E125" s="268"/>
      <c r="F125" s="161" t="s">
        <v>4547</v>
      </c>
      <c r="G125" s="263" t="s">
        <v>99</v>
      </c>
      <c r="H125" s="264"/>
      <c r="I125" s="265"/>
      <c r="J125" s="266"/>
    </row>
    <row r="126" spans="1:10" x14ac:dyDescent="0.2">
      <c r="A126" s="30"/>
      <c r="B126" s="237"/>
      <c r="C126" s="238"/>
      <c r="D126" s="234"/>
      <c r="E126" s="238"/>
      <c r="F126" s="53"/>
      <c r="G126" s="239"/>
      <c r="H126" s="217"/>
      <c r="I126" s="218"/>
      <c r="J126" s="219"/>
    </row>
    <row r="127" spans="1:10" x14ac:dyDescent="0.2">
      <c r="A127" s="30"/>
      <c r="B127" s="237"/>
      <c r="C127" s="238"/>
      <c r="D127" s="234"/>
      <c r="E127" s="238"/>
      <c r="F127" s="53"/>
      <c r="G127" s="239"/>
      <c r="H127" s="217"/>
      <c r="I127" s="218"/>
      <c r="J127" s="219"/>
    </row>
    <row r="128" spans="1:10" x14ac:dyDescent="0.2">
      <c r="A128" s="30"/>
      <c r="B128" s="237"/>
      <c r="C128" s="238"/>
      <c r="D128" s="234"/>
      <c r="E128" s="238"/>
      <c r="F128" s="53"/>
      <c r="G128" s="239"/>
      <c r="H128" s="217"/>
      <c r="I128" s="218"/>
      <c r="J128" s="219"/>
    </row>
    <row r="129" spans="1:10" x14ac:dyDescent="0.2">
      <c r="A129" s="30"/>
      <c r="B129" s="237"/>
      <c r="C129" s="238"/>
      <c r="D129" s="234"/>
      <c r="E129" s="238"/>
      <c r="F129" s="53"/>
      <c r="G129" s="239"/>
      <c r="H129" s="217"/>
      <c r="I129" s="218"/>
      <c r="J129" s="219"/>
    </row>
    <row r="130" spans="1:10" x14ac:dyDescent="0.2">
      <c r="A130" s="30"/>
      <c r="B130" s="237"/>
      <c r="C130" s="238"/>
      <c r="D130" s="234"/>
      <c r="E130" s="238"/>
      <c r="F130" s="53"/>
      <c r="G130" s="239"/>
      <c r="H130" s="217"/>
      <c r="I130" s="218"/>
      <c r="J130" s="219"/>
    </row>
    <row r="131" spans="1:10" x14ac:dyDescent="0.2">
      <c r="A131" s="30"/>
      <c r="B131" s="237"/>
      <c r="C131" s="238"/>
      <c r="D131" s="234"/>
      <c r="E131" s="238"/>
      <c r="F131" s="53"/>
      <c r="G131" s="239"/>
      <c r="H131" s="217"/>
      <c r="I131" s="218"/>
      <c r="J131" s="219"/>
    </row>
    <row r="132" spans="1:10" x14ac:dyDescent="0.2">
      <c r="A132" s="30"/>
      <c r="B132" s="237"/>
      <c r="C132" s="238"/>
      <c r="D132" s="234"/>
      <c r="E132" s="238"/>
      <c r="F132" s="53"/>
      <c r="G132" s="239"/>
      <c r="H132" s="217"/>
      <c r="I132" s="218"/>
      <c r="J132" s="219"/>
    </row>
    <row r="133" spans="1:10" x14ac:dyDescent="0.2">
      <c r="A133" s="30"/>
      <c r="B133" s="237"/>
      <c r="C133" s="238"/>
      <c r="D133" s="234"/>
      <c r="E133" s="238"/>
      <c r="F133" s="53"/>
      <c r="G133" s="239"/>
      <c r="H133" s="217"/>
      <c r="I133" s="218"/>
      <c r="J133" s="219"/>
    </row>
    <row r="134" spans="1:10" x14ac:dyDescent="0.2">
      <c r="A134" s="30"/>
      <c r="B134" s="237"/>
      <c r="C134" s="238"/>
      <c r="D134" s="234"/>
      <c r="E134" s="238"/>
      <c r="F134" s="53"/>
      <c r="G134" s="239"/>
      <c r="H134" s="217"/>
      <c r="I134" s="218"/>
      <c r="J134" s="219"/>
    </row>
    <row r="135" spans="1:10" x14ac:dyDescent="0.2">
      <c r="A135" s="30"/>
      <c r="B135" s="237"/>
      <c r="C135" s="238"/>
      <c r="D135" s="234"/>
      <c r="E135" s="238"/>
      <c r="F135" s="53"/>
      <c r="G135" s="239"/>
      <c r="H135" s="217"/>
      <c r="I135" s="218"/>
      <c r="J135" s="219"/>
    </row>
    <row r="136" spans="1:10" x14ac:dyDescent="0.2">
      <c r="A136" s="30"/>
      <c r="B136" s="237"/>
      <c r="C136" s="238"/>
      <c r="D136" s="234"/>
      <c r="E136" s="238"/>
      <c r="F136" s="53"/>
      <c r="G136" s="239"/>
      <c r="H136" s="217"/>
      <c r="I136" s="218"/>
      <c r="J136" s="219"/>
    </row>
    <row r="137" spans="1:10" x14ac:dyDescent="0.2">
      <c r="A137" s="30"/>
      <c r="B137" s="237"/>
      <c r="C137" s="238"/>
      <c r="D137" s="234"/>
      <c r="E137" s="238"/>
      <c r="F137" s="53"/>
      <c r="G137" s="239"/>
      <c r="H137" s="217"/>
      <c r="I137" s="218"/>
      <c r="J137" s="219"/>
    </row>
    <row r="138" spans="1:10" x14ac:dyDescent="0.2">
      <c r="A138" s="30"/>
      <c r="B138" s="237"/>
      <c r="C138" s="238"/>
      <c r="D138" s="234"/>
      <c r="E138" s="238"/>
      <c r="F138" s="53"/>
      <c r="G138" s="239"/>
      <c r="H138" s="217"/>
      <c r="I138" s="218"/>
      <c r="J138" s="219"/>
    </row>
    <row r="139" spans="1:10" x14ac:dyDescent="0.2">
      <c r="A139" s="30"/>
      <c r="B139" s="237"/>
      <c r="C139" s="238"/>
      <c r="D139" s="234"/>
      <c r="E139" s="238"/>
      <c r="F139" s="53"/>
      <c r="G139" s="239"/>
      <c r="H139" s="217"/>
      <c r="I139" s="218"/>
      <c r="J139" s="219"/>
    </row>
    <row r="140" spans="1:10" x14ac:dyDescent="0.2">
      <c r="A140" s="30"/>
      <c r="B140" s="237"/>
      <c r="C140" s="238"/>
      <c r="D140" s="234"/>
      <c r="E140" s="238"/>
      <c r="F140" s="53"/>
      <c r="G140" s="239"/>
      <c r="H140" s="217"/>
      <c r="I140" s="218"/>
      <c r="J140" s="219"/>
    </row>
    <row r="141" spans="1:10" x14ac:dyDescent="0.2">
      <c r="A141" s="30"/>
      <c r="B141" s="237"/>
      <c r="C141" s="238"/>
      <c r="D141" s="234"/>
      <c r="E141" s="238"/>
      <c r="F141" s="53"/>
      <c r="G141" s="239"/>
      <c r="H141" s="217"/>
      <c r="I141" s="218"/>
      <c r="J141" s="219"/>
    </row>
    <row r="142" spans="1:10" x14ac:dyDescent="0.2">
      <c r="A142" s="30"/>
      <c r="B142" s="237"/>
      <c r="C142" s="238"/>
      <c r="D142" s="234"/>
      <c r="E142" s="238"/>
      <c r="F142" s="53"/>
      <c r="G142" s="239"/>
      <c r="H142" s="217"/>
      <c r="I142" s="218"/>
      <c r="J142" s="219"/>
    </row>
    <row r="143" spans="1:10" x14ac:dyDescent="0.2">
      <c r="A143" s="30"/>
      <c r="B143" s="237"/>
      <c r="C143" s="238"/>
      <c r="D143" s="234"/>
      <c r="E143" s="238"/>
      <c r="F143" s="53"/>
      <c r="G143" s="239"/>
      <c r="H143" s="217"/>
      <c r="I143" s="218"/>
      <c r="J143" s="219"/>
    </row>
    <row r="144" spans="1:10" x14ac:dyDescent="0.2">
      <c r="A144" s="30"/>
      <c r="B144" s="237"/>
      <c r="C144" s="238"/>
      <c r="D144" s="234"/>
      <c r="E144" s="238"/>
      <c r="F144" s="53"/>
      <c r="G144" s="239"/>
      <c r="H144" s="217"/>
      <c r="I144" s="218"/>
      <c r="J144" s="219"/>
    </row>
    <row r="145" spans="1:10" x14ac:dyDescent="0.2">
      <c r="A145" s="30"/>
      <c r="B145" s="237"/>
      <c r="C145" s="238"/>
      <c r="D145" s="234"/>
      <c r="E145" s="238"/>
      <c r="F145" s="53"/>
      <c r="G145" s="239"/>
      <c r="H145" s="217"/>
      <c r="I145" s="218"/>
      <c r="J145" s="219"/>
    </row>
    <row r="146" spans="1:10" x14ac:dyDescent="0.2">
      <c r="A146" s="30"/>
      <c r="B146" s="237"/>
      <c r="C146" s="238"/>
      <c r="D146" s="234"/>
      <c r="E146" s="238"/>
      <c r="F146" s="53"/>
      <c r="G146" s="239"/>
      <c r="H146" s="217"/>
      <c r="I146" s="218"/>
      <c r="J146" s="219"/>
    </row>
    <row r="147" spans="1:10" x14ac:dyDescent="0.2">
      <c r="A147" s="30"/>
      <c r="B147" s="237"/>
      <c r="C147" s="238"/>
      <c r="D147" s="234"/>
      <c r="E147" s="238"/>
      <c r="F147" s="53"/>
      <c r="G147" s="239"/>
      <c r="H147" s="217"/>
      <c r="I147" s="218"/>
      <c r="J147" s="219"/>
    </row>
    <row r="148" spans="1:10" x14ac:dyDescent="0.2">
      <c r="A148" s="30"/>
      <c r="B148" s="237"/>
      <c r="C148" s="238"/>
      <c r="D148" s="234"/>
      <c r="E148" s="238"/>
      <c r="F148" s="53"/>
      <c r="G148" s="239"/>
      <c r="H148" s="217"/>
      <c r="I148" s="218"/>
      <c r="J148" s="219"/>
    </row>
    <row r="149" spans="1:10" x14ac:dyDescent="0.2">
      <c r="A149" s="30"/>
      <c r="B149" s="237"/>
      <c r="C149" s="238"/>
      <c r="D149" s="234"/>
      <c r="E149" s="238"/>
      <c r="F149" s="53"/>
      <c r="G149" s="239"/>
      <c r="H149" s="217"/>
      <c r="I149" s="218"/>
      <c r="J149" s="219"/>
    </row>
    <row r="150" spans="1:10" x14ac:dyDescent="0.2">
      <c r="A150" s="30"/>
      <c r="B150" s="237"/>
      <c r="C150" s="238"/>
      <c r="D150" s="234"/>
      <c r="E150" s="238"/>
      <c r="F150" s="53"/>
      <c r="G150" s="239"/>
      <c r="H150" s="217"/>
      <c r="I150" s="218"/>
      <c r="J150" s="219"/>
    </row>
    <row r="151" spans="1:10" x14ac:dyDescent="0.2">
      <c r="A151" s="30"/>
      <c r="B151" s="237"/>
      <c r="C151" s="238"/>
      <c r="D151" s="234"/>
      <c r="E151" s="238"/>
      <c r="F151" s="53"/>
      <c r="G151" s="239"/>
      <c r="H151" s="217"/>
      <c r="I151" s="218"/>
      <c r="J151" s="219"/>
    </row>
    <row r="152" spans="1:10" x14ac:dyDescent="0.2">
      <c r="A152" s="30"/>
      <c r="B152" s="237"/>
      <c r="C152" s="238"/>
      <c r="D152" s="234"/>
      <c r="E152" s="238"/>
      <c r="F152" s="53"/>
      <c r="G152" s="239"/>
      <c r="H152" s="217"/>
      <c r="I152" s="218"/>
      <c r="J152" s="219"/>
    </row>
    <row r="153" spans="1:10" x14ac:dyDescent="0.2">
      <c r="A153" s="30"/>
      <c r="B153" s="237"/>
      <c r="C153" s="238"/>
      <c r="D153" s="234"/>
      <c r="E153" s="238"/>
      <c r="F153" s="53"/>
      <c r="G153" s="239"/>
      <c r="H153" s="217"/>
      <c r="I153" s="218"/>
      <c r="J153" s="219"/>
    </row>
    <row r="154" spans="1:10" x14ac:dyDescent="0.2">
      <c r="A154" s="30"/>
      <c r="B154" s="237"/>
      <c r="C154" s="238"/>
      <c r="D154" s="234"/>
      <c r="E154" s="238"/>
      <c r="F154" s="53"/>
      <c r="G154" s="239"/>
      <c r="H154" s="217"/>
      <c r="I154" s="218"/>
      <c r="J154" s="219"/>
    </row>
    <row r="155" spans="1:10" x14ac:dyDescent="0.2">
      <c r="A155" s="30"/>
      <c r="B155" s="237"/>
      <c r="C155" s="238"/>
      <c r="D155" s="234"/>
      <c r="E155" s="238"/>
      <c r="F155" s="53"/>
      <c r="G155" s="239"/>
      <c r="H155" s="217"/>
      <c r="I155" s="218"/>
      <c r="J155" s="219"/>
    </row>
    <row r="156" spans="1:10" x14ac:dyDescent="0.2">
      <c r="A156" s="30"/>
      <c r="B156" s="237"/>
      <c r="C156" s="238"/>
      <c r="D156" s="234"/>
      <c r="E156" s="238"/>
      <c r="F156" s="53"/>
      <c r="G156" s="239"/>
      <c r="H156" s="217"/>
      <c r="I156" s="218"/>
      <c r="J156" s="219"/>
    </row>
    <row r="157" spans="1:10" x14ac:dyDescent="0.2">
      <c r="A157" s="30"/>
      <c r="B157" s="237"/>
      <c r="C157" s="238"/>
      <c r="D157" s="234"/>
      <c r="E157" s="238"/>
      <c r="F157" s="53"/>
      <c r="G157" s="239"/>
      <c r="H157" s="217"/>
      <c r="I157" s="218"/>
      <c r="J157" s="219"/>
    </row>
    <row r="158" spans="1:10" x14ac:dyDescent="0.2">
      <c r="A158" s="30"/>
      <c r="B158" s="237"/>
      <c r="C158" s="238"/>
      <c r="D158" s="234"/>
      <c r="E158" s="238"/>
      <c r="F158" s="53"/>
      <c r="G158" s="239"/>
      <c r="H158" s="217"/>
      <c r="I158" s="218"/>
      <c r="J158" s="219"/>
    </row>
    <row r="159" spans="1:10" x14ac:dyDescent="0.2">
      <c r="A159" s="30"/>
      <c r="B159" s="237"/>
      <c r="C159" s="238"/>
      <c r="D159" s="234"/>
      <c r="E159" s="238"/>
      <c r="F159" s="53"/>
      <c r="G159" s="239"/>
      <c r="H159" s="217"/>
      <c r="I159" s="218"/>
      <c r="J159" s="219"/>
    </row>
    <row r="160" spans="1:10" x14ac:dyDescent="0.2">
      <c r="A160" s="30"/>
      <c r="B160" s="237"/>
      <c r="C160" s="238"/>
      <c r="D160" s="234"/>
      <c r="E160" s="238"/>
      <c r="F160" s="53"/>
      <c r="G160" s="239"/>
      <c r="H160" s="217"/>
      <c r="I160" s="218"/>
      <c r="J160" s="219"/>
    </row>
    <row r="161" spans="1:10" x14ac:dyDescent="0.2">
      <c r="A161" s="30"/>
      <c r="B161" s="237"/>
      <c r="C161" s="238"/>
      <c r="D161" s="234"/>
      <c r="E161" s="238"/>
      <c r="F161" s="53"/>
      <c r="G161" s="239"/>
      <c r="H161" s="217"/>
      <c r="I161" s="218"/>
      <c r="J161" s="219"/>
    </row>
    <row r="162" spans="1:10" x14ac:dyDescent="0.2">
      <c r="A162" s="30"/>
      <c r="B162" s="237"/>
      <c r="C162" s="238"/>
      <c r="D162" s="234"/>
      <c r="E162" s="238"/>
      <c r="F162" s="53"/>
      <c r="G162" s="239"/>
      <c r="H162" s="217"/>
      <c r="I162" s="218"/>
      <c r="J162" s="219"/>
    </row>
    <row r="163" spans="1:10" x14ac:dyDescent="0.2">
      <c r="A163" s="30"/>
      <c r="B163" s="237"/>
      <c r="C163" s="238"/>
      <c r="D163" s="234"/>
      <c r="E163" s="238"/>
      <c r="F163" s="53"/>
      <c r="G163" s="239"/>
      <c r="H163" s="217"/>
      <c r="I163" s="218"/>
      <c r="J163" s="219"/>
    </row>
    <row r="164" spans="1:10" x14ac:dyDescent="0.2">
      <c r="A164" s="30"/>
      <c r="B164" s="237"/>
      <c r="C164" s="238"/>
      <c r="D164" s="234"/>
      <c r="E164" s="238"/>
      <c r="F164" s="53"/>
      <c r="G164" s="239"/>
      <c r="H164" s="217"/>
      <c r="I164" s="218"/>
      <c r="J164" s="219"/>
    </row>
    <row r="165" spans="1:10" x14ac:dyDescent="0.2">
      <c r="A165" s="30"/>
      <c r="B165" s="237"/>
      <c r="C165" s="238"/>
      <c r="D165" s="234"/>
      <c r="E165" s="238"/>
      <c r="F165" s="53"/>
      <c r="G165" s="239"/>
      <c r="H165" s="217"/>
      <c r="I165" s="218"/>
      <c r="J165" s="219"/>
    </row>
    <row r="166" spans="1:10" x14ac:dyDescent="0.2">
      <c r="A166" s="30"/>
      <c r="B166" s="237"/>
      <c r="C166" s="238"/>
      <c r="D166" s="234"/>
      <c r="E166" s="238"/>
      <c r="F166" s="53"/>
      <c r="G166" s="239"/>
      <c r="H166" s="217"/>
      <c r="I166" s="218"/>
      <c r="J166" s="219"/>
    </row>
    <row r="167" spans="1:10" x14ac:dyDescent="0.2">
      <c r="A167" s="30"/>
      <c r="B167" s="237"/>
      <c r="C167" s="238"/>
      <c r="D167" s="234"/>
      <c r="E167" s="238"/>
      <c r="F167" s="53"/>
      <c r="G167" s="239"/>
      <c r="H167" s="217"/>
      <c r="I167" s="218"/>
      <c r="J167" s="219"/>
    </row>
    <row r="168" spans="1:10" x14ac:dyDescent="0.2">
      <c r="A168" s="30"/>
      <c r="B168" s="237"/>
      <c r="C168" s="238"/>
      <c r="D168" s="234"/>
      <c r="E168" s="238"/>
      <c r="F168" s="53"/>
      <c r="G168" s="239"/>
      <c r="H168" s="217"/>
      <c r="I168" s="218"/>
      <c r="J168" s="219"/>
    </row>
    <row r="169" spans="1:10" x14ac:dyDescent="0.2">
      <c r="A169" s="30"/>
      <c r="B169" s="237"/>
      <c r="C169" s="238"/>
      <c r="D169" s="234"/>
      <c r="E169" s="238"/>
      <c r="F169" s="53"/>
      <c r="G169" s="239"/>
      <c r="H169" s="217"/>
      <c r="I169" s="218"/>
      <c r="J169" s="219"/>
    </row>
    <row r="170" spans="1:10" x14ac:dyDescent="0.2">
      <c r="A170" s="30"/>
      <c r="B170" s="237"/>
      <c r="C170" s="238"/>
      <c r="D170" s="234"/>
      <c r="E170" s="238"/>
      <c r="F170" s="53"/>
      <c r="G170" s="239"/>
      <c r="H170" s="217"/>
      <c r="I170" s="218"/>
      <c r="J170" s="219"/>
    </row>
    <row r="171" spans="1:10" x14ac:dyDescent="0.2">
      <c r="A171" s="30"/>
      <c r="B171" s="237"/>
      <c r="C171" s="238"/>
      <c r="D171" s="234"/>
      <c r="E171" s="238"/>
      <c r="F171" s="53"/>
      <c r="G171" s="239"/>
      <c r="H171" s="217"/>
      <c r="I171" s="218"/>
      <c r="J171" s="219"/>
    </row>
    <row r="172" spans="1:10" x14ac:dyDescent="0.2">
      <c r="A172" s="30"/>
      <c r="B172" s="237"/>
      <c r="C172" s="238"/>
      <c r="D172" s="234"/>
      <c r="E172" s="238"/>
      <c r="F172" s="53"/>
      <c r="G172" s="239"/>
      <c r="H172" s="217"/>
      <c r="I172" s="218"/>
      <c r="J172" s="219"/>
    </row>
    <row r="173" spans="1:10" x14ac:dyDescent="0.2">
      <c r="A173" s="30"/>
      <c r="B173" s="237"/>
      <c r="C173" s="238"/>
      <c r="D173" s="234"/>
      <c r="E173" s="238"/>
      <c r="F173" s="53"/>
      <c r="G173" s="239"/>
      <c r="H173" s="217"/>
      <c r="I173" s="218"/>
      <c r="J173" s="219"/>
    </row>
    <row r="174" spans="1:10" x14ac:dyDescent="0.2">
      <c r="A174" s="30"/>
      <c r="B174" s="237"/>
      <c r="C174" s="238"/>
      <c r="D174" s="234"/>
      <c r="E174" s="238"/>
      <c r="F174" s="53"/>
      <c r="G174" s="239"/>
      <c r="H174" s="217"/>
      <c r="I174" s="218"/>
      <c r="J174" s="219"/>
    </row>
    <row r="175" spans="1:10" x14ac:dyDescent="0.2">
      <c r="A175" s="30"/>
      <c r="B175" s="237"/>
      <c r="C175" s="238"/>
      <c r="D175" s="234"/>
      <c r="E175" s="238"/>
      <c r="F175" s="53"/>
      <c r="G175" s="239"/>
      <c r="H175" s="217"/>
      <c r="I175" s="218"/>
      <c r="J175" s="219"/>
    </row>
    <row r="176" spans="1:10" x14ac:dyDescent="0.2">
      <c r="A176" s="30"/>
      <c r="B176" s="237"/>
      <c r="C176" s="238"/>
      <c r="D176" s="234"/>
      <c r="E176" s="238"/>
      <c r="F176" s="53"/>
      <c r="G176" s="239"/>
      <c r="H176" s="217"/>
      <c r="I176" s="218"/>
      <c r="J176" s="219"/>
    </row>
    <row r="177" spans="1:10" x14ac:dyDescent="0.2">
      <c r="A177" s="30"/>
      <c r="B177" s="237"/>
      <c r="C177" s="238"/>
      <c r="D177" s="234"/>
      <c r="E177" s="238"/>
      <c r="F177" s="53"/>
      <c r="G177" s="239"/>
      <c r="H177" s="217"/>
      <c r="I177" s="218"/>
      <c r="J177" s="219"/>
    </row>
    <row r="178" spans="1:10" s="110" customFormat="1" x14ac:dyDescent="0.2">
      <c r="A178" s="30" t="s">
        <v>4</v>
      </c>
      <c r="B178" s="83"/>
      <c r="C178" s="84"/>
      <c r="D178" s="84"/>
      <c r="E178" s="84"/>
      <c r="F178" s="85"/>
      <c r="G178" s="86"/>
      <c r="H178" s="229"/>
      <c r="I178" s="241"/>
      <c r="J178" s="89"/>
    </row>
    <row r="179" spans="1:10" s="110" customFormat="1" ht="12" x14ac:dyDescent="0.2">
      <c r="A179" s="30" t="s">
        <v>4</v>
      </c>
      <c r="B179" s="90" t="s">
        <v>3857</v>
      </c>
      <c r="C179" s="242"/>
      <c r="D179" s="242"/>
      <c r="E179" s="242"/>
      <c r="F179" s="243"/>
      <c r="G179" s="30"/>
      <c r="H179" s="230"/>
      <c r="I179" s="244"/>
      <c r="J179" s="198">
        <f>SUM(J35:J177)</f>
        <v>0</v>
      </c>
    </row>
    <row r="180" spans="1:10" s="110" customFormat="1" x14ac:dyDescent="0.2">
      <c r="A180" s="30" t="s">
        <v>4</v>
      </c>
      <c r="B180" s="96"/>
      <c r="C180" s="97"/>
      <c r="D180" s="97"/>
      <c r="E180" s="97"/>
      <c r="F180" s="98"/>
      <c r="G180" s="99"/>
      <c r="H180" s="231"/>
      <c r="I180" s="245"/>
      <c r="J180" s="102"/>
    </row>
    <row r="181" spans="1:10" s="113" customFormat="1" x14ac:dyDescent="0.2">
      <c r="B181" s="252"/>
      <c r="C181" s="252"/>
      <c r="D181" s="252"/>
      <c r="E181" s="253"/>
      <c r="F181" s="254"/>
      <c r="G181" s="117"/>
      <c r="H181" s="117"/>
      <c r="I181" s="255"/>
      <c r="J181" s="255"/>
    </row>
  </sheetData>
  <sheetProtection algorithmName="SHA-512" hashValue="tuSLchyhlMUFvXMeE6t3Hzyp4WGnaL2ip7CWyieZPSW5GVx7EDEivdlyB3SqvrPm7fgk5G1mBc2Z83J0YPPr1w==" saltValue="SRmIGVAiK1oI3eNTg64kXw==" spinCount="100000" sheet="1" objects="1" scenarios="1"/>
  <autoFilter ref="G1:H181" xr:uid="{B536022A-ABFC-4244-ABB2-A8257341EEA0}"/>
  <dataConsolidate link="1"/>
  <phoneticPr fontId="25" type="noConversion"/>
  <pageMargins left="0.59055118110236227" right="0.19685039370078741" top="0.59055118110236227" bottom="0.59055118110236227" header="0.19685039370078741" footer="0.19685039370078741"/>
  <pageSetup paperSize="9" firstPageNumber="6" fitToHeight="9" orientation="portrait" cellComments="atEnd" r:id="rId1"/>
  <headerFooter>
    <oddFooter>&amp;RC3-&amp;P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FF0000"/>
  </sheetPr>
  <dimension ref="A1:DI206"/>
  <sheetViews>
    <sheetView view="pageBreakPreview" topLeftCell="B1" zoomScaleNormal="75" zoomScaleSheetLayoutView="100" workbookViewId="0">
      <pane xSplit="7" ySplit="7" topLeftCell="I8" activePane="bottomRight" state="frozenSplit"/>
      <selection activeCell="M64" sqref="M64"/>
      <selection pane="topRight" activeCell="M64" sqref="M64"/>
      <selection pane="bottomLeft" activeCell="M64" sqref="M64"/>
      <selection pane="bottomRight" activeCell="I31" sqref="I31"/>
    </sheetView>
  </sheetViews>
  <sheetFormatPr defaultColWidth="9.109375" defaultRowHeight="11.4" x14ac:dyDescent="0.2"/>
  <cols>
    <col min="1" max="1" width="10.44140625" style="113" hidden="1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4" width="23.88671875" style="116" bestFit="1" customWidth="1"/>
    <col min="15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4548</v>
      </c>
      <c r="C2" s="128" t="s">
        <v>41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SUBTOTAL(9,M$7:M1189)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hidden="1" x14ac:dyDescent="0.2">
      <c r="A7" s="30"/>
      <c r="B7" s="42"/>
      <c r="C7" s="42"/>
      <c r="D7" s="42"/>
      <c r="E7" s="42"/>
      <c r="F7" s="43" t="s">
        <v>41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1032</v>
      </c>
      <c r="C8" s="151"/>
      <c r="D8" s="52"/>
      <c r="E8" s="157"/>
      <c r="F8" s="43" t="s">
        <v>1033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 t="s">
        <v>56</v>
      </c>
      <c r="B10" s="155"/>
      <c r="C10" s="151" t="s">
        <v>1034</v>
      </c>
      <c r="D10" s="52"/>
      <c r="E10" s="157"/>
      <c r="F10" s="53" t="s">
        <v>5247</v>
      </c>
      <c r="G10" s="54" t="s">
        <v>5149</v>
      </c>
      <c r="H10" s="55"/>
      <c r="I10" s="56"/>
      <c r="J10" s="57"/>
      <c r="K10" s="58"/>
      <c r="L10" s="56"/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/>
      <c r="B11" s="42"/>
      <c r="C11" s="51"/>
      <c r="D11" s="52"/>
      <c r="E11" s="51"/>
      <c r="F11" s="53"/>
      <c r="G11" s="103"/>
      <c r="H11" s="45"/>
      <c r="I11" s="104"/>
      <c r="J11" s="105"/>
      <c r="K11" s="48"/>
      <c r="L11" s="106"/>
      <c r="M11" s="104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 t="s">
        <v>3</v>
      </c>
      <c r="B12" s="155"/>
      <c r="C12" s="151"/>
      <c r="D12" s="52" t="s">
        <v>3850</v>
      </c>
      <c r="E12" s="157"/>
      <c r="F12" s="53" t="s">
        <v>5167</v>
      </c>
      <c r="G12" s="54" t="s">
        <v>99</v>
      </c>
      <c r="H12" s="55"/>
      <c r="I12" s="56"/>
      <c r="J12" s="57"/>
      <c r="K12" s="58"/>
      <c r="L12" s="56">
        <v>160000</v>
      </c>
      <c r="M12" s="56" t="str">
        <f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/>
      <c r="B13" s="42"/>
      <c r="C13" s="51"/>
      <c r="D13" s="52"/>
      <c r="E13" s="51"/>
      <c r="F13" s="53"/>
      <c r="G13" s="103"/>
      <c r="H13" s="45"/>
      <c r="I13" s="104"/>
      <c r="J13" s="105"/>
      <c r="K13" s="48"/>
      <c r="L13" s="106"/>
      <c r="M13" s="104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x14ac:dyDescent="0.2">
      <c r="A14" s="30" t="s">
        <v>3</v>
      </c>
      <c r="B14" s="155"/>
      <c r="C14" s="151"/>
      <c r="D14" s="52" t="s">
        <v>3851</v>
      </c>
      <c r="E14" s="157"/>
      <c r="F14" s="53" t="s">
        <v>5162</v>
      </c>
      <c r="G14" s="54" t="s">
        <v>99</v>
      </c>
      <c r="H14" s="55"/>
      <c r="I14" s="56"/>
      <c r="J14" s="57"/>
      <c r="K14" s="58"/>
      <c r="L14" s="56">
        <v>80000</v>
      </c>
      <c r="M14" s="56" t="str">
        <f>IF(ISNUMBER(H14),L14*H14,IF(ISNUMBER(J14),J14,IF(J14="RATE ONLY",LOWER("RATE ONLY")," ")))</f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/>
      <c r="B15" s="42"/>
      <c r="C15" s="51"/>
      <c r="D15" s="52"/>
      <c r="E15" s="51"/>
      <c r="F15" s="53"/>
      <c r="G15" s="103"/>
      <c r="H15" s="45"/>
      <c r="I15" s="104"/>
      <c r="J15" s="105"/>
      <c r="K15" s="48"/>
      <c r="L15" s="106"/>
      <c r="M15" s="104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x14ac:dyDescent="0.2">
      <c r="A16" s="30" t="s">
        <v>3</v>
      </c>
      <c r="B16" s="155"/>
      <c r="C16" s="151"/>
      <c r="D16" s="52" t="s">
        <v>3852</v>
      </c>
      <c r="E16" s="157"/>
      <c r="F16" s="53" t="s">
        <v>5163</v>
      </c>
      <c r="G16" s="54" t="s">
        <v>99</v>
      </c>
      <c r="H16" s="55"/>
      <c r="I16" s="56"/>
      <c r="J16" s="57"/>
      <c r="K16" s="58"/>
      <c r="L16" s="56">
        <v>80000</v>
      </c>
      <c r="M16" s="56" t="str">
        <f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/>
      <c r="B17" s="42"/>
      <c r="C17" s="51"/>
      <c r="D17" s="52"/>
      <c r="E17" s="51"/>
      <c r="F17" s="53"/>
      <c r="G17" s="103"/>
      <c r="H17" s="45"/>
      <c r="I17" s="104"/>
      <c r="J17" s="105"/>
      <c r="K17" s="48"/>
      <c r="L17" s="106"/>
      <c r="M17" s="104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x14ac:dyDescent="0.2">
      <c r="A18" s="30" t="s">
        <v>3</v>
      </c>
      <c r="B18" s="155"/>
      <c r="C18" s="151"/>
      <c r="D18" s="52" t="s">
        <v>3853</v>
      </c>
      <c r="E18" s="157"/>
      <c r="F18" s="53" t="s">
        <v>5164</v>
      </c>
      <c r="G18" s="54" t="s">
        <v>99</v>
      </c>
      <c r="H18" s="55"/>
      <c r="I18" s="56"/>
      <c r="J18" s="57"/>
      <c r="K18" s="58"/>
      <c r="L18" s="56">
        <v>80000</v>
      </c>
      <c r="M18" s="56" t="str">
        <f>IF(ISNUMBER(H18),L18*H18,IF(ISNUMBER(J18),J18,IF(J18="RATE ONLY",LOWER("RATE ONLY")," ")))</f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x14ac:dyDescent="0.2">
      <c r="A19" s="30"/>
      <c r="B19" s="42"/>
      <c r="C19" s="51"/>
      <c r="D19" s="52"/>
      <c r="E19" s="51"/>
      <c r="F19" s="53"/>
      <c r="G19" s="103"/>
      <c r="H19" s="45"/>
      <c r="I19" s="104"/>
      <c r="J19" s="105"/>
      <c r="K19" s="48"/>
      <c r="L19" s="106"/>
      <c r="M19" s="104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x14ac:dyDescent="0.2">
      <c r="A20" s="30" t="s">
        <v>3</v>
      </c>
      <c r="B20" s="155"/>
      <c r="C20" s="151"/>
      <c r="D20" s="52" t="s">
        <v>3854</v>
      </c>
      <c r="E20" s="157"/>
      <c r="F20" s="53" t="s">
        <v>5168</v>
      </c>
      <c r="G20" s="54" t="s">
        <v>99</v>
      </c>
      <c r="H20" s="55"/>
      <c r="I20" s="56"/>
      <c r="J20" s="57"/>
      <c r="K20" s="58"/>
      <c r="L20" s="56">
        <v>160000</v>
      </c>
      <c r="M20" s="56" t="str">
        <f>IF(ISNUMBER(H20),L20*H20,IF(ISNUMBER(J20),J20,IF(J20="RATE ONLY",LOWER("RATE ONLY")," ")))</f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x14ac:dyDescent="0.2">
      <c r="A21" s="30"/>
      <c r="B21" s="42"/>
      <c r="C21" s="51"/>
      <c r="D21" s="52"/>
      <c r="E21" s="51"/>
      <c r="F21" s="53"/>
      <c r="G21" s="103"/>
      <c r="H21" s="45"/>
      <c r="I21" s="104"/>
      <c r="J21" s="105"/>
      <c r="K21" s="48"/>
      <c r="L21" s="106"/>
      <c r="M21" s="104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 t="s">
        <v>3</v>
      </c>
      <c r="B22" s="155"/>
      <c r="C22" s="151"/>
      <c r="D22" s="52" t="s">
        <v>3855</v>
      </c>
      <c r="E22" s="157"/>
      <c r="F22" s="53" t="s">
        <v>5165</v>
      </c>
      <c r="G22" s="54" t="s">
        <v>99</v>
      </c>
      <c r="H22" s="55"/>
      <c r="I22" s="56"/>
      <c r="J22" s="57"/>
      <c r="K22" s="58"/>
      <c r="L22" s="56">
        <v>80000</v>
      </c>
      <c r="M22" s="56" t="str">
        <f>IF(ISNUMBER(H22),L22*H22,IF(ISNUMBER(J22),J22,IF(J22="RATE ONLY",LOWER("RATE ONLY")," ")))</f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x14ac:dyDescent="0.2">
      <c r="A23" s="30"/>
      <c r="B23" s="42"/>
      <c r="C23" s="51"/>
      <c r="D23" s="52"/>
      <c r="E23" s="51"/>
      <c r="F23" s="53"/>
      <c r="G23" s="103"/>
      <c r="H23" s="45"/>
      <c r="I23" s="104"/>
      <c r="J23" s="105"/>
      <c r="K23" s="48"/>
      <c r="L23" s="106"/>
      <c r="M23" s="104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x14ac:dyDescent="0.2">
      <c r="A24" s="30" t="s">
        <v>3</v>
      </c>
      <c r="B24" s="155"/>
      <c r="C24" s="151"/>
      <c r="D24" s="52" t="s">
        <v>3856</v>
      </c>
      <c r="E24" s="157"/>
      <c r="F24" s="53" t="s">
        <v>5166</v>
      </c>
      <c r="G24" s="54" t="s">
        <v>99</v>
      </c>
      <c r="H24" s="55"/>
      <c r="I24" s="56"/>
      <c r="J24" s="57"/>
      <c r="K24" s="58"/>
      <c r="L24" s="56">
        <v>80000</v>
      </c>
      <c r="M24" s="56" t="str">
        <f>IF(ISNUMBER(H24),L24*H24,IF(ISNUMBER(J24),J24,IF(J24="RATE ONLY",LOWER("RATE ONLY")," ")))</f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x14ac:dyDescent="0.2">
      <c r="A25" s="30"/>
      <c r="B25" s="42"/>
      <c r="C25" s="51"/>
      <c r="D25" s="52"/>
      <c r="E25" s="51"/>
      <c r="F25" s="53"/>
      <c r="G25" s="103"/>
      <c r="H25" s="45"/>
      <c r="I25" s="104"/>
      <c r="J25" s="105"/>
      <c r="K25" s="48"/>
      <c r="L25" s="106"/>
      <c r="M25" s="104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x14ac:dyDescent="0.2">
      <c r="A26" s="30" t="s">
        <v>3</v>
      </c>
      <c r="B26" s="155"/>
      <c r="C26" s="151"/>
      <c r="D26" s="52" t="s">
        <v>3865</v>
      </c>
      <c r="E26" s="157"/>
      <c r="F26" s="53" t="s">
        <v>5169</v>
      </c>
      <c r="G26" s="54" t="s">
        <v>99</v>
      </c>
      <c r="H26" s="55"/>
      <c r="I26" s="56"/>
      <c r="J26" s="57"/>
      <c r="K26" s="58"/>
      <c r="L26" s="56">
        <v>160000</v>
      </c>
      <c r="M26" s="56" t="str">
        <f>IF(ISNUMBER(H26),L26*H26,IF(ISNUMBER(J26),J26,IF(J26="RATE ONLY",LOWER("RATE ONLY")," ")))</f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x14ac:dyDescent="0.2">
      <c r="A27" s="30"/>
      <c r="B27" s="42"/>
      <c r="C27" s="51"/>
      <c r="D27" s="52"/>
      <c r="E27" s="51"/>
      <c r="F27" s="53"/>
      <c r="G27" s="103"/>
      <c r="H27" s="45"/>
      <c r="I27" s="104"/>
      <c r="J27" s="105"/>
      <c r="K27" s="48"/>
      <c r="L27" s="106"/>
      <c r="M27" s="104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hidden="1" x14ac:dyDescent="0.2">
      <c r="A28" s="30" t="s">
        <v>3</v>
      </c>
      <c r="B28" s="166"/>
      <c r="C28" s="167" t="s">
        <v>1035</v>
      </c>
      <c r="D28" s="168"/>
      <c r="E28" s="159"/>
      <c r="F28" s="176" t="s">
        <v>4276</v>
      </c>
      <c r="G28" s="162" t="s">
        <v>99</v>
      </c>
      <c r="H28" s="163"/>
      <c r="I28" s="164"/>
      <c r="J28" s="165"/>
      <c r="K28" s="58"/>
      <c r="L28" s="56"/>
      <c r="M28" s="56" t="str">
        <f t="shared" ref="M28:M80" si="0">IF(ISNUMBER(H28),L28*H28,IF(ISNUMBER(J28),J28,IF(J28="RATE ONLY",LOWER("RATE ONLY")," ")))</f>
        <v xml:space="preserve"> 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ht="24" x14ac:dyDescent="0.2">
      <c r="A29" s="30" t="s">
        <v>55</v>
      </c>
      <c r="B29" s="150" t="s">
        <v>1036</v>
      </c>
      <c r="C29" s="151"/>
      <c r="D29" s="52"/>
      <c r="E29" s="157"/>
      <c r="F29" s="43" t="s">
        <v>1037</v>
      </c>
      <c r="G29" s="54"/>
      <c r="H29" s="55"/>
      <c r="I29" s="56"/>
      <c r="J29" s="57"/>
      <c r="K29" s="58"/>
      <c r="L29" s="56"/>
      <c r="M29" s="56" t="str">
        <f>IF(ISNUMBER(H29),L29*H29,IF(ISNUMBER(J29),J29,IF(J29="RATE ONLY",LOWER("RATE ONLY")," ")))</f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x14ac:dyDescent="0.2">
      <c r="A30" s="30"/>
      <c r="B30" s="42"/>
      <c r="C30" s="51"/>
      <c r="D30" s="52"/>
      <c r="E30" s="51"/>
      <c r="F30" s="53"/>
      <c r="G30" s="103"/>
      <c r="H30" s="45"/>
      <c r="I30" s="104"/>
      <c r="J30" s="105"/>
      <c r="K30" s="48"/>
      <c r="L30" s="106"/>
      <c r="M30" s="104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ht="22.8" x14ac:dyDescent="0.2">
      <c r="A31" s="30" t="s">
        <v>3</v>
      </c>
      <c r="B31" s="155"/>
      <c r="C31" s="151" t="s">
        <v>1039</v>
      </c>
      <c r="D31" s="52"/>
      <c r="E31" s="157"/>
      <c r="F31" s="53" t="s">
        <v>1038</v>
      </c>
      <c r="G31" s="54" t="s">
        <v>89</v>
      </c>
      <c r="H31" s="55"/>
      <c r="I31" s="56"/>
      <c r="J31" s="57">
        <f>+I31</f>
        <v>0</v>
      </c>
      <c r="K31" s="58"/>
      <c r="L31" s="56">
        <v>900000</v>
      </c>
      <c r="M31" s="56">
        <f>IF(ISNUMBER(H31),L31*H31,IF(ISNUMBER(J31),J31,IF(J31="RATE ONLY",LOWER("RATE ONLY")," ")))</f>
        <v>0</v>
      </c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x14ac:dyDescent="0.2">
      <c r="A32" s="30"/>
      <c r="B32" s="42"/>
      <c r="C32" s="51"/>
      <c r="D32" s="52"/>
      <c r="E32" s="51"/>
      <c r="F32" s="53"/>
      <c r="G32" s="103"/>
      <c r="H32" s="45"/>
      <c r="I32" s="104"/>
      <c r="J32" s="105"/>
      <c r="K32" s="48"/>
      <c r="L32" s="106"/>
      <c r="M32" s="104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ht="22.8" x14ac:dyDescent="0.2">
      <c r="A33" s="30" t="s">
        <v>5106</v>
      </c>
      <c r="B33" s="155"/>
      <c r="C33" s="151" t="s">
        <v>1040</v>
      </c>
      <c r="D33" s="52"/>
      <c r="E33" s="157"/>
      <c r="F33" s="53" t="s">
        <v>1041</v>
      </c>
      <c r="G33" s="54" t="s">
        <v>14</v>
      </c>
      <c r="H33" s="55"/>
      <c r="I33" s="196" t="s">
        <v>15</v>
      </c>
      <c r="J33" s="57"/>
      <c r="K33" s="58"/>
      <c r="L33" s="175">
        <v>0.1</v>
      </c>
      <c r="M33" s="56" t="str">
        <f>IF(ISNUMBER(H33),L33*H33,IF(ISNUMBER(J33),J33,IF(J33="RATE ONLY",LOWER("RATE ONLY")," ")))</f>
        <v xml:space="preserve"> 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x14ac:dyDescent="0.2">
      <c r="A34" s="30"/>
      <c r="B34" s="42"/>
      <c r="C34" s="51"/>
      <c r="D34" s="52"/>
      <c r="E34" s="51"/>
      <c r="F34" s="53"/>
      <c r="G34" s="103"/>
      <c r="H34" s="45"/>
      <c r="I34" s="104"/>
      <c r="J34" s="105"/>
      <c r="K34" s="48"/>
      <c r="L34" s="106"/>
      <c r="M34" s="104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ht="24" hidden="1" x14ac:dyDescent="0.2">
      <c r="A35" s="30" t="s">
        <v>55</v>
      </c>
      <c r="B35" s="150" t="s">
        <v>1042</v>
      </c>
      <c r="C35" s="151"/>
      <c r="D35" s="52"/>
      <c r="E35" s="157"/>
      <c r="F35" s="43" t="s">
        <v>1046</v>
      </c>
      <c r="G35" s="54"/>
      <c r="H35" s="55"/>
      <c r="I35" s="56"/>
      <c r="J35" s="57"/>
      <c r="K35" s="58"/>
      <c r="L35" s="56"/>
      <c r="M35" s="56" t="str">
        <f>IF(ISNUMBER(H35),L35*H35,IF(ISNUMBER(J35),J35,IF(J35="RATE ONLY",LOWER("RATE ONLY")," ")))</f>
        <v xml:space="preserve"> </v>
      </c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hidden="1" x14ac:dyDescent="0.2">
      <c r="A36" s="30"/>
      <c r="B36" s="42"/>
      <c r="C36" s="51"/>
      <c r="D36" s="52"/>
      <c r="E36" s="51"/>
      <c r="F36" s="53"/>
      <c r="G36" s="103"/>
      <c r="H36" s="45"/>
      <c r="I36" s="104"/>
      <c r="J36" s="105"/>
      <c r="K36" s="48"/>
      <c r="L36" s="106"/>
      <c r="M36" s="104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hidden="1" x14ac:dyDescent="0.2">
      <c r="A37" s="30" t="s">
        <v>56</v>
      </c>
      <c r="B37" s="155"/>
      <c r="C37" s="151" t="s">
        <v>1043</v>
      </c>
      <c r="D37" s="52"/>
      <c r="E37" s="157"/>
      <c r="F37" s="53" t="s">
        <v>1047</v>
      </c>
      <c r="G37" s="54" t="s">
        <v>16</v>
      </c>
      <c r="H37" s="55"/>
      <c r="I37" s="56"/>
      <c r="J37" s="57"/>
      <c r="K37" s="58"/>
      <c r="L37" s="56"/>
      <c r="M37" s="56" t="str">
        <f>IF(ISNUMBER(H37),L37*H37,IF(ISNUMBER(J37),J37,IF(J37="RATE ONLY",LOWER("RATE ONLY")," ")))</f>
        <v xml:space="preserve"> </v>
      </c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hidden="1" x14ac:dyDescent="0.2">
      <c r="A38" s="30"/>
      <c r="B38" s="42"/>
      <c r="C38" s="51"/>
      <c r="D38" s="52"/>
      <c r="E38" s="51"/>
      <c r="F38" s="53"/>
      <c r="G38" s="103"/>
      <c r="H38" s="45"/>
      <c r="I38" s="104"/>
      <c r="J38" s="105"/>
      <c r="K38" s="48"/>
      <c r="L38" s="106"/>
      <c r="M38" s="104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hidden="1" x14ac:dyDescent="0.2">
      <c r="A39" s="30" t="s">
        <v>3</v>
      </c>
      <c r="B39" s="166"/>
      <c r="C39" s="167" t="s">
        <v>1044</v>
      </c>
      <c r="D39" s="168"/>
      <c r="E39" s="159"/>
      <c r="F39" s="176" t="s">
        <v>1048</v>
      </c>
      <c r="G39" s="162" t="s">
        <v>89</v>
      </c>
      <c r="H39" s="163"/>
      <c r="I39" s="164"/>
      <c r="J39" s="165"/>
      <c r="K39" s="58"/>
      <c r="L39" s="56"/>
      <c r="M39" s="56" t="str">
        <f t="shared" si="0"/>
        <v xml:space="preserve"> </v>
      </c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ht="22.8" hidden="1" x14ac:dyDescent="0.2">
      <c r="A40" s="30" t="s">
        <v>3</v>
      </c>
      <c r="B40" s="166"/>
      <c r="C40" s="167" t="s">
        <v>1045</v>
      </c>
      <c r="D40" s="168"/>
      <c r="E40" s="159"/>
      <c r="F40" s="176" t="s">
        <v>3765</v>
      </c>
      <c r="G40" s="162" t="s">
        <v>14</v>
      </c>
      <c r="H40" s="163"/>
      <c r="I40" s="164"/>
      <c r="J40" s="165"/>
      <c r="K40" s="58"/>
      <c r="L40" s="56"/>
      <c r="M40" s="56" t="str">
        <f t="shared" si="0"/>
        <v xml:space="preserve"> 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ht="12" x14ac:dyDescent="0.2">
      <c r="A41" s="30" t="s">
        <v>55</v>
      </c>
      <c r="B41" s="150" t="s">
        <v>1049</v>
      </c>
      <c r="C41" s="151"/>
      <c r="D41" s="52"/>
      <c r="E41" s="157"/>
      <c r="F41" s="43" t="s">
        <v>1050</v>
      </c>
      <c r="G41" s="54"/>
      <c r="H41" s="55"/>
      <c r="I41" s="56"/>
      <c r="J41" s="57"/>
      <c r="K41" s="58"/>
      <c r="L41" s="56"/>
      <c r="M41" s="56" t="str">
        <f>IF(ISNUMBER(H41),L41*H41,IF(ISNUMBER(J41),J41,IF(J41="RATE ONLY",LOWER("RATE ONLY")," ")))</f>
        <v xml:space="preserve"> </v>
      </c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x14ac:dyDescent="0.2">
      <c r="A42" s="30"/>
      <c r="B42" s="42"/>
      <c r="C42" s="51"/>
      <c r="D42" s="52"/>
      <c r="E42" s="51"/>
      <c r="F42" s="53"/>
      <c r="G42" s="103"/>
      <c r="H42" s="45"/>
      <c r="I42" s="104"/>
      <c r="J42" s="105"/>
      <c r="K42" s="48"/>
      <c r="L42" s="106"/>
      <c r="M42" s="104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x14ac:dyDescent="0.2">
      <c r="A43" s="30" t="s">
        <v>56</v>
      </c>
      <c r="B43" s="155"/>
      <c r="C43" s="151" t="s">
        <v>1052</v>
      </c>
      <c r="D43" s="52"/>
      <c r="E43" s="157"/>
      <c r="F43" s="53" t="s">
        <v>1051</v>
      </c>
      <c r="G43" s="54" t="s">
        <v>8</v>
      </c>
      <c r="H43" s="55"/>
      <c r="I43" s="56"/>
      <c r="J43" s="57"/>
      <c r="K43" s="58"/>
      <c r="L43" s="56">
        <v>14</v>
      </c>
      <c r="M43" s="56" t="str">
        <f>IF(ISNUMBER(H43),L43*H43,IF(ISNUMBER(J43),J43,IF(J43="RATE ONLY",LOWER("RATE ONLY")," ")))</f>
        <v xml:space="preserve"> </v>
      </c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x14ac:dyDescent="0.2">
      <c r="A44" s="30"/>
      <c r="B44" s="42"/>
      <c r="C44" s="51"/>
      <c r="D44" s="52"/>
      <c r="E44" s="51"/>
      <c r="F44" s="53"/>
      <c r="G44" s="103"/>
      <c r="H44" s="45"/>
      <c r="I44" s="104"/>
      <c r="J44" s="105"/>
      <c r="K44" s="48"/>
      <c r="L44" s="106"/>
      <c r="M44" s="104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hidden="1" x14ac:dyDescent="0.2">
      <c r="A45" s="30" t="s">
        <v>56</v>
      </c>
      <c r="B45" s="155"/>
      <c r="C45" s="151" t="s">
        <v>1053</v>
      </c>
      <c r="D45" s="52"/>
      <c r="E45" s="157"/>
      <c r="F45" s="53" t="s">
        <v>1054</v>
      </c>
      <c r="G45" s="54"/>
      <c r="H45" s="55"/>
      <c r="I45" s="56"/>
      <c r="J45" s="57"/>
      <c r="K45" s="58"/>
      <c r="L45" s="56"/>
      <c r="M45" s="56" t="str">
        <f>IF(ISNUMBER(H45),L45*H45,IF(ISNUMBER(J45),J45,IF(J45="RATE ONLY",LOWER("RATE ONLY")," ")))</f>
        <v xml:space="preserve"> </v>
      </c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hidden="1" x14ac:dyDescent="0.2">
      <c r="A46" s="30"/>
      <c r="B46" s="42"/>
      <c r="C46" s="51"/>
      <c r="D46" s="52"/>
      <c r="E46" s="51"/>
      <c r="F46" s="53"/>
      <c r="G46" s="103"/>
      <c r="H46" s="45"/>
      <c r="I46" s="104"/>
      <c r="J46" s="105"/>
      <c r="K46" s="48"/>
      <c r="L46" s="106"/>
      <c r="M46" s="104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hidden="1" x14ac:dyDescent="0.2">
      <c r="A47" s="30" t="s">
        <v>3</v>
      </c>
      <c r="B47" s="166"/>
      <c r="C47" s="167"/>
      <c r="D47" s="168" t="s">
        <v>3850</v>
      </c>
      <c r="E47" s="159"/>
      <c r="F47" s="161" t="s">
        <v>376</v>
      </c>
      <c r="G47" s="162" t="s">
        <v>8</v>
      </c>
      <c r="H47" s="163"/>
      <c r="I47" s="164"/>
      <c r="J47" s="165"/>
      <c r="K47" s="58"/>
      <c r="L47" s="56"/>
      <c r="M47" s="56" t="str">
        <f t="shared" si="0"/>
        <v xml:space="preserve"> </v>
      </c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hidden="1" x14ac:dyDescent="0.2">
      <c r="A48" s="30" t="s">
        <v>3</v>
      </c>
      <c r="B48" s="166"/>
      <c r="C48" s="167"/>
      <c r="D48" s="168" t="s">
        <v>3851</v>
      </c>
      <c r="E48" s="159"/>
      <c r="F48" s="161" t="s">
        <v>4549</v>
      </c>
      <c r="G48" s="162" t="s">
        <v>8</v>
      </c>
      <c r="H48" s="163"/>
      <c r="I48" s="164"/>
      <c r="J48" s="165"/>
      <c r="K48" s="58"/>
      <c r="L48" s="56"/>
      <c r="M48" s="56" t="str">
        <f t="shared" si="0"/>
        <v xml:space="preserve"> </v>
      </c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ht="24" x14ac:dyDescent="0.2">
      <c r="A49" s="30" t="s">
        <v>55</v>
      </c>
      <c r="B49" s="150" t="s">
        <v>1055</v>
      </c>
      <c r="C49" s="151"/>
      <c r="D49" s="52"/>
      <c r="E49" s="157"/>
      <c r="F49" s="43" t="s">
        <v>1056</v>
      </c>
      <c r="G49" s="54"/>
      <c r="H49" s="55"/>
      <c r="I49" s="56"/>
      <c r="J49" s="57"/>
      <c r="K49" s="58"/>
      <c r="L49" s="56"/>
      <c r="M49" s="56" t="str">
        <f>IF(ISNUMBER(H49),L49*H49,IF(ISNUMBER(J49),J49,IF(J49="RATE ONLY",LOWER("RATE ONLY")," ")))</f>
        <v xml:space="preserve"> </v>
      </c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x14ac:dyDescent="0.2">
      <c r="A50" s="30"/>
      <c r="B50" s="42"/>
      <c r="C50" s="51"/>
      <c r="D50" s="52"/>
      <c r="E50" s="51"/>
      <c r="F50" s="53"/>
      <c r="G50" s="103"/>
      <c r="H50" s="45"/>
      <c r="I50" s="104"/>
      <c r="J50" s="105"/>
      <c r="K50" s="48"/>
      <c r="L50" s="106"/>
      <c r="M50" s="104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x14ac:dyDescent="0.2">
      <c r="A51" s="30" t="s">
        <v>3</v>
      </c>
      <c r="B51" s="155"/>
      <c r="C51" s="151" t="s">
        <v>1057</v>
      </c>
      <c r="D51" s="52"/>
      <c r="E51" s="157"/>
      <c r="F51" s="53" t="s">
        <v>1059</v>
      </c>
      <c r="G51" s="54" t="s">
        <v>8</v>
      </c>
      <c r="H51" s="55"/>
      <c r="I51" s="56"/>
      <c r="J51" s="57"/>
      <c r="K51" s="58"/>
      <c r="L51" s="56">
        <v>20</v>
      </c>
      <c r="M51" s="56" t="str">
        <f>IF(ISNUMBER(H51),L51*H51,IF(ISNUMBER(J51),J51,IF(J51="RATE ONLY",LOWER("RATE ONLY")," ")))</f>
        <v xml:space="preserve"> </v>
      </c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x14ac:dyDescent="0.2">
      <c r="A52" s="30"/>
      <c r="B52" s="42"/>
      <c r="C52" s="51"/>
      <c r="D52" s="52"/>
      <c r="E52" s="51"/>
      <c r="F52" s="53"/>
      <c r="G52" s="103"/>
      <c r="H52" s="45"/>
      <c r="I52" s="104"/>
      <c r="J52" s="105"/>
      <c r="K52" s="48"/>
      <c r="L52" s="106"/>
      <c r="M52" s="104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hidden="1" x14ac:dyDescent="0.2">
      <c r="A53" s="30" t="s">
        <v>3</v>
      </c>
      <c r="B53" s="166"/>
      <c r="C53" s="167" t="s">
        <v>1058</v>
      </c>
      <c r="D53" s="168"/>
      <c r="E53" s="159"/>
      <c r="F53" s="176" t="s">
        <v>1060</v>
      </c>
      <c r="G53" s="162" t="s">
        <v>8</v>
      </c>
      <c r="H53" s="163"/>
      <c r="I53" s="164"/>
      <c r="J53" s="165"/>
      <c r="K53" s="58"/>
      <c r="L53" s="56"/>
      <c r="M53" s="56" t="str">
        <f t="shared" si="0"/>
        <v xml:space="preserve"> </v>
      </c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x14ac:dyDescent="0.2">
      <c r="A54" s="30" t="s">
        <v>3</v>
      </c>
      <c r="B54" s="155"/>
      <c r="C54" s="151" t="s">
        <v>1061</v>
      </c>
      <c r="D54" s="52"/>
      <c r="E54" s="157"/>
      <c r="F54" s="53" t="s">
        <v>1062</v>
      </c>
      <c r="G54" s="54" t="s">
        <v>8</v>
      </c>
      <c r="H54" s="55"/>
      <c r="I54" s="56"/>
      <c r="J54" s="57"/>
      <c r="K54" s="58"/>
      <c r="L54" s="56">
        <v>35</v>
      </c>
      <c r="M54" s="56" t="str">
        <f>IF(ISNUMBER(H54),L54*H54,IF(ISNUMBER(J54),J54,IF(J54="RATE ONLY",LOWER("RATE ONLY")," ")))</f>
        <v xml:space="preserve"> </v>
      </c>
      <c r="N54" s="111" t="s">
        <v>5170</v>
      </c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x14ac:dyDescent="0.2">
      <c r="A55" s="30"/>
      <c r="B55" s="42"/>
      <c r="C55" s="51"/>
      <c r="D55" s="52"/>
      <c r="E55" s="51"/>
      <c r="F55" s="53"/>
      <c r="G55" s="103"/>
      <c r="H55" s="45"/>
      <c r="I55" s="104"/>
      <c r="J55" s="105"/>
      <c r="K55" s="48"/>
      <c r="L55" s="106"/>
      <c r="M55" s="104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x14ac:dyDescent="0.2">
      <c r="A56" s="30" t="s">
        <v>3</v>
      </c>
      <c r="B56" s="155"/>
      <c r="C56" s="151" t="s">
        <v>1063</v>
      </c>
      <c r="D56" s="52"/>
      <c r="E56" s="157"/>
      <c r="F56" s="53" t="s">
        <v>1064</v>
      </c>
      <c r="G56" s="54" t="s">
        <v>8</v>
      </c>
      <c r="H56" s="55"/>
      <c r="I56" s="56"/>
      <c r="J56" s="57"/>
      <c r="K56" s="58"/>
      <c r="L56" s="56">
        <v>35</v>
      </c>
      <c r="M56" s="56" t="str">
        <f>IF(ISNUMBER(H56),L56*H56,IF(ISNUMBER(J56),J56,IF(J56="RATE ONLY",LOWER("RATE ONLY")," ")))</f>
        <v xml:space="preserve"> </v>
      </c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x14ac:dyDescent="0.2">
      <c r="A57" s="30"/>
      <c r="B57" s="42"/>
      <c r="C57" s="51"/>
      <c r="D57" s="52"/>
      <c r="E57" s="51"/>
      <c r="F57" s="53"/>
      <c r="G57" s="103"/>
      <c r="H57" s="45"/>
      <c r="I57" s="104"/>
      <c r="J57" s="105"/>
      <c r="K57" s="48"/>
      <c r="L57" s="106"/>
      <c r="M57" s="104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x14ac:dyDescent="0.2">
      <c r="A58" s="30" t="s">
        <v>3</v>
      </c>
      <c r="B58" s="155"/>
      <c r="C58" s="151" t="s">
        <v>1065</v>
      </c>
      <c r="D58" s="52"/>
      <c r="E58" s="157"/>
      <c r="F58" s="53" t="s">
        <v>1066</v>
      </c>
      <c r="G58" s="54" t="s">
        <v>8</v>
      </c>
      <c r="H58" s="55"/>
      <c r="I58" s="56"/>
      <c r="J58" s="57"/>
      <c r="K58" s="58"/>
      <c r="L58" s="56">
        <v>40</v>
      </c>
      <c r="M58" s="56" t="str">
        <f>IF(ISNUMBER(H58),L58*H58,IF(ISNUMBER(J58),J58,IF(J58="RATE ONLY",LOWER("RATE ONLY")," ")))</f>
        <v xml:space="preserve"> </v>
      </c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x14ac:dyDescent="0.2">
      <c r="A59" s="30"/>
      <c r="B59" s="42"/>
      <c r="C59" s="51"/>
      <c r="D59" s="52"/>
      <c r="E59" s="51"/>
      <c r="F59" s="53"/>
      <c r="G59" s="103"/>
      <c r="H59" s="45"/>
      <c r="I59" s="104"/>
      <c r="J59" s="105"/>
      <c r="K59" s="48"/>
      <c r="L59" s="106"/>
      <c r="M59" s="104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ht="24" x14ac:dyDescent="0.2">
      <c r="A60" s="30" t="s">
        <v>55</v>
      </c>
      <c r="B60" s="150" t="s">
        <v>1067</v>
      </c>
      <c r="C60" s="151"/>
      <c r="D60" s="52"/>
      <c r="E60" s="157"/>
      <c r="F60" s="43" t="s">
        <v>1068</v>
      </c>
      <c r="G60" s="54"/>
      <c r="H60" s="55"/>
      <c r="I60" s="56"/>
      <c r="J60" s="57"/>
      <c r="K60" s="58"/>
      <c r="L60" s="56"/>
      <c r="M60" s="56" t="str">
        <f>IF(ISNUMBER(H60),L60*H60,IF(ISNUMBER(J60),J60,IF(J60="RATE ONLY",LOWER("RATE ONLY")," ")))</f>
        <v xml:space="preserve"> </v>
      </c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x14ac:dyDescent="0.2">
      <c r="A61" s="30"/>
      <c r="B61" s="42"/>
      <c r="C61" s="51"/>
      <c r="D61" s="52"/>
      <c r="E61" s="51"/>
      <c r="F61" s="53"/>
      <c r="G61" s="103"/>
      <c r="H61" s="45"/>
      <c r="I61" s="104"/>
      <c r="J61" s="105"/>
      <c r="K61" s="48"/>
      <c r="L61" s="106"/>
      <c r="M61" s="104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hidden="1" x14ac:dyDescent="0.2">
      <c r="A62" s="30" t="s">
        <v>3</v>
      </c>
      <c r="B62" s="166"/>
      <c r="C62" s="167" t="s">
        <v>1073</v>
      </c>
      <c r="D62" s="168"/>
      <c r="E62" s="159"/>
      <c r="F62" s="176" t="s">
        <v>1069</v>
      </c>
      <c r="G62" s="162" t="s">
        <v>99</v>
      </c>
      <c r="H62" s="163"/>
      <c r="I62" s="164"/>
      <c r="J62" s="165"/>
      <c r="K62" s="58"/>
      <c r="L62" s="56"/>
      <c r="M62" s="56" t="str">
        <f t="shared" si="0"/>
        <v xml:space="preserve"> </v>
      </c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hidden="1" x14ac:dyDescent="0.2">
      <c r="A63" s="30" t="s">
        <v>3</v>
      </c>
      <c r="B63" s="166"/>
      <c r="C63" s="167" t="s">
        <v>1074</v>
      </c>
      <c r="D63" s="168"/>
      <c r="E63" s="159"/>
      <c r="F63" s="176" t="s">
        <v>1070</v>
      </c>
      <c r="G63" s="162" t="s">
        <v>99</v>
      </c>
      <c r="H63" s="163"/>
      <c r="I63" s="164"/>
      <c r="J63" s="165"/>
      <c r="K63" s="58"/>
      <c r="L63" s="56"/>
      <c r="M63" s="56" t="str">
        <f t="shared" si="0"/>
        <v xml:space="preserve"> </v>
      </c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x14ac:dyDescent="0.2">
      <c r="A64" s="30" t="s">
        <v>3</v>
      </c>
      <c r="B64" s="155"/>
      <c r="C64" s="151" t="s">
        <v>1075</v>
      </c>
      <c r="D64" s="52"/>
      <c r="E64" s="157"/>
      <c r="F64" s="53" t="s">
        <v>1071</v>
      </c>
      <c r="G64" s="54" t="s">
        <v>99</v>
      </c>
      <c r="H64" s="55"/>
      <c r="I64" s="56"/>
      <c r="J64" s="57"/>
      <c r="K64" s="58"/>
      <c r="L64" s="56">
        <v>1200000</v>
      </c>
      <c r="M64" s="56" t="str">
        <f>IF(ISNUMBER(H64),L64*H64,IF(ISNUMBER(J64),J64,IF(J64="RATE ONLY",LOWER("RATE ONLY")," ")))</f>
        <v xml:space="preserve"> </v>
      </c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x14ac:dyDescent="0.2">
      <c r="A65" s="30"/>
      <c r="B65" s="42"/>
      <c r="C65" s="51"/>
      <c r="D65" s="52"/>
      <c r="E65" s="51"/>
      <c r="F65" s="53"/>
      <c r="G65" s="103"/>
      <c r="H65" s="45"/>
      <c r="I65" s="104"/>
      <c r="J65" s="105"/>
      <c r="K65" s="48"/>
      <c r="L65" s="106"/>
      <c r="M65" s="104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hidden="1" x14ac:dyDescent="0.2">
      <c r="A66" s="30" t="s">
        <v>3</v>
      </c>
      <c r="B66" s="166"/>
      <c r="C66" s="167" t="s">
        <v>1076</v>
      </c>
      <c r="D66" s="168"/>
      <c r="E66" s="159"/>
      <c r="F66" s="176" t="s">
        <v>1072</v>
      </c>
      <c r="G66" s="162" t="s">
        <v>99</v>
      </c>
      <c r="H66" s="163"/>
      <c r="I66" s="164"/>
      <c r="J66" s="165"/>
      <c r="K66" s="58"/>
      <c r="L66" s="56"/>
      <c r="M66" s="56" t="str">
        <f t="shared" si="0"/>
        <v xml:space="preserve"> </v>
      </c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ht="22.8" hidden="1" x14ac:dyDescent="0.2">
      <c r="A67" s="30" t="s">
        <v>3</v>
      </c>
      <c r="B67" s="166"/>
      <c r="C67" s="167" t="s">
        <v>1077</v>
      </c>
      <c r="D67" s="168"/>
      <c r="E67" s="159"/>
      <c r="F67" s="176" t="s">
        <v>1078</v>
      </c>
      <c r="G67" s="162" t="s">
        <v>99</v>
      </c>
      <c r="H67" s="163"/>
      <c r="I67" s="164"/>
      <c r="J67" s="165"/>
      <c r="K67" s="58"/>
      <c r="L67" s="56"/>
      <c r="M67" s="56" t="str">
        <f t="shared" si="0"/>
        <v xml:space="preserve"> </v>
      </c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ht="12" x14ac:dyDescent="0.2">
      <c r="A68" s="30" t="s">
        <v>55</v>
      </c>
      <c r="B68" s="150" t="s">
        <v>1079</v>
      </c>
      <c r="C68" s="151"/>
      <c r="D68" s="52"/>
      <c r="E68" s="157"/>
      <c r="F68" s="43" t="s">
        <v>1080</v>
      </c>
      <c r="G68" s="54"/>
      <c r="H68" s="55"/>
      <c r="I68" s="56"/>
      <c r="J68" s="57"/>
      <c r="K68" s="58"/>
      <c r="L68" s="56"/>
      <c r="M68" s="56" t="str">
        <f>IF(ISNUMBER(H68),L68*H68,IF(ISNUMBER(J68),J68,IF(J68="RATE ONLY",LOWER("RATE ONLY")," ")))</f>
        <v xml:space="preserve"> </v>
      </c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2" customFormat="1" x14ac:dyDescent="0.2">
      <c r="A69" s="30"/>
      <c r="B69" s="42"/>
      <c r="C69" s="51"/>
      <c r="D69" s="52"/>
      <c r="E69" s="51"/>
      <c r="F69" s="53"/>
      <c r="G69" s="103"/>
      <c r="H69" s="45"/>
      <c r="I69" s="104"/>
      <c r="J69" s="105"/>
      <c r="K69" s="48"/>
      <c r="L69" s="106"/>
      <c r="M69" s="104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</row>
    <row r="70" spans="1:113" s="112" customFormat="1" hidden="1" x14ac:dyDescent="0.2">
      <c r="A70" s="30" t="s">
        <v>3</v>
      </c>
      <c r="B70" s="166"/>
      <c r="C70" s="167" t="s">
        <v>1084</v>
      </c>
      <c r="D70" s="168"/>
      <c r="E70" s="159"/>
      <c r="F70" s="176" t="s">
        <v>1081</v>
      </c>
      <c r="G70" s="162" t="s">
        <v>8</v>
      </c>
      <c r="H70" s="163"/>
      <c r="I70" s="164"/>
      <c r="J70" s="165"/>
      <c r="K70" s="58"/>
      <c r="L70" s="56"/>
      <c r="M70" s="56" t="str">
        <f t="shared" si="0"/>
        <v xml:space="preserve"> </v>
      </c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</row>
    <row r="71" spans="1:113" s="112" customFormat="1" hidden="1" x14ac:dyDescent="0.2">
      <c r="A71" s="30" t="s">
        <v>3</v>
      </c>
      <c r="B71" s="166"/>
      <c r="C71" s="167" t="s">
        <v>1085</v>
      </c>
      <c r="D71" s="168"/>
      <c r="E71" s="159"/>
      <c r="F71" s="176" t="s">
        <v>1082</v>
      </c>
      <c r="G71" s="162" t="s">
        <v>8</v>
      </c>
      <c r="H71" s="163"/>
      <c r="I71" s="164"/>
      <c r="J71" s="165"/>
      <c r="K71" s="58"/>
      <c r="L71" s="56"/>
      <c r="M71" s="56" t="str">
        <f t="shared" si="0"/>
        <v xml:space="preserve"> </v>
      </c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</row>
    <row r="72" spans="1:113" s="112" customFormat="1" x14ac:dyDescent="0.2">
      <c r="A72" s="30" t="s">
        <v>10</v>
      </c>
      <c r="B72" s="60"/>
      <c r="C72" s="61"/>
      <c r="D72" s="61"/>
      <c r="E72" s="61"/>
      <c r="F72" s="62"/>
      <c r="G72" s="63"/>
      <c r="H72" s="64"/>
      <c r="I72" s="65"/>
      <c r="J72" s="66"/>
      <c r="K72" s="22"/>
      <c r="L72" s="67"/>
      <c r="M72" s="68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</row>
    <row r="73" spans="1:113" s="112" customFormat="1" x14ac:dyDescent="0.2">
      <c r="A73" s="30" t="s">
        <v>10</v>
      </c>
      <c r="B73" s="69" t="s">
        <v>11</v>
      </c>
      <c r="C73" s="70"/>
      <c r="D73" s="70"/>
      <c r="E73" s="70"/>
      <c r="F73" s="29"/>
      <c r="G73" s="41"/>
      <c r="H73" s="59"/>
      <c r="I73" s="71"/>
      <c r="J73" s="197"/>
      <c r="K73" s="22"/>
      <c r="L73" s="72"/>
      <c r="M73" s="73">
        <f>SUBTOTAL(9,M$7:M71)</f>
        <v>0</v>
      </c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</row>
    <row r="74" spans="1:113" s="112" customFormat="1" x14ac:dyDescent="0.2">
      <c r="A74" s="30" t="s">
        <v>10</v>
      </c>
      <c r="B74" s="74"/>
      <c r="C74" s="75"/>
      <c r="D74" s="75"/>
      <c r="E74" s="75"/>
      <c r="F74" s="76"/>
      <c r="G74" s="77"/>
      <c r="H74" s="78"/>
      <c r="I74" s="79"/>
      <c r="J74" s="80"/>
      <c r="K74" s="22"/>
      <c r="L74" s="81"/>
      <c r="M74" s="82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</row>
    <row r="75" spans="1:113" s="112" customFormat="1" x14ac:dyDescent="0.2">
      <c r="A75" s="30" t="s">
        <v>10</v>
      </c>
      <c r="B75" s="60"/>
      <c r="C75" s="61"/>
      <c r="D75" s="61"/>
      <c r="E75" s="61"/>
      <c r="F75" s="62"/>
      <c r="G75" s="63"/>
      <c r="H75" s="64"/>
      <c r="I75" s="65"/>
      <c r="J75" s="66"/>
      <c r="K75" s="22"/>
      <c r="L75" s="67"/>
      <c r="M75" s="68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</row>
    <row r="76" spans="1:113" s="112" customFormat="1" x14ac:dyDescent="0.2">
      <c r="A76" s="30" t="s">
        <v>10</v>
      </c>
      <c r="B76" s="69" t="s">
        <v>12</v>
      </c>
      <c r="C76" s="70"/>
      <c r="D76" s="70"/>
      <c r="E76" s="70"/>
      <c r="F76" s="29"/>
      <c r="G76" s="41"/>
      <c r="H76" s="59"/>
      <c r="I76" s="71"/>
      <c r="J76" s="197"/>
      <c r="K76" s="22"/>
      <c r="L76" s="72"/>
      <c r="M76" s="73">
        <f>SUBTOTAL(9,M$7:M74)</f>
        <v>0</v>
      </c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</row>
    <row r="77" spans="1:113" s="112" customFormat="1" x14ac:dyDescent="0.2">
      <c r="A77" s="30" t="s">
        <v>10</v>
      </c>
      <c r="B77" s="74"/>
      <c r="C77" s="75"/>
      <c r="D77" s="75"/>
      <c r="E77" s="75"/>
      <c r="F77" s="76"/>
      <c r="G77" s="77"/>
      <c r="H77" s="78"/>
      <c r="I77" s="79"/>
      <c r="J77" s="80"/>
      <c r="K77" s="22"/>
      <c r="L77" s="81"/>
      <c r="M77" s="82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</row>
    <row r="78" spans="1:113" s="112" customFormat="1" x14ac:dyDescent="0.2">
      <c r="A78" s="30" t="s">
        <v>3</v>
      </c>
      <c r="B78" s="155"/>
      <c r="C78" s="151" t="s">
        <v>1086</v>
      </c>
      <c r="D78" s="52"/>
      <c r="E78" s="157"/>
      <c r="F78" s="53" t="s">
        <v>1083</v>
      </c>
      <c r="G78" s="54" t="s">
        <v>8</v>
      </c>
      <c r="H78" s="55"/>
      <c r="I78" s="56"/>
      <c r="J78" s="57"/>
      <c r="K78" s="58"/>
      <c r="L78" s="56">
        <v>82</v>
      </c>
      <c r="M78" s="56" t="str">
        <f>IF(ISNUMBER(H78),L78*H78,IF(ISNUMBER(J78),J78,IF(J78="RATE ONLY",LOWER("RATE ONLY")," ")))</f>
        <v xml:space="preserve"> </v>
      </c>
      <c r="N78" s="111" t="s">
        <v>5171</v>
      </c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</row>
    <row r="79" spans="1:113" s="112" customFormat="1" x14ac:dyDescent="0.2">
      <c r="A79" s="30"/>
      <c r="B79" s="42"/>
      <c r="C79" s="51"/>
      <c r="D79" s="52"/>
      <c r="E79" s="51"/>
      <c r="F79" s="53"/>
      <c r="G79" s="103"/>
      <c r="H79" s="45"/>
      <c r="I79" s="104"/>
      <c r="J79" s="105"/>
      <c r="K79" s="48"/>
      <c r="L79" s="106"/>
      <c r="M79" s="104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</row>
    <row r="80" spans="1:113" s="112" customFormat="1" hidden="1" x14ac:dyDescent="0.2">
      <c r="A80" s="30" t="s">
        <v>3</v>
      </c>
      <c r="B80" s="166"/>
      <c r="C80" s="167" t="s">
        <v>1087</v>
      </c>
      <c r="D80" s="168"/>
      <c r="E80" s="159"/>
      <c r="F80" s="176" t="s">
        <v>1089</v>
      </c>
      <c r="G80" s="162" t="s">
        <v>8</v>
      </c>
      <c r="H80" s="163"/>
      <c r="I80" s="164"/>
      <c r="J80" s="165"/>
      <c r="K80" s="58"/>
      <c r="L80" s="56"/>
      <c r="M80" s="56" t="str">
        <f t="shared" si="0"/>
        <v xml:space="preserve"> </v>
      </c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</row>
    <row r="81" spans="1:113" s="112" customFormat="1" ht="22.8" hidden="1" x14ac:dyDescent="0.2">
      <c r="A81" s="30" t="s">
        <v>3</v>
      </c>
      <c r="B81" s="166"/>
      <c r="C81" s="167" t="s">
        <v>1088</v>
      </c>
      <c r="D81" s="168"/>
      <c r="E81" s="159"/>
      <c r="F81" s="176" t="s">
        <v>1078</v>
      </c>
      <c r="G81" s="162" t="s">
        <v>8</v>
      </c>
      <c r="H81" s="163"/>
      <c r="I81" s="164"/>
      <c r="J81" s="165"/>
      <c r="K81" s="58"/>
      <c r="L81" s="56"/>
      <c r="M81" s="56" t="str">
        <f t="shared" ref="M81:M149" si="1">IF(ISNUMBER(H81),L81*H81,IF(ISNUMBER(J81),J81,IF(J81="RATE ONLY",LOWER("RATE ONLY")," ")))</f>
        <v xml:space="preserve"> </v>
      </c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</row>
    <row r="82" spans="1:113" s="112" customFormat="1" ht="24" x14ac:dyDescent="0.2">
      <c r="A82" s="30" t="s">
        <v>55</v>
      </c>
      <c r="B82" s="150" t="s">
        <v>1090</v>
      </c>
      <c r="C82" s="151"/>
      <c r="D82" s="52"/>
      <c r="E82" s="157"/>
      <c r="F82" s="43" t="s">
        <v>1091</v>
      </c>
      <c r="G82" s="54"/>
      <c r="H82" s="55"/>
      <c r="I82" s="56"/>
      <c r="J82" s="57"/>
      <c r="K82" s="58"/>
      <c r="L82" s="56"/>
      <c r="M82" s="56" t="str">
        <f>IF(ISNUMBER(H82),L82*H82,IF(ISNUMBER(J82),J82,IF(J82="RATE ONLY",LOWER("RATE ONLY")," ")))</f>
        <v xml:space="preserve"> </v>
      </c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</row>
    <row r="83" spans="1:113" s="112" customFormat="1" x14ac:dyDescent="0.2">
      <c r="A83" s="30"/>
      <c r="B83" s="42"/>
      <c r="C83" s="51"/>
      <c r="D83" s="52"/>
      <c r="E83" s="51"/>
      <c r="F83" s="53"/>
      <c r="G83" s="103"/>
      <c r="H83" s="45"/>
      <c r="I83" s="104"/>
      <c r="J83" s="105"/>
      <c r="K83" s="48"/>
      <c r="L83" s="106"/>
      <c r="M83" s="104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</row>
    <row r="84" spans="1:113" s="112" customFormat="1" hidden="1" x14ac:dyDescent="0.2">
      <c r="A84" s="30" t="s">
        <v>3</v>
      </c>
      <c r="B84" s="166"/>
      <c r="C84" s="167" t="s">
        <v>1092</v>
      </c>
      <c r="D84" s="168"/>
      <c r="E84" s="159"/>
      <c r="F84" s="176" t="s">
        <v>1069</v>
      </c>
      <c r="G84" s="162" t="s">
        <v>99</v>
      </c>
      <c r="H84" s="163"/>
      <c r="I84" s="164"/>
      <c r="J84" s="165"/>
      <c r="K84" s="58"/>
      <c r="L84" s="56"/>
      <c r="M84" s="56" t="str">
        <f t="shared" si="1"/>
        <v xml:space="preserve"> </v>
      </c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</row>
    <row r="85" spans="1:113" s="112" customFormat="1" hidden="1" x14ac:dyDescent="0.2">
      <c r="A85" s="30" t="s">
        <v>3</v>
      </c>
      <c r="B85" s="166"/>
      <c r="C85" s="167" t="s">
        <v>1093</v>
      </c>
      <c r="D85" s="168"/>
      <c r="E85" s="159"/>
      <c r="F85" s="176" t="s">
        <v>1070</v>
      </c>
      <c r="G85" s="162" t="s">
        <v>99</v>
      </c>
      <c r="H85" s="163"/>
      <c r="I85" s="164"/>
      <c r="J85" s="165"/>
      <c r="K85" s="58"/>
      <c r="L85" s="56"/>
      <c r="M85" s="56" t="str">
        <f t="shared" si="1"/>
        <v xml:space="preserve"> </v>
      </c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</row>
    <row r="86" spans="1:113" s="112" customFormat="1" x14ac:dyDescent="0.2">
      <c r="A86" s="30" t="s">
        <v>3</v>
      </c>
      <c r="B86" s="155"/>
      <c r="C86" s="151" t="s">
        <v>1094</v>
      </c>
      <c r="D86" s="52"/>
      <c r="E86" s="157"/>
      <c r="F86" s="53" t="s">
        <v>1071</v>
      </c>
      <c r="G86" s="54" t="s">
        <v>99</v>
      </c>
      <c r="H86" s="55"/>
      <c r="I86" s="56"/>
      <c r="J86" s="57"/>
      <c r="K86" s="58"/>
      <c r="L86" s="56">
        <v>385000</v>
      </c>
      <c r="M86" s="56" t="str">
        <f>IF(ISNUMBER(H86),L86*H86,IF(ISNUMBER(J86),J86,IF(J86="RATE ONLY",LOWER("RATE ONLY")," ")))</f>
        <v xml:space="preserve"> </v>
      </c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</row>
    <row r="87" spans="1:113" s="112" customFormat="1" x14ac:dyDescent="0.2">
      <c r="A87" s="30"/>
      <c r="B87" s="42"/>
      <c r="C87" s="51"/>
      <c r="D87" s="52"/>
      <c r="E87" s="51"/>
      <c r="F87" s="53"/>
      <c r="G87" s="103"/>
      <c r="H87" s="45"/>
      <c r="I87" s="104"/>
      <c r="J87" s="105"/>
      <c r="K87" s="48"/>
      <c r="L87" s="106"/>
      <c r="M87" s="104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</row>
    <row r="88" spans="1:113" s="112" customFormat="1" hidden="1" x14ac:dyDescent="0.2">
      <c r="A88" s="30" t="s">
        <v>3</v>
      </c>
      <c r="B88" s="166"/>
      <c r="C88" s="167" t="s">
        <v>1095</v>
      </c>
      <c r="D88" s="168"/>
      <c r="E88" s="159"/>
      <c r="F88" s="176" t="s">
        <v>1072</v>
      </c>
      <c r="G88" s="162" t="s">
        <v>99</v>
      </c>
      <c r="H88" s="163"/>
      <c r="I88" s="164"/>
      <c r="J88" s="165"/>
      <c r="K88" s="58"/>
      <c r="L88" s="56"/>
      <c r="M88" s="56" t="str">
        <f t="shared" si="1"/>
        <v xml:space="preserve"> </v>
      </c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</row>
    <row r="89" spans="1:113" s="112" customFormat="1" ht="22.8" hidden="1" x14ac:dyDescent="0.2">
      <c r="A89" s="30" t="s">
        <v>3</v>
      </c>
      <c r="B89" s="166"/>
      <c r="C89" s="167" t="s">
        <v>1096</v>
      </c>
      <c r="D89" s="168"/>
      <c r="E89" s="159"/>
      <c r="F89" s="176" t="s">
        <v>1078</v>
      </c>
      <c r="G89" s="162" t="s">
        <v>99</v>
      </c>
      <c r="H89" s="163"/>
      <c r="I89" s="164"/>
      <c r="J89" s="165"/>
      <c r="K89" s="58"/>
      <c r="L89" s="56"/>
      <c r="M89" s="56" t="str">
        <f t="shared" si="1"/>
        <v xml:space="preserve"> </v>
      </c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</row>
    <row r="90" spans="1:113" s="112" customFormat="1" ht="12" x14ac:dyDescent="0.2">
      <c r="A90" s="30" t="s">
        <v>55</v>
      </c>
      <c r="B90" s="150" t="s">
        <v>1097</v>
      </c>
      <c r="C90" s="151"/>
      <c r="D90" s="52"/>
      <c r="E90" s="157"/>
      <c r="F90" s="43" t="s">
        <v>1098</v>
      </c>
      <c r="G90" s="54" t="s">
        <v>8</v>
      </c>
      <c r="H90" s="55"/>
      <c r="I90" s="56"/>
      <c r="J90" s="57"/>
      <c r="K90" s="58"/>
      <c r="L90" s="56">
        <v>60</v>
      </c>
      <c r="M90" s="56" t="str">
        <f>IF(ISNUMBER(H90),L90*H90,IF(ISNUMBER(J90),J90,IF(J90="RATE ONLY",LOWER("RATE ONLY")," ")))</f>
        <v xml:space="preserve"> </v>
      </c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</row>
    <row r="91" spans="1:113" s="112" customFormat="1" x14ac:dyDescent="0.2">
      <c r="A91" s="30"/>
      <c r="B91" s="42"/>
      <c r="C91" s="51"/>
      <c r="D91" s="52"/>
      <c r="E91" s="51"/>
      <c r="F91" s="53"/>
      <c r="G91" s="103"/>
      <c r="H91" s="45"/>
      <c r="I91" s="104"/>
      <c r="J91" s="105"/>
      <c r="K91" s="48"/>
      <c r="L91" s="106"/>
      <c r="M91" s="104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</row>
    <row r="92" spans="1:113" s="112" customFormat="1" ht="24" x14ac:dyDescent="0.2">
      <c r="A92" s="30" t="s">
        <v>55</v>
      </c>
      <c r="B92" s="150" t="s">
        <v>1099</v>
      </c>
      <c r="C92" s="151"/>
      <c r="D92" s="52"/>
      <c r="E92" s="157"/>
      <c r="F92" s="43" t="s">
        <v>1100</v>
      </c>
      <c r="G92" s="54" t="s">
        <v>8</v>
      </c>
      <c r="H92" s="55"/>
      <c r="I92" s="56"/>
      <c r="J92" s="57"/>
      <c r="K92" s="58"/>
      <c r="L92" s="56">
        <v>30</v>
      </c>
      <c r="M92" s="56" t="str">
        <f>IF(ISNUMBER(H92),L92*H92,IF(ISNUMBER(J92),J92,IF(J92="RATE ONLY",LOWER("RATE ONLY")," ")))</f>
        <v xml:space="preserve"> </v>
      </c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</row>
    <row r="93" spans="1:113" s="112" customFormat="1" x14ac:dyDescent="0.2">
      <c r="A93" s="30"/>
      <c r="B93" s="42"/>
      <c r="C93" s="51"/>
      <c r="D93" s="52"/>
      <c r="E93" s="51"/>
      <c r="F93" s="53"/>
      <c r="G93" s="103"/>
      <c r="H93" s="45"/>
      <c r="I93" s="104"/>
      <c r="J93" s="105"/>
      <c r="K93" s="48"/>
      <c r="L93" s="106"/>
      <c r="M93" s="104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</row>
    <row r="94" spans="1:113" s="112" customFormat="1" ht="24" x14ac:dyDescent="0.2">
      <c r="A94" s="30" t="s">
        <v>55</v>
      </c>
      <c r="B94" s="150" t="s">
        <v>1101</v>
      </c>
      <c r="C94" s="151"/>
      <c r="D94" s="52"/>
      <c r="E94" s="157"/>
      <c r="F94" s="43" t="s">
        <v>1102</v>
      </c>
      <c r="G94" s="54" t="s">
        <v>8</v>
      </c>
      <c r="H94" s="55"/>
      <c r="I94" s="56"/>
      <c r="J94" s="57"/>
      <c r="K94" s="58"/>
      <c r="L94" s="56">
        <v>150</v>
      </c>
      <c r="M94" s="56" t="str">
        <f>IF(ISNUMBER(H94),L94*H94,IF(ISNUMBER(J94),J94,IF(J94="RATE ONLY",LOWER("RATE ONLY")," ")))</f>
        <v xml:space="preserve"> </v>
      </c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</row>
    <row r="95" spans="1:113" s="112" customFormat="1" x14ac:dyDescent="0.2">
      <c r="A95" s="30"/>
      <c r="B95" s="42"/>
      <c r="C95" s="51"/>
      <c r="D95" s="52"/>
      <c r="E95" s="51"/>
      <c r="F95" s="53"/>
      <c r="G95" s="103"/>
      <c r="H95" s="45"/>
      <c r="I95" s="104"/>
      <c r="J95" s="105"/>
      <c r="K95" s="48"/>
      <c r="L95" s="106"/>
      <c r="M95" s="104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</row>
    <row r="96" spans="1:113" s="112" customFormat="1" ht="12" x14ac:dyDescent="0.2">
      <c r="A96" s="30" t="s">
        <v>55</v>
      </c>
      <c r="B96" s="150" t="s">
        <v>1103</v>
      </c>
      <c r="C96" s="151"/>
      <c r="D96" s="52"/>
      <c r="E96" s="157"/>
      <c r="F96" s="43" t="s">
        <v>1106</v>
      </c>
      <c r="G96" s="54"/>
      <c r="H96" s="55"/>
      <c r="I96" s="56"/>
      <c r="J96" s="57"/>
      <c r="K96" s="58"/>
      <c r="L96" s="56"/>
      <c r="M96" s="56" t="str">
        <f>IF(ISNUMBER(H96),L96*H96,IF(ISNUMBER(J96),J96,IF(J96="RATE ONLY",LOWER("RATE ONLY")," ")))</f>
        <v xml:space="preserve"> </v>
      </c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</row>
    <row r="97" spans="1:113" s="112" customFormat="1" x14ac:dyDescent="0.2">
      <c r="A97" s="30"/>
      <c r="B97" s="42"/>
      <c r="C97" s="51"/>
      <c r="D97" s="52"/>
      <c r="E97" s="51"/>
      <c r="F97" s="53"/>
      <c r="G97" s="103"/>
      <c r="H97" s="45"/>
      <c r="I97" s="104"/>
      <c r="J97" s="105"/>
      <c r="K97" s="48"/>
      <c r="L97" s="106"/>
      <c r="M97" s="104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</row>
    <row r="98" spans="1:113" s="112" customFormat="1" hidden="1" x14ac:dyDescent="0.2">
      <c r="A98" s="30" t="s">
        <v>3</v>
      </c>
      <c r="B98" s="166"/>
      <c r="C98" s="167" t="s">
        <v>1104</v>
      </c>
      <c r="D98" s="168"/>
      <c r="E98" s="159"/>
      <c r="F98" s="176" t="s">
        <v>1107</v>
      </c>
      <c r="G98" s="162" t="s">
        <v>8</v>
      </c>
      <c r="H98" s="163"/>
      <c r="I98" s="164"/>
      <c r="J98" s="165"/>
      <c r="K98" s="58"/>
      <c r="L98" s="56"/>
      <c r="M98" s="56" t="str">
        <f t="shared" si="1"/>
        <v xml:space="preserve"> </v>
      </c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</row>
    <row r="99" spans="1:113" s="112" customFormat="1" x14ac:dyDescent="0.2">
      <c r="A99" s="30" t="s">
        <v>3</v>
      </c>
      <c r="B99" s="155"/>
      <c r="C99" s="151" t="s">
        <v>1105</v>
      </c>
      <c r="D99" s="52"/>
      <c r="E99" s="157"/>
      <c r="F99" s="53" t="s">
        <v>1108</v>
      </c>
      <c r="G99" s="54" t="s">
        <v>8</v>
      </c>
      <c r="H99" s="55"/>
      <c r="I99" s="56"/>
      <c r="J99" s="57"/>
      <c r="K99" s="58"/>
      <c r="L99" s="56">
        <v>20</v>
      </c>
      <c r="M99" s="56" t="str">
        <f>IF(ISNUMBER(H99),L99*H99,IF(ISNUMBER(J99),J99,IF(J99="RATE ONLY",LOWER("RATE ONLY")," ")))</f>
        <v xml:space="preserve"> </v>
      </c>
      <c r="N99" s="111" t="s">
        <v>5172</v>
      </c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</row>
    <row r="100" spans="1:113" s="112" customFormat="1" x14ac:dyDescent="0.2">
      <c r="A100" s="30"/>
      <c r="B100" s="42"/>
      <c r="C100" s="51"/>
      <c r="D100" s="52"/>
      <c r="E100" s="51"/>
      <c r="F100" s="53"/>
      <c r="G100" s="103"/>
      <c r="H100" s="45"/>
      <c r="I100" s="104"/>
      <c r="J100" s="105"/>
      <c r="K100" s="48"/>
      <c r="L100" s="106"/>
      <c r="M100" s="104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</row>
    <row r="101" spans="1:113" s="112" customFormat="1" ht="24" hidden="1" x14ac:dyDescent="0.2">
      <c r="A101" s="30" t="s">
        <v>55</v>
      </c>
      <c r="B101" s="150" t="s">
        <v>1109</v>
      </c>
      <c r="C101" s="151"/>
      <c r="D101" s="52"/>
      <c r="E101" s="157"/>
      <c r="F101" s="43" t="s">
        <v>1110</v>
      </c>
      <c r="G101" s="54" t="s">
        <v>8</v>
      </c>
      <c r="H101" s="55"/>
      <c r="I101" s="56"/>
      <c r="J101" s="57"/>
      <c r="K101" s="58"/>
      <c r="L101" s="56"/>
      <c r="M101" s="56" t="str">
        <f>IF(ISNUMBER(H101),L101*H101,IF(ISNUMBER(J101),J101,IF(J101="RATE ONLY",LOWER("RATE ONLY")," ")))</f>
        <v xml:space="preserve"> </v>
      </c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</row>
    <row r="102" spans="1:113" s="112" customFormat="1" hidden="1" x14ac:dyDescent="0.2">
      <c r="A102" s="30"/>
      <c r="B102" s="42"/>
      <c r="C102" s="51"/>
      <c r="D102" s="52"/>
      <c r="E102" s="51"/>
      <c r="F102" s="53"/>
      <c r="G102" s="103"/>
      <c r="H102" s="45"/>
      <c r="I102" s="104"/>
      <c r="J102" s="105"/>
      <c r="K102" s="48"/>
      <c r="L102" s="106"/>
      <c r="M102" s="104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</row>
    <row r="103" spans="1:113" s="112" customFormat="1" ht="36" x14ac:dyDescent="0.2">
      <c r="A103" s="30" t="s">
        <v>55</v>
      </c>
      <c r="B103" s="150" t="s">
        <v>1111</v>
      </c>
      <c r="C103" s="151"/>
      <c r="D103" s="52"/>
      <c r="E103" s="157"/>
      <c r="F103" s="43" t="s">
        <v>1114</v>
      </c>
      <c r="G103" s="54"/>
      <c r="H103" s="55"/>
      <c r="I103" s="56"/>
      <c r="J103" s="57"/>
      <c r="K103" s="58"/>
      <c r="L103" s="56"/>
      <c r="M103" s="56" t="str">
        <f>IF(ISNUMBER(H103),L103*H103,IF(ISNUMBER(J103),J103,IF(J103="RATE ONLY",LOWER("RATE ONLY")," ")))</f>
        <v xml:space="preserve"> </v>
      </c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</row>
    <row r="104" spans="1:113" s="112" customFormat="1" x14ac:dyDescent="0.2">
      <c r="A104" s="30"/>
      <c r="B104" s="42"/>
      <c r="C104" s="51"/>
      <c r="D104" s="52"/>
      <c r="E104" s="51"/>
      <c r="F104" s="53"/>
      <c r="G104" s="103"/>
      <c r="H104" s="45"/>
      <c r="I104" s="104"/>
      <c r="J104" s="105"/>
      <c r="K104" s="48"/>
      <c r="L104" s="106"/>
      <c r="M104" s="104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</row>
    <row r="105" spans="1:113" s="112" customFormat="1" x14ac:dyDescent="0.2">
      <c r="A105" s="30" t="s">
        <v>3</v>
      </c>
      <c r="B105" s="155"/>
      <c r="C105" s="151" t="s">
        <v>1112</v>
      </c>
      <c r="D105" s="52"/>
      <c r="E105" s="157"/>
      <c r="F105" s="53" t="s">
        <v>1115</v>
      </c>
      <c r="G105" s="54" t="s">
        <v>8</v>
      </c>
      <c r="H105" s="55"/>
      <c r="I105" s="56"/>
      <c r="J105" s="57"/>
      <c r="K105" s="58"/>
      <c r="L105" s="56">
        <v>100</v>
      </c>
      <c r="M105" s="56" t="str">
        <f>IF(ISNUMBER(H105),L105*H105,IF(ISNUMBER(J105),J105,IF(J105="RATE ONLY",LOWER("RATE ONLY")," ")))</f>
        <v xml:space="preserve"> </v>
      </c>
      <c r="N105" s="111" t="s">
        <v>5173</v>
      </c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</row>
    <row r="106" spans="1:113" s="112" customFormat="1" x14ac:dyDescent="0.2">
      <c r="A106" s="30"/>
      <c r="B106" s="42"/>
      <c r="C106" s="51"/>
      <c r="D106" s="52"/>
      <c r="E106" s="51"/>
      <c r="F106" s="53"/>
      <c r="G106" s="103"/>
      <c r="H106" s="45"/>
      <c r="I106" s="104"/>
      <c r="J106" s="105"/>
      <c r="K106" s="48"/>
      <c r="L106" s="106"/>
      <c r="M106" s="104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</row>
    <row r="107" spans="1:113" s="112" customFormat="1" hidden="1" x14ac:dyDescent="0.2">
      <c r="A107" s="30" t="s">
        <v>3</v>
      </c>
      <c r="B107" s="166"/>
      <c r="C107" s="167" t="s">
        <v>1113</v>
      </c>
      <c r="D107" s="168"/>
      <c r="E107" s="159"/>
      <c r="F107" s="176" t="s">
        <v>1116</v>
      </c>
      <c r="G107" s="162" t="s">
        <v>8</v>
      </c>
      <c r="H107" s="163"/>
      <c r="I107" s="164"/>
      <c r="J107" s="165"/>
      <c r="K107" s="58"/>
      <c r="L107" s="56"/>
      <c r="M107" s="56" t="str">
        <f t="shared" si="1"/>
        <v xml:space="preserve"> </v>
      </c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</row>
    <row r="108" spans="1:113" s="112" customFormat="1" ht="24" x14ac:dyDescent="0.2">
      <c r="A108" s="30" t="s">
        <v>55</v>
      </c>
      <c r="B108" s="150" t="s">
        <v>1117</v>
      </c>
      <c r="C108" s="151"/>
      <c r="D108" s="52"/>
      <c r="E108" s="157"/>
      <c r="F108" s="43" t="s">
        <v>1120</v>
      </c>
      <c r="G108" s="54"/>
      <c r="H108" s="55"/>
      <c r="I108" s="56"/>
      <c r="J108" s="57"/>
      <c r="K108" s="58"/>
      <c r="L108" s="56"/>
      <c r="M108" s="56" t="str">
        <f>IF(ISNUMBER(H108),L108*H108,IF(ISNUMBER(J108),J108,IF(J108="RATE ONLY",LOWER("RATE ONLY")," ")))</f>
        <v xml:space="preserve"> </v>
      </c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</row>
    <row r="109" spans="1:113" s="112" customFormat="1" x14ac:dyDescent="0.2">
      <c r="A109" s="30"/>
      <c r="B109" s="42"/>
      <c r="C109" s="51"/>
      <c r="D109" s="52"/>
      <c r="E109" s="51"/>
      <c r="F109" s="53"/>
      <c r="G109" s="103"/>
      <c r="H109" s="45"/>
      <c r="I109" s="104"/>
      <c r="J109" s="105"/>
      <c r="K109" s="48"/>
      <c r="L109" s="106"/>
      <c r="M109" s="104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</row>
    <row r="110" spans="1:113" s="112" customFormat="1" ht="22.8" x14ac:dyDescent="0.2">
      <c r="A110" s="30" t="s">
        <v>56</v>
      </c>
      <c r="B110" s="155"/>
      <c r="C110" s="151" t="s">
        <v>1118</v>
      </c>
      <c r="D110" s="52"/>
      <c r="E110" s="157"/>
      <c r="F110" s="53" t="s">
        <v>1120</v>
      </c>
      <c r="G110" s="54"/>
      <c r="H110" s="55"/>
      <c r="I110" s="56"/>
      <c r="J110" s="57"/>
      <c r="K110" s="58"/>
      <c r="L110" s="56"/>
      <c r="M110" s="56" t="str">
        <f>IF(ISNUMBER(H110),L110*H110,IF(ISNUMBER(J110),J110,IF(J110="RATE ONLY",LOWER("RATE ONLY")," ")))</f>
        <v xml:space="preserve"> </v>
      </c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</row>
    <row r="111" spans="1:113" s="112" customFormat="1" x14ac:dyDescent="0.2">
      <c r="A111" s="30"/>
      <c r="B111" s="42"/>
      <c r="C111" s="51"/>
      <c r="D111" s="52"/>
      <c r="E111" s="51"/>
      <c r="F111" s="53"/>
      <c r="G111" s="103"/>
      <c r="H111" s="45"/>
      <c r="I111" s="104"/>
      <c r="J111" s="105"/>
      <c r="K111" s="48"/>
      <c r="L111" s="106"/>
      <c r="M111" s="104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</row>
    <row r="112" spans="1:113" s="112" customFormat="1" x14ac:dyDescent="0.2">
      <c r="A112" s="30" t="s">
        <v>59</v>
      </c>
      <c r="B112" s="155"/>
      <c r="C112" s="151"/>
      <c r="D112" s="52" t="s">
        <v>3850</v>
      </c>
      <c r="E112" s="157"/>
      <c r="F112" s="53" t="s">
        <v>5281</v>
      </c>
      <c r="G112" s="54" t="s">
        <v>5149</v>
      </c>
      <c r="H112" s="55"/>
      <c r="I112" s="56"/>
      <c r="J112" s="57"/>
      <c r="K112" s="58"/>
      <c r="L112" s="56"/>
      <c r="M112" s="56" t="str">
        <f>IF(ISNUMBER(H112),L112*H112,IF(ISNUMBER(J112),J112,IF(J112="RATE ONLY",LOWER("RATE ONLY")," ")))</f>
        <v xml:space="preserve"> </v>
      </c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</row>
    <row r="113" spans="1:113" s="112" customFormat="1" x14ac:dyDescent="0.2">
      <c r="A113" s="30"/>
      <c r="B113" s="42"/>
      <c r="C113" s="51"/>
      <c r="D113" s="52"/>
      <c r="E113" s="51"/>
      <c r="F113" s="53"/>
      <c r="G113" s="103"/>
      <c r="H113" s="45"/>
      <c r="I113" s="104"/>
      <c r="J113" s="105"/>
      <c r="K113" s="48"/>
      <c r="L113" s="106"/>
      <c r="M113" s="104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</row>
    <row r="114" spans="1:113" s="112" customFormat="1" x14ac:dyDescent="0.2">
      <c r="A114" s="30" t="s">
        <v>3</v>
      </c>
      <c r="B114" s="155"/>
      <c r="C114" s="151"/>
      <c r="D114" s="52"/>
      <c r="E114" s="157" t="s">
        <v>3877</v>
      </c>
      <c r="F114" s="53" t="s">
        <v>5167</v>
      </c>
      <c r="G114" s="54" t="s">
        <v>32</v>
      </c>
      <c r="H114" s="55"/>
      <c r="I114" s="56"/>
      <c r="J114" s="57"/>
      <c r="K114" s="58"/>
      <c r="L114" s="56">
        <v>40000</v>
      </c>
      <c r="M114" s="56" t="str">
        <f>IF(ISNUMBER(H114),L114*H114,IF(ISNUMBER(J114),J114,IF(J114="RATE ONLY",LOWER("RATE ONLY")," ")))</f>
        <v xml:space="preserve"> </v>
      </c>
      <c r="N114" s="111" t="s">
        <v>5191</v>
      </c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</row>
    <row r="115" spans="1:113" s="112" customFormat="1" x14ac:dyDescent="0.2">
      <c r="A115" s="30"/>
      <c r="B115" s="42"/>
      <c r="C115" s="51"/>
      <c r="D115" s="52"/>
      <c r="E115" s="51"/>
      <c r="F115" s="53"/>
      <c r="G115" s="103"/>
      <c r="H115" s="45"/>
      <c r="I115" s="104"/>
      <c r="J115" s="105"/>
      <c r="K115" s="48"/>
      <c r="L115" s="106"/>
      <c r="M115" s="104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</row>
    <row r="116" spans="1:113" s="112" customFormat="1" x14ac:dyDescent="0.2">
      <c r="A116" s="30" t="s">
        <v>3</v>
      </c>
      <c r="B116" s="155"/>
      <c r="C116" s="151"/>
      <c r="D116" s="52"/>
      <c r="E116" s="157" t="s">
        <v>3878</v>
      </c>
      <c r="F116" s="53" t="s">
        <v>5162</v>
      </c>
      <c r="G116" s="54" t="s">
        <v>32</v>
      </c>
      <c r="H116" s="55"/>
      <c r="I116" s="56"/>
      <c r="J116" s="57"/>
      <c r="K116" s="58"/>
      <c r="L116" s="56">
        <v>40000</v>
      </c>
      <c r="M116" s="56" t="str">
        <f>IF(ISNUMBER(H116),L116*H116,IF(ISNUMBER(J116),J116,IF(J116="RATE ONLY",LOWER("RATE ONLY")," ")))</f>
        <v xml:space="preserve"> </v>
      </c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</row>
    <row r="117" spans="1:113" s="112" customFormat="1" x14ac:dyDescent="0.2">
      <c r="A117" s="30"/>
      <c r="B117" s="42"/>
      <c r="C117" s="51"/>
      <c r="D117" s="52"/>
      <c r="E117" s="51"/>
      <c r="F117" s="53"/>
      <c r="G117" s="103"/>
      <c r="H117" s="45"/>
      <c r="I117" s="104"/>
      <c r="J117" s="105"/>
      <c r="K117" s="48"/>
      <c r="L117" s="106"/>
      <c r="M117" s="104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</row>
    <row r="118" spans="1:113" s="112" customFormat="1" x14ac:dyDescent="0.2">
      <c r="A118" s="30" t="s">
        <v>3</v>
      </c>
      <c r="B118" s="155"/>
      <c r="C118" s="151"/>
      <c r="D118" s="52"/>
      <c r="E118" s="157" t="s">
        <v>3879</v>
      </c>
      <c r="F118" s="53" t="s">
        <v>5163</v>
      </c>
      <c r="G118" s="54" t="s">
        <v>32</v>
      </c>
      <c r="H118" s="55"/>
      <c r="I118" s="56"/>
      <c r="J118" s="57"/>
      <c r="K118" s="58"/>
      <c r="L118" s="56">
        <v>40000</v>
      </c>
      <c r="M118" s="56" t="str">
        <f>IF(ISNUMBER(H118),L118*H118,IF(ISNUMBER(J118),J118,IF(J118="RATE ONLY",LOWER("RATE ONLY")," ")))</f>
        <v xml:space="preserve"> </v>
      </c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</row>
    <row r="119" spans="1:113" s="112" customFormat="1" x14ac:dyDescent="0.2">
      <c r="A119" s="30"/>
      <c r="B119" s="42"/>
      <c r="C119" s="51"/>
      <c r="D119" s="52"/>
      <c r="E119" s="51"/>
      <c r="F119" s="53"/>
      <c r="G119" s="103"/>
      <c r="H119" s="45"/>
      <c r="I119" s="104"/>
      <c r="J119" s="105"/>
      <c r="K119" s="48"/>
      <c r="L119" s="106"/>
      <c r="M119" s="104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</row>
    <row r="120" spans="1:113" s="112" customFormat="1" x14ac:dyDescent="0.2">
      <c r="A120" s="30" t="s">
        <v>3</v>
      </c>
      <c r="B120" s="155"/>
      <c r="C120" s="151"/>
      <c r="D120" s="52"/>
      <c r="E120" s="157" t="s">
        <v>4466</v>
      </c>
      <c r="F120" s="53" t="s">
        <v>5164</v>
      </c>
      <c r="G120" s="54" t="s">
        <v>32</v>
      </c>
      <c r="H120" s="55"/>
      <c r="I120" s="56"/>
      <c r="J120" s="57"/>
      <c r="K120" s="58"/>
      <c r="L120" s="56">
        <v>40000</v>
      </c>
      <c r="M120" s="56" t="str">
        <f>IF(ISNUMBER(H120),L120*H120,IF(ISNUMBER(J120),J120,IF(J120="RATE ONLY",LOWER("RATE ONLY")," ")))</f>
        <v xml:space="preserve"> </v>
      </c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</row>
    <row r="121" spans="1:113" s="112" customFormat="1" x14ac:dyDescent="0.2">
      <c r="A121" s="30"/>
      <c r="B121" s="42"/>
      <c r="C121" s="51"/>
      <c r="D121" s="52"/>
      <c r="E121" s="51"/>
      <c r="F121" s="53"/>
      <c r="G121" s="103"/>
      <c r="H121" s="45"/>
      <c r="I121" s="104"/>
      <c r="J121" s="105"/>
      <c r="K121" s="48"/>
      <c r="L121" s="106"/>
      <c r="M121" s="104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</row>
    <row r="122" spans="1:113" s="112" customFormat="1" x14ac:dyDescent="0.2">
      <c r="A122" s="30" t="s">
        <v>3</v>
      </c>
      <c r="B122" s="155"/>
      <c r="C122" s="151"/>
      <c r="D122" s="52"/>
      <c r="E122" s="157" t="s">
        <v>4608</v>
      </c>
      <c r="F122" s="53" t="s">
        <v>5168</v>
      </c>
      <c r="G122" s="54" t="s">
        <v>32</v>
      </c>
      <c r="H122" s="55"/>
      <c r="I122" s="56"/>
      <c r="J122" s="57"/>
      <c r="K122" s="58"/>
      <c r="L122" s="56">
        <v>40000</v>
      </c>
      <c r="M122" s="56" t="str">
        <f>IF(ISNUMBER(H122),L122*H122,IF(ISNUMBER(J122),J122,IF(J122="RATE ONLY",LOWER("RATE ONLY")," ")))</f>
        <v xml:space="preserve"> </v>
      </c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</row>
    <row r="123" spans="1:113" s="112" customFormat="1" x14ac:dyDescent="0.2">
      <c r="A123" s="30"/>
      <c r="B123" s="42"/>
      <c r="C123" s="51"/>
      <c r="D123" s="52"/>
      <c r="E123" s="51"/>
      <c r="F123" s="53"/>
      <c r="G123" s="103"/>
      <c r="H123" s="45"/>
      <c r="I123" s="104"/>
      <c r="J123" s="105"/>
      <c r="K123" s="48"/>
      <c r="L123" s="106"/>
      <c r="M123" s="104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</row>
    <row r="124" spans="1:113" s="112" customFormat="1" x14ac:dyDescent="0.2">
      <c r="A124" s="30" t="s">
        <v>3</v>
      </c>
      <c r="B124" s="155"/>
      <c r="C124" s="151"/>
      <c r="D124" s="52"/>
      <c r="E124" s="157" t="s">
        <v>5174</v>
      </c>
      <c r="F124" s="53" t="s">
        <v>5165</v>
      </c>
      <c r="G124" s="54" t="s">
        <v>32</v>
      </c>
      <c r="H124" s="55"/>
      <c r="I124" s="56"/>
      <c r="J124" s="57"/>
      <c r="K124" s="58"/>
      <c r="L124" s="56">
        <v>40000</v>
      </c>
      <c r="M124" s="56" t="str">
        <f>IF(ISNUMBER(H124),L124*H124,IF(ISNUMBER(J124),J124,IF(J124="RATE ONLY",LOWER("RATE ONLY")," ")))</f>
        <v xml:space="preserve"> </v>
      </c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</row>
    <row r="125" spans="1:113" s="112" customFormat="1" x14ac:dyDescent="0.2">
      <c r="A125" s="30"/>
      <c r="B125" s="42"/>
      <c r="C125" s="51"/>
      <c r="D125" s="52"/>
      <c r="E125" s="51"/>
      <c r="F125" s="53"/>
      <c r="G125" s="103"/>
      <c r="H125" s="45"/>
      <c r="I125" s="104"/>
      <c r="J125" s="105"/>
      <c r="K125" s="48"/>
      <c r="L125" s="106"/>
      <c r="M125" s="104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</row>
    <row r="126" spans="1:113" s="112" customFormat="1" x14ac:dyDescent="0.2">
      <c r="A126" s="30" t="s">
        <v>3</v>
      </c>
      <c r="B126" s="155"/>
      <c r="C126" s="151"/>
      <c r="D126" s="52"/>
      <c r="E126" s="157" t="s">
        <v>5175</v>
      </c>
      <c r="F126" s="53" t="s">
        <v>5166</v>
      </c>
      <c r="G126" s="54" t="s">
        <v>32</v>
      </c>
      <c r="H126" s="55"/>
      <c r="I126" s="56"/>
      <c r="J126" s="57"/>
      <c r="K126" s="58"/>
      <c r="L126" s="56">
        <v>40000</v>
      </c>
      <c r="M126" s="56" t="str">
        <f>IF(ISNUMBER(H126),L126*H126,IF(ISNUMBER(J126),J126,IF(J126="RATE ONLY",LOWER("RATE ONLY")," ")))</f>
        <v xml:space="preserve"> </v>
      </c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</row>
    <row r="127" spans="1:113" s="112" customFormat="1" x14ac:dyDescent="0.2">
      <c r="A127" s="30"/>
      <c r="B127" s="42"/>
      <c r="C127" s="51"/>
      <c r="D127" s="52"/>
      <c r="E127" s="51"/>
      <c r="F127" s="53"/>
      <c r="G127" s="103"/>
      <c r="H127" s="45"/>
      <c r="I127" s="104"/>
      <c r="J127" s="105"/>
      <c r="K127" s="48"/>
      <c r="L127" s="106"/>
      <c r="M127" s="104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</row>
    <row r="128" spans="1:113" s="112" customFormat="1" x14ac:dyDescent="0.2">
      <c r="A128" s="30" t="s">
        <v>3</v>
      </c>
      <c r="B128" s="155"/>
      <c r="C128" s="151"/>
      <c r="D128" s="52"/>
      <c r="E128" s="157" t="s">
        <v>5176</v>
      </c>
      <c r="F128" s="53" t="s">
        <v>5169</v>
      </c>
      <c r="G128" s="54" t="s">
        <v>32</v>
      </c>
      <c r="H128" s="55"/>
      <c r="I128" s="56"/>
      <c r="J128" s="57"/>
      <c r="K128" s="58"/>
      <c r="L128" s="56">
        <v>40000</v>
      </c>
      <c r="M128" s="56" t="str">
        <f>IF(ISNUMBER(H128),L128*H128,IF(ISNUMBER(J128),J128,IF(J128="RATE ONLY",LOWER("RATE ONLY")," ")))</f>
        <v xml:space="preserve"> </v>
      </c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/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111"/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</row>
    <row r="129" spans="1:113" s="112" customFormat="1" x14ac:dyDescent="0.2">
      <c r="A129" s="30"/>
      <c r="B129" s="42"/>
      <c r="C129" s="51"/>
      <c r="D129" s="52"/>
      <c r="E129" s="51"/>
      <c r="F129" s="53"/>
      <c r="G129" s="103"/>
      <c r="H129" s="45"/>
      <c r="I129" s="104"/>
      <c r="J129" s="105"/>
      <c r="K129" s="48"/>
      <c r="L129" s="106"/>
      <c r="M129" s="104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11"/>
      <c r="CO129" s="111"/>
      <c r="CP129" s="111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</row>
    <row r="130" spans="1:113" s="112" customFormat="1" hidden="1" x14ac:dyDescent="0.2">
      <c r="A130" s="30" t="s">
        <v>3</v>
      </c>
      <c r="B130" s="166"/>
      <c r="C130" s="167"/>
      <c r="D130" s="168" t="s">
        <v>3851</v>
      </c>
      <c r="E130" s="159"/>
      <c r="F130" s="161" t="s">
        <v>4551</v>
      </c>
      <c r="G130" s="162" t="s">
        <v>32</v>
      </c>
      <c r="H130" s="163"/>
      <c r="I130" s="164"/>
      <c r="J130" s="165"/>
      <c r="K130" s="58"/>
      <c r="L130" s="56"/>
      <c r="M130" s="56" t="str">
        <f t="shared" si="1"/>
        <v xml:space="preserve"> </v>
      </c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11"/>
      <c r="CO130" s="111"/>
      <c r="CP130" s="111"/>
      <c r="CQ130" s="111"/>
      <c r="CR130" s="111"/>
      <c r="CS130" s="111"/>
      <c r="CT130" s="111"/>
      <c r="CU130" s="111"/>
      <c r="CV130" s="111"/>
      <c r="CW130" s="111"/>
      <c r="CX130" s="111"/>
      <c r="CY130" s="111"/>
      <c r="CZ130" s="111"/>
      <c r="DA130" s="111"/>
      <c r="DB130" s="111"/>
      <c r="DC130" s="111"/>
      <c r="DD130" s="111"/>
      <c r="DE130" s="111"/>
      <c r="DF130" s="111"/>
      <c r="DG130" s="111"/>
      <c r="DH130" s="111"/>
      <c r="DI130" s="111"/>
    </row>
    <row r="131" spans="1:113" s="112" customFormat="1" x14ac:dyDescent="0.2">
      <c r="A131" s="30" t="s">
        <v>10</v>
      </c>
      <c r="B131" s="60"/>
      <c r="C131" s="61"/>
      <c r="D131" s="61"/>
      <c r="E131" s="61"/>
      <c r="F131" s="62"/>
      <c r="G131" s="63"/>
      <c r="H131" s="64"/>
      <c r="I131" s="65"/>
      <c r="J131" s="66"/>
      <c r="K131" s="22"/>
      <c r="L131" s="67"/>
      <c r="M131" s="68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11"/>
      <c r="CO131" s="111"/>
      <c r="CP131" s="111"/>
      <c r="CQ131" s="111"/>
      <c r="CR131" s="111"/>
      <c r="CS131" s="111"/>
      <c r="CT131" s="111"/>
      <c r="CU131" s="111"/>
      <c r="CV131" s="111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</row>
    <row r="132" spans="1:113" s="112" customFormat="1" x14ac:dyDescent="0.2">
      <c r="A132" s="30" t="s">
        <v>10</v>
      </c>
      <c r="B132" s="69" t="s">
        <v>11</v>
      </c>
      <c r="C132" s="70"/>
      <c r="D132" s="70"/>
      <c r="E132" s="70"/>
      <c r="F132" s="29"/>
      <c r="G132" s="41"/>
      <c r="H132" s="59"/>
      <c r="I132" s="71"/>
      <c r="J132" s="197"/>
      <c r="K132" s="22"/>
      <c r="L132" s="72"/>
      <c r="M132" s="73">
        <f>SUBTOTAL(9,M$7:M130)</f>
        <v>0</v>
      </c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11"/>
      <c r="CO132" s="111"/>
      <c r="CP132" s="111"/>
      <c r="CQ132" s="111"/>
      <c r="CR132" s="111"/>
      <c r="CS132" s="111"/>
      <c r="CT132" s="111"/>
      <c r="CU132" s="111"/>
      <c r="CV132" s="111"/>
      <c r="CW132" s="111"/>
      <c r="CX132" s="111"/>
      <c r="CY132" s="111"/>
      <c r="CZ132" s="111"/>
      <c r="DA132" s="111"/>
      <c r="DB132" s="111"/>
      <c r="DC132" s="111"/>
      <c r="DD132" s="111"/>
      <c r="DE132" s="111"/>
      <c r="DF132" s="111"/>
      <c r="DG132" s="111"/>
      <c r="DH132" s="111"/>
      <c r="DI132" s="111"/>
    </row>
    <row r="133" spans="1:113" s="112" customFormat="1" x14ac:dyDescent="0.2">
      <c r="A133" s="30" t="s">
        <v>10</v>
      </c>
      <c r="B133" s="74"/>
      <c r="C133" s="75"/>
      <c r="D133" s="75"/>
      <c r="E133" s="75"/>
      <c r="F133" s="76"/>
      <c r="G133" s="77"/>
      <c r="H133" s="78"/>
      <c r="I133" s="79"/>
      <c r="J133" s="80"/>
      <c r="K133" s="22"/>
      <c r="L133" s="81"/>
      <c r="M133" s="82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11"/>
      <c r="CO133" s="111"/>
      <c r="CP133" s="111"/>
      <c r="CQ133" s="111"/>
      <c r="CR133" s="111"/>
      <c r="CS133" s="111"/>
      <c r="CT133" s="111"/>
      <c r="CU133" s="111"/>
      <c r="CV133" s="111"/>
      <c r="CW133" s="111"/>
      <c r="CX133" s="111"/>
      <c r="CY133" s="111"/>
      <c r="CZ133" s="111"/>
      <c r="DA133" s="111"/>
      <c r="DB133" s="111"/>
      <c r="DC133" s="111"/>
      <c r="DD133" s="111"/>
      <c r="DE133" s="111"/>
      <c r="DF133" s="111"/>
      <c r="DG133" s="111"/>
      <c r="DH133" s="111"/>
      <c r="DI133" s="111"/>
    </row>
    <row r="134" spans="1:113" s="112" customFormat="1" x14ac:dyDescent="0.2">
      <c r="A134" s="30" t="s">
        <v>10</v>
      </c>
      <c r="B134" s="60"/>
      <c r="C134" s="61"/>
      <c r="D134" s="61"/>
      <c r="E134" s="61"/>
      <c r="F134" s="62"/>
      <c r="G134" s="63"/>
      <c r="H134" s="64"/>
      <c r="I134" s="65"/>
      <c r="J134" s="66"/>
      <c r="K134" s="22"/>
      <c r="L134" s="67"/>
      <c r="M134" s="68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11"/>
      <c r="CO134" s="111"/>
      <c r="CP134" s="111"/>
      <c r="CQ134" s="111"/>
      <c r="CR134" s="111"/>
      <c r="CS134" s="111"/>
      <c r="CT134" s="111"/>
      <c r="CU134" s="111"/>
      <c r="CV134" s="111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1"/>
      <c r="DG134" s="111"/>
      <c r="DH134" s="111"/>
      <c r="DI134" s="111"/>
    </row>
    <row r="135" spans="1:113" s="112" customFormat="1" x14ac:dyDescent="0.2">
      <c r="A135" s="30" t="s">
        <v>10</v>
      </c>
      <c r="B135" s="69" t="s">
        <v>12</v>
      </c>
      <c r="C135" s="70"/>
      <c r="D135" s="70"/>
      <c r="E135" s="70"/>
      <c r="F135" s="29"/>
      <c r="G135" s="41"/>
      <c r="H135" s="59"/>
      <c r="I135" s="71"/>
      <c r="J135" s="197"/>
      <c r="K135" s="22"/>
      <c r="L135" s="72"/>
      <c r="M135" s="73">
        <f>SUBTOTAL(9,M$7:M133)</f>
        <v>0</v>
      </c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11"/>
      <c r="CO135" s="111"/>
      <c r="CP135" s="111"/>
      <c r="CQ135" s="111"/>
      <c r="CR135" s="111"/>
      <c r="CS135" s="111"/>
      <c r="CT135" s="111"/>
      <c r="CU135" s="111"/>
      <c r="CV135" s="111"/>
      <c r="CW135" s="111"/>
      <c r="CX135" s="111"/>
      <c r="CY135" s="111"/>
      <c r="CZ135" s="111"/>
      <c r="DA135" s="111"/>
      <c r="DB135" s="111"/>
      <c r="DC135" s="111"/>
      <c r="DD135" s="111"/>
      <c r="DE135" s="111"/>
      <c r="DF135" s="111"/>
      <c r="DG135" s="111"/>
      <c r="DH135" s="111"/>
      <c r="DI135" s="111"/>
    </row>
    <row r="136" spans="1:113" s="112" customFormat="1" x14ac:dyDescent="0.2">
      <c r="A136" s="30" t="s">
        <v>10</v>
      </c>
      <c r="B136" s="74"/>
      <c r="C136" s="75"/>
      <c r="D136" s="75"/>
      <c r="E136" s="75"/>
      <c r="F136" s="76"/>
      <c r="G136" s="77"/>
      <c r="H136" s="78"/>
      <c r="I136" s="79"/>
      <c r="J136" s="80"/>
      <c r="K136" s="22"/>
      <c r="L136" s="81"/>
      <c r="M136" s="82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1"/>
      <c r="AU136" s="111"/>
      <c r="AV136" s="111"/>
      <c r="AW136" s="111"/>
      <c r="AX136" s="111"/>
      <c r="AY136" s="111"/>
      <c r="AZ136" s="111"/>
      <c r="BA136" s="111"/>
      <c r="BB136" s="111"/>
      <c r="BC136" s="111"/>
      <c r="BD136" s="111"/>
      <c r="BE136" s="111"/>
      <c r="BF136" s="111"/>
      <c r="BG136" s="111"/>
      <c r="BH136" s="111"/>
      <c r="BI136" s="111"/>
      <c r="BJ136" s="111"/>
      <c r="BK136" s="111"/>
      <c r="BL136" s="111"/>
      <c r="BM136" s="111"/>
      <c r="BN136" s="111"/>
      <c r="BO136" s="111"/>
      <c r="BP136" s="111"/>
      <c r="BQ136" s="111"/>
      <c r="BR136" s="111"/>
      <c r="BS136" s="111"/>
      <c r="BT136" s="111"/>
      <c r="BU136" s="111"/>
      <c r="BV136" s="111"/>
      <c r="BW136" s="111"/>
      <c r="BX136" s="111"/>
      <c r="BY136" s="111"/>
      <c r="BZ136" s="111"/>
      <c r="CA136" s="111"/>
      <c r="CB136" s="111"/>
      <c r="CC136" s="111"/>
      <c r="CD136" s="111"/>
      <c r="CE136" s="111"/>
      <c r="CF136" s="111"/>
      <c r="CG136" s="111"/>
      <c r="CH136" s="111"/>
      <c r="CI136" s="111"/>
      <c r="CJ136" s="111"/>
      <c r="CK136" s="111"/>
      <c r="CL136" s="111"/>
      <c r="CM136" s="111"/>
      <c r="CN136" s="111"/>
      <c r="CO136" s="111"/>
      <c r="CP136" s="111"/>
      <c r="CQ136" s="111"/>
      <c r="CR136" s="111"/>
      <c r="CS136" s="111"/>
      <c r="CT136" s="111"/>
      <c r="CU136" s="111"/>
      <c r="CV136" s="111"/>
      <c r="CW136" s="111"/>
      <c r="CX136" s="111"/>
      <c r="CY136" s="111"/>
      <c r="CZ136" s="111"/>
      <c r="DA136" s="111"/>
      <c r="DB136" s="111"/>
      <c r="DC136" s="111"/>
      <c r="DD136" s="111"/>
      <c r="DE136" s="111"/>
      <c r="DF136" s="111"/>
      <c r="DG136" s="111"/>
      <c r="DH136" s="111"/>
      <c r="DI136" s="111"/>
    </row>
    <row r="137" spans="1:113" s="112" customFormat="1" x14ac:dyDescent="0.2">
      <c r="A137" s="30" t="s">
        <v>3</v>
      </c>
      <c r="B137" s="155"/>
      <c r="C137" s="151"/>
      <c r="D137" s="52" t="s">
        <v>3852</v>
      </c>
      <c r="E137" s="157"/>
      <c r="F137" s="53" t="s">
        <v>4552</v>
      </c>
      <c r="G137" s="54" t="s">
        <v>32</v>
      </c>
      <c r="H137" s="55"/>
      <c r="I137" s="56"/>
      <c r="J137" s="57"/>
      <c r="K137" s="58"/>
      <c r="L137" s="56">
        <v>40000</v>
      </c>
      <c r="M137" s="56" t="str">
        <f>IF(ISNUMBER(H137),L137*H137,IF(ISNUMBER(J137),J137,IF(J137="RATE ONLY",LOWER("RATE ONLY")," ")))</f>
        <v xml:space="preserve"> </v>
      </c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  <c r="BY137" s="111"/>
      <c r="BZ137" s="111"/>
      <c r="CA137" s="111"/>
      <c r="CB137" s="111"/>
      <c r="CC137" s="111"/>
      <c r="CD137" s="111"/>
      <c r="CE137" s="111"/>
      <c r="CF137" s="111"/>
      <c r="CG137" s="111"/>
      <c r="CH137" s="111"/>
      <c r="CI137" s="111"/>
      <c r="CJ137" s="111"/>
      <c r="CK137" s="111"/>
      <c r="CL137" s="111"/>
      <c r="CM137" s="111"/>
      <c r="CN137" s="111"/>
      <c r="CO137" s="111"/>
      <c r="CP137" s="111"/>
      <c r="CQ137" s="111"/>
      <c r="CR137" s="111"/>
      <c r="CS137" s="111"/>
      <c r="CT137" s="111"/>
      <c r="CU137" s="111"/>
      <c r="CV137" s="111"/>
      <c r="CW137" s="111"/>
      <c r="CX137" s="111"/>
      <c r="CY137" s="111"/>
      <c r="CZ137" s="111"/>
      <c r="DA137" s="111"/>
      <c r="DB137" s="111"/>
      <c r="DC137" s="111"/>
      <c r="DD137" s="111"/>
      <c r="DE137" s="111"/>
      <c r="DF137" s="111"/>
      <c r="DG137" s="111"/>
      <c r="DH137" s="111"/>
      <c r="DI137" s="111"/>
    </row>
    <row r="138" spans="1:113" s="112" customFormat="1" x14ac:dyDescent="0.2">
      <c r="A138" s="30"/>
      <c r="B138" s="42"/>
      <c r="C138" s="51"/>
      <c r="D138" s="52"/>
      <c r="E138" s="51"/>
      <c r="F138" s="53"/>
      <c r="G138" s="103"/>
      <c r="H138" s="45"/>
      <c r="I138" s="104"/>
      <c r="J138" s="105"/>
      <c r="K138" s="48"/>
      <c r="L138" s="106"/>
      <c r="M138" s="104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111"/>
      <c r="AM138" s="111"/>
      <c r="AN138" s="111"/>
      <c r="AO138" s="111"/>
      <c r="AP138" s="111"/>
      <c r="AQ138" s="111"/>
      <c r="AR138" s="111"/>
      <c r="AS138" s="111"/>
      <c r="AT138" s="111"/>
      <c r="AU138" s="111"/>
      <c r="AV138" s="111"/>
      <c r="AW138" s="111"/>
      <c r="AX138" s="111"/>
      <c r="AY138" s="111"/>
      <c r="AZ138" s="111"/>
      <c r="BA138" s="111"/>
      <c r="BB138" s="111"/>
      <c r="BC138" s="111"/>
      <c r="BD138" s="111"/>
      <c r="BE138" s="111"/>
      <c r="BF138" s="111"/>
      <c r="BG138" s="111"/>
      <c r="BH138" s="111"/>
      <c r="BI138" s="111"/>
      <c r="BJ138" s="111"/>
      <c r="BK138" s="111"/>
      <c r="BL138" s="111"/>
      <c r="BM138" s="111"/>
      <c r="BN138" s="111"/>
      <c r="BO138" s="111"/>
      <c r="BP138" s="111"/>
      <c r="BQ138" s="111"/>
      <c r="BR138" s="111"/>
      <c r="BS138" s="111"/>
      <c r="BT138" s="111"/>
      <c r="BU138" s="111"/>
      <c r="BV138" s="111"/>
      <c r="BW138" s="111"/>
      <c r="BX138" s="111"/>
      <c r="BY138" s="111"/>
      <c r="BZ138" s="111"/>
      <c r="CA138" s="111"/>
      <c r="CB138" s="111"/>
      <c r="CC138" s="111"/>
      <c r="CD138" s="111"/>
      <c r="CE138" s="111"/>
      <c r="CF138" s="111"/>
      <c r="CG138" s="111"/>
      <c r="CH138" s="111"/>
      <c r="CI138" s="111"/>
      <c r="CJ138" s="111"/>
      <c r="CK138" s="111"/>
      <c r="CL138" s="111"/>
      <c r="CM138" s="111"/>
      <c r="CN138" s="111"/>
      <c r="CO138" s="111"/>
      <c r="CP138" s="111"/>
      <c r="CQ138" s="111"/>
      <c r="CR138" s="111"/>
      <c r="CS138" s="111"/>
      <c r="CT138" s="111"/>
      <c r="CU138" s="111"/>
      <c r="CV138" s="111"/>
      <c r="CW138" s="111"/>
      <c r="CX138" s="111"/>
      <c r="CY138" s="111"/>
      <c r="CZ138" s="111"/>
      <c r="DA138" s="111"/>
      <c r="DB138" s="111"/>
      <c r="DC138" s="111"/>
      <c r="DD138" s="111"/>
      <c r="DE138" s="111"/>
      <c r="DF138" s="111"/>
      <c r="DG138" s="111"/>
      <c r="DH138" s="111"/>
      <c r="DI138" s="111"/>
    </row>
    <row r="139" spans="1:113" s="112" customFormat="1" ht="34.200000000000003" hidden="1" x14ac:dyDescent="0.2">
      <c r="A139" s="30" t="s">
        <v>56</v>
      </c>
      <c r="B139" s="155"/>
      <c r="C139" s="151" t="s">
        <v>1119</v>
      </c>
      <c r="D139" s="52"/>
      <c r="E139" s="157"/>
      <c r="F139" s="53" t="s">
        <v>1121</v>
      </c>
      <c r="G139" s="54"/>
      <c r="H139" s="55"/>
      <c r="I139" s="56"/>
      <c r="J139" s="57"/>
      <c r="K139" s="58"/>
      <c r="L139" s="56"/>
      <c r="M139" s="56" t="str">
        <f>IF(ISNUMBER(H139),L139*H139,IF(ISNUMBER(J139),J139,IF(J139="RATE ONLY",LOWER("RATE ONLY")," ")))</f>
        <v xml:space="preserve"> </v>
      </c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111"/>
      <c r="AM139" s="111"/>
      <c r="AN139" s="111"/>
      <c r="AO139" s="111"/>
      <c r="AP139" s="111"/>
      <c r="AQ139" s="111"/>
      <c r="AR139" s="111"/>
      <c r="AS139" s="111"/>
      <c r="AT139" s="111"/>
      <c r="AU139" s="111"/>
      <c r="AV139" s="111"/>
      <c r="AW139" s="111"/>
      <c r="AX139" s="111"/>
      <c r="AY139" s="111"/>
      <c r="AZ139" s="111"/>
      <c r="BA139" s="111"/>
      <c r="BB139" s="111"/>
      <c r="BC139" s="111"/>
      <c r="BD139" s="111"/>
      <c r="BE139" s="111"/>
      <c r="BF139" s="111"/>
      <c r="BG139" s="111"/>
      <c r="BH139" s="111"/>
      <c r="BI139" s="111"/>
      <c r="BJ139" s="111"/>
      <c r="BK139" s="111"/>
      <c r="BL139" s="111"/>
      <c r="BM139" s="111"/>
      <c r="BN139" s="111"/>
      <c r="BO139" s="111"/>
      <c r="BP139" s="111"/>
      <c r="BQ139" s="111"/>
      <c r="BR139" s="111"/>
      <c r="BS139" s="111"/>
      <c r="BT139" s="111"/>
      <c r="BU139" s="111"/>
      <c r="BV139" s="111"/>
      <c r="BW139" s="111"/>
      <c r="BX139" s="111"/>
      <c r="BY139" s="111"/>
      <c r="BZ139" s="111"/>
      <c r="CA139" s="111"/>
      <c r="CB139" s="111"/>
      <c r="CC139" s="111"/>
      <c r="CD139" s="111"/>
      <c r="CE139" s="111"/>
      <c r="CF139" s="111"/>
      <c r="CG139" s="111"/>
      <c r="CH139" s="111"/>
      <c r="CI139" s="111"/>
      <c r="CJ139" s="111"/>
      <c r="CK139" s="111"/>
      <c r="CL139" s="111"/>
      <c r="CM139" s="111"/>
      <c r="CN139" s="111"/>
      <c r="CO139" s="111"/>
      <c r="CP139" s="111"/>
      <c r="CQ139" s="111"/>
      <c r="CR139" s="111"/>
      <c r="CS139" s="111"/>
      <c r="CT139" s="111"/>
      <c r="CU139" s="111"/>
      <c r="CV139" s="111"/>
      <c r="CW139" s="111"/>
      <c r="CX139" s="111"/>
      <c r="CY139" s="111"/>
      <c r="CZ139" s="111"/>
      <c r="DA139" s="111"/>
      <c r="DB139" s="111"/>
      <c r="DC139" s="111"/>
      <c r="DD139" s="111"/>
      <c r="DE139" s="111"/>
      <c r="DF139" s="111"/>
      <c r="DG139" s="111"/>
      <c r="DH139" s="111"/>
      <c r="DI139" s="111"/>
    </row>
    <row r="140" spans="1:113" s="112" customFormat="1" hidden="1" x14ac:dyDescent="0.2">
      <c r="A140" s="30"/>
      <c r="B140" s="42"/>
      <c r="C140" s="51"/>
      <c r="D140" s="52"/>
      <c r="E140" s="51"/>
      <c r="F140" s="53"/>
      <c r="G140" s="103"/>
      <c r="H140" s="45"/>
      <c r="I140" s="104"/>
      <c r="J140" s="105"/>
      <c r="K140" s="48"/>
      <c r="L140" s="106"/>
      <c r="M140" s="104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11"/>
      <c r="CO140" s="111"/>
      <c r="CP140" s="111"/>
      <c r="CQ140" s="111"/>
      <c r="CR140" s="111"/>
      <c r="CS140" s="111"/>
      <c r="CT140" s="111"/>
      <c r="CU140" s="111"/>
      <c r="CV140" s="111"/>
      <c r="CW140" s="111"/>
      <c r="CX140" s="111"/>
      <c r="CY140" s="111"/>
      <c r="CZ140" s="111"/>
      <c r="DA140" s="111"/>
      <c r="DB140" s="111"/>
      <c r="DC140" s="111"/>
      <c r="DD140" s="111"/>
      <c r="DE140" s="111"/>
      <c r="DF140" s="111"/>
      <c r="DG140" s="111"/>
      <c r="DH140" s="111"/>
      <c r="DI140" s="111"/>
    </row>
    <row r="141" spans="1:113" s="112" customFormat="1" hidden="1" x14ac:dyDescent="0.2">
      <c r="A141" s="30" t="s">
        <v>3</v>
      </c>
      <c r="B141" s="166"/>
      <c r="C141" s="167"/>
      <c r="D141" s="168" t="s">
        <v>3850</v>
      </c>
      <c r="E141" s="159"/>
      <c r="F141" s="161" t="s">
        <v>4550</v>
      </c>
      <c r="G141" s="162" t="s">
        <v>32</v>
      </c>
      <c r="H141" s="163"/>
      <c r="I141" s="164"/>
      <c r="J141" s="165"/>
      <c r="K141" s="58"/>
      <c r="L141" s="56"/>
      <c r="M141" s="56" t="str">
        <f t="shared" si="1"/>
        <v xml:space="preserve"> </v>
      </c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11"/>
      <c r="CO141" s="111"/>
      <c r="CP141" s="111"/>
      <c r="CQ141" s="111"/>
      <c r="CR141" s="111"/>
      <c r="CS141" s="111"/>
      <c r="CT141" s="111"/>
      <c r="CU141" s="111"/>
      <c r="CV141" s="111"/>
      <c r="CW141" s="111"/>
      <c r="CX141" s="111"/>
      <c r="CY141" s="111"/>
      <c r="CZ141" s="111"/>
      <c r="DA141" s="111"/>
      <c r="DB141" s="111"/>
      <c r="DC141" s="111"/>
      <c r="DD141" s="111"/>
      <c r="DE141" s="111"/>
      <c r="DF141" s="111"/>
      <c r="DG141" s="111"/>
      <c r="DH141" s="111"/>
      <c r="DI141" s="111"/>
    </row>
    <row r="142" spans="1:113" s="112" customFormat="1" hidden="1" x14ac:dyDescent="0.2">
      <c r="A142" s="30" t="s">
        <v>3</v>
      </c>
      <c r="B142" s="166"/>
      <c r="C142" s="167"/>
      <c r="D142" s="168" t="s">
        <v>3851</v>
      </c>
      <c r="E142" s="159"/>
      <c r="F142" s="161" t="s">
        <v>4551</v>
      </c>
      <c r="G142" s="162" t="s">
        <v>32</v>
      </c>
      <c r="H142" s="163"/>
      <c r="I142" s="164"/>
      <c r="J142" s="165"/>
      <c r="K142" s="58"/>
      <c r="L142" s="56"/>
      <c r="M142" s="56" t="str">
        <f t="shared" si="1"/>
        <v xml:space="preserve"> </v>
      </c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</row>
    <row r="143" spans="1:113" s="112" customFormat="1" hidden="1" x14ac:dyDescent="0.2">
      <c r="A143" s="30" t="s">
        <v>3</v>
      </c>
      <c r="B143" s="166"/>
      <c r="C143" s="167"/>
      <c r="D143" s="168" t="s">
        <v>3852</v>
      </c>
      <c r="E143" s="159"/>
      <c r="F143" s="161" t="s">
        <v>4552</v>
      </c>
      <c r="G143" s="162" t="s">
        <v>32</v>
      </c>
      <c r="H143" s="163"/>
      <c r="I143" s="164"/>
      <c r="J143" s="165"/>
      <c r="K143" s="58"/>
      <c r="L143" s="56"/>
      <c r="M143" s="56" t="str">
        <f t="shared" si="1"/>
        <v xml:space="preserve"> </v>
      </c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</row>
    <row r="144" spans="1:113" s="112" customFormat="1" ht="12" x14ac:dyDescent="0.2">
      <c r="A144" s="30" t="s">
        <v>55</v>
      </c>
      <c r="B144" s="150" t="s">
        <v>1122</v>
      </c>
      <c r="C144" s="151"/>
      <c r="D144" s="52"/>
      <c r="E144" s="157"/>
      <c r="F144" s="43" t="s">
        <v>1123</v>
      </c>
      <c r="G144" s="54"/>
      <c r="H144" s="55"/>
      <c r="I144" s="56"/>
      <c r="J144" s="57"/>
      <c r="K144" s="58"/>
      <c r="L144" s="56"/>
      <c r="M144" s="56" t="str">
        <f>IF(ISNUMBER(H144),L144*H144,IF(ISNUMBER(J144),J144,IF(J144="RATE ONLY",LOWER("RATE ONLY")," ")))</f>
        <v xml:space="preserve"> </v>
      </c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</row>
    <row r="145" spans="1:113" s="112" customFormat="1" x14ac:dyDescent="0.2">
      <c r="A145" s="30"/>
      <c r="B145" s="42"/>
      <c r="C145" s="51"/>
      <c r="D145" s="52"/>
      <c r="E145" s="51"/>
      <c r="F145" s="53"/>
      <c r="G145" s="103"/>
      <c r="H145" s="45"/>
      <c r="I145" s="104"/>
      <c r="J145" s="105"/>
      <c r="K145" s="48"/>
      <c r="L145" s="106"/>
      <c r="M145" s="104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</row>
    <row r="146" spans="1:113" s="112" customFormat="1" x14ac:dyDescent="0.2">
      <c r="A146" s="30" t="s">
        <v>3</v>
      </c>
      <c r="B146" s="155"/>
      <c r="C146" s="151" t="s">
        <v>1125</v>
      </c>
      <c r="D146" s="52"/>
      <c r="E146" s="157"/>
      <c r="F146" s="53" t="s">
        <v>1124</v>
      </c>
      <c r="G146" s="54" t="s">
        <v>18</v>
      </c>
      <c r="H146" s="55"/>
      <c r="I146" s="56"/>
      <c r="J146" s="57"/>
      <c r="K146" s="58"/>
      <c r="L146" s="56">
        <v>20000</v>
      </c>
      <c r="M146" s="56" t="str">
        <f>IF(ISNUMBER(H146),L146*H146,IF(ISNUMBER(J146),J146,IF(J146="RATE ONLY",LOWER("RATE ONLY")," ")))</f>
        <v xml:space="preserve"> </v>
      </c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</row>
    <row r="147" spans="1:113" s="112" customFormat="1" x14ac:dyDescent="0.2">
      <c r="A147" s="30"/>
      <c r="B147" s="42"/>
      <c r="C147" s="51"/>
      <c r="D147" s="52"/>
      <c r="E147" s="51"/>
      <c r="F147" s="53"/>
      <c r="G147" s="103"/>
      <c r="H147" s="45"/>
      <c r="I147" s="104"/>
      <c r="J147" s="105"/>
      <c r="K147" s="48"/>
      <c r="L147" s="106"/>
      <c r="M147" s="104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</row>
    <row r="148" spans="1:113" s="112" customFormat="1" hidden="1" x14ac:dyDescent="0.2">
      <c r="A148" s="30" t="s">
        <v>3</v>
      </c>
      <c r="B148" s="166"/>
      <c r="C148" s="167" t="s">
        <v>1126</v>
      </c>
      <c r="D148" s="168"/>
      <c r="E148" s="159"/>
      <c r="F148" s="176" t="s">
        <v>1127</v>
      </c>
      <c r="G148" s="162" t="s">
        <v>18</v>
      </c>
      <c r="H148" s="163"/>
      <c r="I148" s="164"/>
      <c r="J148" s="165"/>
      <c r="K148" s="58"/>
      <c r="L148" s="56"/>
      <c r="M148" s="56" t="str">
        <f t="shared" si="1"/>
        <v xml:space="preserve"> </v>
      </c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</row>
    <row r="149" spans="1:113" s="112" customFormat="1" hidden="1" x14ac:dyDescent="0.2">
      <c r="A149" s="30" t="s">
        <v>3</v>
      </c>
      <c r="B149" s="166"/>
      <c r="C149" s="167" t="s">
        <v>1128</v>
      </c>
      <c r="D149" s="168"/>
      <c r="E149" s="159"/>
      <c r="F149" s="176" t="s">
        <v>1129</v>
      </c>
      <c r="G149" s="162" t="s">
        <v>18</v>
      </c>
      <c r="H149" s="163"/>
      <c r="I149" s="164"/>
      <c r="J149" s="165"/>
      <c r="K149" s="58"/>
      <c r="L149" s="56"/>
      <c r="M149" s="56" t="str">
        <f t="shared" si="1"/>
        <v xml:space="preserve"> </v>
      </c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</row>
    <row r="150" spans="1:113" s="112" customFormat="1" ht="12" x14ac:dyDescent="0.2">
      <c r="A150" s="30" t="s">
        <v>55</v>
      </c>
      <c r="B150" s="150" t="s">
        <v>1130</v>
      </c>
      <c r="C150" s="151"/>
      <c r="D150" s="52"/>
      <c r="E150" s="157"/>
      <c r="F150" s="43" t="s">
        <v>1131</v>
      </c>
      <c r="G150" s="54"/>
      <c r="H150" s="55"/>
      <c r="I150" s="56"/>
      <c r="J150" s="57"/>
      <c r="K150" s="58"/>
      <c r="L150" s="56"/>
      <c r="M150" s="56" t="str">
        <f>IF(ISNUMBER(H150),L150*H150,IF(ISNUMBER(J150),J150,IF(J150="RATE ONLY",LOWER("RATE ONLY")," ")))</f>
        <v xml:space="preserve"> </v>
      </c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</row>
    <row r="151" spans="1:113" s="112" customFormat="1" x14ac:dyDescent="0.2">
      <c r="A151" s="30"/>
      <c r="B151" s="42"/>
      <c r="C151" s="51"/>
      <c r="D151" s="52"/>
      <c r="E151" s="51"/>
      <c r="F151" s="53"/>
      <c r="G151" s="103"/>
      <c r="H151" s="45"/>
      <c r="I151" s="104"/>
      <c r="J151" s="105"/>
      <c r="K151" s="48"/>
      <c r="L151" s="106"/>
      <c r="M151" s="104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</row>
    <row r="152" spans="1:113" s="112" customFormat="1" ht="22.8" x14ac:dyDescent="0.2">
      <c r="A152" s="30" t="s">
        <v>3</v>
      </c>
      <c r="B152" s="155"/>
      <c r="C152" s="151" t="s">
        <v>1133</v>
      </c>
      <c r="D152" s="52"/>
      <c r="E152" s="157"/>
      <c r="F152" s="53" t="s">
        <v>1132</v>
      </c>
      <c r="G152" s="54" t="s">
        <v>68</v>
      </c>
      <c r="H152" s="55"/>
      <c r="I152" s="56" t="s">
        <v>5149</v>
      </c>
      <c r="J152" s="57"/>
      <c r="K152" s="58"/>
      <c r="L152" s="56">
        <v>200000</v>
      </c>
      <c r="M152" s="56" t="str">
        <f>IF(ISNUMBER(H152),L152*H152,IF(ISNUMBER(J152),J152,IF(J152="RATE ONLY",LOWER("RATE ONLY")," ")))</f>
        <v xml:space="preserve"> </v>
      </c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</row>
    <row r="153" spans="1:113" s="112" customFormat="1" x14ac:dyDescent="0.2">
      <c r="A153" s="30"/>
      <c r="B153" s="42"/>
      <c r="C153" s="51"/>
      <c r="D153" s="52"/>
      <c r="E153" s="51"/>
      <c r="F153" s="53"/>
      <c r="G153" s="103"/>
      <c r="H153" s="45"/>
      <c r="I153" s="104"/>
      <c r="J153" s="105"/>
      <c r="K153" s="48"/>
      <c r="L153" s="106"/>
      <c r="M153" s="104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</row>
    <row r="154" spans="1:113" s="112" customFormat="1" x14ac:dyDescent="0.2">
      <c r="A154" s="30" t="s">
        <v>3</v>
      </c>
      <c r="B154" s="155"/>
      <c r="C154" s="151" t="s">
        <v>1134</v>
      </c>
      <c r="D154" s="52"/>
      <c r="E154" s="157"/>
      <c r="F154" s="53" t="s">
        <v>1135</v>
      </c>
      <c r="G154" s="54" t="s">
        <v>18</v>
      </c>
      <c r="H154" s="55"/>
      <c r="I154" s="56"/>
      <c r="J154" s="57"/>
      <c r="K154" s="58"/>
      <c r="L154" s="56">
        <v>50000</v>
      </c>
      <c r="M154" s="56" t="str">
        <f>IF(ISNUMBER(H154),L154*H154,IF(ISNUMBER(J154),J154,IF(J154="RATE ONLY",LOWER("RATE ONLY")," ")))</f>
        <v xml:space="preserve"> </v>
      </c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</row>
    <row r="155" spans="1:113" s="112" customFormat="1" x14ac:dyDescent="0.2">
      <c r="A155" s="30"/>
      <c r="B155" s="42"/>
      <c r="C155" s="51"/>
      <c r="D155" s="52"/>
      <c r="E155" s="51"/>
      <c r="F155" s="53"/>
      <c r="G155" s="103"/>
      <c r="H155" s="45"/>
      <c r="I155" s="104"/>
      <c r="J155" s="105"/>
      <c r="K155" s="48"/>
      <c r="L155" s="106"/>
      <c r="M155" s="104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/>
      <c r="BA155" s="111"/>
      <c r="BB155" s="111"/>
      <c r="BC155" s="111"/>
      <c r="BD155" s="111"/>
      <c r="BE155" s="111"/>
      <c r="BF155" s="111"/>
      <c r="BG155" s="111"/>
      <c r="BH155" s="111"/>
      <c r="BI155" s="111"/>
      <c r="BJ155" s="111"/>
      <c r="BK155" s="111"/>
      <c r="BL155" s="111"/>
      <c r="BM155" s="111"/>
      <c r="BN155" s="111"/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</row>
    <row r="156" spans="1:113" s="112" customFormat="1" ht="36" hidden="1" x14ac:dyDescent="0.2">
      <c r="A156" s="30" t="s">
        <v>55</v>
      </c>
      <c r="B156" s="150" t="s">
        <v>1136</v>
      </c>
      <c r="C156" s="151"/>
      <c r="D156" s="52"/>
      <c r="E156" s="157"/>
      <c r="F156" s="43" t="s">
        <v>1138</v>
      </c>
      <c r="G156" s="54"/>
      <c r="H156" s="55"/>
      <c r="I156" s="56"/>
      <c r="J156" s="57"/>
      <c r="K156" s="58"/>
      <c r="L156" s="56"/>
      <c r="M156" s="56" t="str">
        <f>IF(ISNUMBER(H156),L156*H156,IF(ISNUMBER(J156),J156,IF(J156="RATE ONLY",LOWER("RATE ONLY")," ")))</f>
        <v xml:space="preserve"> </v>
      </c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  <c r="BH156" s="111"/>
      <c r="BI156" s="111"/>
      <c r="BJ156" s="111"/>
      <c r="BK156" s="111"/>
      <c r="BL156" s="111"/>
      <c r="BM156" s="111"/>
      <c r="BN156" s="111"/>
      <c r="BO156" s="111"/>
      <c r="BP156" s="111"/>
      <c r="BQ156" s="111"/>
      <c r="BR156" s="111"/>
      <c r="BS156" s="111"/>
      <c r="BT156" s="111"/>
      <c r="BU156" s="111"/>
      <c r="BV156" s="111"/>
      <c r="BW156" s="111"/>
      <c r="BX156" s="111"/>
      <c r="BY156" s="111"/>
      <c r="BZ156" s="111"/>
      <c r="CA156" s="111"/>
      <c r="CB156" s="111"/>
      <c r="CC156" s="111"/>
      <c r="CD156" s="111"/>
      <c r="CE156" s="111"/>
      <c r="CF156" s="111"/>
      <c r="CG156" s="111"/>
      <c r="CH156" s="111"/>
      <c r="CI156" s="111"/>
      <c r="CJ156" s="111"/>
      <c r="CK156" s="111"/>
      <c r="CL156" s="111"/>
      <c r="CM156" s="111"/>
      <c r="CN156" s="111"/>
      <c r="CO156" s="111"/>
      <c r="CP156" s="111"/>
      <c r="CQ156" s="111"/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</row>
    <row r="157" spans="1:113" s="112" customFormat="1" hidden="1" x14ac:dyDescent="0.2">
      <c r="A157" s="30"/>
      <c r="B157" s="42"/>
      <c r="C157" s="51"/>
      <c r="D157" s="52"/>
      <c r="E157" s="51"/>
      <c r="F157" s="53"/>
      <c r="G157" s="103"/>
      <c r="H157" s="45"/>
      <c r="I157" s="104"/>
      <c r="J157" s="105"/>
      <c r="K157" s="48"/>
      <c r="L157" s="106"/>
      <c r="M157" s="104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11"/>
      <c r="CO157" s="111"/>
      <c r="CP157" s="111"/>
      <c r="CQ157" s="111"/>
      <c r="CR157" s="111"/>
      <c r="CS157" s="111"/>
      <c r="CT157" s="111"/>
      <c r="CU157" s="111"/>
      <c r="CV157" s="111"/>
      <c r="CW157" s="111"/>
      <c r="CX157" s="111"/>
      <c r="CY157" s="111"/>
      <c r="CZ157" s="111"/>
      <c r="DA157" s="111"/>
      <c r="DB157" s="111"/>
      <c r="DC157" s="111"/>
      <c r="DD157" s="111"/>
      <c r="DE157" s="111"/>
      <c r="DF157" s="111"/>
      <c r="DG157" s="111"/>
      <c r="DH157" s="111"/>
      <c r="DI157" s="111"/>
    </row>
    <row r="158" spans="1:113" s="112" customFormat="1" ht="22.8" hidden="1" x14ac:dyDescent="0.2">
      <c r="A158" s="30" t="s">
        <v>3</v>
      </c>
      <c r="B158" s="166"/>
      <c r="C158" s="167" t="s">
        <v>1137</v>
      </c>
      <c r="D158" s="168"/>
      <c r="E158" s="159"/>
      <c r="F158" s="176" t="s">
        <v>1139</v>
      </c>
      <c r="G158" s="162" t="s">
        <v>89</v>
      </c>
      <c r="H158" s="163"/>
      <c r="I158" s="164"/>
      <c r="J158" s="165"/>
      <c r="K158" s="58"/>
      <c r="L158" s="56"/>
      <c r="M158" s="56" t="str">
        <f>IF(ISNUMBER(H158),L158*H158,IF(ISNUMBER(J158),J158,IF(J158="RATE ONLY",LOWER("RATE ONLY")," ")))</f>
        <v xml:space="preserve"> </v>
      </c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/>
      <c r="BB158" s="111"/>
      <c r="BC158" s="111"/>
      <c r="BD158" s="111"/>
      <c r="BE158" s="111"/>
      <c r="BF158" s="111"/>
      <c r="BG158" s="111"/>
      <c r="BH158" s="111"/>
      <c r="BI158" s="111"/>
      <c r="BJ158" s="111"/>
      <c r="BK158" s="111"/>
      <c r="BL158" s="111"/>
      <c r="BM158" s="111"/>
      <c r="BN158" s="111"/>
      <c r="BO158" s="111"/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1"/>
      <c r="CC158" s="111"/>
      <c r="CD158" s="111"/>
      <c r="CE158" s="111"/>
      <c r="CF158" s="111"/>
      <c r="CG158" s="111"/>
      <c r="CH158" s="111"/>
      <c r="CI158" s="111"/>
      <c r="CJ158" s="111"/>
      <c r="CK158" s="111"/>
      <c r="CL158" s="111"/>
      <c r="CM158" s="111"/>
      <c r="CN158" s="111"/>
      <c r="CO158" s="111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</row>
    <row r="159" spans="1:113" s="112" customFormat="1" ht="22.8" hidden="1" x14ac:dyDescent="0.2">
      <c r="A159" s="30" t="s">
        <v>3</v>
      </c>
      <c r="B159" s="166"/>
      <c r="C159" s="167" t="s">
        <v>1141</v>
      </c>
      <c r="D159" s="168"/>
      <c r="E159" s="159"/>
      <c r="F159" s="176" t="s">
        <v>1140</v>
      </c>
      <c r="G159" s="162" t="s">
        <v>14</v>
      </c>
      <c r="H159" s="163"/>
      <c r="I159" s="164"/>
      <c r="J159" s="165"/>
      <c r="K159" s="58"/>
      <c r="L159" s="56"/>
      <c r="M159" s="56" t="str">
        <f>IF(ISNUMBER(H159),L159*H159,IF(ISNUMBER(J159),J159,IF(J159="RATE ONLY",LOWER("RATE ONLY")," ")))</f>
        <v xml:space="preserve"> </v>
      </c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11"/>
      <c r="CO159" s="111"/>
      <c r="CP159" s="111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</row>
    <row r="160" spans="1:113" s="112" customFormat="1" ht="57" hidden="1" x14ac:dyDescent="0.2">
      <c r="A160" s="30"/>
      <c r="B160" s="179"/>
      <c r="C160" s="192"/>
      <c r="D160" s="192"/>
      <c r="E160" s="160"/>
      <c r="F160" s="193" t="s">
        <v>3630</v>
      </c>
      <c r="G160" s="162"/>
      <c r="H160" s="163"/>
      <c r="I160" s="165"/>
      <c r="J160" s="165"/>
      <c r="K160" s="58"/>
      <c r="L160" s="56"/>
      <c r="M160" s="56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</row>
    <row r="161" spans="1:113" s="112" customFormat="1" ht="12" hidden="1" x14ac:dyDescent="0.2">
      <c r="A161" s="30" t="s">
        <v>55</v>
      </c>
      <c r="B161" s="150" t="s">
        <v>1142</v>
      </c>
      <c r="C161" s="151"/>
      <c r="D161" s="52"/>
      <c r="E161" s="157"/>
      <c r="F161" s="43" t="s">
        <v>1143</v>
      </c>
      <c r="G161" s="54" t="s">
        <v>4277</v>
      </c>
      <c r="H161" s="55"/>
      <c r="I161" s="56"/>
      <c r="J161" s="57"/>
      <c r="K161" s="58"/>
      <c r="L161" s="56"/>
      <c r="M161" s="56" t="str">
        <f>IF(ISNUMBER(H161),L161*H161,IF(ISNUMBER(J161),J161,IF(J161="RATE ONLY",LOWER("RATE ONLY")," ")))</f>
        <v xml:space="preserve"> </v>
      </c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/>
      <c r="BA161" s="111"/>
      <c r="BB161" s="111"/>
      <c r="BC161" s="111"/>
      <c r="BD161" s="111"/>
      <c r="BE161" s="111"/>
      <c r="BF161" s="111"/>
      <c r="BG161" s="111"/>
      <c r="BH161" s="111"/>
      <c r="BI161" s="111"/>
      <c r="BJ161" s="111"/>
      <c r="BK161" s="111"/>
      <c r="BL161" s="111"/>
      <c r="BM161" s="111"/>
      <c r="BN161" s="111"/>
      <c r="BO161" s="111"/>
      <c r="BP161" s="111"/>
      <c r="BQ161" s="111"/>
      <c r="BR161" s="111"/>
      <c r="BS161" s="111"/>
      <c r="BT161" s="111"/>
      <c r="BU161" s="111"/>
      <c r="BV161" s="111"/>
      <c r="BW161" s="111"/>
      <c r="BX161" s="111"/>
      <c r="BY161" s="111"/>
      <c r="BZ161" s="111"/>
      <c r="CA161" s="111"/>
      <c r="CB161" s="111"/>
      <c r="CC161" s="111"/>
      <c r="CD161" s="111"/>
      <c r="CE161" s="111"/>
      <c r="CF161" s="111"/>
      <c r="CG161" s="111"/>
      <c r="CH161" s="111"/>
      <c r="CI161" s="111"/>
      <c r="CJ161" s="111"/>
      <c r="CK161" s="111"/>
      <c r="CL161" s="111"/>
      <c r="CM161" s="111"/>
      <c r="CN161" s="111"/>
      <c r="CO161" s="111"/>
      <c r="CP161" s="111"/>
      <c r="CQ161" s="111"/>
      <c r="CR161" s="111"/>
      <c r="CS161" s="111"/>
      <c r="CT161" s="111"/>
      <c r="CU161" s="111"/>
      <c r="CV161" s="111"/>
      <c r="CW161" s="111"/>
      <c r="CX161" s="111"/>
      <c r="CY161" s="111"/>
      <c r="CZ161" s="111"/>
      <c r="DA161" s="111"/>
      <c r="DB161" s="111"/>
      <c r="DC161" s="111"/>
      <c r="DD161" s="111"/>
      <c r="DE161" s="111"/>
      <c r="DF161" s="111"/>
      <c r="DG161" s="111"/>
      <c r="DH161" s="111"/>
      <c r="DI161" s="111"/>
    </row>
    <row r="162" spans="1:113" s="112" customFormat="1" hidden="1" x14ac:dyDescent="0.2">
      <c r="A162" s="30"/>
      <c r="B162" s="42"/>
      <c r="C162" s="51"/>
      <c r="D162" s="52"/>
      <c r="E162" s="51"/>
      <c r="F162" s="53"/>
      <c r="G162" s="103"/>
      <c r="H162" s="45"/>
      <c r="I162" s="104"/>
      <c r="J162" s="105"/>
      <c r="K162" s="48"/>
      <c r="L162" s="106"/>
      <c r="M162" s="104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111"/>
      <c r="AO162" s="111"/>
      <c r="AP162" s="111"/>
      <c r="AQ162" s="111"/>
      <c r="AR162" s="111"/>
      <c r="AS162" s="111"/>
      <c r="AT162" s="111"/>
      <c r="AU162" s="111"/>
      <c r="AV162" s="111"/>
      <c r="AW162" s="111"/>
      <c r="AX162" s="111"/>
      <c r="AY162" s="111"/>
      <c r="AZ162" s="111"/>
      <c r="BA162" s="111"/>
      <c r="BB162" s="111"/>
      <c r="BC162" s="111"/>
      <c r="BD162" s="111"/>
      <c r="BE162" s="111"/>
      <c r="BF162" s="111"/>
      <c r="BG162" s="111"/>
      <c r="BH162" s="111"/>
      <c r="BI162" s="111"/>
      <c r="BJ162" s="111"/>
      <c r="BK162" s="111"/>
      <c r="BL162" s="111"/>
      <c r="BM162" s="111"/>
      <c r="BN162" s="111"/>
      <c r="BO162" s="111"/>
      <c r="BP162" s="111"/>
      <c r="BQ162" s="111"/>
      <c r="BR162" s="111"/>
      <c r="BS162" s="111"/>
      <c r="BT162" s="111"/>
      <c r="BU162" s="111"/>
      <c r="BV162" s="111"/>
      <c r="BW162" s="111"/>
      <c r="BX162" s="111"/>
      <c r="BY162" s="111"/>
      <c r="BZ162" s="111"/>
      <c r="CA162" s="111"/>
      <c r="CB162" s="111"/>
      <c r="CC162" s="111"/>
      <c r="CD162" s="111"/>
      <c r="CE162" s="111"/>
      <c r="CF162" s="111"/>
      <c r="CG162" s="111"/>
      <c r="CH162" s="111"/>
      <c r="CI162" s="111"/>
      <c r="CJ162" s="111"/>
      <c r="CK162" s="111"/>
      <c r="CL162" s="111"/>
      <c r="CM162" s="111"/>
      <c r="CN162" s="111"/>
      <c r="CO162" s="111"/>
      <c r="CP162" s="111"/>
      <c r="CQ162" s="111"/>
      <c r="CR162" s="111"/>
      <c r="CS162" s="111"/>
      <c r="CT162" s="111"/>
      <c r="CU162" s="111"/>
      <c r="CV162" s="111"/>
      <c r="CW162" s="111"/>
      <c r="CX162" s="111"/>
      <c r="CY162" s="111"/>
      <c r="CZ162" s="111"/>
      <c r="DA162" s="111"/>
      <c r="DB162" s="111"/>
      <c r="DC162" s="111"/>
      <c r="DD162" s="111"/>
      <c r="DE162" s="111"/>
      <c r="DF162" s="111"/>
      <c r="DG162" s="111"/>
      <c r="DH162" s="111"/>
      <c r="DI162" s="111"/>
    </row>
    <row r="163" spans="1:113" s="112" customFormat="1" ht="12" hidden="1" x14ac:dyDescent="0.2">
      <c r="A163" s="30" t="s">
        <v>55</v>
      </c>
      <c r="B163" s="150" t="s">
        <v>1144</v>
      </c>
      <c r="C163" s="151"/>
      <c r="D163" s="52"/>
      <c r="E163" s="157"/>
      <c r="F163" s="43" t="s">
        <v>1080</v>
      </c>
      <c r="G163" s="54"/>
      <c r="H163" s="55"/>
      <c r="I163" s="56"/>
      <c r="J163" s="57"/>
      <c r="K163" s="58"/>
      <c r="L163" s="56"/>
      <c r="M163" s="56" t="str">
        <f>IF(ISNUMBER(H163),L163*H163,IF(ISNUMBER(J163),J163,IF(J163="RATE ONLY",LOWER("RATE ONLY")," ")))</f>
        <v xml:space="preserve"> </v>
      </c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11"/>
      <c r="CO163" s="111"/>
      <c r="CP163" s="111"/>
      <c r="CQ163" s="111"/>
      <c r="CR163" s="111"/>
      <c r="CS163" s="111"/>
      <c r="CT163" s="111"/>
      <c r="CU163" s="111"/>
      <c r="CV163" s="111"/>
      <c r="CW163" s="111"/>
      <c r="CX163" s="111"/>
      <c r="CY163" s="111"/>
      <c r="CZ163" s="111"/>
      <c r="DA163" s="111"/>
      <c r="DB163" s="111"/>
      <c r="DC163" s="111"/>
      <c r="DD163" s="111"/>
      <c r="DE163" s="111"/>
      <c r="DF163" s="111"/>
      <c r="DG163" s="111"/>
      <c r="DH163" s="111"/>
      <c r="DI163" s="111"/>
    </row>
    <row r="164" spans="1:113" s="112" customFormat="1" hidden="1" x14ac:dyDescent="0.2">
      <c r="A164" s="30"/>
      <c r="B164" s="42"/>
      <c r="C164" s="51"/>
      <c r="D164" s="52"/>
      <c r="E164" s="51"/>
      <c r="F164" s="53"/>
      <c r="G164" s="103"/>
      <c r="H164" s="45"/>
      <c r="I164" s="104"/>
      <c r="J164" s="105"/>
      <c r="K164" s="48"/>
      <c r="L164" s="106"/>
      <c r="M164" s="104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11"/>
      <c r="CO164" s="111"/>
      <c r="CP164" s="111"/>
      <c r="CQ164" s="111"/>
      <c r="CR164" s="111"/>
      <c r="CS164" s="111"/>
      <c r="CT164" s="111"/>
      <c r="CU164" s="111"/>
      <c r="CV164" s="111"/>
      <c r="CW164" s="111"/>
      <c r="CX164" s="111"/>
      <c r="CY164" s="111"/>
      <c r="CZ164" s="111"/>
      <c r="DA164" s="111"/>
      <c r="DB164" s="111"/>
      <c r="DC164" s="111"/>
      <c r="DD164" s="111"/>
      <c r="DE164" s="111"/>
      <c r="DF164" s="111"/>
      <c r="DG164" s="111"/>
      <c r="DH164" s="111"/>
      <c r="DI164" s="111"/>
    </row>
    <row r="165" spans="1:113" s="112" customFormat="1" hidden="1" x14ac:dyDescent="0.2">
      <c r="A165" s="30" t="s">
        <v>3</v>
      </c>
      <c r="B165" s="166"/>
      <c r="C165" s="167" t="s">
        <v>1145</v>
      </c>
      <c r="D165" s="168"/>
      <c r="E165" s="159"/>
      <c r="F165" s="176" t="s">
        <v>1147</v>
      </c>
      <c r="G165" s="162" t="s">
        <v>4277</v>
      </c>
      <c r="H165" s="163"/>
      <c r="I165" s="164"/>
      <c r="J165" s="165"/>
      <c r="K165" s="58"/>
      <c r="L165" s="56"/>
      <c r="M165" s="56" t="str">
        <f>IF(ISNUMBER(H165),L165*H165,IF(ISNUMBER(J165),J165,IF(J165="RATE ONLY",LOWER("RATE ONLY")," ")))</f>
        <v xml:space="preserve"> </v>
      </c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11"/>
      <c r="CO165" s="111"/>
      <c r="CP165" s="111"/>
      <c r="CQ165" s="111"/>
      <c r="CR165" s="111"/>
      <c r="CS165" s="111"/>
      <c r="CT165" s="111"/>
      <c r="CU165" s="111"/>
      <c r="CV165" s="111"/>
      <c r="CW165" s="111"/>
      <c r="CX165" s="111"/>
      <c r="CY165" s="111"/>
      <c r="CZ165" s="111"/>
      <c r="DA165" s="111"/>
      <c r="DB165" s="111"/>
      <c r="DC165" s="111"/>
      <c r="DD165" s="111"/>
      <c r="DE165" s="111"/>
      <c r="DF165" s="111"/>
      <c r="DG165" s="111"/>
      <c r="DH165" s="111"/>
      <c r="DI165" s="111"/>
    </row>
    <row r="166" spans="1:113" s="112" customFormat="1" hidden="1" x14ac:dyDescent="0.2">
      <c r="A166" s="30" t="s">
        <v>3</v>
      </c>
      <c r="B166" s="166"/>
      <c r="C166" s="167" t="s">
        <v>1146</v>
      </c>
      <c r="D166" s="168"/>
      <c r="E166" s="159"/>
      <c r="F166" s="176" t="s">
        <v>1148</v>
      </c>
      <c r="G166" s="162" t="s">
        <v>4277</v>
      </c>
      <c r="H166" s="163"/>
      <c r="I166" s="164"/>
      <c r="J166" s="165"/>
      <c r="K166" s="58"/>
      <c r="L166" s="56"/>
      <c r="M166" s="56" t="str">
        <f>IF(ISNUMBER(H166),L166*H166,IF(ISNUMBER(J166),J166,IF(J166="RATE ONLY",LOWER("RATE ONLY")," ")))</f>
        <v xml:space="preserve"> </v>
      </c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11"/>
      <c r="CO166" s="111"/>
      <c r="CP166" s="111"/>
      <c r="CQ166" s="111"/>
      <c r="CR166" s="111"/>
      <c r="CS166" s="111"/>
      <c r="CT166" s="111"/>
      <c r="CU166" s="111"/>
      <c r="CV166" s="111"/>
      <c r="CW166" s="111"/>
      <c r="CX166" s="111"/>
      <c r="CY166" s="111"/>
      <c r="CZ166" s="111"/>
      <c r="DA166" s="111"/>
      <c r="DB166" s="111"/>
      <c r="DC166" s="111"/>
      <c r="DD166" s="111"/>
      <c r="DE166" s="111"/>
      <c r="DF166" s="111"/>
      <c r="DG166" s="111"/>
      <c r="DH166" s="111"/>
      <c r="DI166" s="111"/>
    </row>
    <row r="167" spans="1:113" s="112" customFormat="1" ht="12" hidden="1" x14ac:dyDescent="0.2">
      <c r="A167" s="30" t="s">
        <v>55</v>
      </c>
      <c r="B167" s="150" t="s">
        <v>1149</v>
      </c>
      <c r="C167" s="151"/>
      <c r="D167" s="52"/>
      <c r="E167" s="157"/>
      <c r="F167" s="43" t="s">
        <v>1150</v>
      </c>
      <c r="G167" s="54" t="s">
        <v>4277</v>
      </c>
      <c r="H167" s="55"/>
      <c r="I167" s="56"/>
      <c r="J167" s="57"/>
      <c r="K167" s="58"/>
      <c r="L167" s="56"/>
      <c r="M167" s="56" t="str">
        <f>IF(ISNUMBER(H167),L167*H167,IF(ISNUMBER(J167),J167,IF(J167="RATE ONLY",LOWER("RATE ONLY")," ")))</f>
        <v xml:space="preserve"> </v>
      </c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11"/>
      <c r="CO167" s="111"/>
      <c r="CP167" s="111"/>
      <c r="CQ167" s="111"/>
      <c r="CR167" s="111"/>
      <c r="CS167" s="111"/>
      <c r="CT167" s="111"/>
      <c r="CU167" s="111"/>
      <c r="CV167" s="111"/>
      <c r="CW167" s="111"/>
      <c r="CX167" s="111"/>
      <c r="CY167" s="111"/>
      <c r="CZ167" s="111"/>
      <c r="DA167" s="111"/>
      <c r="DB167" s="111"/>
      <c r="DC167" s="111"/>
      <c r="DD167" s="111"/>
      <c r="DE167" s="111"/>
      <c r="DF167" s="111"/>
      <c r="DG167" s="111"/>
      <c r="DH167" s="111"/>
      <c r="DI167" s="111"/>
    </row>
    <row r="168" spans="1:113" s="112" customFormat="1" hidden="1" x14ac:dyDescent="0.2">
      <c r="A168" s="30"/>
      <c r="B168" s="42"/>
      <c r="C168" s="51"/>
      <c r="D168" s="52"/>
      <c r="E168" s="51"/>
      <c r="F168" s="53"/>
      <c r="G168" s="103"/>
      <c r="H168" s="45"/>
      <c r="I168" s="104"/>
      <c r="J168" s="105"/>
      <c r="K168" s="48"/>
      <c r="L168" s="106"/>
      <c r="M168" s="104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111"/>
      <c r="AM168" s="111"/>
      <c r="AN168" s="111"/>
      <c r="AO168" s="111"/>
      <c r="AP168" s="111"/>
      <c r="AQ168" s="111"/>
      <c r="AR168" s="111"/>
      <c r="AS168" s="111"/>
      <c r="AT168" s="111"/>
      <c r="AU168" s="111"/>
      <c r="AV168" s="111"/>
      <c r="AW168" s="111"/>
      <c r="AX168" s="111"/>
      <c r="AY168" s="111"/>
      <c r="AZ168" s="111"/>
      <c r="BA168" s="111"/>
      <c r="BB168" s="111"/>
      <c r="BC168" s="111"/>
      <c r="BD168" s="111"/>
      <c r="BE168" s="111"/>
      <c r="BF168" s="111"/>
      <c r="BG168" s="111"/>
      <c r="BH168" s="111"/>
      <c r="BI168" s="111"/>
      <c r="BJ168" s="111"/>
      <c r="BK168" s="111"/>
      <c r="BL168" s="111"/>
      <c r="BM168" s="111"/>
      <c r="BN168" s="111"/>
      <c r="BO168" s="111"/>
      <c r="BP168" s="111"/>
      <c r="BQ168" s="111"/>
      <c r="BR168" s="111"/>
      <c r="BS168" s="111"/>
      <c r="BT168" s="111"/>
      <c r="BU168" s="111"/>
      <c r="BV168" s="111"/>
      <c r="BW168" s="111"/>
      <c r="BX168" s="111"/>
      <c r="BY168" s="111"/>
      <c r="BZ168" s="111"/>
      <c r="CA168" s="111"/>
      <c r="CB168" s="111"/>
      <c r="CC168" s="111"/>
      <c r="CD168" s="111"/>
      <c r="CE168" s="111"/>
      <c r="CF168" s="111"/>
      <c r="CG168" s="111"/>
      <c r="CH168" s="111"/>
      <c r="CI168" s="111"/>
      <c r="CJ168" s="111"/>
      <c r="CK168" s="111"/>
      <c r="CL168" s="111"/>
      <c r="CM168" s="111"/>
      <c r="CN168" s="111"/>
      <c r="CO168" s="111"/>
      <c r="CP168" s="111"/>
      <c r="CQ168" s="111"/>
      <c r="CR168" s="111"/>
      <c r="CS168" s="111"/>
      <c r="CT168" s="111"/>
      <c r="CU168" s="111"/>
      <c r="CV168" s="111"/>
      <c r="CW168" s="111"/>
      <c r="CX168" s="111"/>
      <c r="CY168" s="111"/>
      <c r="CZ168" s="111"/>
      <c r="DA168" s="111"/>
      <c r="DB168" s="111"/>
      <c r="DC168" s="111"/>
      <c r="DD168" s="111"/>
      <c r="DE168" s="111"/>
      <c r="DF168" s="111"/>
      <c r="DG168" s="111"/>
      <c r="DH168" s="111"/>
      <c r="DI168" s="111"/>
    </row>
    <row r="169" spans="1:113" s="112" customFormat="1" x14ac:dyDescent="0.2">
      <c r="A169" s="30"/>
      <c r="B169" s="42"/>
      <c r="C169" s="51"/>
      <c r="D169" s="52"/>
      <c r="E169" s="51"/>
      <c r="F169" s="53"/>
      <c r="G169" s="103"/>
      <c r="H169" s="45"/>
      <c r="I169" s="104"/>
      <c r="J169" s="105"/>
      <c r="K169" s="48"/>
      <c r="L169" s="106"/>
      <c r="M169" s="104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1"/>
      <c r="BJ169" s="111"/>
      <c r="BK169" s="111"/>
      <c r="BL169" s="111"/>
      <c r="BM169" s="111"/>
      <c r="BN169" s="111"/>
      <c r="BO169" s="111"/>
      <c r="BP169" s="111"/>
      <c r="BQ169" s="111"/>
      <c r="BR169" s="111"/>
      <c r="BS169" s="111"/>
      <c r="BT169" s="111"/>
      <c r="BU169" s="111"/>
      <c r="BV169" s="111"/>
      <c r="BW169" s="111"/>
      <c r="BX169" s="111"/>
      <c r="BY169" s="111"/>
      <c r="BZ169" s="111"/>
      <c r="CA169" s="111"/>
      <c r="CB169" s="111"/>
      <c r="CC169" s="111"/>
      <c r="CD169" s="111"/>
      <c r="CE169" s="111"/>
      <c r="CF169" s="111"/>
      <c r="CG169" s="111"/>
      <c r="CH169" s="111"/>
      <c r="CI169" s="111"/>
      <c r="CJ169" s="111"/>
      <c r="CK169" s="111"/>
      <c r="CL169" s="111"/>
      <c r="CM169" s="111"/>
      <c r="CN169" s="111"/>
      <c r="CO169" s="111"/>
      <c r="CP169" s="111"/>
      <c r="CQ169" s="111"/>
      <c r="CR169" s="111"/>
      <c r="CS169" s="111"/>
      <c r="CT169" s="111"/>
      <c r="CU169" s="111"/>
      <c r="CV169" s="111"/>
      <c r="CW169" s="111"/>
      <c r="CX169" s="111"/>
      <c r="CY169" s="111"/>
      <c r="CZ169" s="111"/>
      <c r="DA169" s="111"/>
      <c r="DB169" s="111"/>
      <c r="DC169" s="111"/>
      <c r="DD169" s="111"/>
      <c r="DE169" s="111"/>
      <c r="DF169" s="111"/>
      <c r="DG169" s="111"/>
      <c r="DH169" s="111"/>
      <c r="DI169" s="111"/>
    </row>
    <row r="170" spans="1:113" s="112" customFormat="1" x14ac:dyDescent="0.2">
      <c r="A170" s="30"/>
      <c r="B170" s="42"/>
      <c r="C170" s="51"/>
      <c r="D170" s="52"/>
      <c r="E170" s="51"/>
      <c r="F170" s="53"/>
      <c r="G170" s="103"/>
      <c r="H170" s="45"/>
      <c r="I170" s="104"/>
      <c r="J170" s="105"/>
      <c r="K170" s="48"/>
      <c r="L170" s="106"/>
      <c r="M170" s="104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111"/>
      <c r="AO170" s="111"/>
      <c r="AP170" s="111"/>
      <c r="AQ170" s="111"/>
      <c r="AR170" s="111"/>
      <c r="AS170" s="111"/>
      <c r="AT170" s="111"/>
      <c r="AU170" s="111"/>
      <c r="AV170" s="111"/>
      <c r="AW170" s="111"/>
      <c r="AX170" s="111"/>
      <c r="AY170" s="111"/>
      <c r="AZ170" s="111"/>
      <c r="BA170" s="111"/>
      <c r="BB170" s="111"/>
      <c r="BC170" s="111"/>
      <c r="BD170" s="111"/>
      <c r="BE170" s="111"/>
      <c r="BF170" s="111"/>
      <c r="BG170" s="111"/>
      <c r="BH170" s="111"/>
      <c r="BI170" s="111"/>
      <c r="BJ170" s="111"/>
      <c r="BK170" s="111"/>
      <c r="BL170" s="111"/>
      <c r="BM170" s="111"/>
      <c r="BN170" s="111"/>
      <c r="BO170" s="111"/>
      <c r="BP170" s="111"/>
      <c r="BQ170" s="111"/>
      <c r="BR170" s="111"/>
      <c r="BS170" s="111"/>
      <c r="BT170" s="111"/>
      <c r="BU170" s="111"/>
      <c r="BV170" s="111"/>
      <c r="BW170" s="111"/>
      <c r="BX170" s="111"/>
      <c r="BY170" s="111"/>
      <c r="BZ170" s="111"/>
      <c r="CA170" s="111"/>
      <c r="CB170" s="111"/>
      <c r="CC170" s="111"/>
      <c r="CD170" s="111"/>
      <c r="CE170" s="111"/>
      <c r="CF170" s="111"/>
      <c r="CG170" s="111"/>
      <c r="CH170" s="111"/>
      <c r="CI170" s="111"/>
      <c r="CJ170" s="111"/>
      <c r="CK170" s="111"/>
      <c r="CL170" s="111"/>
      <c r="CM170" s="111"/>
      <c r="CN170" s="111"/>
      <c r="CO170" s="111"/>
      <c r="CP170" s="111"/>
      <c r="CQ170" s="111"/>
      <c r="CR170" s="111"/>
      <c r="CS170" s="111"/>
      <c r="CT170" s="111"/>
      <c r="CU170" s="111"/>
      <c r="CV170" s="111"/>
      <c r="CW170" s="111"/>
      <c r="CX170" s="111"/>
      <c r="CY170" s="111"/>
      <c r="CZ170" s="111"/>
      <c r="DA170" s="111"/>
      <c r="DB170" s="111"/>
      <c r="DC170" s="111"/>
      <c r="DD170" s="111"/>
      <c r="DE170" s="111"/>
      <c r="DF170" s="111"/>
      <c r="DG170" s="111"/>
      <c r="DH170" s="111"/>
      <c r="DI170" s="111"/>
    </row>
    <row r="171" spans="1:113" s="112" customFormat="1" x14ac:dyDescent="0.2">
      <c r="A171" s="30"/>
      <c r="B171" s="42"/>
      <c r="C171" s="51"/>
      <c r="D171" s="52"/>
      <c r="E171" s="51"/>
      <c r="F171" s="53"/>
      <c r="G171" s="103"/>
      <c r="H171" s="45"/>
      <c r="I171" s="104"/>
      <c r="J171" s="105"/>
      <c r="K171" s="48"/>
      <c r="L171" s="106"/>
      <c r="M171" s="104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  <c r="AO171" s="111"/>
      <c r="AP171" s="111"/>
      <c r="AQ171" s="111"/>
      <c r="AR171" s="111"/>
      <c r="AS171" s="111"/>
      <c r="AT171" s="111"/>
      <c r="AU171" s="111"/>
      <c r="AV171" s="111"/>
      <c r="AW171" s="111"/>
      <c r="AX171" s="111"/>
      <c r="AY171" s="111"/>
      <c r="AZ171" s="111"/>
      <c r="BA171" s="111"/>
      <c r="BB171" s="111"/>
      <c r="BC171" s="111"/>
      <c r="BD171" s="111"/>
      <c r="BE171" s="111"/>
      <c r="BF171" s="111"/>
      <c r="BG171" s="111"/>
      <c r="BH171" s="111"/>
      <c r="BI171" s="111"/>
      <c r="BJ171" s="111"/>
      <c r="BK171" s="111"/>
      <c r="BL171" s="111"/>
      <c r="BM171" s="111"/>
      <c r="BN171" s="111"/>
      <c r="BO171" s="111"/>
      <c r="BP171" s="111"/>
      <c r="BQ171" s="111"/>
      <c r="BR171" s="111"/>
      <c r="BS171" s="111"/>
      <c r="BT171" s="111"/>
      <c r="BU171" s="111"/>
      <c r="BV171" s="111"/>
      <c r="BW171" s="111"/>
      <c r="BX171" s="111"/>
      <c r="BY171" s="111"/>
      <c r="BZ171" s="111"/>
      <c r="CA171" s="111"/>
      <c r="CB171" s="111"/>
      <c r="CC171" s="111"/>
      <c r="CD171" s="111"/>
      <c r="CE171" s="111"/>
      <c r="CF171" s="111"/>
      <c r="CG171" s="111"/>
      <c r="CH171" s="111"/>
      <c r="CI171" s="111"/>
      <c r="CJ171" s="111"/>
      <c r="CK171" s="111"/>
      <c r="CL171" s="111"/>
      <c r="CM171" s="111"/>
      <c r="CN171" s="111"/>
      <c r="CO171" s="111"/>
      <c r="CP171" s="111"/>
      <c r="CQ171" s="111"/>
      <c r="CR171" s="111"/>
      <c r="CS171" s="111"/>
      <c r="CT171" s="111"/>
      <c r="CU171" s="111"/>
      <c r="CV171" s="111"/>
      <c r="CW171" s="111"/>
      <c r="CX171" s="111"/>
      <c r="CY171" s="111"/>
      <c r="CZ171" s="111"/>
      <c r="DA171" s="111"/>
      <c r="DB171" s="111"/>
      <c r="DC171" s="111"/>
      <c r="DD171" s="111"/>
      <c r="DE171" s="111"/>
      <c r="DF171" s="111"/>
      <c r="DG171" s="111"/>
      <c r="DH171" s="111"/>
      <c r="DI171" s="111"/>
    </row>
    <row r="172" spans="1:113" s="112" customFormat="1" x14ac:dyDescent="0.2">
      <c r="A172" s="30"/>
      <c r="B172" s="42"/>
      <c r="C172" s="51"/>
      <c r="D172" s="52"/>
      <c r="E172" s="51"/>
      <c r="F172" s="53"/>
      <c r="G172" s="103"/>
      <c r="H172" s="45"/>
      <c r="I172" s="104"/>
      <c r="J172" s="105"/>
      <c r="K172" s="48"/>
      <c r="L172" s="106"/>
      <c r="M172" s="104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111"/>
      <c r="AM172" s="111"/>
      <c r="AN172" s="111"/>
      <c r="AO172" s="111"/>
      <c r="AP172" s="111"/>
      <c r="AQ172" s="111"/>
      <c r="AR172" s="111"/>
      <c r="AS172" s="111"/>
      <c r="AT172" s="111"/>
      <c r="AU172" s="111"/>
      <c r="AV172" s="111"/>
      <c r="AW172" s="111"/>
      <c r="AX172" s="111"/>
      <c r="AY172" s="111"/>
      <c r="AZ172" s="111"/>
      <c r="BA172" s="111"/>
      <c r="BB172" s="111"/>
      <c r="BC172" s="111"/>
      <c r="BD172" s="111"/>
      <c r="BE172" s="111"/>
      <c r="BF172" s="111"/>
      <c r="BG172" s="111"/>
      <c r="BH172" s="111"/>
      <c r="BI172" s="111"/>
      <c r="BJ172" s="111"/>
      <c r="BK172" s="111"/>
      <c r="BL172" s="111"/>
      <c r="BM172" s="111"/>
      <c r="BN172" s="111"/>
      <c r="BO172" s="111"/>
      <c r="BP172" s="111"/>
      <c r="BQ172" s="111"/>
      <c r="BR172" s="111"/>
      <c r="BS172" s="111"/>
      <c r="BT172" s="111"/>
      <c r="BU172" s="111"/>
      <c r="BV172" s="111"/>
      <c r="BW172" s="111"/>
      <c r="BX172" s="111"/>
      <c r="BY172" s="111"/>
      <c r="BZ172" s="111"/>
      <c r="CA172" s="111"/>
      <c r="CB172" s="111"/>
      <c r="CC172" s="111"/>
      <c r="CD172" s="111"/>
      <c r="CE172" s="111"/>
      <c r="CF172" s="111"/>
      <c r="CG172" s="111"/>
      <c r="CH172" s="111"/>
      <c r="CI172" s="111"/>
      <c r="CJ172" s="111"/>
      <c r="CK172" s="111"/>
      <c r="CL172" s="111"/>
      <c r="CM172" s="111"/>
      <c r="CN172" s="111"/>
      <c r="CO172" s="111"/>
      <c r="CP172" s="111"/>
      <c r="CQ172" s="111"/>
      <c r="CR172" s="111"/>
      <c r="CS172" s="111"/>
      <c r="CT172" s="111"/>
      <c r="CU172" s="111"/>
      <c r="CV172" s="111"/>
      <c r="CW172" s="111"/>
      <c r="CX172" s="111"/>
      <c r="CY172" s="111"/>
      <c r="CZ172" s="111"/>
      <c r="DA172" s="111"/>
      <c r="DB172" s="111"/>
      <c r="DC172" s="111"/>
      <c r="DD172" s="111"/>
      <c r="DE172" s="111"/>
      <c r="DF172" s="111"/>
      <c r="DG172" s="111"/>
      <c r="DH172" s="111"/>
      <c r="DI172" s="111"/>
    </row>
    <row r="173" spans="1:113" s="112" customFormat="1" x14ac:dyDescent="0.2">
      <c r="A173" s="30"/>
      <c r="B173" s="42"/>
      <c r="C173" s="51"/>
      <c r="D173" s="52"/>
      <c r="E173" s="51"/>
      <c r="F173" s="53"/>
      <c r="G173" s="103"/>
      <c r="H173" s="45"/>
      <c r="I173" s="104"/>
      <c r="J173" s="105"/>
      <c r="K173" s="48"/>
      <c r="L173" s="106"/>
      <c r="M173" s="104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1"/>
      <c r="AJ173" s="111"/>
      <c r="AK173" s="111"/>
      <c r="AL173" s="111"/>
      <c r="AM173" s="111"/>
      <c r="AN173" s="111"/>
      <c r="AO173" s="111"/>
      <c r="AP173" s="111"/>
      <c r="AQ173" s="111"/>
      <c r="AR173" s="111"/>
      <c r="AS173" s="111"/>
      <c r="AT173" s="111"/>
      <c r="AU173" s="111"/>
      <c r="AV173" s="111"/>
      <c r="AW173" s="111"/>
      <c r="AX173" s="111"/>
      <c r="AY173" s="111"/>
      <c r="AZ173" s="111"/>
      <c r="BA173" s="111"/>
      <c r="BB173" s="111"/>
      <c r="BC173" s="111"/>
      <c r="BD173" s="111"/>
      <c r="BE173" s="111"/>
      <c r="BF173" s="111"/>
      <c r="BG173" s="111"/>
      <c r="BH173" s="111"/>
      <c r="BI173" s="111"/>
      <c r="BJ173" s="111"/>
      <c r="BK173" s="111"/>
      <c r="BL173" s="111"/>
      <c r="BM173" s="111"/>
      <c r="BN173" s="111"/>
      <c r="BO173" s="111"/>
      <c r="BP173" s="111"/>
      <c r="BQ173" s="111"/>
      <c r="BR173" s="111"/>
      <c r="BS173" s="111"/>
      <c r="BT173" s="111"/>
      <c r="BU173" s="111"/>
      <c r="BV173" s="111"/>
      <c r="BW173" s="111"/>
      <c r="BX173" s="111"/>
      <c r="BY173" s="111"/>
      <c r="BZ173" s="111"/>
      <c r="CA173" s="111"/>
      <c r="CB173" s="111"/>
      <c r="CC173" s="111"/>
      <c r="CD173" s="111"/>
      <c r="CE173" s="111"/>
      <c r="CF173" s="111"/>
      <c r="CG173" s="111"/>
      <c r="CH173" s="111"/>
      <c r="CI173" s="111"/>
      <c r="CJ173" s="111"/>
      <c r="CK173" s="111"/>
      <c r="CL173" s="111"/>
      <c r="CM173" s="111"/>
      <c r="CN173" s="111"/>
      <c r="CO173" s="111"/>
      <c r="CP173" s="111"/>
      <c r="CQ173" s="111"/>
      <c r="CR173" s="111"/>
      <c r="CS173" s="111"/>
      <c r="CT173" s="111"/>
      <c r="CU173" s="111"/>
      <c r="CV173" s="111"/>
      <c r="CW173" s="111"/>
      <c r="CX173" s="111"/>
      <c r="CY173" s="111"/>
      <c r="CZ173" s="111"/>
      <c r="DA173" s="111"/>
      <c r="DB173" s="111"/>
      <c r="DC173" s="111"/>
      <c r="DD173" s="111"/>
      <c r="DE173" s="111"/>
      <c r="DF173" s="111"/>
      <c r="DG173" s="111"/>
      <c r="DH173" s="111"/>
      <c r="DI173" s="111"/>
    </row>
    <row r="174" spans="1:113" s="112" customFormat="1" x14ac:dyDescent="0.2">
      <c r="A174" s="30"/>
      <c r="B174" s="42"/>
      <c r="C174" s="51"/>
      <c r="D174" s="52"/>
      <c r="E174" s="51"/>
      <c r="F174" s="53"/>
      <c r="G174" s="103"/>
      <c r="H174" s="45"/>
      <c r="I174" s="104"/>
      <c r="J174" s="105"/>
      <c r="K174" s="48"/>
      <c r="L174" s="106"/>
      <c r="M174" s="104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/>
      <c r="BO174" s="111"/>
      <c r="BP174" s="111"/>
      <c r="BQ174" s="111"/>
      <c r="BR174" s="111"/>
      <c r="BS174" s="111"/>
      <c r="BT174" s="111"/>
      <c r="BU174" s="111"/>
      <c r="BV174" s="111"/>
      <c r="BW174" s="111"/>
      <c r="BX174" s="111"/>
      <c r="BY174" s="111"/>
      <c r="BZ174" s="111"/>
      <c r="CA174" s="111"/>
      <c r="CB174" s="111"/>
      <c r="CC174" s="111"/>
      <c r="CD174" s="111"/>
      <c r="CE174" s="111"/>
      <c r="CF174" s="111"/>
      <c r="CG174" s="111"/>
      <c r="CH174" s="111"/>
      <c r="CI174" s="111"/>
      <c r="CJ174" s="111"/>
      <c r="CK174" s="111"/>
      <c r="CL174" s="111"/>
      <c r="CM174" s="111"/>
      <c r="CN174" s="111"/>
      <c r="CO174" s="111"/>
      <c r="CP174" s="111"/>
      <c r="CQ174" s="111"/>
      <c r="CR174" s="111"/>
      <c r="CS174" s="111"/>
      <c r="CT174" s="111"/>
      <c r="CU174" s="111"/>
      <c r="CV174" s="111"/>
      <c r="CW174" s="111"/>
      <c r="CX174" s="111"/>
      <c r="CY174" s="111"/>
      <c r="CZ174" s="111"/>
      <c r="DA174" s="111"/>
      <c r="DB174" s="111"/>
      <c r="DC174" s="111"/>
      <c r="DD174" s="111"/>
      <c r="DE174" s="111"/>
      <c r="DF174" s="111"/>
      <c r="DG174" s="111"/>
      <c r="DH174" s="111"/>
      <c r="DI174" s="111"/>
    </row>
    <row r="175" spans="1:113" s="112" customFormat="1" x14ac:dyDescent="0.2">
      <c r="A175" s="30"/>
      <c r="B175" s="42"/>
      <c r="C175" s="51"/>
      <c r="D175" s="52"/>
      <c r="E175" s="51"/>
      <c r="F175" s="53"/>
      <c r="G175" s="103"/>
      <c r="H175" s="45"/>
      <c r="I175" s="104"/>
      <c r="J175" s="105"/>
      <c r="K175" s="48"/>
      <c r="L175" s="106"/>
      <c r="M175" s="104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/>
      <c r="BB175" s="111"/>
      <c r="BC175" s="111"/>
      <c r="BD175" s="111"/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/>
      <c r="BO175" s="111"/>
      <c r="BP175" s="111"/>
      <c r="BQ175" s="111"/>
      <c r="BR175" s="111"/>
      <c r="BS175" s="111"/>
      <c r="BT175" s="111"/>
      <c r="BU175" s="111"/>
      <c r="BV175" s="111"/>
      <c r="BW175" s="111"/>
      <c r="BX175" s="111"/>
      <c r="BY175" s="111"/>
      <c r="BZ175" s="111"/>
      <c r="CA175" s="111"/>
      <c r="CB175" s="111"/>
      <c r="CC175" s="111"/>
      <c r="CD175" s="111"/>
      <c r="CE175" s="111"/>
      <c r="CF175" s="111"/>
      <c r="CG175" s="111"/>
      <c r="CH175" s="111"/>
      <c r="CI175" s="111"/>
      <c r="CJ175" s="111"/>
      <c r="CK175" s="111"/>
      <c r="CL175" s="111"/>
      <c r="CM175" s="111"/>
      <c r="CN175" s="111"/>
      <c r="CO175" s="111"/>
      <c r="CP175" s="111"/>
      <c r="CQ175" s="111"/>
      <c r="CR175" s="111"/>
      <c r="CS175" s="111"/>
      <c r="CT175" s="111"/>
      <c r="CU175" s="111"/>
      <c r="CV175" s="111"/>
      <c r="CW175" s="111"/>
      <c r="CX175" s="111"/>
      <c r="CY175" s="111"/>
      <c r="CZ175" s="111"/>
      <c r="DA175" s="111"/>
      <c r="DB175" s="111"/>
      <c r="DC175" s="111"/>
      <c r="DD175" s="111"/>
      <c r="DE175" s="111"/>
      <c r="DF175" s="111"/>
      <c r="DG175" s="111"/>
      <c r="DH175" s="111"/>
      <c r="DI175" s="111"/>
    </row>
    <row r="176" spans="1:113" s="112" customFormat="1" x14ac:dyDescent="0.2">
      <c r="A176" s="30"/>
      <c r="B176" s="42"/>
      <c r="C176" s="51"/>
      <c r="D176" s="52"/>
      <c r="E176" s="51"/>
      <c r="F176" s="53"/>
      <c r="G176" s="103"/>
      <c r="H176" s="45"/>
      <c r="I176" s="104"/>
      <c r="J176" s="105"/>
      <c r="K176" s="48"/>
      <c r="L176" s="106"/>
      <c r="M176" s="104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/>
      <c r="BA176" s="111"/>
      <c r="BB176" s="111"/>
      <c r="BC176" s="111"/>
      <c r="BD176" s="111"/>
      <c r="BE176" s="111"/>
      <c r="BF176" s="111"/>
      <c r="BG176" s="111"/>
      <c r="BH176" s="111"/>
      <c r="BI176" s="111"/>
      <c r="BJ176" s="111"/>
      <c r="BK176" s="111"/>
      <c r="BL176" s="111"/>
      <c r="BM176" s="111"/>
      <c r="BN176" s="111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1"/>
      <c r="CM176" s="111"/>
      <c r="CN176" s="111"/>
      <c r="CO176" s="111"/>
      <c r="CP176" s="111"/>
      <c r="CQ176" s="111"/>
      <c r="CR176" s="111"/>
      <c r="CS176" s="111"/>
      <c r="CT176" s="111"/>
      <c r="CU176" s="111"/>
      <c r="CV176" s="111"/>
      <c r="CW176" s="111"/>
      <c r="CX176" s="111"/>
      <c r="CY176" s="111"/>
      <c r="CZ176" s="111"/>
      <c r="DA176" s="111"/>
      <c r="DB176" s="111"/>
      <c r="DC176" s="111"/>
      <c r="DD176" s="111"/>
      <c r="DE176" s="111"/>
      <c r="DF176" s="111"/>
      <c r="DG176" s="111"/>
      <c r="DH176" s="111"/>
      <c r="DI176" s="111"/>
    </row>
    <row r="177" spans="1:113" s="112" customFormat="1" x14ac:dyDescent="0.2">
      <c r="A177" s="30"/>
      <c r="B177" s="42"/>
      <c r="C177" s="51"/>
      <c r="D177" s="52"/>
      <c r="E177" s="51"/>
      <c r="F177" s="53"/>
      <c r="G177" s="103"/>
      <c r="H177" s="45"/>
      <c r="I177" s="104"/>
      <c r="J177" s="105"/>
      <c r="K177" s="48"/>
      <c r="L177" s="106"/>
      <c r="M177" s="104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/>
      <c r="BB177" s="111"/>
      <c r="BC177" s="111"/>
      <c r="BD177" s="111"/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/>
      <c r="BO177" s="111"/>
      <c r="BP177" s="111"/>
      <c r="BQ177" s="111"/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1"/>
      <c r="CB177" s="111"/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1"/>
      <c r="CM177" s="111"/>
      <c r="CN177" s="111"/>
      <c r="CO177" s="111"/>
      <c r="CP177" s="111"/>
      <c r="CQ177" s="111"/>
      <c r="CR177" s="111"/>
      <c r="CS177" s="111"/>
      <c r="CT177" s="111"/>
      <c r="CU177" s="111"/>
      <c r="CV177" s="111"/>
      <c r="CW177" s="111"/>
      <c r="CX177" s="111"/>
      <c r="CY177" s="111"/>
      <c r="CZ177" s="111"/>
      <c r="DA177" s="111"/>
      <c r="DB177" s="111"/>
      <c r="DC177" s="111"/>
      <c r="DD177" s="111"/>
      <c r="DE177" s="111"/>
      <c r="DF177" s="111"/>
      <c r="DG177" s="111"/>
      <c r="DH177" s="111"/>
      <c r="DI177" s="111"/>
    </row>
    <row r="178" spans="1:113" s="112" customFormat="1" x14ac:dyDescent="0.2">
      <c r="A178" s="30"/>
      <c r="B178" s="42"/>
      <c r="C178" s="51"/>
      <c r="D178" s="52"/>
      <c r="E178" s="51"/>
      <c r="F178" s="53"/>
      <c r="G178" s="103"/>
      <c r="H178" s="45"/>
      <c r="I178" s="104"/>
      <c r="J178" s="105"/>
      <c r="K178" s="48"/>
      <c r="L178" s="106"/>
      <c r="M178" s="104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  <c r="AZ178" s="111"/>
      <c r="BA178" s="111"/>
      <c r="BB178" s="111"/>
      <c r="BC178" s="111"/>
      <c r="BD178" s="111"/>
      <c r="BE178" s="111"/>
      <c r="BF178" s="111"/>
      <c r="BG178" s="111"/>
      <c r="BH178" s="111"/>
      <c r="BI178" s="111"/>
      <c r="BJ178" s="111"/>
      <c r="BK178" s="111"/>
      <c r="BL178" s="111"/>
      <c r="BM178" s="111"/>
      <c r="BN178" s="111"/>
      <c r="BO178" s="111"/>
      <c r="BP178" s="111"/>
      <c r="BQ178" s="111"/>
      <c r="BR178" s="111"/>
      <c r="BS178" s="111"/>
      <c r="BT178" s="111"/>
      <c r="BU178" s="111"/>
      <c r="BV178" s="111"/>
      <c r="BW178" s="111"/>
      <c r="BX178" s="111"/>
      <c r="BY178" s="111"/>
      <c r="BZ178" s="111"/>
      <c r="CA178" s="111"/>
      <c r="CB178" s="111"/>
      <c r="CC178" s="111"/>
      <c r="CD178" s="111"/>
      <c r="CE178" s="111"/>
      <c r="CF178" s="111"/>
      <c r="CG178" s="111"/>
      <c r="CH178" s="111"/>
      <c r="CI178" s="111"/>
      <c r="CJ178" s="111"/>
      <c r="CK178" s="111"/>
      <c r="CL178" s="111"/>
      <c r="CM178" s="111"/>
      <c r="CN178" s="111"/>
      <c r="CO178" s="111"/>
      <c r="CP178" s="111"/>
      <c r="CQ178" s="111"/>
      <c r="CR178" s="111"/>
      <c r="CS178" s="111"/>
      <c r="CT178" s="111"/>
      <c r="CU178" s="111"/>
      <c r="CV178" s="111"/>
      <c r="CW178" s="111"/>
      <c r="CX178" s="111"/>
      <c r="CY178" s="111"/>
      <c r="CZ178" s="111"/>
      <c r="DA178" s="111"/>
      <c r="DB178" s="111"/>
      <c r="DC178" s="111"/>
      <c r="DD178" s="111"/>
      <c r="DE178" s="111"/>
      <c r="DF178" s="111"/>
      <c r="DG178" s="111"/>
      <c r="DH178" s="111"/>
      <c r="DI178" s="111"/>
    </row>
    <row r="179" spans="1:113" s="112" customFormat="1" x14ac:dyDescent="0.2">
      <c r="A179" s="30"/>
      <c r="B179" s="42"/>
      <c r="C179" s="51"/>
      <c r="D179" s="52"/>
      <c r="E179" s="51"/>
      <c r="F179" s="53"/>
      <c r="G179" s="103"/>
      <c r="H179" s="45"/>
      <c r="I179" s="104"/>
      <c r="J179" s="105"/>
      <c r="K179" s="48"/>
      <c r="L179" s="106"/>
      <c r="M179" s="104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1"/>
      <c r="AJ179" s="111"/>
      <c r="AK179" s="111"/>
      <c r="AL179" s="111"/>
      <c r="AM179" s="111"/>
      <c r="AN179" s="111"/>
      <c r="AO179" s="111"/>
      <c r="AP179" s="111"/>
      <c r="AQ179" s="111"/>
      <c r="AR179" s="111"/>
      <c r="AS179" s="111"/>
      <c r="AT179" s="111"/>
      <c r="AU179" s="111"/>
      <c r="AV179" s="111"/>
      <c r="AW179" s="111"/>
      <c r="AX179" s="111"/>
      <c r="AY179" s="111"/>
      <c r="AZ179" s="111"/>
      <c r="BA179" s="111"/>
      <c r="BB179" s="111"/>
      <c r="BC179" s="111"/>
      <c r="BD179" s="111"/>
      <c r="BE179" s="111"/>
      <c r="BF179" s="111"/>
      <c r="BG179" s="111"/>
      <c r="BH179" s="111"/>
      <c r="BI179" s="111"/>
      <c r="BJ179" s="111"/>
      <c r="BK179" s="111"/>
      <c r="BL179" s="111"/>
      <c r="BM179" s="111"/>
      <c r="BN179" s="111"/>
      <c r="BO179" s="111"/>
      <c r="BP179" s="111"/>
      <c r="BQ179" s="111"/>
      <c r="BR179" s="111"/>
      <c r="BS179" s="111"/>
      <c r="BT179" s="111"/>
      <c r="BU179" s="111"/>
      <c r="BV179" s="111"/>
      <c r="BW179" s="111"/>
      <c r="BX179" s="111"/>
      <c r="BY179" s="111"/>
      <c r="BZ179" s="111"/>
      <c r="CA179" s="111"/>
      <c r="CB179" s="111"/>
      <c r="CC179" s="111"/>
      <c r="CD179" s="111"/>
      <c r="CE179" s="111"/>
      <c r="CF179" s="111"/>
      <c r="CG179" s="111"/>
      <c r="CH179" s="111"/>
      <c r="CI179" s="111"/>
      <c r="CJ179" s="111"/>
      <c r="CK179" s="111"/>
      <c r="CL179" s="111"/>
      <c r="CM179" s="111"/>
      <c r="CN179" s="111"/>
      <c r="CO179" s="111"/>
      <c r="CP179" s="111"/>
      <c r="CQ179" s="111"/>
      <c r="CR179" s="111"/>
      <c r="CS179" s="111"/>
      <c r="CT179" s="111"/>
      <c r="CU179" s="111"/>
      <c r="CV179" s="111"/>
      <c r="CW179" s="111"/>
      <c r="CX179" s="111"/>
      <c r="CY179" s="111"/>
      <c r="CZ179" s="111"/>
      <c r="DA179" s="111"/>
      <c r="DB179" s="111"/>
      <c r="DC179" s="111"/>
      <c r="DD179" s="111"/>
      <c r="DE179" s="111"/>
      <c r="DF179" s="111"/>
      <c r="DG179" s="111"/>
      <c r="DH179" s="111"/>
      <c r="DI179" s="111"/>
    </row>
    <row r="180" spans="1:113" s="112" customFormat="1" x14ac:dyDescent="0.2">
      <c r="A180" s="30"/>
      <c r="B180" s="42"/>
      <c r="C180" s="51"/>
      <c r="D180" s="52"/>
      <c r="E180" s="51"/>
      <c r="F180" s="53"/>
      <c r="G180" s="103"/>
      <c r="H180" s="45"/>
      <c r="I180" s="104"/>
      <c r="J180" s="105"/>
      <c r="K180" s="48"/>
      <c r="L180" s="106"/>
      <c r="M180" s="104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111"/>
      <c r="AO180" s="111"/>
      <c r="AP180" s="111"/>
      <c r="AQ180" s="111"/>
      <c r="AR180" s="111"/>
      <c r="AS180" s="111"/>
      <c r="AT180" s="111"/>
      <c r="AU180" s="111"/>
      <c r="AV180" s="111"/>
      <c r="AW180" s="111"/>
      <c r="AX180" s="111"/>
      <c r="AY180" s="111"/>
      <c r="AZ180" s="111"/>
      <c r="BA180" s="111"/>
      <c r="BB180" s="111"/>
      <c r="BC180" s="111"/>
      <c r="BD180" s="111"/>
      <c r="BE180" s="111"/>
      <c r="BF180" s="111"/>
      <c r="BG180" s="111"/>
      <c r="BH180" s="111"/>
      <c r="BI180" s="111"/>
      <c r="BJ180" s="111"/>
      <c r="BK180" s="111"/>
      <c r="BL180" s="111"/>
      <c r="BM180" s="111"/>
      <c r="BN180" s="111"/>
      <c r="BO180" s="111"/>
      <c r="BP180" s="111"/>
      <c r="BQ180" s="111"/>
      <c r="BR180" s="111"/>
      <c r="BS180" s="111"/>
      <c r="BT180" s="111"/>
      <c r="BU180" s="111"/>
      <c r="BV180" s="111"/>
      <c r="BW180" s="111"/>
      <c r="BX180" s="111"/>
      <c r="BY180" s="111"/>
      <c r="BZ180" s="111"/>
      <c r="CA180" s="111"/>
      <c r="CB180" s="111"/>
      <c r="CC180" s="111"/>
      <c r="CD180" s="111"/>
      <c r="CE180" s="111"/>
      <c r="CF180" s="111"/>
      <c r="CG180" s="111"/>
      <c r="CH180" s="111"/>
      <c r="CI180" s="111"/>
      <c r="CJ180" s="111"/>
      <c r="CK180" s="111"/>
      <c r="CL180" s="111"/>
      <c r="CM180" s="111"/>
      <c r="CN180" s="111"/>
      <c r="CO180" s="111"/>
      <c r="CP180" s="111"/>
      <c r="CQ180" s="111"/>
      <c r="CR180" s="111"/>
      <c r="CS180" s="111"/>
      <c r="CT180" s="111"/>
      <c r="CU180" s="111"/>
      <c r="CV180" s="111"/>
      <c r="CW180" s="111"/>
      <c r="CX180" s="111"/>
      <c r="CY180" s="111"/>
      <c r="CZ180" s="111"/>
      <c r="DA180" s="111"/>
      <c r="DB180" s="111"/>
      <c r="DC180" s="111"/>
      <c r="DD180" s="111"/>
      <c r="DE180" s="111"/>
      <c r="DF180" s="111"/>
      <c r="DG180" s="111"/>
      <c r="DH180" s="111"/>
      <c r="DI180" s="111"/>
    </row>
    <row r="181" spans="1:113" s="112" customFormat="1" x14ac:dyDescent="0.2">
      <c r="A181" s="30"/>
      <c r="B181" s="42"/>
      <c r="C181" s="51"/>
      <c r="D181" s="52"/>
      <c r="E181" s="51"/>
      <c r="F181" s="53"/>
      <c r="G181" s="103"/>
      <c r="H181" s="45"/>
      <c r="I181" s="104"/>
      <c r="J181" s="105"/>
      <c r="K181" s="48"/>
      <c r="L181" s="106"/>
      <c r="M181" s="104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  <c r="AJ181" s="111"/>
      <c r="AK181" s="111"/>
      <c r="AL181" s="111"/>
      <c r="AM181" s="111"/>
      <c r="AN181" s="111"/>
      <c r="AO181" s="111"/>
      <c r="AP181" s="111"/>
      <c r="AQ181" s="111"/>
      <c r="AR181" s="111"/>
      <c r="AS181" s="111"/>
      <c r="AT181" s="111"/>
      <c r="AU181" s="111"/>
      <c r="AV181" s="111"/>
      <c r="AW181" s="111"/>
      <c r="AX181" s="111"/>
      <c r="AY181" s="111"/>
      <c r="AZ181" s="111"/>
      <c r="BA181" s="111"/>
      <c r="BB181" s="111"/>
      <c r="BC181" s="111"/>
      <c r="BD181" s="111"/>
      <c r="BE181" s="111"/>
      <c r="BF181" s="111"/>
      <c r="BG181" s="111"/>
      <c r="BH181" s="111"/>
      <c r="BI181" s="111"/>
      <c r="BJ181" s="111"/>
      <c r="BK181" s="111"/>
      <c r="BL181" s="111"/>
      <c r="BM181" s="111"/>
      <c r="BN181" s="111"/>
      <c r="BO181" s="111"/>
      <c r="BP181" s="111"/>
      <c r="BQ181" s="111"/>
      <c r="BR181" s="111"/>
      <c r="BS181" s="111"/>
      <c r="BT181" s="111"/>
      <c r="BU181" s="111"/>
      <c r="BV181" s="111"/>
      <c r="BW181" s="111"/>
      <c r="BX181" s="111"/>
      <c r="BY181" s="111"/>
      <c r="BZ181" s="111"/>
      <c r="CA181" s="111"/>
      <c r="CB181" s="111"/>
      <c r="CC181" s="111"/>
      <c r="CD181" s="111"/>
      <c r="CE181" s="111"/>
      <c r="CF181" s="111"/>
      <c r="CG181" s="111"/>
      <c r="CH181" s="111"/>
      <c r="CI181" s="111"/>
      <c r="CJ181" s="111"/>
      <c r="CK181" s="111"/>
      <c r="CL181" s="111"/>
      <c r="CM181" s="111"/>
      <c r="CN181" s="111"/>
      <c r="CO181" s="111"/>
      <c r="CP181" s="111"/>
      <c r="CQ181" s="111"/>
      <c r="CR181" s="111"/>
      <c r="CS181" s="111"/>
      <c r="CT181" s="111"/>
      <c r="CU181" s="111"/>
      <c r="CV181" s="111"/>
      <c r="CW181" s="111"/>
      <c r="CX181" s="111"/>
      <c r="CY181" s="111"/>
      <c r="CZ181" s="111"/>
      <c r="DA181" s="111"/>
      <c r="DB181" s="111"/>
      <c r="DC181" s="111"/>
      <c r="DD181" s="111"/>
      <c r="DE181" s="111"/>
      <c r="DF181" s="111"/>
      <c r="DG181" s="111"/>
      <c r="DH181" s="111"/>
      <c r="DI181" s="111"/>
    </row>
    <row r="182" spans="1:113" s="112" customFormat="1" x14ac:dyDescent="0.2">
      <c r="A182" s="30"/>
      <c r="B182" s="42"/>
      <c r="C182" s="51"/>
      <c r="D182" s="52"/>
      <c r="E182" s="51"/>
      <c r="F182" s="53"/>
      <c r="G182" s="103"/>
      <c r="H182" s="45"/>
      <c r="I182" s="104"/>
      <c r="J182" s="105"/>
      <c r="K182" s="48"/>
      <c r="L182" s="106"/>
      <c r="M182" s="104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111"/>
      <c r="AJ182" s="111"/>
      <c r="AK182" s="111"/>
      <c r="AL182" s="111"/>
      <c r="AM182" s="111"/>
      <c r="AN182" s="111"/>
      <c r="AO182" s="111"/>
      <c r="AP182" s="111"/>
      <c r="AQ182" s="111"/>
      <c r="AR182" s="111"/>
      <c r="AS182" s="111"/>
      <c r="AT182" s="111"/>
      <c r="AU182" s="111"/>
      <c r="AV182" s="111"/>
      <c r="AW182" s="111"/>
      <c r="AX182" s="111"/>
      <c r="AY182" s="111"/>
      <c r="AZ182" s="111"/>
      <c r="BA182" s="111"/>
      <c r="BB182" s="111"/>
      <c r="BC182" s="111"/>
      <c r="BD182" s="111"/>
      <c r="BE182" s="111"/>
      <c r="BF182" s="111"/>
      <c r="BG182" s="111"/>
      <c r="BH182" s="111"/>
      <c r="BI182" s="111"/>
      <c r="BJ182" s="111"/>
      <c r="BK182" s="111"/>
      <c r="BL182" s="111"/>
      <c r="BM182" s="111"/>
      <c r="BN182" s="111"/>
      <c r="BO182" s="111"/>
      <c r="BP182" s="111"/>
      <c r="BQ182" s="111"/>
      <c r="BR182" s="111"/>
      <c r="BS182" s="111"/>
      <c r="BT182" s="111"/>
      <c r="BU182" s="111"/>
      <c r="BV182" s="111"/>
      <c r="BW182" s="111"/>
      <c r="BX182" s="111"/>
      <c r="BY182" s="111"/>
      <c r="BZ182" s="111"/>
      <c r="CA182" s="111"/>
      <c r="CB182" s="111"/>
      <c r="CC182" s="111"/>
      <c r="CD182" s="111"/>
      <c r="CE182" s="111"/>
      <c r="CF182" s="111"/>
      <c r="CG182" s="111"/>
      <c r="CH182" s="111"/>
      <c r="CI182" s="111"/>
      <c r="CJ182" s="111"/>
      <c r="CK182" s="111"/>
      <c r="CL182" s="111"/>
      <c r="CM182" s="111"/>
      <c r="CN182" s="111"/>
      <c r="CO182" s="111"/>
      <c r="CP182" s="111"/>
      <c r="CQ182" s="111"/>
      <c r="CR182" s="111"/>
      <c r="CS182" s="111"/>
      <c r="CT182" s="111"/>
      <c r="CU182" s="111"/>
      <c r="CV182" s="111"/>
      <c r="CW182" s="111"/>
      <c r="CX182" s="111"/>
      <c r="CY182" s="111"/>
      <c r="CZ182" s="111"/>
      <c r="DA182" s="111"/>
      <c r="DB182" s="111"/>
      <c r="DC182" s="111"/>
      <c r="DD182" s="111"/>
      <c r="DE182" s="111"/>
      <c r="DF182" s="111"/>
      <c r="DG182" s="111"/>
      <c r="DH182" s="111"/>
      <c r="DI182" s="111"/>
    </row>
    <row r="183" spans="1:113" s="112" customFormat="1" x14ac:dyDescent="0.2">
      <c r="A183" s="30"/>
      <c r="B183" s="42"/>
      <c r="C183" s="51"/>
      <c r="D183" s="52"/>
      <c r="E183" s="51"/>
      <c r="F183" s="53"/>
      <c r="G183" s="103"/>
      <c r="H183" s="45"/>
      <c r="I183" s="104"/>
      <c r="J183" s="105"/>
      <c r="K183" s="48"/>
      <c r="L183" s="106"/>
      <c r="M183" s="104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1"/>
      <c r="AL183" s="111"/>
      <c r="AM183" s="111"/>
      <c r="AN183" s="111"/>
      <c r="AO183" s="111"/>
      <c r="AP183" s="111"/>
      <c r="AQ183" s="111"/>
      <c r="AR183" s="111"/>
      <c r="AS183" s="111"/>
      <c r="AT183" s="111"/>
      <c r="AU183" s="111"/>
      <c r="AV183" s="111"/>
      <c r="AW183" s="111"/>
      <c r="AX183" s="111"/>
      <c r="AY183" s="111"/>
      <c r="AZ183" s="111"/>
      <c r="BA183" s="111"/>
      <c r="BB183" s="111"/>
      <c r="BC183" s="111"/>
      <c r="BD183" s="111"/>
      <c r="BE183" s="111"/>
      <c r="BF183" s="111"/>
      <c r="BG183" s="111"/>
      <c r="BH183" s="111"/>
      <c r="BI183" s="111"/>
      <c r="BJ183" s="111"/>
      <c r="BK183" s="111"/>
      <c r="BL183" s="111"/>
      <c r="BM183" s="111"/>
      <c r="BN183" s="111"/>
      <c r="BO183" s="111"/>
      <c r="BP183" s="111"/>
      <c r="BQ183" s="111"/>
      <c r="BR183" s="111"/>
      <c r="BS183" s="111"/>
      <c r="BT183" s="111"/>
      <c r="BU183" s="111"/>
      <c r="BV183" s="111"/>
      <c r="BW183" s="111"/>
      <c r="BX183" s="111"/>
      <c r="BY183" s="111"/>
      <c r="BZ183" s="111"/>
      <c r="CA183" s="111"/>
      <c r="CB183" s="111"/>
      <c r="CC183" s="111"/>
      <c r="CD183" s="111"/>
      <c r="CE183" s="111"/>
      <c r="CF183" s="111"/>
      <c r="CG183" s="111"/>
      <c r="CH183" s="111"/>
      <c r="CI183" s="111"/>
      <c r="CJ183" s="111"/>
      <c r="CK183" s="111"/>
      <c r="CL183" s="111"/>
      <c r="CM183" s="111"/>
      <c r="CN183" s="111"/>
      <c r="CO183" s="111"/>
      <c r="CP183" s="111"/>
      <c r="CQ183" s="111"/>
      <c r="CR183" s="111"/>
      <c r="CS183" s="111"/>
      <c r="CT183" s="111"/>
      <c r="CU183" s="111"/>
      <c r="CV183" s="111"/>
      <c r="CW183" s="111"/>
      <c r="CX183" s="111"/>
      <c r="CY183" s="111"/>
      <c r="CZ183" s="111"/>
      <c r="DA183" s="111"/>
      <c r="DB183" s="111"/>
      <c r="DC183" s="111"/>
      <c r="DD183" s="111"/>
      <c r="DE183" s="111"/>
      <c r="DF183" s="111"/>
      <c r="DG183" s="111"/>
      <c r="DH183" s="111"/>
      <c r="DI183" s="111"/>
    </row>
    <row r="184" spans="1:113" s="112" customFormat="1" x14ac:dyDescent="0.2">
      <c r="A184" s="30"/>
      <c r="B184" s="42"/>
      <c r="C184" s="51"/>
      <c r="D184" s="52"/>
      <c r="E184" s="51"/>
      <c r="F184" s="53"/>
      <c r="G184" s="103"/>
      <c r="H184" s="45"/>
      <c r="I184" s="104"/>
      <c r="J184" s="105"/>
      <c r="K184" s="48"/>
      <c r="L184" s="106"/>
      <c r="M184" s="104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111"/>
      <c r="AJ184" s="111"/>
      <c r="AK184" s="111"/>
      <c r="AL184" s="111"/>
      <c r="AM184" s="111"/>
      <c r="AN184" s="111"/>
      <c r="AO184" s="111"/>
      <c r="AP184" s="111"/>
      <c r="AQ184" s="111"/>
      <c r="AR184" s="111"/>
      <c r="AS184" s="111"/>
      <c r="AT184" s="111"/>
      <c r="AU184" s="111"/>
      <c r="AV184" s="111"/>
      <c r="AW184" s="111"/>
      <c r="AX184" s="111"/>
      <c r="AY184" s="111"/>
      <c r="AZ184" s="111"/>
      <c r="BA184" s="111"/>
      <c r="BB184" s="111"/>
      <c r="BC184" s="111"/>
      <c r="BD184" s="111"/>
      <c r="BE184" s="111"/>
      <c r="BF184" s="111"/>
      <c r="BG184" s="111"/>
      <c r="BH184" s="111"/>
      <c r="BI184" s="111"/>
      <c r="BJ184" s="111"/>
      <c r="BK184" s="111"/>
      <c r="BL184" s="111"/>
      <c r="BM184" s="111"/>
      <c r="BN184" s="111"/>
      <c r="BO184" s="111"/>
      <c r="BP184" s="111"/>
      <c r="BQ184" s="111"/>
      <c r="BR184" s="111"/>
      <c r="BS184" s="111"/>
      <c r="BT184" s="111"/>
      <c r="BU184" s="111"/>
      <c r="BV184" s="111"/>
      <c r="BW184" s="111"/>
      <c r="BX184" s="111"/>
      <c r="BY184" s="111"/>
      <c r="BZ184" s="111"/>
      <c r="CA184" s="111"/>
      <c r="CB184" s="111"/>
      <c r="CC184" s="111"/>
      <c r="CD184" s="111"/>
      <c r="CE184" s="111"/>
      <c r="CF184" s="111"/>
      <c r="CG184" s="111"/>
      <c r="CH184" s="111"/>
      <c r="CI184" s="111"/>
      <c r="CJ184" s="111"/>
      <c r="CK184" s="111"/>
      <c r="CL184" s="111"/>
      <c r="CM184" s="111"/>
      <c r="CN184" s="111"/>
      <c r="CO184" s="111"/>
      <c r="CP184" s="111"/>
      <c r="CQ184" s="111"/>
      <c r="CR184" s="111"/>
      <c r="CS184" s="111"/>
      <c r="CT184" s="111"/>
      <c r="CU184" s="111"/>
      <c r="CV184" s="111"/>
      <c r="CW184" s="111"/>
      <c r="CX184" s="111"/>
      <c r="CY184" s="111"/>
      <c r="CZ184" s="111"/>
      <c r="DA184" s="111"/>
      <c r="DB184" s="111"/>
      <c r="DC184" s="111"/>
      <c r="DD184" s="111"/>
      <c r="DE184" s="111"/>
      <c r="DF184" s="111"/>
      <c r="DG184" s="111"/>
      <c r="DH184" s="111"/>
      <c r="DI184" s="111"/>
    </row>
    <row r="185" spans="1:113" s="112" customFormat="1" x14ac:dyDescent="0.2">
      <c r="A185" s="30"/>
      <c r="B185" s="42"/>
      <c r="C185" s="51"/>
      <c r="D185" s="52"/>
      <c r="E185" s="51"/>
      <c r="F185" s="53"/>
      <c r="G185" s="103"/>
      <c r="H185" s="45"/>
      <c r="I185" s="104"/>
      <c r="J185" s="105"/>
      <c r="K185" s="48"/>
      <c r="L185" s="106"/>
      <c r="M185" s="104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  <c r="AI185" s="111"/>
      <c r="AJ185" s="111"/>
      <c r="AK185" s="111"/>
      <c r="AL185" s="111"/>
      <c r="AM185" s="111"/>
      <c r="AN185" s="111"/>
      <c r="AO185" s="111"/>
      <c r="AP185" s="111"/>
      <c r="AQ185" s="111"/>
      <c r="AR185" s="111"/>
      <c r="AS185" s="111"/>
      <c r="AT185" s="111"/>
      <c r="AU185" s="111"/>
      <c r="AV185" s="111"/>
      <c r="AW185" s="111"/>
      <c r="AX185" s="111"/>
      <c r="AY185" s="111"/>
      <c r="AZ185" s="111"/>
      <c r="BA185" s="111"/>
      <c r="BB185" s="111"/>
      <c r="BC185" s="111"/>
      <c r="BD185" s="111"/>
      <c r="BE185" s="111"/>
      <c r="BF185" s="111"/>
      <c r="BG185" s="111"/>
      <c r="BH185" s="111"/>
      <c r="BI185" s="111"/>
      <c r="BJ185" s="111"/>
      <c r="BK185" s="111"/>
      <c r="BL185" s="111"/>
      <c r="BM185" s="111"/>
      <c r="BN185" s="111"/>
      <c r="BO185" s="111"/>
      <c r="BP185" s="111"/>
      <c r="BQ185" s="111"/>
      <c r="BR185" s="111"/>
      <c r="BS185" s="111"/>
      <c r="BT185" s="111"/>
      <c r="BU185" s="111"/>
      <c r="BV185" s="111"/>
      <c r="BW185" s="111"/>
      <c r="BX185" s="111"/>
      <c r="BY185" s="111"/>
      <c r="BZ185" s="111"/>
      <c r="CA185" s="111"/>
      <c r="CB185" s="111"/>
      <c r="CC185" s="111"/>
      <c r="CD185" s="111"/>
      <c r="CE185" s="111"/>
      <c r="CF185" s="111"/>
      <c r="CG185" s="111"/>
      <c r="CH185" s="111"/>
      <c r="CI185" s="111"/>
      <c r="CJ185" s="111"/>
      <c r="CK185" s="111"/>
      <c r="CL185" s="111"/>
      <c r="CM185" s="111"/>
      <c r="CN185" s="111"/>
      <c r="CO185" s="111"/>
      <c r="CP185" s="111"/>
      <c r="CQ185" s="111"/>
      <c r="CR185" s="111"/>
      <c r="CS185" s="111"/>
      <c r="CT185" s="111"/>
      <c r="CU185" s="111"/>
      <c r="CV185" s="111"/>
      <c r="CW185" s="111"/>
      <c r="CX185" s="111"/>
      <c r="CY185" s="111"/>
      <c r="CZ185" s="111"/>
      <c r="DA185" s="111"/>
      <c r="DB185" s="111"/>
      <c r="DC185" s="111"/>
      <c r="DD185" s="111"/>
      <c r="DE185" s="111"/>
      <c r="DF185" s="111"/>
      <c r="DG185" s="111"/>
      <c r="DH185" s="111"/>
      <c r="DI185" s="111"/>
    </row>
    <row r="186" spans="1:113" s="112" customFormat="1" x14ac:dyDescent="0.2">
      <c r="A186" s="30"/>
      <c r="B186" s="42"/>
      <c r="C186" s="51"/>
      <c r="D186" s="52"/>
      <c r="E186" s="51"/>
      <c r="F186" s="53"/>
      <c r="G186" s="103"/>
      <c r="H186" s="45"/>
      <c r="I186" s="104"/>
      <c r="J186" s="105"/>
      <c r="K186" s="48"/>
      <c r="L186" s="106"/>
      <c r="M186" s="104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/>
      <c r="BA186" s="111"/>
      <c r="BB186" s="111"/>
      <c r="BC186" s="111"/>
      <c r="BD186" s="111"/>
      <c r="BE186" s="111"/>
      <c r="BF186" s="111"/>
      <c r="BG186" s="111"/>
      <c r="BH186" s="111"/>
      <c r="BI186" s="111"/>
      <c r="BJ186" s="111"/>
      <c r="BK186" s="111"/>
      <c r="BL186" s="111"/>
      <c r="BM186" s="111"/>
      <c r="BN186" s="111"/>
      <c r="BO186" s="111"/>
      <c r="BP186" s="111"/>
      <c r="BQ186" s="111"/>
      <c r="BR186" s="111"/>
      <c r="BS186" s="111"/>
      <c r="BT186" s="111"/>
      <c r="BU186" s="111"/>
      <c r="BV186" s="111"/>
      <c r="BW186" s="111"/>
      <c r="BX186" s="111"/>
      <c r="BY186" s="111"/>
      <c r="BZ186" s="111"/>
      <c r="CA186" s="111"/>
      <c r="CB186" s="111"/>
      <c r="CC186" s="111"/>
      <c r="CD186" s="111"/>
      <c r="CE186" s="111"/>
      <c r="CF186" s="111"/>
      <c r="CG186" s="111"/>
      <c r="CH186" s="111"/>
      <c r="CI186" s="111"/>
      <c r="CJ186" s="111"/>
      <c r="CK186" s="111"/>
      <c r="CL186" s="111"/>
      <c r="CM186" s="111"/>
      <c r="CN186" s="111"/>
      <c r="CO186" s="111"/>
      <c r="CP186" s="111"/>
      <c r="CQ186" s="111"/>
      <c r="CR186" s="111"/>
      <c r="CS186" s="111"/>
      <c r="CT186" s="111"/>
      <c r="CU186" s="111"/>
      <c r="CV186" s="111"/>
      <c r="CW186" s="111"/>
      <c r="CX186" s="111"/>
      <c r="CY186" s="111"/>
      <c r="CZ186" s="111"/>
      <c r="DA186" s="111"/>
      <c r="DB186" s="111"/>
      <c r="DC186" s="111"/>
      <c r="DD186" s="111"/>
      <c r="DE186" s="111"/>
      <c r="DF186" s="111"/>
      <c r="DG186" s="111"/>
      <c r="DH186" s="111"/>
      <c r="DI186" s="111"/>
    </row>
    <row r="187" spans="1:113" s="112" customFormat="1" x14ac:dyDescent="0.2">
      <c r="A187" s="30"/>
      <c r="B187" s="42"/>
      <c r="C187" s="51"/>
      <c r="D187" s="52"/>
      <c r="E187" s="51"/>
      <c r="F187" s="53"/>
      <c r="G187" s="103"/>
      <c r="H187" s="45"/>
      <c r="I187" s="104"/>
      <c r="J187" s="105"/>
      <c r="K187" s="48"/>
      <c r="L187" s="106"/>
      <c r="M187" s="104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  <c r="BH187" s="111"/>
      <c r="BI187" s="111"/>
      <c r="BJ187" s="111"/>
      <c r="BK187" s="111"/>
      <c r="BL187" s="111"/>
      <c r="BM187" s="111"/>
      <c r="BN187" s="111"/>
      <c r="BO187" s="111"/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11"/>
      <c r="BZ187" s="111"/>
      <c r="CA187" s="111"/>
      <c r="CB187" s="111"/>
      <c r="CC187" s="111"/>
      <c r="CD187" s="111"/>
      <c r="CE187" s="111"/>
      <c r="CF187" s="111"/>
      <c r="CG187" s="111"/>
      <c r="CH187" s="111"/>
      <c r="CI187" s="111"/>
      <c r="CJ187" s="111"/>
      <c r="CK187" s="111"/>
      <c r="CL187" s="111"/>
      <c r="CM187" s="111"/>
      <c r="CN187" s="111"/>
      <c r="CO187" s="111"/>
      <c r="CP187" s="111"/>
      <c r="CQ187" s="111"/>
      <c r="CR187" s="111"/>
      <c r="CS187" s="111"/>
      <c r="CT187" s="111"/>
      <c r="CU187" s="111"/>
      <c r="CV187" s="111"/>
      <c r="CW187" s="111"/>
      <c r="CX187" s="111"/>
      <c r="CY187" s="111"/>
      <c r="CZ187" s="111"/>
      <c r="DA187" s="111"/>
      <c r="DB187" s="111"/>
      <c r="DC187" s="111"/>
      <c r="DD187" s="111"/>
      <c r="DE187" s="111"/>
      <c r="DF187" s="111"/>
      <c r="DG187" s="111"/>
      <c r="DH187" s="111"/>
      <c r="DI187" s="111"/>
    </row>
    <row r="188" spans="1:113" s="112" customFormat="1" x14ac:dyDescent="0.2">
      <c r="A188" s="30"/>
      <c r="B188" s="42"/>
      <c r="C188" s="51"/>
      <c r="D188" s="52"/>
      <c r="E188" s="51"/>
      <c r="F188" s="53"/>
      <c r="G188" s="103"/>
      <c r="H188" s="45"/>
      <c r="I188" s="104"/>
      <c r="J188" s="105"/>
      <c r="K188" s="48"/>
      <c r="L188" s="106"/>
      <c r="M188" s="104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  <c r="AZ188" s="111"/>
      <c r="BA188" s="111"/>
      <c r="BB188" s="111"/>
      <c r="BC188" s="111"/>
      <c r="BD188" s="111"/>
      <c r="BE188" s="111"/>
      <c r="BF188" s="111"/>
      <c r="BG188" s="111"/>
      <c r="BH188" s="111"/>
      <c r="BI188" s="111"/>
      <c r="BJ188" s="111"/>
      <c r="BK188" s="111"/>
      <c r="BL188" s="111"/>
      <c r="BM188" s="111"/>
      <c r="BN188" s="111"/>
      <c r="BO188" s="111"/>
      <c r="BP188" s="111"/>
      <c r="BQ188" s="111"/>
      <c r="BR188" s="111"/>
      <c r="BS188" s="111"/>
      <c r="BT188" s="111"/>
      <c r="BU188" s="111"/>
      <c r="BV188" s="111"/>
      <c r="BW188" s="111"/>
      <c r="BX188" s="111"/>
      <c r="BY188" s="111"/>
      <c r="BZ188" s="111"/>
      <c r="CA188" s="111"/>
      <c r="CB188" s="111"/>
      <c r="CC188" s="111"/>
      <c r="CD188" s="111"/>
      <c r="CE188" s="111"/>
      <c r="CF188" s="111"/>
      <c r="CG188" s="111"/>
      <c r="CH188" s="111"/>
      <c r="CI188" s="111"/>
      <c r="CJ188" s="111"/>
      <c r="CK188" s="111"/>
      <c r="CL188" s="111"/>
      <c r="CM188" s="111"/>
      <c r="CN188" s="111"/>
      <c r="CO188" s="111"/>
      <c r="CP188" s="111"/>
      <c r="CQ188" s="111"/>
      <c r="CR188" s="111"/>
      <c r="CS188" s="111"/>
      <c r="CT188" s="111"/>
      <c r="CU188" s="111"/>
      <c r="CV188" s="111"/>
      <c r="CW188" s="111"/>
      <c r="CX188" s="111"/>
      <c r="CY188" s="111"/>
      <c r="CZ188" s="111"/>
      <c r="DA188" s="111"/>
      <c r="DB188" s="111"/>
      <c r="DC188" s="111"/>
      <c r="DD188" s="111"/>
      <c r="DE188" s="111"/>
      <c r="DF188" s="111"/>
      <c r="DG188" s="111"/>
      <c r="DH188" s="111"/>
      <c r="DI188" s="111"/>
    </row>
    <row r="189" spans="1:113" s="112" customFormat="1" x14ac:dyDescent="0.2">
      <c r="A189" s="30"/>
      <c r="B189" s="42"/>
      <c r="C189" s="51"/>
      <c r="D189" s="52"/>
      <c r="E189" s="51"/>
      <c r="F189" s="53"/>
      <c r="G189" s="103"/>
      <c r="H189" s="45"/>
      <c r="I189" s="104"/>
      <c r="J189" s="105"/>
      <c r="K189" s="48"/>
      <c r="L189" s="106"/>
      <c r="M189" s="104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  <c r="BH189" s="111"/>
      <c r="BI189" s="111"/>
      <c r="BJ189" s="111"/>
      <c r="BK189" s="111"/>
      <c r="BL189" s="111"/>
      <c r="BM189" s="111"/>
      <c r="BN189" s="111"/>
      <c r="BO189" s="111"/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1"/>
      <c r="CC189" s="111"/>
      <c r="CD189" s="111"/>
      <c r="CE189" s="111"/>
      <c r="CF189" s="111"/>
      <c r="CG189" s="111"/>
      <c r="CH189" s="111"/>
      <c r="CI189" s="111"/>
      <c r="CJ189" s="111"/>
      <c r="CK189" s="111"/>
      <c r="CL189" s="111"/>
      <c r="CM189" s="111"/>
      <c r="CN189" s="111"/>
      <c r="CO189" s="111"/>
      <c r="CP189" s="111"/>
      <c r="CQ189" s="111"/>
      <c r="CR189" s="111"/>
      <c r="CS189" s="111"/>
      <c r="CT189" s="111"/>
      <c r="CU189" s="111"/>
      <c r="CV189" s="111"/>
      <c r="CW189" s="111"/>
      <c r="CX189" s="111"/>
      <c r="CY189" s="111"/>
      <c r="CZ189" s="111"/>
      <c r="DA189" s="111"/>
      <c r="DB189" s="111"/>
      <c r="DC189" s="111"/>
      <c r="DD189" s="111"/>
      <c r="DE189" s="111"/>
      <c r="DF189" s="111"/>
      <c r="DG189" s="111"/>
      <c r="DH189" s="111"/>
      <c r="DI189" s="111"/>
    </row>
    <row r="190" spans="1:113" s="112" customFormat="1" x14ac:dyDescent="0.2">
      <c r="A190" s="30"/>
      <c r="B190" s="42"/>
      <c r="C190" s="51"/>
      <c r="D190" s="52"/>
      <c r="E190" s="51"/>
      <c r="F190" s="53"/>
      <c r="G190" s="103"/>
      <c r="H190" s="45"/>
      <c r="I190" s="104"/>
      <c r="J190" s="105"/>
      <c r="K190" s="48"/>
      <c r="L190" s="106"/>
      <c r="M190" s="104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/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111"/>
      <c r="BP190" s="111"/>
      <c r="BQ190" s="111"/>
      <c r="BR190" s="111"/>
      <c r="BS190" s="111"/>
      <c r="BT190" s="111"/>
      <c r="BU190" s="111"/>
      <c r="BV190" s="111"/>
      <c r="BW190" s="111"/>
      <c r="BX190" s="111"/>
      <c r="BY190" s="111"/>
      <c r="BZ190" s="111"/>
      <c r="CA190" s="111"/>
      <c r="CB190" s="111"/>
      <c r="CC190" s="111"/>
      <c r="CD190" s="111"/>
      <c r="CE190" s="111"/>
      <c r="CF190" s="111"/>
      <c r="CG190" s="111"/>
      <c r="CH190" s="111"/>
      <c r="CI190" s="111"/>
      <c r="CJ190" s="111"/>
      <c r="CK190" s="111"/>
      <c r="CL190" s="111"/>
      <c r="CM190" s="111"/>
      <c r="CN190" s="111"/>
      <c r="CO190" s="111"/>
      <c r="CP190" s="111"/>
      <c r="CQ190" s="111"/>
      <c r="CR190" s="111"/>
      <c r="CS190" s="111"/>
      <c r="CT190" s="111"/>
      <c r="CU190" s="111"/>
      <c r="CV190" s="111"/>
      <c r="CW190" s="111"/>
      <c r="CX190" s="111"/>
      <c r="CY190" s="111"/>
      <c r="CZ190" s="111"/>
      <c r="DA190" s="111"/>
      <c r="DB190" s="111"/>
      <c r="DC190" s="111"/>
      <c r="DD190" s="111"/>
      <c r="DE190" s="111"/>
      <c r="DF190" s="111"/>
      <c r="DG190" s="111"/>
      <c r="DH190" s="111"/>
      <c r="DI190" s="111"/>
    </row>
    <row r="191" spans="1:113" s="112" customFormat="1" x14ac:dyDescent="0.2">
      <c r="A191" s="30"/>
      <c r="B191" s="42"/>
      <c r="C191" s="51"/>
      <c r="D191" s="52"/>
      <c r="E191" s="51"/>
      <c r="F191" s="53"/>
      <c r="G191" s="103"/>
      <c r="H191" s="45"/>
      <c r="I191" s="104"/>
      <c r="J191" s="105"/>
      <c r="K191" s="48"/>
      <c r="L191" s="106"/>
      <c r="M191" s="104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11"/>
      <c r="AU191" s="111"/>
      <c r="AV191" s="111"/>
      <c r="AW191" s="111"/>
      <c r="AX191" s="111"/>
      <c r="AY191" s="111"/>
      <c r="AZ191" s="111"/>
      <c r="BA191" s="111"/>
      <c r="BB191" s="111"/>
      <c r="BC191" s="111"/>
      <c r="BD191" s="111"/>
      <c r="BE191" s="111"/>
      <c r="BF191" s="111"/>
      <c r="BG191" s="111"/>
      <c r="BH191" s="111"/>
      <c r="BI191" s="111"/>
      <c r="BJ191" s="111"/>
      <c r="BK191" s="111"/>
      <c r="BL191" s="111"/>
      <c r="BM191" s="111"/>
      <c r="BN191" s="111"/>
      <c r="BO191" s="111"/>
      <c r="BP191" s="111"/>
      <c r="BQ191" s="111"/>
      <c r="BR191" s="111"/>
      <c r="BS191" s="111"/>
      <c r="BT191" s="111"/>
      <c r="BU191" s="111"/>
      <c r="BV191" s="111"/>
      <c r="BW191" s="111"/>
      <c r="BX191" s="111"/>
      <c r="BY191" s="111"/>
      <c r="BZ191" s="111"/>
      <c r="CA191" s="111"/>
      <c r="CB191" s="111"/>
      <c r="CC191" s="111"/>
      <c r="CD191" s="111"/>
      <c r="CE191" s="111"/>
      <c r="CF191" s="111"/>
      <c r="CG191" s="111"/>
      <c r="CH191" s="111"/>
      <c r="CI191" s="111"/>
      <c r="CJ191" s="111"/>
      <c r="CK191" s="111"/>
      <c r="CL191" s="111"/>
      <c r="CM191" s="111"/>
      <c r="CN191" s="111"/>
      <c r="CO191" s="111"/>
      <c r="CP191" s="111"/>
      <c r="CQ191" s="111"/>
      <c r="CR191" s="111"/>
      <c r="CS191" s="111"/>
      <c r="CT191" s="111"/>
      <c r="CU191" s="111"/>
      <c r="CV191" s="111"/>
      <c r="CW191" s="111"/>
      <c r="CX191" s="111"/>
      <c r="CY191" s="111"/>
      <c r="CZ191" s="111"/>
      <c r="DA191" s="111"/>
      <c r="DB191" s="111"/>
      <c r="DC191" s="111"/>
      <c r="DD191" s="111"/>
      <c r="DE191" s="111"/>
      <c r="DF191" s="111"/>
      <c r="DG191" s="111"/>
      <c r="DH191" s="111"/>
      <c r="DI191" s="111"/>
    </row>
    <row r="192" spans="1:113" s="112" customFormat="1" x14ac:dyDescent="0.2">
      <c r="A192" s="30"/>
      <c r="B192" s="42"/>
      <c r="C192" s="51"/>
      <c r="D192" s="52"/>
      <c r="E192" s="51"/>
      <c r="F192" s="53"/>
      <c r="G192" s="103"/>
      <c r="H192" s="45"/>
      <c r="I192" s="104"/>
      <c r="J192" s="105"/>
      <c r="K192" s="48"/>
      <c r="L192" s="106"/>
      <c r="M192" s="104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  <c r="AZ192" s="111"/>
      <c r="BA192" s="111"/>
      <c r="BB192" s="111"/>
      <c r="BC192" s="111"/>
      <c r="BD192" s="111"/>
      <c r="BE192" s="111"/>
      <c r="BF192" s="111"/>
      <c r="BG192" s="111"/>
      <c r="BH192" s="111"/>
      <c r="BI192" s="111"/>
      <c r="BJ192" s="111"/>
      <c r="BK192" s="111"/>
      <c r="BL192" s="111"/>
      <c r="BM192" s="111"/>
      <c r="BN192" s="111"/>
      <c r="BO192" s="111"/>
      <c r="BP192" s="111"/>
      <c r="BQ192" s="111"/>
      <c r="BR192" s="111"/>
      <c r="BS192" s="111"/>
      <c r="BT192" s="111"/>
      <c r="BU192" s="111"/>
      <c r="BV192" s="111"/>
      <c r="BW192" s="111"/>
      <c r="BX192" s="111"/>
      <c r="BY192" s="111"/>
      <c r="BZ192" s="111"/>
      <c r="CA192" s="111"/>
      <c r="CB192" s="111"/>
      <c r="CC192" s="111"/>
      <c r="CD192" s="111"/>
      <c r="CE192" s="111"/>
      <c r="CF192" s="111"/>
      <c r="CG192" s="111"/>
      <c r="CH192" s="111"/>
      <c r="CI192" s="111"/>
      <c r="CJ192" s="111"/>
      <c r="CK192" s="111"/>
      <c r="CL192" s="111"/>
      <c r="CM192" s="111"/>
      <c r="CN192" s="111"/>
      <c r="CO192" s="111"/>
      <c r="CP192" s="111"/>
      <c r="CQ192" s="111"/>
      <c r="CR192" s="111"/>
      <c r="CS192" s="111"/>
      <c r="CT192" s="111"/>
      <c r="CU192" s="111"/>
      <c r="CV192" s="111"/>
      <c r="CW192" s="111"/>
      <c r="CX192" s="111"/>
      <c r="CY192" s="111"/>
      <c r="CZ192" s="111"/>
      <c r="DA192" s="111"/>
      <c r="DB192" s="111"/>
      <c r="DC192" s="111"/>
      <c r="DD192" s="111"/>
      <c r="DE192" s="111"/>
      <c r="DF192" s="111"/>
      <c r="DG192" s="111"/>
      <c r="DH192" s="111"/>
      <c r="DI192" s="111"/>
    </row>
    <row r="193" spans="1:113" s="112" customFormat="1" x14ac:dyDescent="0.2">
      <c r="A193" s="30"/>
      <c r="B193" s="42"/>
      <c r="C193" s="51"/>
      <c r="D193" s="52"/>
      <c r="E193" s="51"/>
      <c r="F193" s="53"/>
      <c r="G193" s="103"/>
      <c r="H193" s="45"/>
      <c r="I193" s="104"/>
      <c r="J193" s="105"/>
      <c r="K193" s="48"/>
      <c r="L193" s="106"/>
      <c r="M193" s="104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/>
      <c r="BA193" s="111"/>
      <c r="BB193" s="111"/>
      <c r="BC193" s="111"/>
      <c r="BD193" s="111"/>
      <c r="BE193" s="111"/>
      <c r="BF193" s="111"/>
      <c r="BG193" s="111"/>
      <c r="BH193" s="111"/>
      <c r="BI193" s="111"/>
      <c r="BJ193" s="111"/>
      <c r="BK193" s="111"/>
      <c r="BL193" s="111"/>
      <c r="BM193" s="111"/>
      <c r="BN193" s="111"/>
      <c r="BO193" s="111"/>
      <c r="BP193" s="111"/>
      <c r="BQ193" s="111"/>
      <c r="BR193" s="111"/>
      <c r="BS193" s="111"/>
      <c r="BT193" s="111"/>
      <c r="BU193" s="111"/>
      <c r="BV193" s="111"/>
      <c r="BW193" s="111"/>
      <c r="BX193" s="111"/>
      <c r="BY193" s="111"/>
      <c r="BZ193" s="111"/>
      <c r="CA193" s="111"/>
      <c r="CB193" s="111"/>
      <c r="CC193" s="111"/>
      <c r="CD193" s="111"/>
      <c r="CE193" s="111"/>
      <c r="CF193" s="111"/>
      <c r="CG193" s="111"/>
      <c r="CH193" s="111"/>
      <c r="CI193" s="111"/>
      <c r="CJ193" s="111"/>
      <c r="CK193" s="111"/>
      <c r="CL193" s="111"/>
      <c r="CM193" s="111"/>
      <c r="CN193" s="111"/>
      <c r="CO193" s="111"/>
      <c r="CP193" s="111"/>
      <c r="CQ193" s="111"/>
      <c r="CR193" s="111"/>
      <c r="CS193" s="111"/>
      <c r="CT193" s="111"/>
      <c r="CU193" s="111"/>
      <c r="CV193" s="111"/>
      <c r="CW193" s="111"/>
      <c r="CX193" s="111"/>
      <c r="CY193" s="111"/>
      <c r="CZ193" s="111"/>
      <c r="DA193" s="111"/>
      <c r="DB193" s="111"/>
      <c r="DC193" s="111"/>
      <c r="DD193" s="111"/>
      <c r="DE193" s="111"/>
      <c r="DF193" s="111"/>
      <c r="DG193" s="111"/>
      <c r="DH193" s="111"/>
      <c r="DI193" s="111"/>
    </row>
    <row r="194" spans="1:113" s="112" customFormat="1" x14ac:dyDescent="0.2">
      <c r="A194" s="30"/>
      <c r="B194" s="42"/>
      <c r="C194" s="51"/>
      <c r="D194" s="52"/>
      <c r="E194" s="51"/>
      <c r="F194" s="53"/>
      <c r="G194" s="103"/>
      <c r="H194" s="45"/>
      <c r="I194" s="104"/>
      <c r="J194" s="105"/>
      <c r="K194" s="48"/>
      <c r="L194" s="106"/>
      <c r="M194" s="104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  <c r="AK194" s="111"/>
      <c r="AL194" s="111"/>
      <c r="AM194" s="111"/>
      <c r="AN194" s="111"/>
      <c r="AO194" s="111"/>
      <c r="AP194" s="111"/>
      <c r="AQ194" s="111"/>
      <c r="AR194" s="111"/>
      <c r="AS194" s="111"/>
      <c r="AT194" s="111"/>
      <c r="AU194" s="111"/>
      <c r="AV194" s="111"/>
      <c r="AW194" s="111"/>
      <c r="AX194" s="111"/>
      <c r="AY194" s="111"/>
      <c r="AZ194" s="111"/>
      <c r="BA194" s="111"/>
      <c r="BB194" s="111"/>
      <c r="BC194" s="111"/>
      <c r="BD194" s="111"/>
      <c r="BE194" s="111"/>
      <c r="BF194" s="111"/>
      <c r="BG194" s="111"/>
      <c r="BH194" s="111"/>
      <c r="BI194" s="111"/>
      <c r="BJ194" s="111"/>
      <c r="BK194" s="111"/>
      <c r="BL194" s="111"/>
      <c r="BM194" s="111"/>
      <c r="BN194" s="111"/>
      <c r="BO194" s="111"/>
      <c r="BP194" s="111"/>
      <c r="BQ194" s="111"/>
      <c r="BR194" s="111"/>
      <c r="BS194" s="111"/>
      <c r="BT194" s="111"/>
      <c r="BU194" s="111"/>
      <c r="BV194" s="111"/>
      <c r="BW194" s="111"/>
      <c r="BX194" s="111"/>
      <c r="BY194" s="111"/>
      <c r="BZ194" s="111"/>
      <c r="CA194" s="111"/>
      <c r="CB194" s="111"/>
      <c r="CC194" s="111"/>
      <c r="CD194" s="111"/>
      <c r="CE194" s="111"/>
      <c r="CF194" s="111"/>
      <c r="CG194" s="111"/>
      <c r="CH194" s="111"/>
      <c r="CI194" s="111"/>
      <c r="CJ194" s="111"/>
      <c r="CK194" s="111"/>
      <c r="CL194" s="111"/>
      <c r="CM194" s="111"/>
      <c r="CN194" s="111"/>
      <c r="CO194" s="111"/>
      <c r="CP194" s="111"/>
      <c r="CQ194" s="111"/>
      <c r="CR194" s="111"/>
      <c r="CS194" s="111"/>
      <c r="CT194" s="111"/>
      <c r="CU194" s="111"/>
      <c r="CV194" s="111"/>
      <c r="CW194" s="111"/>
      <c r="CX194" s="111"/>
      <c r="CY194" s="111"/>
      <c r="CZ194" s="111"/>
      <c r="DA194" s="111"/>
      <c r="DB194" s="111"/>
      <c r="DC194" s="111"/>
      <c r="DD194" s="111"/>
      <c r="DE194" s="111"/>
      <c r="DF194" s="111"/>
      <c r="DG194" s="111"/>
      <c r="DH194" s="111"/>
      <c r="DI194" s="111"/>
    </row>
    <row r="195" spans="1:113" s="112" customFormat="1" x14ac:dyDescent="0.2">
      <c r="A195" s="30"/>
      <c r="B195" s="42"/>
      <c r="C195" s="51"/>
      <c r="D195" s="52"/>
      <c r="E195" s="51"/>
      <c r="F195" s="53"/>
      <c r="G195" s="103"/>
      <c r="H195" s="45"/>
      <c r="I195" s="104"/>
      <c r="J195" s="105"/>
      <c r="K195" s="48"/>
      <c r="L195" s="106"/>
      <c r="M195" s="104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1"/>
      <c r="AJ195" s="111"/>
      <c r="AK195" s="111"/>
      <c r="AL195" s="111"/>
      <c r="AM195" s="111"/>
      <c r="AN195" s="111"/>
      <c r="AO195" s="111"/>
      <c r="AP195" s="111"/>
      <c r="AQ195" s="111"/>
      <c r="AR195" s="111"/>
      <c r="AS195" s="111"/>
      <c r="AT195" s="111"/>
      <c r="AU195" s="111"/>
      <c r="AV195" s="111"/>
      <c r="AW195" s="111"/>
      <c r="AX195" s="111"/>
      <c r="AY195" s="111"/>
      <c r="AZ195" s="111"/>
      <c r="BA195" s="111"/>
      <c r="BB195" s="111"/>
      <c r="BC195" s="111"/>
      <c r="BD195" s="111"/>
      <c r="BE195" s="111"/>
      <c r="BF195" s="111"/>
      <c r="BG195" s="111"/>
      <c r="BH195" s="111"/>
      <c r="BI195" s="111"/>
      <c r="BJ195" s="111"/>
      <c r="BK195" s="111"/>
      <c r="BL195" s="111"/>
      <c r="BM195" s="111"/>
      <c r="BN195" s="111"/>
      <c r="BO195" s="111"/>
      <c r="BP195" s="111"/>
      <c r="BQ195" s="111"/>
      <c r="BR195" s="111"/>
      <c r="BS195" s="111"/>
      <c r="BT195" s="111"/>
      <c r="BU195" s="111"/>
      <c r="BV195" s="111"/>
      <c r="BW195" s="111"/>
      <c r="BX195" s="111"/>
      <c r="BY195" s="111"/>
      <c r="BZ195" s="111"/>
      <c r="CA195" s="111"/>
      <c r="CB195" s="111"/>
      <c r="CC195" s="111"/>
      <c r="CD195" s="111"/>
      <c r="CE195" s="111"/>
      <c r="CF195" s="111"/>
      <c r="CG195" s="111"/>
      <c r="CH195" s="111"/>
      <c r="CI195" s="111"/>
      <c r="CJ195" s="111"/>
      <c r="CK195" s="111"/>
      <c r="CL195" s="111"/>
      <c r="CM195" s="111"/>
      <c r="CN195" s="111"/>
      <c r="CO195" s="111"/>
      <c r="CP195" s="111"/>
      <c r="CQ195" s="111"/>
      <c r="CR195" s="111"/>
      <c r="CS195" s="111"/>
      <c r="CT195" s="111"/>
      <c r="CU195" s="111"/>
      <c r="CV195" s="111"/>
      <c r="CW195" s="111"/>
      <c r="CX195" s="111"/>
      <c r="CY195" s="111"/>
      <c r="CZ195" s="111"/>
      <c r="DA195" s="111"/>
      <c r="DB195" s="111"/>
      <c r="DC195" s="111"/>
      <c r="DD195" s="111"/>
      <c r="DE195" s="111"/>
      <c r="DF195" s="111"/>
      <c r="DG195" s="111"/>
      <c r="DH195" s="111"/>
      <c r="DI195" s="111"/>
    </row>
    <row r="196" spans="1:113" s="112" customFormat="1" x14ac:dyDescent="0.2">
      <c r="A196" s="30"/>
      <c r="B196" s="42"/>
      <c r="C196" s="51"/>
      <c r="D196" s="52"/>
      <c r="E196" s="51"/>
      <c r="F196" s="53"/>
      <c r="G196" s="103"/>
      <c r="H196" s="45"/>
      <c r="I196" s="104"/>
      <c r="J196" s="105"/>
      <c r="K196" s="48"/>
      <c r="L196" s="106"/>
      <c r="M196" s="104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111"/>
      <c r="AJ196" s="111"/>
      <c r="AK196" s="111"/>
      <c r="AL196" s="111"/>
      <c r="AM196" s="111"/>
      <c r="AN196" s="111"/>
      <c r="AO196" s="111"/>
      <c r="AP196" s="111"/>
      <c r="AQ196" s="111"/>
      <c r="AR196" s="111"/>
      <c r="AS196" s="111"/>
      <c r="AT196" s="111"/>
      <c r="AU196" s="111"/>
      <c r="AV196" s="111"/>
      <c r="AW196" s="111"/>
      <c r="AX196" s="111"/>
      <c r="AY196" s="111"/>
      <c r="AZ196" s="111"/>
      <c r="BA196" s="111"/>
      <c r="BB196" s="111"/>
      <c r="BC196" s="111"/>
      <c r="BD196" s="111"/>
      <c r="BE196" s="111"/>
      <c r="BF196" s="111"/>
      <c r="BG196" s="111"/>
      <c r="BH196" s="111"/>
      <c r="BI196" s="111"/>
      <c r="BJ196" s="111"/>
      <c r="BK196" s="111"/>
      <c r="BL196" s="111"/>
      <c r="BM196" s="111"/>
      <c r="BN196" s="111"/>
      <c r="BO196" s="111"/>
      <c r="BP196" s="111"/>
      <c r="BQ196" s="111"/>
      <c r="BR196" s="111"/>
      <c r="BS196" s="111"/>
      <c r="BT196" s="111"/>
      <c r="BU196" s="111"/>
      <c r="BV196" s="111"/>
      <c r="BW196" s="111"/>
      <c r="BX196" s="111"/>
      <c r="BY196" s="111"/>
      <c r="BZ196" s="111"/>
      <c r="CA196" s="111"/>
      <c r="CB196" s="111"/>
      <c r="CC196" s="111"/>
      <c r="CD196" s="111"/>
      <c r="CE196" s="111"/>
      <c r="CF196" s="111"/>
      <c r="CG196" s="111"/>
      <c r="CH196" s="111"/>
      <c r="CI196" s="111"/>
      <c r="CJ196" s="111"/>
      <c r="CK196" s="111"/>
      <c r="CL196" s="111"/>
      <c r="CM196" s="111"/>
      <c r="CN196" s="111"/>
      <c r="CO196" s="111"/>
      <c r="CP196" s="111"/>
      <c r="CQ196" s="111"/>
      <c r="CR196" s="111"/>
      <c r="CS196" s="111"/>
      <c r="CT196" s="111"/>
      <c r="CU196" s="111"/>
      <c r="CV196" s="111"/>
      <c r="CW196" s="111"/>
      <c r="CX196" s="111"/>
      <c r="CY196" s="111"/>
      <c r="CZ196" s="111"/>
      <c r="DA196" s="111"/>
      <c r="DB196" s="111"/>
      <c r="DC196" s="111"/>
      <c r="DD196" s="111"/>
      <c r="DE196" s="111"/>
      <c r="DF196" s="111"/>
      <c r="DG196" s="111"/>
      <c r="DH196" s="111"/>
      <c r="DI196" s="111"/>
    </row>
    <row r="197" spans="1:113" s="112" customFormat="1" x14ac:dyDescent="0.2">
      <c r="A197" s="30"/>
      <c r="B197" s="42"/>
      <c r="C197" s="51"/>
      <c r="D197" s="52"/>
      <c r="E197" s="51"/>
      <c r="F197" s="53"/>
      <c r="G197" s="103"/>
      <c r="H197" s="45"/>
      <c r="I197" s="104"/>
      <c r="J197" s="105"/>
      <c r="K197" s="48"/>
      <c r="L197" s="106"/>
      <c r="M197" s="104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1"/>
      <c r="AI197" s="111"/>
      <c r="AJ197" s="111"/>
      <c r="AK197" s="111"/>
      <c r="AL197" s="111"/>
      <c r="AM197" s="111"/>
      <c r="AN197" s="111"/>
      <c r="AO197" s="111"/>
      <c r="AP197" s="111"/>
      <c r="AQ197" s="111"/>
      <c r="AR197" s="111"/>
      <c r="AS197" s="111"/>
      <c r="AT197" s="111"/>
      <c r="AU197" s="111"/>
      <c r="AV197" s="111"/>
      <c r="AW197" s="111"/>
      <c r="AX197" s="111"/>
      <c r="AY197" s="111"/>
      <c r="AZ197" s="111"/>
      <c r="BA197" s="111"/>
      <c r="BB197" s="111"/>
      <c r="BC197" s="111"/>
      <c r="BD197" s="111"/>
      <c r="BE197" s="111"/>
      <c r="BF197" s="111"/>
      <c r="BG197" s="111"/>
      <c r="BH197" s="111"/>
      <c r="BI197" s="111"/>
      <c r="BJ197" s="111"/>
      <c r="BK197" s="111"/>
      <c r="BL197" s="111"/>
      <c r="BM197" s="111"/>
      <c r="BN197" s="111"/>
      <c r="BO197" s="111"/>
      <c r="BP197" s="111"/>
      <c r="BQ197" s="111"/>
      <c r="BR197" s="111"/>
      <c r="BS197" s="111"/>
      <c r="BT197" s="111"/>
      <c r="BU197" s="111"/>
      <c r="BV197" s="111"/>
      <c r="BW197" s="111"/>
      <c r="BX197" s="111"/>
      <c r="BY197" s="111"/>
      <c r="BZ197" s="111"/>
      <c r="CA197" s="111"/>
      <c r="CB197" s="111"/>
      <c r="CC197" s="111"/>
      <c r="CD197" s="111"/>
      <c r="CE197" s="111"/>
      <c r="CF197" s="111"/>
      <c r="CG197" s="111"/>
      <c r="CH197" s="111"/>
      <c r="CI197" s="111"/>
      <c r="CJ197" s="111"/>
      <c r="CK197" s="111"/>
      <c r="CL197" s="111"/>
      <c r="CM197" s="111"/>
      <c r="CN197" s="111"/>
      <c r="CO197" s="111"/>
      <c r="CP197" s="111"/>
      <c r="CQ197" s="111"/>
      <c r="CR197" s="111"/>
      <c r="CS197" s="111"/>
      <c r="CT197" s="111"/>
      <c r="CU197" s="111"/>
      <c r="CV197" s="111"/>
      <c r="CW197" s="111"/>
      <c r="CX197" s="111"/>
      <c r="CY197" s="111"/>
      <c r="CZ197" s="111"/>
      <c r="DA197" s="111"/>
      <c r="DB197" s="111"/>
      <c r="DC197" s="111"/>
      <c r="DD197" s="111"/>
      <c r="DE197" s="111"/>
      <c r="DF197" s="111"/>
      <c r="DG197" s="111"/>
      <c r="DH197" s="111"/>
      <c r="DI197" s="111"/>
    </row>
    <row r="198" spans="1:113" s="112" customFormat="1" x14ac:dyDescent="0.2">
      <c r="A198" s="30"/>
      <c r="B198" s="42"/>
      <c r="C198" s="51"/>
      <c r="D198" s="52"/>
      <c r="E198" s="51"/>
      <c r="F198" s="53"/>
      <c r="G198" s="103"/>
      <c r="H198" s="45"/>
      <c r="I198" s="104"/>
      <c r="J198" s="105"/>
      <c r="K198" s="48"/>
      <c r="L198" s="106"/>
      <c r="M198" s="104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  <c r="AE198" s="111"/>
      <c r="AF198" s="111"/>
      <c r="AG198" s="111"/>
      <c r="AH198" s="111"/>
      <c r="AI198" s="111"/>
      <c r="AJ198" s="111"/>
      <c r="AK198" s="111"/>
      <c r="AL198" s="111"/>
      <c r="AM198" s="111"/>
      <c r="AN198" s="111"/>
      <c r="AO198" s="111"/>
      <c r="AP198" s="111"/>
      <c r="AQ198" s="111"/>
      <c r="AR198" s="111"/>
      <c r="AS198" s="111"/>
      <c r="AT198" s="111"/>
      <c r="AU198" s="111"/>
      <c r="AV198" s="111"/>
      <c r="AW198" s="111"/>
      <c r="AX198" s="111"/>
      <c r="AY198" s="111"/>
      <c r="AZ198" s="111"/>
      <c r="BA198" s="111"/>
      <c r="BB198" s="111"/>
      <c r="BC198" s="111"/>
      <c r="BD198" s="111"/>
      <c r="BE198" s="111"/>
      <c r="BF198" s="111"/>
      <c r="BG198" s="111"/>
      <c r="BH198" s="111"/>
      <c r="BI198" s="111"/>
      <c r="BJ198" s="111"/>
      <c r="BK198" s="111"/>
      <c r="BL198" s="111"/>
      <c r="BM198" s="111"/>
      <c r="BN198" s="111"/>
      <c r="BO198" s="111"/>
      <c r="BP198" s="111"/>
      <c r="BQ198" s="111"/>
      <c r="BR198" s="111"/>
      <c r="BS198" s="111"/>
      <c r="BT198" s="111"/>
      <c r="BU198" s="111"/>
      <c r="BV198" s="111"/>
      <c r="BW198" s="111"/>
      <c r="BX198" s="111"/>
      <c r="BY198" s="111"/>
      <c r="BZ198" s="111"/>
      <c r="CA198" s="111"/>
      <c r="CB198" s="111"/>
      <c r="CC198" s="111"/>
      <c r="CD198" s="111"/>
      <c r="CE198" s="111"/>
      <c r="CF198" s="111"/>
      <c r="CG198" s="111"/>
      <c r="CH198" s="111"/>
      <c r="CI198" s="111"/>
      <c r="CJ198" s="111"/>
      <c r="CK198" s="111"/>
      <c r="CL198" s="111"/>
      <c r="CM198" s="111"/>
      <c r="CN198" s="111"/>
      <c r="CO198" s="111"/>
      <c r="CP198" s="111"/>
      <c r="CQ198" s="111"/>
      <c r="CR198" s="111"/>
      <c r="CS198" s="111"/>
      <c r="CT198" s="111"/>
      <c r="CU198" s="111"/>
      <c r="CV198" s="111"/>
      <c r="CW198" s="111"/>
      <c r="CX198" s="111"/>
      <c r="CY198" s="111"/>
      <c r="CZ198" s="111"/>
      <c r="DA198" s="111"/>
      <c r="DB198" s="111"/>
      <c r="DC198" s="111"/>
      <c r="DD198" s="111"/>
      <c r="DE198" s="111"/>
      <c r="DF198" s="111"/>
      <c r="DG198" s="111"/>
      <c r="DH198" s="111"/>
      <c r="DI198" s="111"/>
    </row>
    <row r="199" spans="1:113" s="112" customFormat="1" x14ac:dyDescent="0.2">
      <c r="A199" s="30"/>
      <c r="B199" s="42"/>
      <c r="C199" s="51"/>
      <c r="D199" s="52"/>
      <c r="E199" s="51"/>
      <c r="F199" s="53"/>
      <c r="G199" s="103"/>
      <c r="H199" s="45"/>
      <c r="I199" s="104"/>
      <c r="J199" s="105"/>
      <c r="K199" s="48"/>
      <c r="L199" s="106"/>
      <c r="M199" s="104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111"/>
      <c r="AJ199" s="111"/>
      <c r="AK199" s="111"/>
      <c r="AL199" s="111"/>
      <c r="AM199" s="111"/>
      <c r="AN199" s="111"/>
      <c r="AO199" s="111"/>
      <c r="AP199" s="111"/>
      <c r="AQ199" s="111"/>
      <c r="AR199" s="111"/>
      <c r="AS199" s="111"/>
      <c r="AT199" s="111"/>
      <c r="AU199" s="111"/>
      <c r="AV199" s="111"/>
      <c r="AW199" s="111"/>
      <c r="AX199" s="111"/>
      <c r="AY199" s="111"/>
      <c r="AZ199" s="111"/>
      <c r="BA199" s="111"/>
      <c r="BB199" s="111"/>
      <c r="BC199" s="111"/>
      <c r="BD199" s="111"/>
      <c r="BE199" s="111"/>
      <c r="BF199" s="111"/>
      <c r="BG199" s="111"/>
      <c r="BH199" s="111"/>
      <c r="BI199" s="111"/>
      <c r="BJ199" s="111"/>
      <c r="BK199" s="111"/>
      <c r="BL199" s="111"/>
      <c r="BM199" s="111"/>
      <c r="BN199" s="111"/>
      <c r="BO199" s="111"/>
      <c r="BP199" s="111"/>
      <c r="BQ199" s="111"/>
      <c r="BR199" s="111"/>
      <c r="BS199" s="111"/>
      <c r="BT199" s="111"/>
      <c r="BU199" s="111"/>
      <c r="BV199" s="111"/>
      <c r="BW199" s="111"/>
      <c r="BX199" s="111"/>
      <c r="BY199" s="111"/>
      <c r="BZ199" s="111"/>
      <c r="CA199" s="111"/>
      <c r="CB199" s="111"/>
      <c r="CC199" s="111"/>
      <c r="CD199" s="111"/>
      <c r="CE199" s="111"/>
      <c r="CF199" s="111"/>
      <c r="CG199" s="111"/>
      <c r="CH199" s="111"/>
      <c r="CI199" s="111"/>
      <c r="CJ199" s="111"/>
      <c r="CK199" s="111"/>
      <c r="CL199" s="111"/>
      <c r="CM199" s="111"/>
      <c r="CN199" s="111"/>
      <c r="CO199" s="111"/>
      <c r="CP199" s="111"/>
      <c r="CQ199" s="111"/>
      <c r="CR199" s="111"/>
      <c r="CS199" s="111"/>
      <c r="CT199" s="111"/>
      <c r="CU199" s="111"/>
      <c r="CV199" s="111"/>
      <c r="CW199" s="111"/>
      <c r="CX199" s="111"/>
      <c r="CY199" s="111"/>
      <c r="CZ199" s="111"/>
      <c r="DA199" s="111"/>
      <c r="DB199" s="111"/>
      <c r="DC199" s="111"/>
      <c r="DD199" s="111"/>
      <c r="DE199" s="111"/>
      <c r="DF199" s="111"/>
      <c r="DG199" s="111"/>
      <c r="DH199" s="111"/>
      <c r="DI199" s="111"/>
    </row>
    <row r="200" spans="1:113" s="112" customFormat="1" x14ac:dyDescent="0.2">
      <c r="A200" s="30"/>
      <c r="B200" s="42"/>
      <c r="C200" s="51"/>
      <c r="D200" s="52"/>
      <c r="E200" s="51"/>
      <c r="F200" s="53"/>
      <c r="G200" s="103"/>
      <c r="H200" s="45"/>
      <c r="I200" s="104"/>
      <c r="J200" s="105"/>
      <c r="K200" s="48"/>
      <c r="L200" s="106"/>
      <c r="M200" s="104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  <c r="AE200" s="111"/>
      <c r="AF200" s="111"/>
      <c r="AG200" s="111"/>
      <c r="AH200" s="111"/>
      <c r="AI200" s="111"/>
      <c r="AJ200" s="111"/>
      <c r="AK200" s="111"/>
      <c r="AL200" s="111"/>
      <c r="AM200" s="111"/>
      <c r="AN200" s="111"/>
      <c r="AO200" s="111"/>
      <c r="AP200" s="111"/>
      <c r="AQ200" s="111"/>
      <c r="AR200" s="111"/>
      <c r="AS200" s="111"/>
      <c r="AT200" s="111"/>
      <c r="AU200" s="111"/>
      <c r="AV200" s="111"/>
      <c r="AW200" s="111"/>
      <c r="AX200" s="111"/>
      <c r="AY200" s="111"/>
      <c r="AZ200" s="111"/>
      <c r="BA200" s="111"/>
      <c r="BB200" s="111"/>
      <c r="BC200" s="111"/>
      <c r="BD200" s="111"/>
      <c r="BE200" s="111"/>
      <c r="BF200" s="111"/>
      <c r="BG200" s="111"/>
      <c r="BH200" s="111"/>
      <c r="BI200" s="111"/>
      <c r="BJ200" s="111"/>
      <c r="BK200" s="111"/>
      <c r="BL200" s="111"/>
      <c r="BM200" s="111"/>
      <c r="BN200" s="111"/>
      <c r="BO200" s="111"/>
      <c r="BP200" s="111"/>
      <c r="BQ200" s="111"/>
      <c r="BR200" s="111"/>
      <c r="BS200" s="111"/>
      <c r="BT200" s="111"/>
      <c r="BU200" s="111"/>
      <c r="BV200" s="111"/>
      <c r="BW200" s="111"/>
      <c r="BX200" s="111"/>
      <c r="BY200" s="111"/>
      <c r="BZ200" s="111"/>
      <c r="CA200" s="111"/>
      <c r="CB200" s="111"/>
      <c r="CC200" s="111"/>
      <c r="CD200" s="111"/>
      <c r="CE200" s="111"/>
      <c r="CF200" s="111"/>
      <c r="CG200" s="111"/>
      <c r="CH200" s="111"/>
      <c r="CI200" s="111"/>
      <c r="CJ200" s="111"/>
      <c r="CK200" s="111"/>
      <c r="CL200" s="111"/>
      <c r="CM200" s="111"/>
      <c r="CN200" s="111"/>
      <c r="CO200" s="111"/>
      <c r="CP200" s="111"/>
      <c r="CQ200" s="111"/>
      <c r="CR200" s="111"/>
      <c r="CS200" s="111"/>
      <c r="CT200" s="111"/>
      <c r="CU200" s="111"/>
      <c r="CV200" s="111"/>
      <c r="CW200" s="111"/>
      <c r="CX200" s="111"/>
      <c r="CY200" s="111"/>
      <c r="CZ200" s="111"/>
      <c r="DA200" s="111"/>
      <c r="DB200" s="111"/>
      <c r="DC200" s="111"/>
      <c r="DD200" s="111"/>
      <c r="DE200" s="111"/>
      <c r="DF200" s="111"/>
      <c r="DG200" s="111"/>
      <c r="DH200" s="111"/>
      <c r="DI200" s="111"/>
    </row>
    <row r="201" spans="1:113" s="112" customFormat="1" x14ac:dyDescent="0.2">
      <c r="A201" s="30"/>
      <c r="B201" s="42"/>
      <c r="C201" s="51"/>
      <c r="D201" s="52"/>
      <c r="E201" s="51"/>
      <c r="F201" s="53"/>
      <c r="G201" s="103"/>
      <c r="H201" s="45"/>
      <c r="I201" s="104"/>
      <c r="J201" s="105"/>
      <c r="K201" s="48"/>
      <c r="L201" s="106"/>
      <c r="M201" s="104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1"/>
      <c r="AI201" s="111"/>
      <c r="AJ201" s="111"/>
      <c r="AK201" s="111"/>
      <c r="AL201" s="111"/>
      <c r="AM201" s="111"/>
      <c r="AN201" s="111"/>
      <c r="AO201" s="111"/>
      <c r="AP201" s="111"/>
      <c r="AQ201" s="111"/>
      <c r="AR201" s="111"/>
      <c r="AS201" s="111"/>
      <c r="AT201" s="111"/>
      <c r="AU201" s="111"/>
      <c r="AV201" s="111"/>
      <c r="AW201" s="111"/>
      <c r="AX201" s="111"/>
      <c r="AY201" s="111"/>
      <c r="AZ201" s="111"/>
      <c r="BA201" s="111"/>
      <c r="BB201" s="111"/>
      <c r="BC201" s="111"/>
      <c r="BD201" s="111"/>
      <c r="BE201" s="111"/>
      <c r="BF201" s="111"/>
      <c r="BG201" s="111"/>
      <c r="BH201" s="111"/>
      <c r="BI201" s="111"/>
      <c r="BJ201" s="111"/>
      <c r="BK201" s="111"/>
      <c r="BL201" s="111"/>
      <c r="BM201" s="111"/>
      <c r="BN201" s="111"/>
      <c r="BO201" s="111"/>
      <c r="BP201" s="111"/>
      <c r="BQ201" s="111"/>
      <c r="BR201" s="111"/>
      <c r="BS201" s="111"/>
      <c r="BT201" s="111"/>
      <c r="BU201" s="111"/>
      <c r="BV201" s="111"/>
      <c r="BW201" s="111"/>
      <c r="BX201" s="111"/>
      <c r="BY201" s="111"/>
      <c r="BZ201" s="111"/>
      <c r="CA201" s="111"/>
      <c r="CB201" s="111"/>
      <c r="CC201" s="111"/>
      <c r="CD201" s="111"/>
      <c r="CE201" s="111"/>
      <c r="CF201" s="111"/>
      <c r="CG201" s="111"/>
      <c r="CH201" s="111"/>
      <c r="CI201" s="111"/>
      <c r="CJ201" s="111"/>
      <c r="CK201" s="111"/>
      <c r="CL201" s="111"/>
      <c r="CM201" s="111"/>
      <c r="CN201" s="111"/>
      <c r="CO201" s="111"/>
      <c r="CP201" s="111"/>
      <c r="CQ201" s="111"/>
      <c r="CR201" s="111"/>
      <c r="CS201" s="111"/>
      <c r="CT201" s="111"/>
      <c r="CU201" s="111"/>
      <c r="CV201" s="111"/>
      <c r="CW201" s="111"/>
      <c r="CX201" s="111"/>
      <c r="CY201" s="111"/>
      <c r="CZ201" s="111"/>
      <c r="DA201" s="111"/>
      <c r="DB201" s="111"/>
      <c r="DC201" s="111"/>
      <c r="DD201" s="111"/>
      <c r="DE201" s="111"/>
      <c r="DF201" s="111"/>
      <c r="DG201" s="111"/>
      <c r="DH201" s="111"/>
      <c r="DI201" s="111"/>
    </row>
    <row r="202" spans="1:113" s="112" customFormat="1" x14ac:dyDescent="0.2">
      <c r="A202" s="30"/>
      <c r="B202" s="42"/>
      <c r="C202" s="51"/>
      <c r="D202" s="52"/>
      <c r="E202" s="51"/>
      <c r="F202" s="53"/>
      <c r="G202" s="103"/>
      <c r="H202" s="45"/>
      <c r="I202" s="104"/>
      <c r="J202" s="105"/>
      <c r="K202" s="48"/>
      <c r="L202" s="106"/>
      <c r="M202" s="104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1"/>
      <c r="AJ202" s="111"/>
      <c r="AK202" s="111"/>
      <c r="AL202" s="111"/>
      <c r="AM202" s="111"/>
      <c r="AN202" s="111"/>
      <c r="AO202" s="111"/>
      <c r="AP202" s="111"/>
      <c r="AQ202" s="111"/>
      <c r="AR202" s="111"/>
      <c r="AS202" s="111"/>
      <c r="AT202" s="111"/>
      <c r="AU202" s="111"/>
      <c r="AV202" s="111"/>
      <c r="AW202" s="111"/>
      <c r="AX202" s="111"/>
      <c r="AY202" s="111"/>
      <c r="AZ202" s="111"/>
      <c r="BA202" s="111"/>
      <c r="BB202" s="111"/>
      <c r="BC202" s="111"/>
      <c r="BD202" s="111"/>
      <c r="BE202" s="111"/>
      <c r="BF202" s="111"/>
      <c r="BG202" s="111"/>
      <c r="BH202" s="111"/>
      <c r="BI202" s="111"/>
      <c r="BJ202" s="111"/>
      <c r="BK202" s="111"/>
      <c r="BL202" s="111"/>
      <c r="BM202" s="111"/>
      <c r="BN202" s="111"/>
      <c r="BO202" s="111"/>
      <c r="BP202" s="111"/>
      <c r="BQ202" s="111"/>
      <c r="BR202" s="111"/>
      <c r="BS202" s="111"/>
      <c r="BT202" s="111"/>
      <c r="BU202" s="111"/>
      <c r="BV202" s="111"/>
      <c r="BW202" s="111"/>
      <c r="BX202" s="111"/>
      <c r="BY202" s="111"/>
      <c r="BZ202" s="111"/>
      <c r="CA202" s="111"/>
      <c r="CB202" s="111"/>
      <c r="CC202" s="111"/>
      <c r="CD202" s="111"/>
      <c r="CE202" s="111"/>
      <c r="CF202" s="111"/>
      <c r="CG202" s="111"/>
      <c r="CH202" s="111"/>
      <c r="CI202" s="111"/>
      <c r="CJ202" s="111"/>
      <c r="CK202" s="111"/>
      <c r="CL202" s="111"/>
      <c r="CM202" s="111"/>
      <c r="CN202" s="111"/>
      <c r="CO202" s="111"/>
      <c r="CP202" s="111"/>
      <c r="CQ202" s="111"/>
      <c r="CR202" s="111"/>
      <c r="CS202" s="111"/>
      <c r="CT202" s="111"/>
      <c r="CU202" s="111"/>
      <c r="CV202" s="111"/>
      <c r="CW202" s="111"/>
      <c r="CX202" s="111"/>
      <c r="CY202" s="111"/>
      <c r="CZ202" s="111"/>
      <c r="DA202" s="111"/>
      <c r="DB202" s="111"/>
      <c r="DC202" s="111"/>
      <c r="DD202" s="111"/>
      <c r="DE202" s="111"/>
      <c r="DF202" s="111"/>
      <c r="DG202" s="111"/>
      <c r="DH202" s="111"/>
      <c r="DI202" s="111"/>
    </row>
    <row r="203" spans="1:113" s="112" customFormat="1" x14ac:dyDescent="0.2">
      <c r="A203" s="30"/>
      <c r="B203" s="42"/>
      <c r="C203" s="51"/>
      <c r="D203" s="52"/>
      <c r="E203" s="51"/>
      <c r="F203" s="53"/>
      <c r="G203" s="103"/>
      <c r="H203" s="45"/>
      <c r="I203" s="104"/>
      <c r="J203" s="105"/>
      <c r="K203" s="48"/>
      <c r="L203" s="106"/>
      <c r="M203" s="104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111"/>
      <c r="AM203" s="111"/>
      <c r="AN203" s="111"/>
      <c r="AO203" s="111"/>
      <c r="AP203" s="111"/>
      <c r="AQ203" s="111"/>
      <c r="AR203" s="111"/>
      <c r="AS203" s="111"/>
      <c r="AT203" s="111"/>
      <c r="AU203" s="111"/>
      <c r="AV203" s="111"/>
      <c r="AW203" s="111"/>
      <c r="AX203" s="111"/>
      <c r="AY203" s="111"/>
      <c r="AZ203" s="111"/>
      <c r="BA203" s="111"/>
      <c r="BB203" s="111"/>
      <c r="BC203" s="111"/>
      <c r="BD203" s="111"/>
      <c r="BE203" s="111"/>
      <c r="BF203" s="111"/>
      <c r="BG203" s="111"/>
      <c r="BH203" s="111"/>
      <c r="BI203" s="111"/>
      <c r="BJ203" s="111"/>
      <c r="BK203" s="111"/>
      <c r="BL203" s="111"/>
      <c r="BM203" s="111"/>
      <c r="BN203" s="111"/>
      <c r="BO203" s="111"/>
      <c r="BP203" s="111"/>
      <c r="BQ203" s="111"/>
      <c r="BR203" s="111"/>
      <c r="BS203" s="111"/>
      <c r="BT203" s="111"/>
      <c r="BU203" s="111"/>
      <c r="BV203" s="111"/>
      <c r="BW203" s="111"/>
      <c r="BX203" s="111"/>
      <c r="BY203" s="111"/>
      <c r="BZ203" s="111"/>
      <c r="CA203" s="111"/>
      <c r="CB203" s="111"/>
      <c r="CC203" s="111"/>
      <c r="CD203" s="111"/>
      <c r="CE203" s="111"/>
      <c r="CF203" s="111"/>
      <c r="CG203" s="111"/>
      <c r="CH203" s="111"/>
      <c r="CI203" s="111"/>
      <c r="CJ203" s="111"/>
      <c r="CK203" s="111"/>
      <c r="CL203" s="111"/>
      <c r="CM203" s="111"/>
      <c r="CN203" s="111"/>
      <c r="CO203" s="111"/>
      <c r="CP203" s="111"/>
      <c r="CQ203" s="111"/>
      <c r="CR203" s="111"/>
      <c r="CS203" s="111"/>
      <c r="CT203" s="111"/>
      <c r="CU203" s="111"/>
      <c r="CV203" s="111"/>
      <c r="CW203" s="111"/>
      <c r="CX203" s="111"/>
      <c r="CY203" s="111"/>
      <c r="CZ203" s="111"/>
      <c r="DA203" s="111"/>
      <c r="DB203" s="111"/>
      <c r="DC203" s="111"/>
      <c r="DD203" s="111"/>
      <c r="DE203" s="111"/>
      <c r="DF203" s="111"/>
      <c r="DG203" s="111"/>
      <c r="DH203" s="111"/>
      <c r="DI203" s="111"/>
    </row>
    <row r="204" spans="1:113" s="110" customFormat="1" x14ac:dyDescent="0.2">
      <c r="A204" s="30" t="s">
        <v>4</v>
      </c>
      <c r="B204" s="83"/>
      <c r="C204" s="84"/>
      <c r="D204" s="84"/>
      <c r="E204" s="84"/>
      <c r="F204" s="85"/>
      <c r="G204" s="86"/>
      <c r="H204" s="87"/>
      <c r="I204" s="88"/>
      <c r="J204" s="89"/>
      <c r="K204" s="22"/>
      <c r="L204" s="67"/>
      <c r="M204" s="68"/>
      <c r="N204" s="109"/>
    </row>
    <row r="205" spans="1:113" s="110" customFormat="1" ht="12" x14ac:dyDescent="0.2">
      <c r="A205" s="30" t="s">
        <v>4</v>
      </c>
      <c r="B205" s="90" t="s">
        <v>3857</v>
      </c>
      <c r="C205" s="91"/>
      <c r="D205" s="91"/>
      <c r="E205" s="91"/>
      <c r="F205" s="92"/>
      <c r="G205" s="30"/>
      <c r="H205" s="93"/>
      <c r="I205" s="94"/>
      <c r="J205" s="198"/>
      <c r="K205" s="22"/>
      <c r="L205" s="72"/>
      <c r="M205" s="73">
        <f>SUBTOTAL(9,M$7:M168)</f>
        <v>0</v>
      </c>
      <c r="N205" s="109"/>
    </row>
    <row r="206" spans="1:113" s="110" customFormat="1" x14ac:dyDescent="0.2">
      <c r="A206" s="30" t="s">
        <v>4</v>
      </c>
      <c r="B206" s="96"/>
      <c r="C206" s="97"/>
      <c r="D206" s="97"/>
      <c r="E206" s="97"/>
      <c r="F206" s="98"/>
      <c r="G206" s="99"/>
      <c r="H206" s="100"/>
      <c r="I206" s="101"/>
      <c r="J206" s="102"/>
      <c r="K206" s="22"/>
      <c r="L206" s="81"/>
      <c r="M206" s="82"/>
      <c r="N206" s="109"/>
    </row>
  </sheetData>
  <autoFilter ref="G1:G206" xr:uid="{A662F18C-FEED-4479-AF0F-69C5FFE993AE}"/>
  <dataConsolidate link="1"/>
  <phoneticPr fontId="31" type="noConversion"/>
  <dataValidations count="1">
    <dataValidation type="list" showInputMessage="1" showErrorMessage="1" sqref="G72:G77 G131:G136" xr:uid="{70951ACC-EF0E-4079-B0CB-E03C9BEBF537}">
      <formula1>"-,No,m,m²,m³,%,Prov Sum,Lump Sum,Sum, Litre, hour, day"</formula1>
    </dataValidation>
  </dataValidations>
  <pageMargins left="0.59055118110236227" right="0.19685039370078741" top="0.59055118110236227" bottom="0.59055118110236227" header="0.19685039370078741" footer="0.19685039370078741"/>
  <pageSetup paperSize="9" firstPageNumber="37" fitToHeight="6" orientation="portrait" cellComments="atEnd" useFirstPageNumber="1" r:id="rId1"/>
  <headerFooter>
    <oddFooter>&amp;CPage &amp;P&amp;RPrint date: &amp;D</oddFooter>
  </headerFooter>
  <rowBreaks count="2" manualBreakCount="2">
    <brk id="74" max="16383" man="1"/>
    <brk id="133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rgb="FFFF0000"/>
  </sheetPr>
  <dimension ref="A1:DI104"/>
  <sheetViews>
    <sheetView view="pageBreakPreview" topLeftCell="B1" zoomScaleNormal="75" zoomScaleSheetLayoutView="100" workbookViewId="0">
      <pane xSplit="7" ySplit="7" topLeftCell="I8" activePane="bottomRight" state="frozenSplit"/>
      <selection activeCell="M64" sqref="M64"/>
      <selection pane="topRight" activeCell="M64" sqref="M64"/>
      <selection pane="bottomLeft" activeCell="M64" sqref="M64"/>
      <selection pane="bottomRight" activeCell="I21" sqref="I21"/>
    </sheetView>
  </sheetViews>
  <sheetFormatPr defaultColWidth="9.109375" defaultRowHeight="11.4" x14ac:dyDescent="0.2"/>
  <cols>
    <col min="1" max="1" width="10.109375" style="113" hidden="1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4553</v>
      </c>
      <c r="C2" s="128" t="s">
        <v>887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SUBTOTAL(9,M$7:M877)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hidden="1" x14ac:dyDescent="0.2">
      <c r="A7" s="30"/>
      <c r="B7" s="42"/>
      <c r="C7" s="42"/>
      <c r="D7" s="42"/>
      <c r="E7" s="42"/>
      <c r="F7" s="43" t="s">
        <v>887</v>
      </c>
      <c r="G7" s="44"/>
      <c r="H7" s="45"/>
      <c r="I7" s="46"/>
      <c r="J7" s="47"/>
      <c r="K7" s="48"/>
      <c r="L7" s="49"/>
      <c r="M7" s="46"/>
    </row>
    <row r="8" spans="1:113" s="112" customFormat="1" ht="24" x14ac:dyDescent="0.2">
      <c r="A8" s="30" t="s">
        <v>55</v>
      </c>
      <c r="B8" s="150" t="s">
        <v>1151</v>
      </c>
      <c r="C8" s="151"/>
      <c r="D8" s="52"/>
      <c r="E8" s="157"/>
      <c r="F8" s="43" t="s">
        <v>1152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 t="s">
        <v>3</v>
      </c>
      <c r="B10" s="155"/>
      <c r="C10" s="151" t="s">
        <v>1153</v>
      </c>
      <c r="D10" s="52"/>
      <c r="E10" s="157"/>
      <c r="F10" s="53" t="s">
        <v>1154</v>
      </c>
      <c r="G10" s="54" t="s">
        <v>99</v>
      </c>
      <c r="H10" s="55"/>
      <c r="I10" s="56"/>
      <c r="J10" s="57"/>
      <c r="K10" s="58"/>
      <c r="L10" s="56">
        <v>160000</v>
      </c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/>
      <c r="B11" s="42"/>
      <c r="C11" s="51"/>
      <c r="D11" s="52"/>
      <c r="E11" s="51"/>
      <c r="F11" s="53"/>
      <c r="G11" s="103"/>
      <c r="H11" s="45"/>
      <c r="I11" s="104"/>
      <c r="J11" s="105"/>
      <c r="K11" s="48"/>
      <c r="L11" s="106"/>
      <c r="M11" s="104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22.8" x14ac:dyDescent="0.2">
      <c r="A12" s="30" t="s">
        <v>3</v>
      </c>
      <c r="B12" s="155"/>
      <c r="C12" s="151" t="s">
        <v>1156</v>
      </c>
      <c r="D12" s="52"/>
      <c r="E12" s="157"/>
      <c r="F12" s="53" t="s">
        <v>1155</v>
      </c>
      <c r="G12" s="54" t="s">
        <v>99</v>
      </c>
      <c r="H12" s="55"/>
      <c r="I12" s="56"/>
      <c r="J12" s="57"/>
      <c r="K12" s="58"/>
      <c r="L12" s="56">
        <v>180000</v>
      </c>
      <c r="M12" s="56" t="str">
        <f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/>
      <c r="B13" s="42"/>
      <c r="C13" s="51"/>
      <c r="D13" s="52"/>
      <c r="E13" s="51"/>
      <c r="F13" s="53"/>
      <c r="G13" s="103"/>
      <c r="H13" s="45"/>
      <c r="I13" s="104"/>
      <c r="J13" s="105"/>
      <c r="K13" s="48"/>
      <c r="L13" s="106"/>
      <c r="M13" s="104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22.8" x14ac:dyDescent="0.2">
      <c r="A14" s="30" t="s">
        <v>3</v>
      </c>
      <c r="B14" s="155"/>
      <c r="C14" s="151" t="s">
        <v>1157</v>
      </c>
      <c r="D14" s="52"/>
      <c r="E14" s="157"/>
      <c r="F14" s="53" t="s">
        <v>1158</v>
      </c>
      <c r="G14" s="54" t="s">
        <v>99</v>
      </c>
      <c r="H14" s="55"/>
      <c r="I14" s="56"/>
      <c r="J14" s="57"/>
      <c r="K14" s="58"/>
      <c r="L14" s="56">
        <v>200000</v>
      </c>
      <c r="M14" s="56" t="str">
        <f>IF(ISNUMBER(H14),L14*H14,IF(ISNUMBER(J14),J14,IF(J14="RATE ONLY",LOWER("RATE ONLY")," ")))</f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/>
      <c r="B15" s="42"/>
      <c r="C15" s="51"/>
      <c r="D15" s="52"/>
      <c r="E15" s="51"/>
      <c r="F15" s="53"/>
      <c r="G15" s="103"/>
      <c r="H15" s="45"/>
      <c r="I15" s="104"/>
      <c r="J15" s="105"/>
      <c r="K15" s="48"/>
      <c r="L15" s="106"/>
      <c r="M15" s="104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22.8" x14ac:dyDescent="0.2">
      <c r="A16" s="30" t="s">
        <v>3</v>
      </c>
      <c r="B16" s="155"/>
      <c r="C16" s="151" t="s">
        <v>1159</v>
      </c>
      <c r="D16" s="52"/>
      <c r="E16" s="157"/>
      <c r="F16" s="53" t="s">
        <v>1160</v>
      </c>
      <c r="G16" s="54" t="s">
        <v>99</v>
      </c>
      <c r="H16" s="55"/>
      <c r="I16" s="56"/>
      <c r="J16" s="57"/>
      <c r="K16" s="58"/>
      <c r="L16" s="56">
        <v>220000</v>
      </c>
      <c r="M16" s="56" t="str">
        <f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/>
      <c r="B17" s="42"/>
      <c r="C17" s="51"/>
      <c r="D17" s="52"/>
      <c r="E17" s="51"/>
      <c r="F17" s="53"/>
      <c r="G17" s="103"/>
      <c r="H17" s="45"/>
      <c r="I17" s="104"/>
      <c r="J17" s="105"/>
      <c r="K17" s="48"/>
      <c r="L17" s="106"/>
      <c r="M17" s="104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idden="1" x14ac:dyDescent="0.2">
      <c r="A18" s="30" t="s">
        <v>3</v>
      </c>
      <c r="B18" s="166"/>
      <c r="C18" s="167" t="s">
        <v>1161</v>
      </c>
      <c r="D18" s="168"/>
      <c r="E18" s="159"/>
      <c r="F18" s="176" t="s">
        <v>1162</v>
      </c>
      <c r="G18" s="162" t="s">
        <v>99</v>
      </c>
      <c r="H18" s="163"/>
      <c r="I18" s="164"/>
      <c r="J18" s="165"/>
      <c r="K18" s="58"/>
      <c r="L18" s="56"/>
      <c r="M18" s="56" t="str">
        <f t="shared" ref="M18:M53" si="0">IF(ISNUMBER(H18),L18*H18,IF(ISNUMBER(J18),J18,IF(J18="RATE ONLY",LOWER("RATE ONLY")," ")))</f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24" x14ac:dyDescent="0.2">
      <c r="A19" s="30" t="s">
        <v>55</v>
      </c>
      <c r="B19" s="150" t="s">
        <v>1163</v>
      </c>
      <c r="C19" s="151"/>
      <c r="D19" s="52"/>
      <c r="E19" s="157"/>
      <c r="F19" s="43" t="s">
        <v>1037</v>
      </c>
      <c r="G19" s="54"/>
      <c r="H19" s="55"/>
      <c r="I19" s="56"/>
      <c r="J19" s="57"/>
      <c r="K19" s="58"/>
      <c r="L19" s="56"/>
      <c r="M19" s="56" t="str">
        <f>IF(ISNUMBER(H19),L19*H19,IF(ISNUMBER(J19),J19,IF(J19="RATE ONLY",LOWER("RATE ONLY")," ")))</f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x14ac:dyDescent="0.2">
      <c r="A20" s="30"/>
      <c r="B20" s="42"/>
      <c r="C20" s="51"/>
      <c r="D20" s="52"/>
      <c r="E20" s="51"/>
      <c r="F20" s="53"/>
      <c r="G20" s="103"/>
      <c r="H20" s="45"/>
      <c r="I20" s="104"/>
      <c r="J20" s="105"/>
      <c r="K20" s="48"/>
      <c r="L20" s="106"/>
      <c r="M20" s="104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22.8" x14ac:dyDescent="0.2">
      <c r="A21" s="30" t="s">
        <v>3</v>
      </c>
      <c r="B21" s="155"/>
      <c r="C21" s="151" t="s">
        <v>1164</v>
      </c>
      <c r="D21" s="52"/>
      <c r="E21" s="157"/>
      <c r="F21" s="53" t="s">
        <v>1038</v>
      </c>
      <c r="G21" s="54" t="s">
        <v>89</v>
      </c>
      <c r="H21" s="55"/>
      <c r="I21" s="56"/>
      <c r="J21" s="57">
        <f>+I21</f>
        <v>0</v>
      </c>
      <c r="K21" s="58"/>
      <c r="L21" s="56">
        <v>100000</v>
      </c>
      <c r="M21" s="56">
        <f>IF(ISNUMBER(H21),L21*H21,IF(ISNUMBER(J21),J21,IF(J21="RATE ONLY",LOWER("RATE ONLY")," ")))</f>
        <v>0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/>
      <c r="B22" s="42"/>
      <c r="C22" s="51"/>
      <c r="D22" s="52"/>
      <c r="E22" s="51"/>
      <c r="F22" s="53"/>
      <c r="G22" s="103"/>
      <c r="H22" s="45"/>
      <c r="I22" s="104"/>
      <c r="J22" s="105"/>
      <c r="K22" s="48"/>
      <c r="L22" s="106"/>
      <c r="M22" s="104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t="22.8" x14ac:dyDescent="0.2">
      <c r="A23" s="30" t="s">
        <v>5106</v>
      </c>
      <c r="B23" s="155"/>
      <c r="C23" s="151" t="s">
        <v>1165</v>
      </c>
      <c r="D23" s="52"/>
      <c r="E23" s="157"/>
      <c r="F23" s="53" t="s">
        <v>1166</v>
      </c>
      <c r="G23" s="54" t="s">
        <v>14</v>
      </c>
      <c r="H23" s="55"/>
      <c r="I23" s="196" t="s">
        <v>15</v>
      </c>
      <c r="J23" s="57"/>
      <c r="K23" s="58"/>
      <c r="L23" s="175">
        <v>0.1</v>
      </c>
      <c r="M23" s="56" t="str">
        <f>IF(ISNUMBER(H23),L23*H23,IF(ISNUMBER(J23),J23,IF(J23="RATE ONLY",LOWER("RATE ONLY")," ")))</f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x14ac:dyDescent="0.2">
      <c r="A24" s="30"/>
      <c r="B24" s="42"/>
      <c r="C24" s="51"/>
      <c r="D24" s="52"/>
      <c r="E24" s="51"/>
      <c r="F24" s="53"/>
      <c r="G24" s="103"/>
      <c r="H24" s="45"/>
      <c r="I24" s="104"/>
      <c r="J24" s="105"/>
      <c r="K24" s="48"/>
      <c r="L24" s="106"/>
      <c r="M24" s="104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ht="24" x14ac:dyDescent="0.2">
      <c r="A25" s="30" t="s">
        <v>55</v>
      </c>
      <c r="B25" s="150" t="s">
        <v>1167</v>
      </c>
      <c r="C25" s="151"/>
      <c r="D25" s="52"/>
      <c r="E25" s="157"/>
      <c r="F25" s="43" t="s">
        <v>1168</v>
      </c>
      <c r="G25" s="54"/>
      <c r="H25" s="55"/>
      <c r="I25" s="56"/>
      <c r="J25" s="57"/>
      <c r="K25" s="58"/>
      <c r="L25" s="56"/>
      <c r="M25" s="56" t="str">
        <f>IF(ISNUMBER(H25),L25*H25,IF(ISNUMBER(J25),J25,IF(J25="RATE ONLY",LOWER("RATE ONLY")," ")))</f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x14ac:dyDescent="0.2">
      <c r="A26" s="30"/>
      <c r="B26" s="42"/>
      <c r="C26" s="51"/>
      <c r="D26" s="52"/>
      <c r="E26" s="51"/>
      <c r="F26" s="53"/>
      <c r="G26" s="103"/>
      <c r="H26" s="45"/>
      <c r="I26" s="104"/>
      <c r="J26" s="105"/>
      <c r="K26" s="48"/>
      <c r="L26" s="106"/>
      <c r="M26" s="104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x14ac:dyDescent="0.2">
      <c r="A27" s="30" t="s">
        <v>3</v>
      </c>
      <c r="B27" s="155"/>
      <c r="C27" s="151" t="s">
        <v>1190</v>
      </c>
      <c r="D27" s="52"/>
      <c r="E27" s="157"/>
      <c r="F27" s="53" t="s">
        <v>1059</v>
      </c>
      <c r="G27" s="54" t="s">
        <v>8</v>
      </c>
      <c r="H27" s="55"/>
      <c r="I27" s="56"/>
      <c r="J27" s="57"/>
      <c r="K27" s="58"/>
      <c r="L27" s="56">
        <v>35</v>
      </c>
      <c r="M27" s="56" t="str">
        <f>IF(ISNUMBER(H27),L27*H27,IF(ISNUMBER(J27),J27,IF(J27="RATE ONLY",LOWER("RATE ONLY")," ")))</f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x14ac:dyDescent="0.2">
      <c r="A28" s="30"/>
      <c r="B28" s="42"/>
      <c r="C28" s="51"/>
      <c r="D28" s="52"/>
      <c r="E28" s="51"/>
      <c r="F28" s="53"/>
      <c r="G28" s="103"/>
      <c r="H28" s="45"/>
      <c r="I28" s="104"/>
      <c r="J28" s="105"/>
      <c r="K28" s="48"/>
      <c r="L28" s="106"/>
      <c r="M28" s="104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hidden="1" x14ac:dyDescent="0.2">
      <c r="A29" s="30" t="s">
        <v>3</v>
      </c>
      <c r="B29" s="166"/>
      <c r="C29" s="167" t="s">
        <v>1191</v>
      </c>
      <c r="D29" s="168"/>
      <c r="E29" s="159"/>
      <c r="F29" s="176" t="s">
        <v>1060</v>
      </c>
      <c r="G29" s="162" t="s">
        <v>8</v>
      </c>
      <c r="H29" s="163"/>
      <c r="I29" s="164"/>
      <c r="J29" s="165"/>
      <c r="K29" s="58"/>
      <c r="L29" s="56">
        <v>50</v>
      </c>
      <c r="M29" s="56" t="str">
        <f t="shared" si="0"/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hidden="1" x14ac:dyDescent="0.2">
      <c r="A30" s="30" t="s">
        <v>3</v>
      </c>
      <c r="B30" s="166"/>
      <c r="C30" s="167" t="s">
        <v>1192</v>
      </c>
      <c r="D30" s="168"/>
      <c r="E30" s="159"/>
      <c r="F30" s="176" t="s">
        <v>1062</v>
      </c>
      <c r="G30" s="162" t="s">
        <v>8</v>
      </c>
      <c r="H30" s="163"/>
      <c r="I30" s="164"/>
      <c r="J30" s="165"/>
      <c r="K30" s="58"/>
      <c r="L30" s="56">
        <v>50</v>
      </c>
      <c r="M30" s="56" t="str">
        <f t="shared" si="0"/>
        <v xml:space="preserve"> 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x14ac:dyDescent="0.2">
      <c r="A31" s="30" t="s">
        <v>3</v>
      </c>
      <c r="B31" s="155"/>
      <c r="C31" s="151" t="s">
        <v>1193</v>
      </c>
      <c r="D31" s="52"/>
      <c r="E31" s="157"/>
      <c r="F31" s="53" t="s">
        <v>1064</v>
      </c>
      <c r="G31" s="54" t="s">
        <v>8</v>
      </c>
      <c r="H31" s="55"/>
      <c r="I31" s="56"/>
      <c r="J31" s="57"/>
      <c r="K31" s="58"/>
      <c r="L31" s="56">
        <v>50</v>
      </c>
      <c r="M31" s="56" t="str">
        <f>IF(ISNUMBER(H31),L31*H31,IF(ISNUMBER(J31),J31,IF(J31="RATE ONLY",LOWER("RATE ONLY")," ")))</f>
        <v xml:space="preserve"> </v>
      </c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x14ac:dyDescent="0.2">
      <c r="A32" s="30"/>
      <c r="B32" s="42"/>
      <c r="C32" s="51"/>
      <c r="D32" s="52"/>
      <c r="E32" s="51"/>
      <c r="F32" s="53"/>
      <c r="G32" s="103"/>
      <c r="H32" s="45"/>
      <c r="I32" s="104"/>
      <c r="J32" s="105"/>
      <c r="K32" s="48"/>
      <c r="L32" s="106"/>
      <c r="M32" s="104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hidden="1" x14ac:dyDescent="0.2">
      <c r="A33" s="30" t="s">
        <v>3</v>
      </c>
      <c r="B33" s="166"/>
      <c r="C33" s="167" t="s">
        <v>1194</v>
      </c>
      <c r="D33" s="168"/>
      <c r="E33" s="159"/>
      <c r="F33" s="176" t="s">
        <v>1066</v>
      </c>
      <c r="G33" s="162" t="s">
        <v>8</v>
      </c>
      <c r="H33" s="163"/>
      <c r="I33" s="164"/>
      <c r="J33" s="165"/>
      <c r="K33" s="58"/>
      <c r="L33" s="56"/>
      <c r="M33" s="56" t="str">
        <f t="shared" si="0"/>
        <v xml:space="preserve"> 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ht="24" hidden="1" x14ac:dyDescent="0.2">
      <c r="A34" s="30" t="s">
        <v>55</v>
      </c>
      <c r="B34" s="150" t="s">
        <v>1169</v>
      </c>
      <c r="C34" s="151"/>
      <c r="D34" s="52"/>
      <c r="E34" s="157"/>
      <c r="F34" s="43" t="s">
        <v>1170</v>
      </c>
      <c r="G34" s="54"/>
      <c r="H34" s="55"/>
      <c r="I34" s="56"/>
      <c r="J34" s="57"/>
      <c r="K34" s="58"/>
      <c r="L34" s="56"/>
      <c r="M34" s="56" t="str">
        <f>IF(ISNUMBER(H34),L34*H34,IF(ISNUMBER(J34),J34,IF(J34="RATE ONLY",LOWER("RATE ONLY")," ")))</f>
        <v xml:space="preserve"> 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hidden="1" x14ac:dyDescent="0.2">
      <c r="A35" s="30"/>
      <c r="B35" s="42"/>
      <c r="C35" s="51"/>
      <c r="D35" s="52"/>
      <c r="E35" s="51"/>
      <c r="F35" s="53"/>
      <c r="G35" s="103"/>
      <c r="H35" s="45"/>
      <c r="I35" s="104"/>
      <c r="J35" s="105"/>
      <c r="K35" s="48"/>
      <c r="L35" s="106"/>
      <c r="M35" s="104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hidden="1" x14ac:dyDescent="0.2">
      <c r="A36" s="30" t="s">
        <v>3</v>
      </c>
      <c r="B36" s="166"/>
      <c r="C36" s="167" t="s">
        <v>1185</v>
      </c>
      <c r="D36" s="168"/>
      <c r="E36" s="159"/>
      <c r="F36" s="176" t="s">
        <v>1059</v>
      </c>
      <c r="G36" s="162" t="s">
        <v>8</v>
      </c>
      <c r="H36" s="163"/>
      <c r="I36" s="164"/>
      <c r="J36" s="165"/>
      <c r="K36" s="58"/>
      <c r="L36" s="56"/>
      <c r="M36" s="56" t="str">
        <f t="shared" si="0"/>
        <v xml:space="preserve"> </v>
      </c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hidden="1" x14ac:dyDescent="0.2">
      <c r="A37" s="30" t="s">
        <v>3</v>
      </c>
      <c r="B37" s="166"/>
      <c r="C37" s="167" t="s">
        <v>1186</v>
      </c>
      <c r="D37" s="168"/>
      <c r="E37" s="159"/>
      <c r="F37" s="176" t="s">
        <v>1060</v>
      </c>
      <c r="G37" s="162" t="s">
        <v>8</v>
      </c>
      <c r="H37" s="163"/>
      <c r="I37" s="164"/>
      <c r="J37" s="165"/>
      <c r="K37" s="58"/>
      <c r="L37" s="56"/>
      <c r="M37" s="56" t="str">
        <f t="shared" si="0"/>
        <v xml:space="preserve"> </v>
      </c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hidden="1" x14ac:dyDescent="0.2">
      <c r="A38" s="30" t="s">
        <v>3</v>
      </c>
      <c r="B38" s="166"/>
      <c r="C38" s="167" t="s">
        <v>1187</v>
      </c>
      <c r="D38" s="168"/>
      <c r="E38" s="159"/>
      <c r="F38" s="176" t="s">
        <v>1062</v>
      </c>
      <c r="G38" s="162" t="s">
        <v>8</v>
      </c>
      <c r="H38" s="163"/>
      <c r="I38" s="164"/>
      <c r="J38" s="165"/>
      <c r="K38" s="58"/>
      <c r="L38" s="56"/>
      <c r="M38" s="56" t="str">
        <f t="shared" si="0"/>
        <v xml:space="preserve"> </v>
      </c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hidden="1" x14ac:dyDescent="0.2">
      <c r="A39" s="30" t="s">
        <v>3</v>
      </c>
      <c r="B39" s="166"/>
      <c r="C39" s="167" t="s">
        <v>1188</v>
      </c>
      <c r="D39" s="168"/>
      <c r="E39" s="159"/>
      <c r="F39" s="176" t="s">
        <v>1064</v>
      </c>
      <c r="G39" s="162" t="s">
        <v>8</v>
      </c>
      <c r="H39" s="163"/>
      <c r="I39" s="164"/>
      <c r="J39" s="165"/>
      <c r="K39" s="58"/>
      <c r="L39" s="56"/>
      <c r="M39" s="56" t="str">
        <f t="shared" si="0"/>
        <v xml:space="preserve"> </v>
      </c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hidden="1" x14ac:dyDescent="0.2">
      <c r="A40" s="30" t="s">
        <v>3</v>
      </c>
      <c r="B40" s="166"/>
      <c r="C40" s="167" t="s">
        <v>1189</v>
      </c>
      <c r="D40" s="168"/>
      <c r="E40" s="159"/>
      <c r="F40" s="176" t="s">
        <v>1066</v>
      </c>
      <c r="G40" s="162" t="s">
        <v>8</v>
      </c>
      <c r="H40" s="163"/>
      <c r="I40" s="164"/>
      <c r="J40" s="165"/>
      <c r="K40" s="58"/>
      <c r="L40" s="56"/>
      <c r="M40" s="56" t="str">
        <f t="shared" si="0"/>
        <v xml:space="preserve"> 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ht="24" hidden="1" x14ac:dyDescent="0.2">
      <c r="A41" s="30" t="s">
        <v>55</v>
      </c>
      <c r="B41" s="150" t="s">
        <v>1171</v>
      </c>
      <c r="C41" s="151"/>
      <c r="D41" s="52"/>
      <c r="E41" s="157"/>
      <c r="F41" s="43" t="s">
        <v>1172</v>
      </c>
      <c r="G41" s="54"/>
      <c r="H41" s="55"/>
      <c r="I41" s="56"/>
      <c r="J41" s="57"/>
      <c r="K41" s="58"/>
      <c r="L41" s="56"/>
      <c r="M41" s="56" t="str">
        <f>IF(ISNUMBER(H41),L41*H41,IF(ISNUMBER(J41),J41,IF(J41="RATE ONLY",LOWER("RATE ONLY")," ")))</f>
        <v xml:space="preserve"> </v>
      </c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hidden="1" x14ac:dyDescent="0.2">
      <c r="A42" s="30"/>
      <c r="B42" s="42"/>
      <c r="C42" s="51"/>
      <c r="D42" s="52"/>
      <c r="E42" s="51"/>
      <c r="F42" s="53"/>
      <c r="G42" s="103"/>
      <c r="H42" s="45"/>
      <c r="I42" s="104"/>
      <c r="J42" s="105"/>
      <c r="K42" s="48"/>
      <c r="L42" s="106"/>
      <c r="M42" s="104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hidden="1" x14ac:dyDescent="0.2">
      <c r="A43" s="30" t="s">
        <v>3</v>
      </c>
      <c r="B43" s="166"/>
      <c r="C43" s="167" t="s">
        <v>1180</v>
      </c>
      <c r="D43" s="168"/>
      <c r="E43" s="159"/>
      <c r="F43" s="176" t="s">
        <v>1059</v>
      </c>
      <c r="G43" s="162" t="s">
        <v>8</v>
      </c>
      <c r="H43" s="163"/>
      <c r="I43" s="164"/>
      <c r="J43" s="165"/>
      <c r="K43" s="58"/>
      <c r="L43" s="56"/>
      <c r="M43" s="56" t="str">
        <f t="shared" si="0"/>
        <v xml:space="preserve"> </v>
      </c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hidden="1" x14ac:dyDescent="0.2">
      <c r="A44" s="30" t="s">
        <v>3</v>
      </c>
      <c r="B44" s="166"/>
      <c r="C44" s="167" t="s">
        <v>1181</v>
      </c>
      <c r="D44" s="168"/>
      <c r="E44" s="159"/>
      <c r="F44" s="176" t="s">
        <v>1060</v>
      </c>
      <c r="G44" s="162" t="s">
        <v>8</v>
      </c>
      <c r="H44" s="163"/>
      <c r="I44" s="164"/>
      <c r="J44" s="165"/>
      <c r="K44" s="58"/>
      <c r="L44" s="56"/>
      <c r="M44" s="56" t="str">
        <f t="shared" si="0"/>
        <v xml:space="preserve"> </v>
      </c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hidden="1" x14ac:dyDescent="0.2">
      <c r="A45" s="30" t="s">
        <v>3</v>
      </c>
      <c r="B45" s="166"/>
      <c r="C45" s="167" t="s">
        <v>1182</v>
      </c>
      <c r="D45" s="168"/>
      <c r="E45" s="159"/>
      <c r="F45" s="176" t="s">
        <v>1062</v>
      </c>
      <c r="G45" s="162" t="s">
        <v>8</v>
      </c>
      <c r="H45" s="163"/>
      <c r="I45" s="164"/>
      <c r="J45" s="165"/>
      <c r="K45" s="58"/>
      <c r="L45" s="56"/>
      <c r="M45" s="56" t="str">
        <f t="shared" si="0"/>
        <v xml:space="preserve"> </v>
      </c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hidden="1" x14ac:dyDescent="0.2">
      <c r="A46" s="30" t="s">
        <v>3</v>
      </c>
      <c r="B46" s="166"/>
      <c r="C46" s="167" t="s">
        <v>1183</v>
      </c>
      <c r="D46" s="168"/>
      <c r="E46" s="159"/>
      <c r="F46" s="176" t="s">
        <v>1064</v>
      </c>
      <c r="G46" s="162" t="s">
        <v>8</v>
      </c>
      <c r="H46" s="163"/>
      <c r="I46" s="164"/>
      <c r="J46" s="165"/>
      <c r="K46" s="58"/>
      <c r="L46" s="56"/>
      <c r="M46" s="56" t="str">
        <f t="shared" si="0"/>
        <v xml:space="preserve"> </v>
      </c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hidden="1" x14ac:dyDescent="0.2">
      <c r="A47" s="30" t="s">
        <v>3</v>
      </c>
      <c r="B47" s="166"/>
      <c r="C47" s="167" t="s">
        <v>1184</v>
      </c>
      <c r="D47" s="168"/>
      <c r="E47" s="159"/>
      <c r="F47" s="176" t="s">
        <v>1066</v>
      </c>
      <c r="G47" s="162" t="s">
        <v>8</v>
      </c>
      <c r="H47" s="163"/>
      <c r="I47" s="164"/>
      <c r="J47" s="165"/>
      <c r="K47" s="58"/>
      <c r="L47" s="56"/>
      <c r="M47" s="56" t="str">
        <f t="shared" si="0"/>
        <v xml:space="preserve"> </v>
      </c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ht="12" hidden="1" x14ac:dyDescent="0.2">
      <c r="A48" s="30" t="s">
        <v>55</v>
      </c>
      <c r="B48" s="150" t="s">
        <v>1173</v>
      </c>
      <c r="C48" s="151"/>
      <c r="D48" s="52"/>
      <c r="E48" s="157"/>
      <c r="F48" s="43" t="s">
        <v>1174</v>
      </c>
      <c r="G48" s="54"/>
      <c r="H48" s="55"/>
      <c r="I48" s="56"/>
      <c r="J48" s="57"/>
      <c r="K48" s="58"/>
      <c r="L48" s="56"/>
      <c r="M48" s="56" t="str">
        <f>IF(ISNUMBER(H48),L48*H48,IF(ISNUMBER(J48),J48,IF(J48="RATE ONLY",LOWER("RATE ONLY")," ")))</f>
        <v xml:space="preserve"> </v>
      </c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hidden="1" x14ac:dyDescent="0.2">
      <c r="A49" s="30"/>
      <c r="B49" s="42"/>
      <c r="C49" s="51"/>
      <c r="D49" s="52"/>
      <c r="E49" s="51"/>
      <c r="F49" s="53"/>
      <c r="G49" s="103"/>
      <c r="H49" s="45"/>
      <c r="I49" s="104"/>
      <c r="J49" s="105"/>
      <c r="K49" s="48"/>
      <c r="L49" s="106"/>
      <c r="M49" s="104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hidden="1" x14ac:dyDescent="0.2">
      <c r="A50" s="30" t="s">
        <v>3</v>
      </c>
      <c r="B50" s="166"/>
      <c r="C50" s="167" t="s">
        <v>1175</v>
      </c>
      <c r="D50" s="168"/>
      <c r="E50" s="159"/>
      <c r="F50" s="176" t="s">
        <v>1059</v>
      </c>
      <c r="G50" s="162" t="s">
        <v>8</v>
      </c>
      <c r="H50" s="163"/>
      <c r="I50" s="164"/>
      <c r="J50" s="165"/>
      <c r="K50" s="58"/>
      <c r="L50" s="56"/>
      <c r="M50" s="56" t="str">
        <f t="shared" si="0"/>
        <v xml:space="preserve"> </v>
      </c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hidden="1" x14ac:dyDescent="0.2">
      <c r="A51" s="30" t="s">
        <v>3</v>
      </c>
      <c r="B51" s="166"/>
      <c r="C51" s="167" t="s">
        <v>1176</v>
      </c>
      <c r="D51" s="168"/>
      <c r="E51" s="159"/>
      <c r="F51" s="176" t="s">
        <v>1060</v>
      </c>
      <c r="G51" s="162" t="s">
        <v>8</v>
      </c>
      <c r="H51" s="163"/>
      <c r="I51" s="164"/>
      <c r="J51" s="165"/>
      <c r="K51" s="58"/>
      <c r="L51" s="56"/>
      <c r="M51" s="56" t="str">
        <f t="shared" si="0"/>
        <v xml:space="preserve"> </v>
      </c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hidden="1" x14ac:dyDescent="0.2">
      <c r="A52" s="30" t="s">
        <v>3</v>
      </c>
      <c r="B52" s="166"/>
      <c r="C52" s="167" t="s">
        <v>1177</v>
      </c>
      <c r="D52" s="168"/>
      <c r="E52" s="159"/>
      <c r="F52" s="176" t="s">
        <v>1062</v>
      </c>
      <c r="G52" s="162" t="s">
        <v>8</v>
      </c>
      <c r="H52" s="163"/>
      <c r="I52" s="164"/>
      <c r="J52" s="165"/>
      <c r="K52" s="58"/>
      <c r="L52" s="56"/>
      <c r="M52" s="56" t="str">
        <f t="shared" si="0"/>
        <v xml:space="preserve"> </v>
      </c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hidden="1" x14ac:dyDescent="0.2">
      <c r="A53" s="30" t="s">
        <v>3</v>
      </c>
      <c r="B53" s="166"/>
      <c r="C53" s="167" t="s">
        <v>1178</v>
      </c>
      <c r="D53" s="168"/>
      <c r="E53" s="159"/>
      <c r="F53" s="176" t="s">
        <v>1064</v>
      </c>
      <c r="G53" s="162" t="s">
        <v>8</v>
      </c>
      <c r="H53" s="163"/>
      <c r="I53" s="164"/>
      <c r="J53" s="165"/>
      <c r="K53" s="58"/>
      <c r="L53" s="56"/>
      <c r="M53" s="56" t="str">
        <f t="shared" si="0"/>
        <v xml:space="preserve"> </v>
      </c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hidden="1" x14ac:dyDescent="0.2">
      <c r="A54" s="30" t="s">
        <v>3</v>
      </c>
      <c r="B54" s="166"/>
      <c r="C54" s="167" t="s">
        <v>1179</v>
      </c>
      <c r="D54" s="168"/>
      <c r="E54" s="159"/>
      <c r="F54" s="176" t="s">
        <v>1066</v>
      </c>
      <c r="G54" s="162" t="s">
        <v>8</v>
      </c>
      <c r="H54" s="163"/>
      <c r="I54" s="164"/>
      <c r="J54" s="165"/>
      <c r="K54" s="58"/>
      <c r="L54" s="56"/>
      <c r="M54" s="56" t="str">
        <f t="shared" ref="M54:M92" si="1">IF(ISNUMBER(H54),L54*H54,IF(ISNUMBER(J54),J54,IF(J54="RATE ONLY",LOWER("RATE ONLY")," ")))</f>
        <v xml:space="preserve"> </v>
      </c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ht="24" x14ac:dyDescent="0.2">
      <c r="A55" s="30" t="s">
        <v>55</v>
      </c>
      <c r="B55" s="150" t="s">
        <v>1195</v>
      </c>
      <c r="C55" s="151"/>
      <c r="D55" s="52"/>
      <c r="E55" s="157"/>
      <c r="F55" s="43" t="s">
        <v>1198</v>
      </c>
      <c r="G55" s="54"/>
      <c r="H55" s="55"/>
      <c r="I55" s="56"/>
      <c r="J55" s="57"/>
      <c r="K55" s="58"/>
      <c r="L55" s="56"/>
      <c r="M55" s="56" t="str">
        <f>IF(ISNUMBER(H55),L55*H55,IF(ISNUMBER(J55),J55,IF(J55="RATE ONLY",LOWER("RATE ONLY")," ")))</f>
        <v xml:space="preserve"> </v>
      </c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x14ac:dyDescent="0.2">
      <c r="A56" s="30"/>
      <c r="B56" s="42"/>
      <c r="C56" s="51"/>
      <c r="D56" s="52"/>
      <c r="E56" s="51"/>
      <c r="F56" s="53"/>
      <c r="G56" s="103"/>
      <c r="H56" s="45"/>
      <c r="I56" s="104"/>
      <c r="J56" s="105"/>
      <c r="K56" s="48"/>
      <c r="L56" s="106"/>
      <c r="M56" s="104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x14ac:dyDescent="0.2">
      <c r="A57" s="30" t="s">
        <v>3</v>
      </c>
      <c r="B57" s="155"/>
      <c r="C57" s="151" t="s">
        <v>1196</v>
      </c>
      <c r="D57" s="52"/>
      <c r="E57" s="157"/>
      <c r="F57" s="53" t="s">
        <v>1199</v>
      </c>
      <c r="G57" s="54" t="s">
        <v>8</v>
      </c>
      <c r="H57" s="55"/>
      <c r="I57" s="56"/>
      <c r="J57" s="57"/>
      <c r="K57" s="58"/>
      <c r="L57" s="56">
        <v>32</v>
      </c>
      <c r="M57" s="56" t="str">
        <f>IF(ISNUMBER(H57),L57*H57,IF(ISNUMBER(J57),J57,IF(J57="RATE ONLY",LOWER("RATE ONLY")," ")))</f>
        <v xml:space="preserve"> </v>
      </c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x14ac:dyDescent="0.2">
      <c r="A58" s="30"/>
      <c r="B58" s="42"/>
      <c r="C58" s="51"/>
      <c r="D58" s="52"/>
      <c r="E58" s="51"/>
      <c r="F58" s="53"/>
      <c r="G58" s="103"/>
      <c r="H58" s="45"/>
      <c r="I58" s="104"/>
      <c r="J58" s="105"/>
      <c r="K58" s="48"/>
      <c r="L58" s="106"/>
      <c r="M58" s="104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x14ac:dyDescent="0.2">
      <c r="A59" s="30" t="s">
        <v>3</v>
      </c>
      <c r="B59" s="155"/>
      <c r="C59" s="151" t="s">
        <v>1197</v>
      </c>
      <c r="D59" s="52"/>
      <c r="E59" s="157"/>
      <c r="F59" s="53" t="s">
        <v>1200</v>
      </c>
      <c r="G59" s="54" t="s">
        <v>8</v>
      </c>
      <c r="H59" s="55"/>
      <c r="I59" s="56"/>
      <c r="J59" s="57"/>
      <c r="K59" s="58"/>
      <c r="L59" s="56">
        <v>30</v>
      </c>
      <c r="M59" s="56" t="str">
        <f>IF(ISNUMBER(H59),L59*H59,IF(ISNUMBER(J59),J59,IF(J59="RATE ONLY",LOWER("RATE ONLY")," ")))</f>
        <v xml:space="preserve"> </v>
      </c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x14ac:dyDescent="0.2">
      <c r="A60" s="30"/>
      <c r="B60" s="42"/>
      <c r="C60" s="51"/>
      <c r="D60" s="52"/>
      <c r="E60" s="51"/>
      <c r="F60" s="53"/>
      <c r="G60" s="103"/>
      <c r="H60" s="45"/>
      <c r="I60" s="104"/>
      <c r="J60" s="105"/>
      <c r="K60" s="48"/>
      <c r="L60" s="106"/>
      <c r="M60" s="104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ht="36" hidden="1" x14ac:dyDescent="0.2">
      <c r="A61" s="30" t="s">
        <v>55</v>
      </c>
      <c r="B61" s="150" t="s">
        <v>1201</v>
      </c>
      <c r="C61" s="151"/>
      <c r="D61" s="52"/>
      <c r="E61" s="157"/>
      <c r="F61" s="43" t="s">
        <v>3750</v>
      </c>
      <c r="G61" s="54"/>
      <c r="H61" s="55"/>
      <c r="I61" s="56"/>
      <c r="J61" s="57"/>
      <c r="K61" s="58"/>
      <c r="L61" s="56"/>
      <c r="M61" s="56" t="str">
        <f>IF(ISNUMBER(H61),L61*H61,IF(ISNUMBER(J61),J61,IF(J61="RATE ONLY",LOWER("RATE ONLY")," ")))</f>
        <v xml:space="preserve"> </v>
      </c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hidden="1" x14ac:dyDescent="0.2">
      <c r="A62" s="30"/>
      <c r="B62" s="42"/>
      <c r="C62" s="51"/>
      <c r="D62" s="52"/>
      <c r="E62" s="51"/>
      <c r="F62" s="53"/>
      <c r="G62" s="103"/>
      <c r="H62" s="45"/>
      <c r="I62" s="104"/>
      <c r="J62" s="105"/>
      <c r="K62" s="48"/>
      <c r="L62" s="106"/>
      <c r="M62" s="104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ht="22.8" hidden="1" x14ac:dyDescent="0.2">
      <c r="A63" s="30" t="s">
        <v>3</v>
      </c>
      <c r="B63" s="166"/>
      <c r="C63" s="167" t="s">
        <v>1202</v>
      </c>
      <c r="D63" s="168"/>
      <c r="E63" s="159"/>
      <c r="F63" s="176" t="s">
        <v>3751</v>
      </c>
      <c r="G63" s="162" t="s">
        <v>8</v>
      </c>
      <c r="H63" s="163"/>
      <c r="I63" s="164"/>
      <c r="J63" s="165"/>
      <c r="K63" s="58"/>
      <c r="L63" s="56"/>
      <c r="M63" s="56" t="str">
        <f t="shared" si="1"/>
        <v xml:space="preserve"> </v>
      </c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hidden="1" x14ac:dyDescent="0.2">
      <c r="A64" s="30" t="s">
        <v>3</v>
      </c>
      <c r="B64" s="166"/>
      <c r="C64" s="167" t="s">
        <v>1203</v>
      </c>
      <c r="D64" s="168"/>
      <c r="E64" s="159"/>
      <c r="F64" s="176" t="s">
        <v>1060</v>
      </c>
      <c r="G64" s="162" t="s">
        <v>8</v>
      </c>
      <c r="H64" s="163"/>
      <c r="I64" s="164"/>
      <c r="J64" s="165"/>
      <c r="K64" s="58"/>
      <c r="L64" s="56"/>
      <c r="M64" s="56" t="str">
        <f t="shared" si="1"/>
        <v xml:space="preserve"> </v>
      </c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hidden="1" x14ac:dyDescent="0.2">
      <c r="A65" s="30" t="s">
        <v>3</v>
      </c>
      <c r="B65" s="166"/>
      <c r="C65" s="167" t="s">
        <v>1204</v>
      </c>
      <c r="D65" s="168"/>
      <c r="E65" s="159"/>
      <c r="F65" s="176" t="s">
        <v>1062</v>
      </c>
      <c r="G65" s="162" t="s">
        <v>8</v>
      </c>
      <c r="H65" s="163"/>
      <c r="I65" s="164"/>
      <c r="J65" s="165"/>
      <c r="K65" s="58"/>
      <c r="L65" s="56"/>
      <c r="M65" s="56" t="str">
        <f t="shared" si="1"/>
        <v xml:space="preserve"> </v>
      </c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hidden="1" x14ac:dyDescent="0.2">
      <c r="A66" s="30" t="s">
        <v>3</v>
      </c>
      <c r="B66" s="166"/>
      <c r="C66" s="167" t="s">
        <v>1205</v>
      </c>
      <c r="D66" s="168"/>
      <c r="E66" s="159"/>
      <c r="F66" s="176" t="s">
        <v>1064</v>
      </c>
      <c r="G66" s="162" t="s">
        <v>8</v>
      </c>
      <c r="H66" s="163"/>
      <c r="I66" s="164"/>
      <c r="J66" s="165"/>
      <c r="K66" s="58"/>
      <c r="L66" s="56"/>
      <c r="M66" s="56" t="str">
        <f t="shared" si="1"/>
        <v xml:space="preserve"> </v>
      </c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hidden="1" x14ac:dyDescent="0.2">
      <c r="A67" s="30" t="s">
        <v>3</v>
      </c>
      <c r="B67" s="166"/>
      <c r="C67" s="167" t="s">
        <v>1206</v>
      </c>
      <c r="D67" s="168"/>
      <c r="E67" s="159"/>
      <c r="F67" s="176" t="s">
        <v>1066</v>
      </c>
      <c r="G67" s="162" t="s">
        <v>8</v>
      </c>
      <c r="H67" s="163"/>
      <c r="I67" s="164"/>
      <c r="J67" s="165"/>
      <c r="K67" s="58"/>
      <c r="L67" s="56"/>
      <c r="M67" s="56" t="str">
        <f t="shared" si="1"/>
        <v xml:space="preserve"> </v>
      </c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ht="36" hidden="1" x14ac:dyDescent="0.2">
      <c r="A68" s="30" t="s">
        <v>55</v>
      </c>
      <c r="B68" s="150" t="s">
        <v>1207</v>
      </c>
      <c r="C68" s="151"/>
      <c r="D68" s="52"/>
      <c r="E68" s="157"/>
      <c r="F68" s="43" t="s">
        <v>1213</v>
      </c>
      <c r="G68" s="54"/>
      <c r="H68" s="55"/>
      <c r="I68" s="56"/>
      <c r="J68" s="57"/>
      <c r="K68" s="58"/>
      <c r="L68" s="56"/>
      <c r="M68" s="56" t="str">
        <f>IF(ISNUMBER(H68),L68*H68,IF(ISNUMBER(J68),J68,IF(J68="RATE ONLY",LOWER("RATE ONLY")," ")))</f>
        <v xml:space="preserve"> </v>
      </c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2" customFormat="1" hidden="1" x14ac:dyDescent="0.2">
      <c r="A69" s="30"/>
      <c r="B69" s="42"/>
      <c r="C69" s="51"/>
      <c r="D69" s="52"/>
      <c r="E69" s="51"/>
      <c r="F69" s="53"/>
      <c r="G69" s="103"/>
      <c r="H69" s="45"/>
      <c r="I69" s="104"/>
      <c r="J69" s="105"/>
      <c r="K69" s="48"/>
      <c r="L69" s="106"/>
      <c r="M69" s="104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</row>
    <row r="70" spans="1:113" s="112" customFormat="1" hidden="1" x14ac:dyDescent="0.2">
      <c r="A70" s="30" t="s">
        <v>3</v>
      </c>
      <c r="B70" s="166"/>
      <c r="C70" s="167" t="s">
        <v>1208</v>
      </c>
      <c r="D70" s="168"/>
      <c r="E70" s="159"/>
      <c r="F70" s="176" t="s">
        <v>1059</v>
      </c>
      <c r="G70" s="162" t="s">
        <v>8</v>
      </c>
      <c r="H70" s="163"/>
      <c r="I70" s="164"/>
      <c r="J70" s="165"/>
      <c r="K70" s="58"/>
      <c r="L70" s="56"/>
      <c r="M70" s="56" t="str">
        <f t="shared" si="1"/>
        <v xml:space="preserve"> </v>
      </c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</row>
    <row r="71" spans="1:113" s="112" customFormat="1" hidden="1" x14ac:dyDescent="0.2">
      <c r="A71" s="30" t="s">
        <v>3</v>
      </c>
      <c r="B71" s="166"/>
      <c r="C71" s="167" t="s">
        <v>1209</v>
      </c>
      <c r="D71" s="168"/>
      <c r="E71" s="159"/>
      <c r="F71" s="176" t="s">
        <v>1060</v>
      </c>
      <c r="G71" s="162" t="s">
        <v>8</v>
      </c>
      <c r="H71" s="163"/>
      <c r="I71" s="164"/>
      <c r="J71" s="165"/>
      <c r="K71" s="58"/>
      <c r="L71" s="56"/>
      <c r="M71" s="56" t="str">
        <f t="shared" si="1"/>
        <v xml:space="preserve"> </v>
      </c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</row>
    <row r="72" spans="1:113" s="112" customFormat="1" hidden="1" x14ac:dyDescent="0.2">
      <c r="A72" s="30" t="s">
        <v>3</v>
      </c>
      <c r="B72" s="166"/>
      <c r="C72" s="167" t="s">
        <v>1210</v>
      </c>
      <c r="D72" s="168"/>
      <c r="E72" s="159"/>
      <c r="F72" s="176" t="s">
        <v>1062</v>
      </c>
      <c r="G72" s="162" t="s">
        <v>8</v>
      </c>
      <c r="H72" s="163"/>
      <c r="I72" s="164"/>
      <c r="J72" s="165"/>
      <c r="K72" s="58"/>
      <c r="L72" s="56"/>
      <c r="M72" s="56" t="str">
        <f t="shared" si="1"/>
        <v xml:space="preserve"> </v>
      </c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</row>
    <row r="73" spans="1:113" s="112" customFormat="1" hidden="1" x14ac:dyDescent="0.2">
      <c r="A73" s="30" t="s">
        <v>3</v>
      </c>
      <c r="B73" s="166"/>
      <c r="C73" s="167" t="s">
        <v>1211</v>
      </c>
      <c r="D73" s="168"/>
      <c r="E73" s="159"/>
      <c r="F73" s="176" t="s">
        <v>1064</v>
      </c>
      <c r="G73" s="162" t="s">
        <v>8</v>
      </c>
      <c r="H73" s="163"/>
      <c r="I73" s="164"/>
      <c r="J73" s="165"/>
      <c r="K73" s="58"/>
      <c r="L73" s="56"/>
      <c r="M73" s="56" t="str">
        <f t="shared" si="1"/>
        <v xml:space="preserve"> </v>
      </c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</row>
    <row r="74" spans="1:113" s="112" customFormat="1" hidden="1" x14ac:dyDescent="0.2">
      <c r="A74" s="30" t="s">
        <v>3</v>
      </c>
      <c r="B74" s="166"/>
      <c r="C74" s="167" t="s">
        <v>1212</v>
      </c>
      <c r="D74" s="168"/>
      <c r="E74" s="159"/>
      <c r="F74" s="176" t="s">
        <v>1066</v>
      </c>
      <c r="G74" s="162" t="s">
        <v>8</v>
      </c>
      <c r="H74" s="163"/>
      <c r="I74" s="164"/>
      <c r="J74" s="165"/>
      <c r="K74" s="58"/>
      <c r="L74" s="56"/>
      <c r="M74" s="56" t="str">
        <f t="shared" si="1"/>
        <v xml:space="preserve"> </v>
      </c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</row>
    <row r="75" spans="1:113" s="112" customFormat="1" ht="24" hidden="1" x14ac:dyDescent="0.2">
      <c r="A75" s="30" t="s">
        <v>55</v>
      </c>
      <c r="B75" s="150" t="s">
        <v>1214</v>
      </c>
      <c r="C75" s="151"/>
      <c r="D75" s="52"/>
      <c r="E75" s="157"/>
      <c r="F75" s="43" t="s">
        <v>1217</v>
      </c>
      <c r="G75" s="54"/>
      <c r="H75" s="55"/>
      <c r="I75" s="56"/>
      <c r="J75" s="57"/>
      <c r="K75" s="58"/>
      <c r="L75" s="56"/>
      <c r="M75" s="56" t="str">
        <f>IF(ISNUMBER(H75),L75*H75,IF(ISNUMBER(J75),J75,IF(J75="RATE ONLY",LOWER("RATE ONLY")," ")))</f>
        <v xml:space="preserve"> </v>
      </c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</row>
    <row r="76" spans="1:113" s="112" customFormat="1" hidden="1" x14ac:dyDescent="0.2">
      <c r="A76" s="30"/>
      <c r="B76" s="42"/>
      <c r="C76" s="51"/>
      <c r="D76" s="52"/>
      <c r="E76" s="51"/>
      <c r="F76" s="53"/>
      <c r="G76" s="103"/>
      <c r="H76" s="45"/>
      <c r="I76" s="104"/>
      <c r="J76" s="105"/>
      <c r="K76" s="48"/>
      <c r="L76" s="106"/>
      <c r="M76" s="104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</row>
    <row r="77" spans="1:113" s="112" customFormat="1" hidden="1" x14ac:dyDescent="0.2">
      <c r="A77" s="30" t="s">
        <v>3</v>
      </c>
      <c r="B77" s="166"/>
      <c r="C77" s="167" t="s">
        <v>1215</v>
      </c>
      <c r="D77" s="168"/>
      <c r="E77" s="159"/>
      <c r="F77" s="176" t="s">
        <v>1218</v>
      </c>
      <c r="G77" s="162" t="s">
        <v>8</v>
      </c>
      <c r="H77" s="163"/>
      <c r="I77" s="164"/>
      <c r="J77" s="165"/>
      <c r="K77" s="58"/>
      <c r="L77" s="56"/>
      <c r="M77" s="56" t="str">
        <f t="shared" si="1"/>
        <v xml:space="preserve"> </v>
      </c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</row>
    <row r="78" spans="1:113" s="112" customFormat="1" hidden="1" x14ac:dyDescent="0.2">
      <c r="A78" s="30" t="s">
        <v>3</v>
      </c>
      <c r="B78" s="166"/>
      <c r="C78" s="167" t="s">
        <v>1216</v>
      </c>
      <c r="D78" s="168"/>
      <c r="E78" s="159"/>
      <c r="F78" s="176" t="s">
        <v>1219</v>
      </c>
      <c r="G78" s="162" t="s">
        <v>8</v>
      </c>
      <c r="H78" s="163"/>
      <c r="I78" s="164"/>
      <c r="J78" s="165"/>
      <c r="K78" s="58"/>
      <c r="L78" s="56"/>
      <c r="M78" s="56" t="str">
        <f t="shared" si="1"/>
        <v xml:space="preserve"> </v>
      </c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</row>
    <row r="79" spans="1:113" s="112" customFormat="1" hidden="1" x14ac:dyDescent="0.2">
      <c r="A79" s="30" t="s">
        <v>3</v>
      </c>
      <c r="B79" s="166"/>
      <c r="C79" s="167" t="s">
        <v>1220</v>
      </c>
      <c r="D79" s="168"/>
      <c r="E79" s="159"/>
      <c r="F79" s="176" t="s">
        <v>1221</v>
      </c>
      <c r="G79" s="162" t="s">
        <v>8</v>
      </c>
      <c r="H79" s="163"/>
      <c r="I79" s="164"/>
      <c r="J79" s="165"/>
      <c r="K79" s="58"/>
      <c r="L79" s="56"/>
      <c r="M79" s="56" t="str">
        <f t="shared" si="1"/>
        <v xml:space="preserve"> </v>
      </c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</row>
    <row r="80" spans="1:113" s="112" customFormat="1" ht="12" hidden="1" x14ac:dyDescent="0.2">
      <c r="A80" s="30" t="s">
        <v>55</v>
      </c>
      <c r="B80" s="150" t="s">
        <v>1222</v>
      </c>
      <c r="C80" s="151"/>
      <c r="D80" s="52"/>
      <c r="E80" s="157"/>
      <c r="F80" s="43" t="s">
        <v>1098</v>
      </c>
      <c r="G80" s="54" t="s">
        <v>8</v>
      </c>
      <c r="H80" s="55"/>
      <c r="I80" s="56"/>
      <c r="J80" s="57"/>
      <c r="K80" s="58"/>
      <c r="L80" s="56"/>
      <c r="M80" s="56" t="str">
        <f>IF(ISNUMBER(H80),L80*H80,IF(ISNUMBER(J80),J80,IF(J80="RATE ONLY",LOWER("RATE ONLY")," ")))</f>
        <v xml:space="preserve"> </v>
      </c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</row>
    <row r="81" spans="1:113" s="112" customFormat="1" hidden="1" x14ac:dyDescent="0.2">
      <c r="A81" s="30"/>
      <c r="B81" s="42"/>
      <c r="C81" s="51"/>
      <c r="D81" s="52"/>
      <c r="E81" s="51"/>
      <c r="F81" s="53"/>
      <c r="G81" s="103"/>
      <c r="H81" s="45"/>
      <c r="I81" s="104"/>
      <c r="J81" s="105"/>
      <c r="K81" s="48"/>
      <c r="L81" s="106"/>
      <c r="M81" s="104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</row>
    <row r="82" spans="1:113" s="112" customFormat="1" ht="12" x14ac:dyDescent="0.2">
      <c r="A82" s="30" t="s">
        <v>55</v>
      </c>
      <c r="B82" s="150" t="s">
        <v>1223</v>
      </c>
      <c r="C82" s="151"/>
      <c r="D82" s="52"/>
      <c r="E82" s="157"/>
      <c r="F82" s="43" t="s">
        <v>1224</v>
      </c>
      <c r="G82" s="54"/>
      <c r="H82" s="55"/>
      <c r="I82" s="56"/>
      <c r="J82" s="57"/>
      <c r="K82" s="58"/>
      <c r="L82" s="56"/>
      <c r="M82" s="56" t="str">
        <f>IF(ISNUMBER(H82),L82*H82,IF(ISNUMBER(J82),J82,IF(J82="RATE ONLY",LOWER("RATE ONLY")," ")))</f>
        <v xml:space="preserve"> </v>
      </c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</row>
    <row r="83" spans="1:113" s="112" customFormat="1" x14ac:dyDescent="0.2">
      <c r="A83" s="30"/>
      <c r="B83" s="42"/>
      <c r="C83" s="51"/>
      <c r="D83" s="52"/>
      <c r="E83" s="51"/>
      <c r="F83" s="53"/>
      <c r="G83" s="103"/>
      <c r="H83" s="45"/>
      <c r="I83" s="104"/>
      <c r="J83" s="105"/>
      <c r="K83" s="48"/>
      <c r="L83" s="106"/>
      <c r="M83" s="104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</row>
    <row r="84" spans="1:113" s="112" customFormat="1" x14ac:dyDescent="0.2">
      <c r="A84" s="30" t="s">
        <v>56</v>
      </c>
      <c r="B84" s="155"/>
      <c r="C84" s="151" t="s">
        <v>1226</v>
      </c>
      <c r="D84" s="52"/>
      <c r="E84" s="157"/>
      <c r="F84" s="53" t="s">
        <v>1225</v>
      </c>
      <c r="G84" s="54"/>
      <c r="H84" s="55"/>
      <c r="I84" s="56"/>
      <c r="J84" s="57"/>
      <c r="K84" s="58"/>
      <c r="L84" s="56"/>
      <c r="M84" s="56" t="str">
        <f>IF(ISNUMBER(H84),L84*H84,IF(ISNUMBER(J84),J84,IF(J84="RATE ONLY",LOWER("RATE ONLY")," ")))</f>
        <v xml:space="preserve"> </v>
      </c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</row>
    <row r="85" spans="1:113" s="112" customFormat="1" x14ac:dyDescent="0.2">
      <c r="A85" s="30"/>
      <c r="B85" s="42"/>
      <c r="C85" s="51"/>
      <c r="D85" s="52"/>
      <c r="E85" s="51"/>
      <c r="F85" s="53"/>
      <c r="G85" s="103"/>
      <c r="H85" s="45"/>
      <c r="I85" s="104"/>
      <c r="J85" s="105"/>
      <c r="K85" s="48"/>
      <c r="L85" s="106"/>
      <c r="M85" s="104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</row>
    <row r="86" spans="1:113" s="112" customFormat="1" x14ac:dyDescent="0.2">
      <c r="A86" s="30" t="s">
        <v>3</v>
      </c>
      <c r="B86" s="155"/>
      <c r="C86" s="151"/>
      <c r="D86" s="52" t="s">
        <v>3850</v>
      </c>
      <c r="E86" s="157"/>
      <c r="F86" s="53" t="s">
        <v>4554</v>
      </c>
      <c r="G86" s="54" t="s">
        <v>19</v>
      </c>
      <c r="H86" s="55"/>
      <c r="I86" s="56" t="s">
        <v>5149</v>
      </c>
      <c r="J86" s="57"/>
      <c r="K86" s="58"/>
      <c r="L86" s="56">
        <v>3.5</v>
      </c>
      <c r="M86" s="56" t="str">
        <f>IF(ISNUMBER(H86),L86*H86,IF(ISNUMBER(J86),J86,IF(J86="RATE ONLY",LOWER("RATE ONLY")," ")))</f>
        <v xml:space="preserve"> </v>
      </c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</row>
    <row r="87" spans="1:113" s="112" customFormat="1" x14ac:dyDescent="0.2">
      <c r="A87" s="30"/>
      <c r="B87" s="42"/>
      <c r="C87" s="51"/>
      <c r="D87" s="52"/>
      <c r="E87" s="51"/>
      <c r="F87" s="53"/>
      <c r="G87" s="103"/>
      <c r="H87" s="45"/>
      <c r="I87" s="104"/>
      <c r="J87" s="105"/>
      <c r="K87" s="48"/>
      <c r="L87" s="106"/>
      <c r="M87" s="104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</row>
    <row r="88" spans="1:113" s="112" customFormat="1" x14ac:dyDescent="0.2">
      <c r="A88" s="30" t="s">
        <v>3</v>
      </c>
      <c r="B88" s="155"/>
      <c r="C88" s="151"/>
      <c r="D88" s="52" t="s">
        <v>3851</v>
      </c>
      <c r="E88" s="157"/>
      <c r="F88" s="53" t="s">
        <v>4555</v>
      </c>
      <c r="G88" s="54" t="s">
        <v>19</v>
      </c>
      <c r="H88" s="55"/>
      <c r="I88" s="56" t="s">
        <v>5149</v>
      </c>
      <c r="J88" s="57"/>
      <c r="K88" s="58"/>
      <c r="L88" s="56">
        <v>6.5</v>
      </c>
      <c r="M88" s="56" t="str">
        <f>IF(ISNUMBER(H88),L88*H88,IF(ISNUMBER(J88),J88,IF(J88="RATE ONLY",LOWER("RATE ONLY")," ")))</f>
        <v xml:space="preserve"> </v>
      </c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</row>
    <row r="89" spans="1:113" s="112" customFormat="1" x14ac:dyDescent="0.2">
      <c r="A89" s="30"/>
      <c r="B89" s="42"/>
      <c r="C89" s="51"/>
      <c r="D89" s="52"/>
      <c r="E89" s="51"/>
      <c r="F89" s="53"/>
      <c r="G89" s="103"/>
      <c r="H89" s="45"/>
      <c r="I89" s="104"/>
      <c r="J89" s="105"/>
      <c r="K89" s="48"/>
      <c r="L89" s="106"/>
      <c r="M89" s="104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</row>
    <row r="90" spans="1:113" s="112" customFormat="1" x14ac:dyDescent="0.2">
      <c r="A90" s="30" t="s">
        <v>3</v>
      </c>
      <c r="B90" s="155"/>
      <c r="C90" s="151"/>
      <c r="D90" s="52" t="s">
        <v>3852</v>
      </c>
      <c r="E90" s="157"/>
      <c r="F90" s="53" t="s">
        <v>4556</v>
      </c>
      <c r="G90" s="54" t="s">
        <v>19</v>
      </c>
      <c r="H90" s="55"/>
      <c r="I90" s="56"/>
      <c r="J90" s="57"/>
      <c r="K90" s="58"/>
      <c r="L90" s="56">
        <v>6.5</v>
      </c>
      <c r="M90" s="56" t="str">
        <f>IF(ISNUMBER(H90),L90*H90,IF(ISNUMBER(J90),J90,IF(J90="RATE ONLY",LOWER("RATE ONLY")," ")))</f>
        <v xml:space="preserve"> </v>
      </c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</row>
    <row r="91" spans="1:113" s="112" customFormat="1" x14ac:dyDescent="0.2">
      <c r="A91" s="30"/>
      <c r="B91" s="42"/>
      <c r="C91" s="51"/>
      <c r="D91" s="52"/>
      <c r="E91" s="51"/>
      <c r="F91" s="53"/>
      <c r="G91" s="103"/>
      <c r="H91" s="45"/>
      <c r="I91" s="104"/>
      <c r="J91" s="105"/>
      <c r="K91" s="48"/>
      <c r="L91" s="106"/>
      <c r="M91" s="104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</row>
    <row r="92" spans="1:113" s="112" customFormat="1" ht="22.8" hidden="1" x14ac:dyDescent="0.2">
      <c r="A92" s="30" t="s">
        <v>3</v>
      </c>
      <c r="B92" s="166"/>
      <c r="C92" s="167"/>
      <c r="D92" s="168" t="s">
        <v>3853</v>
      </c>
      <c r="E92" s="159"/>
      <c r="F92" s="161" t="s">
        <v>4557</v>
      </c>
      <c r="G92" s="162" t="s">
        <v>19</v>
      </c>
      <c r="H92" s="163"/>
      <c r="I92" s="164"/>
      <c r="J92" s="165"/>
      <c r="K92" s="58"/>
      <c r="L92" s="56"/>
      <c r="M92" s="56" t="str">
        <f t="shared" si="1"/>
        <v xml:space="preserve"> </v>
      </c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</row>
    <row r="93" spans="1:113" s="112" customFormat="1" hidden="1" x14ac:dyDescent="0.2">
      <c r="A93" s="30" t="s">
        <v>56</v>
      </c>
      <c r="B93" s="155"/>
      <c r="C93" s="151" t="s">
        <v>1227</v>
      </c>
      <c r="D93" s="52"/>
      <c r="E93" s="157"/>
      <c r="F93" s="53" t="s">
        <v>1228</v>
      </c>
      <c r="G93" s="54" t="s">
        <v>19</v>
      </c>
      <c r="H93" s="55"/>
      <c r="I93" s="56"/>
      <c r="J93" s="57"/>
      <c r="K93" s="58"/>
      <c r="L93" s="56"/>
      <c r="M93" s="56" t="str">
        <f>IF(ISNUMBER(H93),L93*H93,IF(ISNUMBER(J93),J93,IF(J93="RATE ONLY",LOWER("RATE ONLY")," ")))</f>
        <v xml:space="preserve"> </v>
      </c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</row>
    <row r="94" spans="1:113" s="112" customFormat="1" hidden="1" x14ac:dyDescent="0.2">
      <c r="A94" s="30"/>
      <c r="B94" s="42"/>
      <c r="C94" s="51"/>
      <c r="D94" s="52"/>
      <c r="E94" s="51"/>
      <c r="F94" s="53"/>
      <c r="G94" s="103"/>
      <c r="H94" s="45"/>
      <c r="I94" s="104"/>
      <c r="J94" s="105"/>
      <c r="K94" s="48"/>
      <c r="L94" s="106"/>
      <c r="M94" s="104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</row>
    <row r="95" spans="1:113" s="112" customFormat="1" ht="22.8" hidden="1" x14ac:dyDescent="0.2">
      <c r="A95" s="30" t="s">
        <v>56</v>
      </c>
      <c r="B95" s="155"/>
      <c r="C95" s="151" t="s">
        <v>1229</v>
      </c>
      <c r="D95" s="52"/>
      <c r="E95" s="157"/>
      <c r="F95" s="53" t="s">
        <v>1230</v>
      </c>
      <c r="G95" s="54" t="s">
        <v>19</v>
      </c>
      <c r="H95" s="55"/>
      <c r="I95" s="56"/>
      <c r="J95" s="57"/>
      <c r="K95" s="58"/>
      <c r="L95" s="56"/>
      <c r="M95" s="56" t="str">
        <f>IF(ISNUMBER(H95),L95*H95,IF(ISNUMBER(J95),J95,IF(J95="RATE ONLY",LOWER("RATE ONLY")," ")))</f>
        <v xml:space="preserve"> </v>
      </c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</row>
    <row r="96" spans="1:113" s="112" customFormat="1" hidden="1" x14ac:dyDescent="0.2">
      <c r="A96" s="30"/>
      <c r="B96" s="42"/>
      <c r="C96" s="51"/>
      <c r="D96" s="52"/>
      <c r="E96" s="51"/>
      <c r="F96" s="53"/>
      <c r="G96" s="103"/>
      <c r="H96" s="45"/>
      <c r="I96" s="104"/>
      <c r="J96" s="105"/>
      <c r="K96" s="48"/>
      <c r="L96" s="106"/>
      <c r="M96" s="104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</row>
    <row r="97" spans="1:113" s="112" customFormat="1" x14ac:dyDescent="0.2">
      <c r="A97" s="30"/>
      <c r="B97" s="42"/>
      <c r="C97" s="51"/>
      <c r="D97" s="52"/>
      <c r="E97" s="51"/>
      <c r="F97" s="53"/>
      <c r="G97" s="103"/>
      <c r="H97" s="45"/>
      <c r="I97" s="104"/>
      <c r="J97" s="105"/>
      <c r="K97" s="48"/>
      <c r="L97" s="106"/>
      <c r="M97" s="104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</row>
    <row r="98" spans="1:113" s="112" customFormat="1" x14ac:dyDescent="0.2">
      <c r="A98" s="30"/>
      <c r="B98" s="42"/>
      <c r="C98" s="51"/>
      <c r="D98" s="52"/>
      <c r="E98" s="51"/>
      <c r="F98" s="53"/>
      <c r="G98" s="103"/>
      <c r="H98" s="45"/>
      <c r="I98" s="104"/>
      <c r="J98" s="105"/>
      <c r="K98" s="48"/>
      <c r="L98" s="106"/>
      <c r="M98" s="104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</row>
    <row r="99" spans="1:113" s="112" customFormat="1" x14ac:dyDescent="0.2">
      <c r="A99" s="30"/>
      <c r="B99" s="42"/>
      <c r="C99" s="51"/>
      <c r="D99" s="52"/>
      <c r="E99" s="51"/>
      <c r="F99" s="53"/>
      <c r="G99" s="103"/>
      <c r="H99" s="45"/>
      <c r="I99" s="104"/>
      <c r="J99" s="105"/>
      <c r="K99" s="48"/>
      <c r="L99" s="106"/>
      <c r="M99" s="104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</row>
    <row r="100" spans="1:113" s="112" customFormat="1" x14ac:dyDescent="0.2">
      <c r="A100" s="30"/>
      <c r="B100" s="42"/>
      <c r="C100" s="51"/>
      <c r="D100" s="52"/>
      <c r="E100" s="51"/>
      <c r="F100" s="53"/>
      <c r="G100" s="103"/>
      <c r="H100" s="45"/>
      <c r="I100" s="104"/>
      <c r="J100" s="105"/>
      <c r="K100" s="48"/>
      <c r="L100" s="106"/>
      <c r="M100" s="104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</row>
    <row r="101" spans="1:113" s="112" customFormat="1" x14ac:dyDescent="0.2">
      <c r="A101" s="30"/>
      <c r="B101" s="42"/>
      <c r="C101" s="51"/>
      <c r="D101" s="52"/>
      <c r="E101" s="51"/>
      <c r="F101" s="53"/>
      <c r="G101" s="103"/>
      <c r="H101" s="45"/>
      <c r="I101" s="104"/>
      <c r="J101" s="105"/>
      <c r="K101" s="48"/>
      <c r="L101" s="106"/>
      <c r="M101" s="104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</row>
    <row r="102" spans="1:113" s="110" customFormat="1" x14ac:dyDescent="0.2">
      <c r="A102" s="30" t="s">
        <v>4</v>
      </c>
      <c r="B102" s="83"/>
      <c r="C102" s="84"/>
      <c r="D102" s="84"/>
      <c r="E102" s="84"/>
      <c r="F102" s="85"/>
      <c r="G102" s="86"/>
      <c r="H102" s="87"/>
      <c r="I102" s="88"/>
      <c r="J102" s="89"/>
      <c r="K102" s="22"/>
      <c r="L102" s="67"/>
      <c r="M102" s="68"/>
      <c r="N102" s="109"/>
    </row>
    <row r="103" spans="1:113" s="110" customFormat="1" ht="12" x14ac:dyDescent="0.2">
      <c r="A103" s="30" t="s">
        <v>4</v>
      </c>
      <c r="B103" s="90" t="s">
        <v>3857</v>
      </c>
      <c r="C103" s="91"/>
      <c r="D103" s="91"/>
      <c r="E103" s="91"/>
      <c r="F103" s="92"/>
      <c r="G103" s="30"/>
      <c r="H103" s="93"/>
      <c r="I103" s="94"/>
      <c r="J103" s="198"/>
      <c r="K103" s="22"/>
      <c r="L103" s="72"/>
      <c r="M103" s="73">
        <f>SUBTOTAL(9,M$7:M96)</f>
        <v>0</v>
      </c>
      <c r="N103" s="109"/>
    </row>
    <row r="104" spans="1:113" s="110" customFormat="1" x14ac:dyDescent="0.2">
      <c r="A104" s="30" t="s">
        <v>4</v>
      </c>
      <c r="B104" s="96"/>
      <c r="C104" s="97"/>
      <c r="D104" s="97"/>
      <c r="E104" s="97"/>
      <c r="F104" s="98"/>
      <c r="G104" s="99"/>
      <c r="H104" s="100"/>
      <c r="I104" s="101"/>
      <c r="J104" s="102"/>
      <c r="K104" s="22"/>
      <c r="L104" s="81"/>
      <c r="M104" s="82"/>
      <c r="N104" s="109"/>
    </row>
  </sheetData>
  <autoFilter ref="G1:G104" xr:uid="{E53ED0AF-316B-47EB-AC56-3A84E83D0916}"/>
  <dataConsolidate link="1"/>
  <pageMargins left="0.59055118110236215" right="0.19685039370078738" top="0.59055118110236215" bottom="0.59055118110236215" header="0.19685039370078738" footer="0.19685039370078738"/>
  <pageSetup paperSize="9" firstPageNumber="39" orientation="portrait" cellComments="atEnd" useFirstPageNumber="1" r:id="rId1"/>
  <headerFooter>
    <oddFooter>&amp;CPage &amp;P&amp;RPrint date: 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rgb="FFFF0000"/>
  </sheetPr>
  <dimension ref="A1:J228"/>
  <sheetViews>
    <sheetView view="pageBreakPreview" topLeftCell="B1" zoomScaleNormal="75" zoomScaleSheetLayoutView="100" workbookViewId="0">
      <pane ySplit="1" topLeftCell="A117" activePane="bottomLeft" state="frozenSplit"/>
      <selection activeCell="L17" sqref="L17"/>
      <selection pane="bottomLeft" activeCell="B137" sqref="B137"/>
    </sheetView>
  </sheetViews>
  <sheetFormatPr defaultColWidth="9.109375" defaultRowHeight="11.4" x14ac:dyDescent="0.2"/>
  <cols>
    <col min="1" max="1" width="10.44140625" style="113" hidden="1" customWidth="1"/>
    <col min="2" max="2" width="8.33203125" style="252" customWidth="1"/>
    <col min="3" max="3" width="8.6640625" style="252" customWidth="1"/>
    <col min="4" max="4" width="3.33203125" style="252" customWidth="1"/>
    <col min="5" max="5" width="3.33203125" style="253" customWidth="1"/>
    <col min="6" max="6" width="34.6640625" style="254" customWidth="1"/>
    <col min="7" max="7" width="9.6640625" style="117" customWidth="1"/>
    <col min="8" max="8" width="8.6640625" style="117" customWidth="1"/>
    <col min="9" max="9" width="9.6640625" style="255" customWidth="1"/>
    <col min="10" max="10" width="10.6640625" style="255" customWidth="1"/>
    <col min="11" max="16384" width="9.109375" style="117"/>
  </cols>
  <sheetData>
    <row r="1" spans="1:10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</row>
    <row r="2" spans="1:10" s="108" customFormat="1" ht="12" x14ac:dyDescent="0.25">
      <c r="A2" s="127" t="s">
        <v>5</v>
      </c>
      <c r="B2" s="128" t="s">
        <v>4558</v>
      </c>
      <c r="C2" s="128" t="s">
        <v>888</v>
      </c>
      <c r="D2" s="23"/>
      <c r="E2" s="23"/>
      <c r="F2" s="23"/>
      <c r="G2" s="23" t="s">
        <v>20</v>
      </c>
      <c r="H2" s="24"/>
      <c r="I2" s="24"/>
      <c r="J2" s="25" t="s">
        <v>4379</v>
      </c>
    </row>
    <row r="3" spans="1:10" s="108" customFormat="1" ht="12" x14ac:dyDescent="0.25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</row>
    <row r="4" spans="1:10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</row>
    <row r="5" spans="1:10" s="110" customFormat="1" ht="12" x14ac:dyDescent="0.2">
      <c r="A5" s="30" t="s">
        <v>6</v>
      </c>
      <c r="B5" s="204" t="s">
        <v>54</v>
      </c>
      <c r="C5" s="205"/>
      <c r="D5" s="205"/>
      <c r="E5" s="206"/>
      <c r="F5" s="207" t="s">
        <v>46</v>
      </c>
      <c r="G5" s="207" t="s">
        <v>47</v>
      </c>
      <c r="H5" s="208" t="s">
        <v>3848</v>
      </c>
      <c r="I5" s="208" t="s">
        <v>49</v>
      </c>
      <c r="J5" s="208" t="s">
        <v>3849</v>
      </c>
    </row>
    <row r="6" spans="1:10" s="110" customFormat="1" ht="12" x14ac:dyDescent="0.2">
      <c r="A6" s="30" t="s">
        <v>6</v>
      </c>
      <c r="B6" s="209"/>
      <c r="C6" s="210"/>
      <c r="D6" s="210"/>
      <c r="E6" s="211"/>
      <c r="F6" s="212"/>
      <c r="G6" s="212"/>
      <c r="H6" s="213"/>
      <c r="I6" s="213"/>
      <c r="J6" s="213"/>
    </row>
    <row r="7" spans="1:10" s="110" customFormat="1" ht="12" hidden="1" x14ac:dyDescent="0.2">
      <c r="A7" s="30"/>
      <c r="B7" s="237"/>
      <c r="C7" s="237"/>
      <c r="D7" s="237"/>
      <c r="E7" s="237"/>
      <c r="F7" s="43" t="s">
        <v>888</v>
      </c>
      <c r="G7" s="256"/>
      <c r="H7" s="217"/>
      <c r="I7" s="257"/>
      <c r="J7" s="258"/>
    </row>
    <row r="8" spans="1:10" ht="12" hidden="1" x14ac:dyDescent="0.2">
      <c r="A8" s="30" t="s">
        <v>55</v>
      </c>
      <c r="B8" s="232" t="s">
        <v>1231</v>
      </c>
      <c r="C8" s="233"/>
      <c r="D8" s="234"/>
      <c r="E8" s="235"/>
      <c r="F8" s="43" t="s">
        <v>1232</v>
      </c>
      <c r="G8" s="236"/>
      <c r="H8" s="214"/>
      <c r="I8" s="215"/>
      <c r="J8" s="216"/>
    </row>
    <row r="9" spans="1:10" hidden="1" x14ac:dyDescent="0.2">
      <c r="A9" s="30"/>
      <c r="B9" s="237"/>
      <c r="C9" s="238"/>
      <c r="D9" s="234"/>
      <c r="E9" s="238"/>
      <c r="F9" s="53"/>
      <c r="G9" s="239"/>
      <c r="H9" s="217"/>
      <c r="I9" s="218"/>
      <c r="J9" s="219"/>
    </row>
    <row r="10" spans="1:10" ht="22.8" hidden="1" x14ac:dyDescent="0.2">
      <c r="A10" s="30" t="s">
        <v>3</v>
      </c>
      <c r="B10" s="240"/>
      <c r="C10" s="233" t="s">
        <v>5422</v>
      </c>
      <c r="D10" s="234"/>
      <c r="E10" s="235"/>
      <c r="F10" s="53" t="s">
        <v>1038</v>
      </c>
      <c r="G10" s="236" t="s">
        <v>89</v>
      </c>
      <c r="H10" s="214"/>
      <c r="I10" s="215"/>
      <c r="J10" s="216"/>
    </row>
    <row r="11" spans="1:10" ht="22.8" hidden="1" x14ac:dyDescent="0.2">
      <c r="A11" s="30" t="s">
        <v>5106</v>
      </c>
      <c r="B11" s="240"/>
      <c r="C11" s="233" t="s">
        <v>5423</v>
      </c>
      <c r="D11" s="234"/>
      <c r="E11" s="235"/>
      <c r="F11" s="53" t="s">
        <v>1233</v>
      </c>
      <c r="G11" s="236" t="s">
        <v>14</v>
      </c>
      <c r="H11" s="214"/>
      <c r="I11" s="220"/>
      <c r="J11" s="216"/>
    </row>
    <row r="12" spans="1:10" ht="12" hidden="1" x14ac:dyDescent="0.2">
      <c r="A12" s="30" t="s">
        <v>55</v>
      </c>
      <c r="B12" s="232" t="s">
        <v>1234</v>
      </c>
      <c r="C12" s="233"/>
      <c r="D12" s="234"/>
      <c r="E12" s="235"/>
      <c r="F12" s="43" t="s">
        <v>1236</v>
      </c>
      <c r="G12" s="236"/>
      <c r="H12" s="214"/>
      <c r="I12" s="215"/>
      <c r="J12" s="216"/>
    </row>
    <row r="13" spans="1:10" hidden="1" x14ac:dyDescent="0.2">
      <c r="A13" s="30"/>
      <c r="B13" s="237"/>
      <c r="C13" s="238"/>
      <c r="D13" s="234"/>
      <c r="E13" s="238"/>
      <c r="F13" s="53"/>
      <c r="G13" s="239"/>
      <c r="H13" s="217"/>
      <c r="I13" s="218"/>
      <c r="J13" s="219"/>
    </row>
    <row r="14" spans="1:10" hidden="1" x14ac:dyDescent="0.2">
      <c r="A14" s="30" t="s">
        <v>3</v>
      </c>
      <c r="B14" s="259"/>
      <c r="C14" s="260" t="s">
        <v>5424</v>
      </c>
      <c r="D14" s="267"/>
      <c r="E14" s="268"/>
      <c r="F14" s="161" t="s">
        <v>1237</v>
      </c>
      <c r="G14" s="263" t="s">
        <v>89</v>
      </c>
      <c r="H14" s="264"/>
      <c r="I14" s="265"/>
      <c r="J14" s="266"/>
    </row>
    <row r="15" spans="1:10" ht="22.8" hidden="1" x14ac:dyDescent="0.2">
      <c r="A15" s="30" t="s">
        <v>3</v>
      </c>
      <c r="B15" s="259"/>
      <c r="C15" s="260" t="s">
        <v>5425</v>
      </c>
      <c r="D15" s="261"/>
      <c r="E15" s="262"/>
      <c r="F15" s="176" t="s">
        <v>1235</v>
      </c>
      <c r="G15" s="263" t="s">
        <v>14</v>
      </c>
      <c r="H15" s="264"/>
      <c r="I15" s="265"/>
      <c r="J15" s="266"/>
    </row>
    <row r="16" spans="1:10" ht="24" hidden="1" x14ac:dyDescent="0.2">
      <c r="A16" s="30" t="s">
        <v>55</v>
      </c>
      <c r="B16" s="232" t="s">
        <v>1238</v>
      </c>
      <c r="C16" s="233"/>
      <c r="D16" s="234"/>
      <c r="E16" s="235"/>
      <c r="F16" s="43" t="s">
        <v>1239</v>
      </c>
      <c r="G16" s="236" t="s">
        <v>19</v>
      </c>
      <c r="H16" s="214"/>
      <c r="I16" s="215"/>
      <c r="J16" s="216"/>
    </row>
    <row r="17" spans="1:10" hidden="1" x14ac:dyDescent="0.2">
      <c r="A17" s="30"/>
      <c r="B17" s="237"/>
      <c r="C17" s="238"/>
      <c r="D17" s="234"/>
      <c r="E17" s="238"/>
      <c r="F17" s="53"/>
      <c r="G17" s="239"/>
      <c r="H17" s="217"/>
      <c r="I17" s="218"/>
      <c r="J17" s="219"/>
    </row>
    <row r="18" spans="1:10" ht="24" x14ac:dyDescent="0.2">
      <c r="A18" s="30" t="s">
        <v>55</v>
      </c>
      <c r="B18" s="232" t="s">
        <v>1240</v>
      </c>
      <c r="C18" s="233"/>
      <c r="D18" s="234"/>
      <c r="E18" s="235"/>
      <c r="F18" s="43" t="s">
        <v>1241</v>
      </c>
      <c r="G18" s="236"/>
      <c r="H18" s="214"/>
      <c r="I18" s="215"/>
      <c r="J18" s="216"/>
    </row>
    <row r="19" spans="1:10" x14ac:dyDescent="0.2">
      <c r="A19" s="30"/>
      <c r="B19" s="237"/>
      <c r="C19" s="238"/>
      <c r="D19" s="234"/>
      <c r="E19" s="238"/>
      <c r="F19" s="53"/>
      <c r="G19" s="239"/>
      <c r="H19" s="217"/>
      <c r="I19" s="218"/>
      <c r="J19" s="219"/>
    </row>
    <row r="20" spans="1:10" s="271" customFormat="1" x14ac:dyDescent="0.2">
      <c r="A20" s="30" t="s">
        <v>56</v>
      </c>
      <c r="B20" s="240"/>
      <c r="C20" s="233" t="s">
        <v>5426</v>
      </c>
      <c r="D20" s="234"/>
      <c r="E20" s="235"/>
      <c r="F20" s="53" t="s">
        <v>1242</v>
      </c>
      <c r="G20" s="236"/>
      <c r="H20" s="214"/>
      <c r="I20" s="215"/>
      <c r="J20" s="216"/>
    </row>
    <row r="21" spans="1:10" s="271" customFormat="1" x14ac:dyDescent="0.2">
      <c r="A21" s="30"/>
      <c r="B21" s="237"/>
      <c r="C21" s="238"/>
      <c r="D21" s="234"/>
      <c r="E21" s="238"/>
      <c r="F21" s="53"/>
      <c r="G21" s="239"/>
      <c r="H21" s="217"/>
      <c r="I21" s="218"/>
      <c r="J21" s="219"/>
    </row>
    <row r="22" spans="1:10" hidden="1" x14ac:dyDescent="0.2">
      <c r="A22" s="30" t="s">
        <v>3</v>
      </c>
      <c r="B22" s="259"/>
      <c r="C22" s="260"/>
      <c r="D22" s="267" t="s">
        <v>3850</v>
      </c>
      <c r="E22" s="268"/>
      <c r="F22" s="161" t="s">
        <v>4559</v>
      </c>
      <c r="G22" s="263" t="s">
        <v>2</v>
      </c>
      <c r="H22" s="264"/>
      <c r="I22" s="265"/>
      <c r="J22" s="266"/>
    </row>
    <row r="23" spans="1:10" x14ac:dyDescent="0.2">
      <c r="A23" s="30" t="s">
        <v>3</v>
      </c>
      <c r="B23" s="240"/>
      <c r="C23" s="233"/>
      <c r="D23" s="234" t="s">
        <v>3851</v>
      </c>
      <c r="E23" s="235"/>
      <c r="F23" s="53" t="s">
        <v>4560</v>
      </c>
      <c r="G23" s="236" t="s">
        <v>2</v>
      </c>
      <c r="H23" s="214">
        <v>200</v>
      </c>
      <c r="I23" s="56"/>
      <c r="J23" s="216">
        <f>IF(ISNUMBER(H23),H23*I23,IF(H23="-","rate only"," "))</f>
        <v>0</v>
      </c>
    </row>
    <row r="24" spans="1:10" x14ac:dyDescent="0.2">
      <c r="A24" s="30"/>
      <c r="B24" s="237"/>
      <c r="C24" s="238"/>
      <c r="D24" s="234"/>
      <c r="E24" s="238"/>
      <c r="F24" s="53"/>
      <c r="G24" s="239"/>
      <c r="H24" s="217"/>
      <c r="I24" s="218"/>
      <c r="J24" s="219"/>
    </row>
    <row r="25" spans="1:10" x14ac:dyDescent="0.2">
      <c r="A25" s="30" t="s">
        <v>3</v>
      </c>
      <c r="B25" s="240"/>
      <c r="C25" s="233"/>
      <c r="D25" s="234" t="s">
        <v>3852</v>
      </c>
      <c r="E25" s="235"/>
      <c r="F25" s="53" t="s">
        <v>4561</v>
      </c>
      <c r="G25" s="236" t="s">
        <v>2</v>
      </c>
      <c r="H25" s="214">
        <v>200</v>
      </c>
      <c r="I25" s="56"/>
      <c r="J25" s="216">
        <f>IF(ISNUMBER(H25),H25*I25,IF(H25="-","rate only"," "))</f>
        <v>0</v>
      </c>
    </row>
    <row r="26" spans="1:10" x14ac:dyDescent="0.2">
      <c r="A26" s="30"/>
      <c r="B26" s="237"/>
      <c r="C26" s="238"/>
      <c r="D26" s="234"/>
      <c r="E26" s="238"/>
      <c r="F26" s="53"/>
      <c r="G26" s="239"/>
      <c r="H26" s="217"/>
      <c r="I26" s="218"/>
      <c r="J26" s="219"/>
    </row>
    <row r="27" spans="1:10" hidden="1" x14ac:dyDescent="0.2">
      <c r="A27" s="30" t="s">
        <v>56</v>
      </c>
      <c r="B27" s="240"/>
      <c r="C27" s="233" t="s">
        <v>5427</v>
      </c>
      <c r="D27" s="234"/>
      <c r="E27" s="235"/>
      <c r="F27" s="53" t="s">
        <v>1243</v>
      </c>
      <c r="G27" s="236"/>
      <c r="H27" s="214"/>
      <c r="I27" s="215"/>
      <c r="J27" s="216"/>
    </row>
    <row r="28" spans="1:10" hidden="1" x14ac:dyDescent="0.2">
      <c r="A28" s="30"/>
      <c r="B28" s="237"/>
      <c r="C28" s="238"/>
      <c r="D28" s="234"/>
      <c r="E28" s="238"/>
      <c r="F28" s="53"/>
      <c r="G28" s="239"/>
      <c r="H28" s="217"/>
      <c r="I28" s="218"/>
      <c r="J28" s="219"/>
    </row>
    <row r="29" spans="1:10" hidden="1" x14ac:dyDescent="0.2">
      <c r="A29" s="30" t="s">
        <v>3</v>
      </c>
      <c r="B29" s="259"/>
      <c r="C29" s="260"/>
      <c r="D29" s="267" t="s">
        <v>3850</v>
      </c>
      <c r="E29" s="268"/>
      <c r="F29" s="161" t="s">
        <v>4562</v>
      </c>
      <c r="G29" s="263" t="s">
        <v>2</v>
      </c>
      <c r="H29" s="264"/>
      <c r="I29" s="265"/>
      <c r="J29" s="266"/>
    </row>
    <row r="30" spans="1:10" hidden="1" x14ac:dyDescent="0.2">
      <c r="A30" s="30" t="s">
        <v>3</v>
      </c>
      <c r="B30" s="259"/>
      <c r="C30" s="260"/>
      <c r="D30" s="267" t="s">
        <v>3851</v>
      </c>
      <c r="E30" s="268"/>
      <c r="F30" s="161" t="s">
        <v>4563</v>
      </c>
      <c r="G30" s="263" t="s">
        <v>2</v>
      </c>
      <c r="H30" s="264"/>
      <c r="I30" s="265"/>
      <c r="J30" s="266"/>
    </row>
    <row r="31" spans="1:10" hidden="1" x14ac:dyDescent="0.2">
      <c r="A31" s="30" t="s">
        <v>3</v>
      </c>
      <c r="B31" s="259"/>
      <c r="C31" s="260"/>
      <c r="D31" s="267" t="s">
        <v>3852</v>
      </c>
      <c r="E31" s="268"/>
      <c r="F31" s="161" t="s">
        <v>4564</v>
      </c>
      <c r="G31" s="263"/>
      <c r="H31" s="264"/>
      <c r="I31" s="265"/>
      <c r="J31" s="266"/>
    </row>
    <row r="32" spans="1:10" hidden="1" x14ac:dyDescent="0.2">
      <c r="A32" s="30" t="s">
        <v>56</v>
      </c>
      <c r="B32" s="240"/>
      <c r="C32" s="233" t="s">
        <v>5428</v>
      </c>
      <c r="D32" s="234"/>
      <c r="E32" s="235"/>
      <c r="F32" s="53" t="s">
        <v>1244</v>
      </c>
      <c r="G32" s="236"/>
      <c r="H32" s="214"/>
      <c r="I32" s="215"/>
      <c r="J32" s="216"/>
    </row>
    <row r="33" spans="1:10" hidden="1" x14ac:dyDescent="0.2">
      <c r="A33" s="30"/>
      <c r="B33" s="237"/>
      <c r="C33" s="238"/>
      <c r="D33" s="234"/>
      <c r="E33" s="238"/>
      <c r="F33" s="53"/>
      <c r="G33" s="239"/>
      <c r="H33" s="217"/>
      <c r="I33" s="218"/>
      <c r="J33" s="219"/>
    </row>
    <row r="34" spans="1:10" hidden="1" x14ac:dyDescent="0.2">
      <c r="A34" s="30" t="s">
        <v>3</v>
      </c>
      <c r="B34" s="259"/>
      <c r="C34" s="260"/>
      <c r="D34" s="267" t="s">
        <v>3850</v>
      </c>
      <c r="E34" s="268"/>
      <c r="F34" s="161" t="s">
        <v>4562</v>
      </c>
      <c r="G34" s="263" t="s">
        <v>2</v>
      </c>
      <c r="H34" s="264"/>
      <c r="I34" s="265"/>
      <c r="J34" s="266"/>
    </row>
    <row r="35" spans="1:10" hidden="1" x14ac:dyDescent="0.2">
      <c r="A35" s="30" t="s">
        <v>3</v>
      </c>
      <c r="B35" s="259"/>
      <c r="C35" s="260"/>
      <c r="D35" s="267" t="s">
        <v>3851</v>
      </c>
      <c r="E35" s="268"/>
      <c r="F35" s="161" t="s">
        <v>4563</v>
      </c>
      <c r="G35" s="263" t="s">
        <v>2</v>
      </c>
      <c r="H35" s="264"/>
      <c r="I35" s="265"/>
      <c r="J35" s="266"/>
    </row>
    <row r="36" spans="1:10" hidden="1" x14ac:dyDescent="0.2">
      <c r="A36" s="30" t="s">
        <v>3</v>
      </c>
      <c r="B36" s="259"/>
      <c r="C36" s="260"/>
      <c r="D36" s="267" t="s">
        <v>3852</v>
      </c>
      <c r="E36" s="268"/>
      <c r="F36" s="161" t="s">
        <v>4564</v>
      </c>
      <c r="G36" s="263"/>
      <c r="H36" s="264"/>
      <c r="I36" s="265"/>
      <c r="J36" s="266"/>
    </row>
    <row r="37" spans="1:10" hidden="1" x14ac:dyDescent="0.2">
      <c r="A37" s="30" t="s">
        <v>56</v>
      </c>
      <c r="B37" s="240"/>
      <c r="C37" s="233" t="s">
        <v>5429</v>
      </c>
      <c r="D37" s="234"/>
      <c r="E37" s="235"/>
      <c r="F37" s="53" t="s">
        <v>1245</v>
      </c>
      <c r="G37" s="236"/>
      <c r="H37" s="214"/>
      <c r="I37" s="215"/>
      <c r="J37" s="216"/>
    </row>
    <row r="38" spans="1:10" hidden="1" x14ac:dyDescent="0.2">
      <c r="A38" s="30"/>
      <c r="B38" s="237"/>
      <c r="C38" s="238"/>
      <c r="D38" s="234"/>
      <c r="E38" s="238"/>
      <c r="F38" s="53"/>
      <c r="G38" s="239"/>
      <c r="H38" s="217"/>
      <c r="I38" s="218"/>
      <c r="J38" s="219"/>
    </row>
    <row r="39" spans="1:10" hidden="1" x14ac:dyDescent="0.2">
      <c r="A39" s="30" t="s">
        <v>3</v>
      </c>
      <c r="B39" s="259"/>
      <c r="C39" s="260"/>
      <c r="D39" s="267" t="s">
        <v>3850</v>
      </c>
      <c r="E39" s="268"/>
      <c r="F39" s="161" t="s">
        <v>4559</v>
      </c>
      <c r="G39" s="263" t="s">
        <v>2</v>
      </c>
      <c r="H39" s="264"/>
      <c r="I39" s="265"/>
      <c r="J39" s="266"/>
    </row>
    <row r="40" spans="1:10" hidden="1" x14ac:dyDescent="0.2">
      <c r="A40" s="30" t="s">
        <v>3</v>
      </c>
      <c r="B40" s="259"/>
      <c r="C40" s="260"/>
      <c r="D40" s="267" t="s">
        <v>3851</v>
      </c>
      <c r="E40" s="268"/>
      <c r="F40" s="161" t="s">
        <v>4560</v>
      </c>
      <c r="G40" s="263" t="s">
        <v>2</v>
      </c>
      <c r="H40" s="264"/>
      <c r="I40" s="265"/>
      <c r="J40" s="266"/>
    </row>
    <row r="41" spans="1:10" hidden="1" x14ac:dyDescent="0.2">
      <c r="A41" s="30" t="s">
        <v>3</v>
      </c>
      <c r="B41" s="259"/>
      <c r="C41" s="260"/>
      <c r="D41" s="267" t="s">
        <v>3852</v>
      </c>
      <c r="E41" s="268"/>
      <c r="F41" s="161" t="s">
        <v>4561</v>
      </c>
      <c r="G41" s="263"/>
      <c r="H41" s="264"/>
      <c r="I41" s="265"/>
      <c r="J41" s="266"/>
    </row>
    <row r="42" spans="1:10" ht="12" x14ac:dyDescent="0.2">
      <c r="A42" s="30" t="s">
        <v>55</v>
      </c>
      <c r="B42" s="232" t="s">
        <v>1246</v>
      </c>
      <c r="C42" s="233"/>
      <c r="D42" s="234"/>
      <c r="E42" s="235"/>
      <c r="F42" s="43" t="s">
        <v>1247</v>
      </c>
      <c r="G42" s="236"/>
      <c r="H42" s="214"/>
      <c r="I42" s="215"/>
      <c r="J42" s="216"/>
    </row>
    <row r="43" spans="1:10" x14ac:dyDescent="0.2">
      <c r="A43" s="30"/>
      <c r="B43" s="237"/>
      <c r="C43" s="238"/>
      <c r="D43" s="234"/>
      <c r="E43" s="238"/>
      <c r="F43" s="53"/>
      <c r="G43" s="239"/>
      <c r="H43" s="217"/>
      <c r="I43" s="218"/>
      <c r="J43" s="219"/>
    </row>
    <row r="44" spans="1:10" ht="22.8" hidden="1" x14ac:dyDescent="0.2">
      <c r="A44" s="30" t="s">
        <v>3</v>
      </c>
      <c r="B44" s="259"/>
      <c r="C44" s="260" t="s">
        <v>5430</v>
      </c>
      <c r="D44" s="267"/>
      <c r="E44" s="268"/>
      <c r="F44" s="161" t="s">
        <v>1248</v>
      </c>
      <c r="G44" s="263" t="s">
        <v>99</v>
      </c>
      <c r="H44" s="264"/>
      <c r="I44" s="265"/>
      <c r="J44" s="266"/>
    </row>
    <row r="45" spans="1:10" ht="22.8" x14ac:dyDescent="0.2">
      <c r="A45" s="30" t="s">
        <v>3</v>
      </c>
      <c r="B45" s="240"/>
      <c r="C45" s="233" t="s">
        <v>5431</v>
      </c>
      <c r="D45" s="234"/>
      <c r="E45" s="235"/>
      <c r="F45" s="53" t="s">
        <v>1249</v>
      </c>
      <c r="G45" s="236" t="s">
        <v>99</v>
      </c>
      <c r="H45" s="214">
        <v>2</v>
      </c>
      <c r="I45" s="56"/>
      <c r="J45" s="216">
        <f>IF(ISNUMBER(H45),H45*I45,IF(H45="-","rate only"," "))</f>
        <v>0</v>
      </c>
    </row>
    <row r="46" spans="1:10" x14ac:dyDescent="0.2">
      <c r="A46" s="30"/>
      <c r="B46" s="237"/>
      <c r="C46" s="238"/>
      <c r="D46" s="234"/>
      <c r="E46" s="238"/>
      <c r="F46" s="53"/>
      <c r="G46" s="239"/>
      <c r="H46" s="217"/>
      <c r="I46" s="218"/>
      <c r="J46" s="216"/>
    </row>
    <row r="47" spans="1:10" s="271" customFormat="1" ht="36" x14ac:dyDescent="0.2">
      <c r="A47" s="30" t="s">
        <v>55</v>
      </c>
      <c r="B47" s="232" t="s">
        <v>1250</v>
      </c>
      <c r="C47" s="233"/>
      <c r="D47" s="234"/>
      <c r="E47" s="235"/>
      <c r="F47" s="43" t="s">
        <v>3631</v>
      </c>
      <c r="G47" s="236"/>
      <c r="H47" s="214"/>
      <c r="I47" s="215"/>
      <c r="J47" s="216"/>
    </row>
    <row r="48" spans="1:10" s="271" customFormat="1" x14ac:dyDescent="0.2">
      <c r="A48" s="30"/>
      <c r="B48" s="237"/>
      <c r="C48" s="238"/>
      <c r="D48" s="234"/>
      <c r="E48" s="238"/>
      <c r="F48" s="53"/>
      <c r="G48" s="239"/>
      <c r="H48" s="217"/>
      <c r="I48" s="218"/>
      <c r="J48" s="216"/>
    </row>
    <row r="49" spans="1:10" s="271" customFormat="1" hidden="1" x14ac:dyDescent="0.2">
      <c r="A49" s="272" t="s">
        <v>3</v>
      </c>
      <c r="B49" s="259"/>
      <c r="C49" s="260" t="s">
        <v>5432</v>
      </c>
      <c r="D49" s="267"/>
      <c r="E49" s="268"/>
      <c r="F49" s="161" t="s">
        <v>1251</v>
      </c>
      <c r="G49" s="263" t="s">
        <v>8</v>
      </c>
      <c r="H49" s="264"/>
      <c r="I49" s="265"/>
      <c r="J49" s="216"/>
    </row>
    <row r="50" spans="1:10" s="271" customFormat="1" x14ac:dyDescent="0.2">
      <c r="A50" s="30" t="s">
        <v>3</v>
      </c>
      <c r="B50" s="240"/>
      <c r="C50" s="233" t="s">
        <v>5433</v>
      </c>
      <c r="D50" s="234"/>
      <c r="E50" s="235"/>
      <c r="F50" s="53" t="s">
        <v>1252</v>
      </c>
      <c r="G50" s="236" t="s">
        <v>8</v>
      </c>
      <c r="H50" s="214">
        <v>45000</v>
      </c>
      <c r="I50" s="56"/>
      <c r="J50" s="216">
        <f>IF(ISNUMBER(H50),H50*I50,IF(H50="-","rate only"," "))</f>
        <v>0</v>
      </c>
    </row>
    <row r="51" spans="1:10" s="271" customFormat="1" x14ac:dyDescent="0.2">
      <c r="A51" s="30"/>
      <c r="B51" s="237"/>
      <c r="C51" s="238"/>
      <c r="D51" s="234"/>
      <c r="E51" s="238"/>
      <c r="F51" s="53"/>
      <c r="G51" s="239"/>
      <c r="H51" s="217"/>
      <c r="I51" s="218"/>
      <c r="J51" s="216"/>
    </row>
    <row r="52" spans="1:10" s="271" customFormat="1" x14ac:dyDescent="0.2">
      <c r="A52" s="30" t="s">
        <v>56</v>
      </c>
      <c r="B52" s="240"/>
      <c r="C52" s="233" t="s">
        <v>5434</v>
      </c>
      <c r="D52" s="234"/>
      <c r="E52" s="235"/>
      <c r="F52" s="53" t="s">
        <v>1253</v>
      </c>
      <c r="G52" s="236" t="s">
        <v>8</v>
      </c>
      <c r="H52" s="214">
        <v>8000</v>
      </c>
      <c r="I52" s="56"/>
      <c r="J52" s="216">
        <f>IF(ISNUMBER(H52),H52*I52,IF(H52="-","rate only"," "))</f>
        <v>0</v>
      </c>
    </row>
    <row r="53" spans="1:10" s="271" customFormat="1" x14ac:dyDescent="0.2">
      <c r="A53" s="30"/>
      <c r="B53" s="237"/>
      <c r="C53" s="238"/>
      <c r="D53" s="234"/>
      <c r="E53" s="238"/>
      <c r="F53" s="53"/>
      <c r="G53" s="239"/>
      <c r="H53" s="217"/>
      <c r="I53" s="218"/>
      <c r="J53" s="219"/>
    </row>
    <row r="54" spans="1:10" ht="36" x14ac:dyDescent="0.2">
      <c r="A54" s="30" t="s">
        <v>55</v>
      </c>
      <c r="B54" s="232" t="s">
        <v>1254</v>
      </c>
      <c r="C54" s="233"/>
      <c r="D54" s="234"/>
      <c r="E54" s="235"/>
      <c r="F54" s="43" t="s">
        <v>3632</v>
      </c>
      <c r="G54" s="236"/>
      <c r="H54" s="214"/>
      <c r="I54" s="215"/>
      <c r="J54" s="216"/>
    </row>
    <row r="55" spans="1:10" x14ac:dyDescent="0.2">
      <c r="A55" s="30"/>
      <c r="B55" s="237"/>
      <c r="C55" s="238"/>
      <c r="D55" s="234"/>
      <c r="E55" s="238"/>
      <c r="F55" s="53"/>
      <c r="G55" s="239"/>
      <c r="H55" s="217"/>
      <c r="I55" s="218"/>
      <c r="J55" s="219"/>
    </row>
    <row r="56" spans="1:10" hidden="1" x14ac:dyDescent="0.2">
      <c r="A56" s="30"/>
      <c r="B56" s="237"/>
      <c r="C56" s="238"/>
      <c r="D56" s="234"/>
      <c r="E56" s="238"/>
      <c r="F56" s="53"/>
      <c r="G56" s="239"/>
      <c r="H56" s="217"/>
      <c r="I56" s="218"/>
      <c r="J56" s="219"/>
    </row>
    <row r="57" spans="1:10" x14ac:dyDescent="0.2">
      <c r="A57" s="30" t="s">
        <v>3</v>
      </c>
      <c r="B57" s="240"/>
      <c r="C57" s="233" t="s">
        <v>5435</v>
      </c>
      <c r="D57" s="234"/>
      <c r="E57" s="235"/>
      <c r="F57" s="53" t="s">
        <v>1251</v>
      </c>
      <c r="G57" s="236" t="s">
        <v>8</v>
      </c>
      <c r="H57" s="214" t="s">
        <v>2106</v>
      </c>
      <c r="I57" s="56"/>
      <c r="J57" s="216" t="str">
        <f>IF(ISNUMBER(H57),H57*I57,IF(H57="-","rate only"," "))</f>
        <v>rate only</v>
      </c>
    </row>
    <row r="58" spans="1:10" x14ac:dyDescent="0.2">
      <c r="A58" s="30"/>
      <c r="B58" s="237"/>
      <c r="C58" s="238"/>
      <c r="D58" s="234"/>
      <c r="E58" s="238"/>
      <c r="F58" s="53"/>
      <c r="G58" s="239"/>
      <c r="H58" s="217"/>
      <c r="I58" s="218"/>
      <c r="J58" s="219"/>
    </row>
    <row r="59" spans="1:10" hidden="1" x14ac:dyDescent="0.2">
      <c r="A59" s="30" t="s">
        <v>3</v>
      </c>
      <c r="B59" s="240"/>
      <c r="C59" s="233" t="s">
        <v>5436</v>
      </c>
      <c r="D59" s="234"/>
      <c r="E59" s="235"/>
      <c r="F59" s="53" t="s">
        <v>1252</v>
      </c>
      <c r="G59" s="236" t="s">
        <v>8</v>
      </c>
      <c r="H59" s="214"/>
      <c r="I59" s="215"/>
      <c r="J59" s="216"/>
    </row>
    <row r="60" spans="1:10" hidden="1" x14ac:dyDescent="0.2">
      <c r="A60" s="30" t="s">
        <v>3</v>
      </c>
      <c r="B60" s="240"/>
      <c r="C60" s="233" t="s">
        <v>5437</v>
      </c>
      <c r="D60" s="234"/>
      <c r="E60" s="235"/>
      <c r="F60" s="53" t="s">
        <v>1253</v>
      </c>
      <c r="G60" s="236" t="s">
        <v>8</v>
      </c>
      <c r="H60" s="215"/>
      <c r="I60" s="215"/>
      <c r="J60" s="216"/>
    </row>
    <row r="61" spans="1:10" ht="24" hidden="1" x14ac:dyDescent="0.2">
      <c r="A61" s="30" t="s">
        <v>55</v>
      </c>
      <c r="B61" s="232" t="s">
        <v>1261</v>
      </c>
      <c r="C61" s="233"/>
      <c r="D61" s="234"/>
      <c r="E61" s="235"/>
      <c r="F61" s="43" t="s">
        <v>1262</v>
      </c>
      <c r="G61" s="236"/>
      <c r="H61" s="214"/>
      <c r="I61" s="215"/>
      <c r="J61" s="216"/>
    </row>
    <row r="62" spans="1:10" hidden="1" x14ac:dyDescent="0.2">
      <c r="A62" s="30"/>
      <c r="B62" s="237"/>
      <c r="C62" s="238"/>
      <c r="D62" s="234"/>
      <c r="E62" s="238"/>
      <c r="F62" s="53"/>
      <c r="G62" s="239"/>
      <c r="H62" s="217"/>
      <c r="I62" s="218"/>
      <c r="J62" s="219"/>
    </row>
    <row r="63" spans="1:10" hidden="1" x14ac:dyDescent="0.2">
      <c r="A63" s="30" t="s">
        <v>3</v>
      </c>
      <c r="B63" s="259"/>
      <c r="C63" s="260" t="s">
        <v>5438</v>
      </c>
      <c r="D63" s="267"/>
      <c r="E63" s="268"/>
      <c r="F63" s="161" t="s">
        <v>1258</v>
      </c>
      <c r="G63" s="263" t="s">
        <v>8</v>
      </c>
      <c r="H63" s="264"/>
      <c r="I63" s="265"/>
      <c r="J63" s="266"/>
    </row>
    <row r="64" spans="1:10" hidden="1" x14ac:dyDescent="0.2">
      <c r="A64" s="30" t="s">
        <v>3</v>
      </c>
      <c r="B64" s="259"/>
      <c r="C64" s="260" t="s">
        <v>5439</v>
      </c>
      <c r="D64" s="267"/>
      <c r="E64" s="268"/>
      <c r="F64" s="161" t="s">
        <v>1259</v>
      </c>
      <c r="G64" s="263" t="s">
        <v>8</v>
      </c>
      <c r="H64" s="264"/>
      <c r="I64" s="265"/>
      <c r="J64" s="266"/>
    </row>
    <row r="65" spans="1:10" hidden="1" x14ac:dyDescent="0.2">
      <c r="A65" s="30" t="s">
        <v>3</v>
      </c>
      <c r="B65" s="259"/>
      <c r="C65" s="260" t="s">
        <v>5440</v>
      </c>
      <c r="D65" s="267"/>
      <c r="E65" s="268"/>
      <c r="F65" s="161" t="s">
        <v>1256</v>
      </c>
      <c r="G65" s="263" t="s">
        <v>8</v>
      </c>
      <c r="H65" s="264"/>
      <c r="I65" s="265"/>
      <c r="J65" s="266"/>
    </row>
    <row r="66" spans="1:10" hidden="1" x14ac:dyDescent="0.2">
      <c r="A66" s="30" t="s">
        <v>3</v>
      </c>
      <c r="B66" s="259"/>
      <c r="C66" s="260" t="s">
        <v>5441</v>
      </c>
      <c r="D66" s="267"/>
      <c r="E66" s="268"/>
      <c r="F66" s="161" t="s">
        <v>1260</v>
      </c>
      <c r="G66" s="263" t="s">
        <v>8</v>
      </c>
      <c r="H66" s="264"/>
      <c r="I66" s="265"/>
      <c r="J66" s="266"/>
    </row>
    <row r="67" spans="1:10" ht="36" hidden="1" x14ac:dyDescent="0.2">
      <c r="A67" s="30" t="s">
        <v>55</v>
      </c>
      <c r="B67" s="232" t="s">
        <v>1263</v>
      </c>
      <c r="C67" s="233"/>
      <c r="D67" s="234"/>
      <c r="E67" s="235"/>
      <c r="F67" s="43" t="s">
        <v>1264</v>
      </c>
      <c r="G67" s="236" t="s">
        <v>8</v>
      </c>
      <c r="H67" s="214"/>
      <c r="I67" s="215"/>
      <c r="J67" s="216"/>
    </row>
    <row r="68" spans="1:10" hidden="1" x14ac:dyDescent="0.2">
      <c r="A68" s="30"/>
      <c r="B68" s="237"/>
      <c r="C68" s="238"/>
      <c r="D68" s="234"/>
      <c r="E68" s="238"/>
      <c r="F68" s="53"/>
      <c r="G68" s="239"/>
      <c r="H68" s="217"/>
      <c r="I68" s="218"/>
      <c r="J68" s="219"/>
    </row>
    <row r="69" spans="1:10" ht="36" hidden="1" x14ac:dyDescent="0.2">
      <c r="A69" s="30" t="s">
        <v>55</v>
      </c>
      <c r="B69" s="232" t="s">
        <v>1265</v>
      </c>
      <c r="C69" s="233"/>
      <c r="D69" s="234"/>
      <c r="E69" s="235"/>
      <c r="F69" s="43" t="s">
        <v>1266</v>
      </c>
      <c r="G69" s="236"/>
      <c r="H69" s="214"/>
      <c r="I69" s="215"/>
      <c r="J69" s="216"/>
    </row>
    <row r="70" spans="1:10" hidden="1" x14ac:dyDescent="0.2">
      <c r="A70" s="30"/>
      <c r="B70" s="237"/>
      <c r="C70" s="238"/>
      <c r="D70" s="234"/>
      <c r="E70" s="238"/>
      <c r="F70" s="53"/>
      <c r="G70" s="239"/>
      <c r="H70" s="217"/>
      <c r="I70" s="218"/>
      <c r="J70" s="219"/>
    </row>
    <row r="71" spans="1:10" hidden="1" x14ac:dyDescent="0.2">
      <c r="A71" s="30" t="s">
        <v>56</v>
      </c>
      <c r="B71" s="240"/>
      <c r="C71" s="233" t="s">
        <v>5442</v>
      </c>
      <c r="D71" s="234"/>
      <c r="E71" s="235"/>
      <c r="F71" s="53" t="s">
        <v>1267</v>
      </c>
      <c r="G71" s="236"/>
      <c r="H71" s="214"/>
      <c r="I71" s="215"/>
      <c r="J71" s="216"/>
    </row>
    <row r="72" spans="1:10" hidden="1" x14ac:dyDescent="0.2">
      <c r="A72" s="30"/>
      <c r="B72" s="237"/>
      <c r="C72" s="238"/>
      <c r="D72" s="234"/>
      <c r="E72" s="238"/>
      <c r="F72" s="53"/>
      <c r="G72" s="239"/>
      <c r="H72" s="217"/>
      <c r="I72" s="218"/>
      <c r="J72" s="219"/>
    </row>
    <row r="73" spans="1:10" hidden="1" x14ac:dyDescent="0.2">
      <c r="A73" s="30" t="s">
        <v>3</v>
      </c>
      <c r="B73" s="259"/>
      <c r="C73" s="260"/>
      <c r="D73" s="267" t="s">
        <v>3850</v>
      </c>
      <c r="E73" s="268"/>
      <c r="F73" s="161" t="s">
        <v>4565</v>
      </c>
      <c r="G73" s="263" t="s">
        <v>8</v>
      </c>
      <c r="H73" s="264"/>
      <c r="I73" s="265"/>
      <c r="J73" s="266"/>
    </row>
    <row r="74" spans="1:10" ht="22.8" hidden="1" x14ac:dyDescent="0.2">
      <c r="A74" s="30" t="s">
        <v>3</v>
      </c>
      <c r="B74" s="259"/>
      <c r="C74" s="260"/>
      <c r="D74" s="267" t="s">
        <v>3851</v>
      </c>
      <c r="E74" s="268"/>
      <c r="F74" s="161" t="s">
        <v>4566</v>
      </c>
      <c r="G74" s="263" t="s">
        <v>8</v>
      </c>
      <c r="H74" s="264"/>
      <c r="I74" s="265"/>
      <c r="J74" s="266"/>
    </row>
    <row r="75" spans="1:10" ht="22.8" hidden="1" x14ac:dyDescent="0.2">
      <c r="A75" s="30" t="s">
        <v>56</v>
      </c>
      <c r="B75" s="240"/>
      <c r="C75" s="233" t="s">
        <v>5443</v>
      </c>
      <c r="D75" s="234"/>
      <c r="E75" s="235"/>
      <c r="F75" s="53" t="s">
        <v>1268</v>
      </c>
      <c r="G75" s="236"/>
      <c r="H75" s="214"/>
      <c r="I75" s="215"/>
      <c r="J75" s="216"/>
    </row>
    <row r="76" spans="1:10" hidden="1" x14ac:dyDescent="0.2">
      <c r="A76" s="30"/>
      <c r="B76" s="237"/>
      <c r="C76" s="238"/>
      <c r="D76" s="234"/>
      <c r="E76" s="238"/>
      <c r="F76" s="53"/>
      <c r="G76" s="239"/>
      <c r="H76" s="217"/>
      <c r="I76" s="218"/>
      <c r="J76" s="219"/>
    </row>
    <row r="77" spans="1:10" hidden="1" x14ac:dyDescent="0.2">
      <c r="A77" s="30" t="s">
        <v>3</v>
      </c>
      <c r="B77" s="259"/>
      <c r="C77" s="260"/>
      <c r="D77" s="267" t="s">
        <v>3850</v>
      </c>
      <c r="E77" s="268"/>
      <c r="F77" s="161" t="s">
        <v>4567</v>
      </c>
      <c r="G77" s="263" t="s">
        <v>8</v>
      </c>
      <c r="H77" s="264"/>
      <c r="I77" s="265"/>
      <c r="J77" s="266"/>
    </row>
    <row r="78" spans="1:10" hidden="1" x14ac:dyDescent="0.2">
      <c r="A78" s="30" t="s">
        <v>3</v>
      </c>
      <c r="B78" s="259"/>
      <c r="C78" s="260"/>
      <c r="D78" s="267" t="s">
        <v>3851</v>
      </c>
      <c r="E78" s="268"/>
      <c r="F78" s="161" t="s">
        <v>4568</v>
      </c>
      <c r="G78" s="263" t="s">
        <v>8</v>
      </c>
      <c r="H78" s="264"/>
      <c r="I78" s="265"/>
      <c r="J78" s="266"/>
    </row>
    <row r="79" spans="1:10" hidden="1" x14ac:dyDescent="0.2">
      <c r="A79" s="30" t="s">
        <v>56</v>
      </c>
      <c r="B79" s="240"/>
      <c r="C79" s="233" t="s">
        <v>5444</v>
      </c>
      <c r="D79" s="234"/>
      <c r="E79" s="235"/>
      <c r="F79" s="53" t="s">
        <v>1269</v>
      </c>
      <c r="G79" s="236"/>
      <c r="H79" s="214"/>
      <c r="I79" s="215"/>
      <c r="J79" s="216"/>
    </row>
    <row r="80" spans="1:10" hidden="1" x14ac:dyDescent="0.2">
      <c r="A80" s="30"/>
      <c r="B80" s="237"/>
      <c r="C80" s="238"/>
      <c r="D80" s="234"/>
      <c r="E80" s="238"/>
      <c r="F80" s="53"/>
      <c r="G80" s="239"/>
      <c r="H80" s="217"/>
      <c r="I80" s="218"/>
      <c r="J80" s="219"/>
    </row>
    <row r="81" spans="1:10" hidden="1" x14ac:dyDescent="0.2">
      <c r="A81" s="30" t="s">
        <v>3</v>
      </c>
      <c r="B81" s="259"/>
      <c r="C81" s="260"/>
      <c r="D81" s="267" t="s">
        <v>3850</v>
      </c>
      <c r="E81" s="268"/>
      <c r="F81" s="161" t="s">
        <v>4565</v>
      </c>
      <c r="G81" s="263" t="s">
        <v>8</v>
      </c>
      <c r="H81" s="264"/>
      <c r="I81" s="265"/>
      <c r="J81" s="266"/>
    </row>
    <row r="82" spans="1:10" ht="22.8" hidden="1" x14ac:dyDescent="0.2">
      <c r="A82" s="30" t="s">
        <v>3</v>
      </c>
      <c r="B82" s="259"/>
      <c r="C82" s="260"/>
      <c r="D82" s="267" t="s">
        <v>3851</v>
      </c>
      <c r="E82" s="268"/>
      <c r="F82" s="161" t="s">
        <v>4566</v>
      </c>
      <c r="G82" s="263" t="s">
        <v>8</v>
      </c>
      <c r="H82" s="264"/>
      <c r="I82" s="265"/>
      <c r="J82" s="266"/>
    </row>
    <row r="83" spans="1:10" ht="24" hidden="1" x14ac:dyDescent="0.2">
      <c r="A83" s="30" t="s">
        <v>55</v>
      </c>
      <c r="B83" s="232" t="s">
        <v>1270</v>
      </c>
      <c r="C83" s="233"/>
      <c r="D83" s="234"/>
      <c r="E83" s="235"/>
      <c r="F83" s="43" t="s">
        <v>4274</v>
      </c>
      <c r="G83" s="236"/>
      <c r="H83" s="214"/>
      <c r="I83" s="215"/>
      <c r="J83" s="216"/>
    </row>
    <row r="84" spans="1:10" hidden="1" x14ac:dyDescent="0.2">
      <c r="A84" s="30"/>
      <c r="B84" s="237"/>
      <c r="C84" s="238"/>
      <c r="D84" s="234"/>
      <c r="E84" s="238"/>
      <c r="F84" s="53"/>
      <c r="G84" s="239"/>
      <c r="H84" s="217"/>
      <c r="I84" s="218"/>
      <c r="J84" s="219"/>
    </row>
    <row r="85" spans="1:10" hidden="1" x14ac:dyDescent="0.2">
      <c r="A85" s="30" t="s">
        <v>3</v>
      </c>
      <c r="B85" s="259"/>
      <c r="C85" s="260" t="s">
        <v>5445</v>
      </c>
      <c r="D85" s="267"/>
      <c r="E85" s="268"/>
      <c r="F85" s="161" t="s">
        <v>1271</v>
      </c>
      <c r="G85" s="263" t="s">
        <v>19</v>
      </c>
      <c r="H85" s="264"/>
      <c r="I85" s="265"/>
      <c r="J85" s="266"/>
    </row>
    <row r="86" spans="1:10" ht="22.8" hidden="1" x14ac:dyDescent="0.2">
      <c r="A86" s="30" t="s">
        <v>3</v>
      </c>
      <c r="B86" s="259"/>
      <c r="C86" s="260" t="s">
        <v>5446</v>
      </c>
      <c r="D86" s="267"/>
      <c r="E86" s="268"/>
      <c r="F86" s="161" t="s">
        <v>1272</v>
      </c>
      <c r="G86" s="263" t="s">
        <v>19</v>
      </c>
      <c r="H86" s="264"/>
      <c r="I86" s="265"/>
      <c r="J86" s="266"/>
    </row>
    <row r="87" spans="1:10" ht="24" hidden="1" x14ac:dyDescent="0.2">
      <c r="A87" s="30" t="s">
        <v>55</v>
      </c>
      <c r="B87" s="232" t="s">
        <v>1273</v>
      </c>
      <c r="C87" s="233"/>
      <c r="D87" s="234"/>
      <c r="E87" s="235"/>
      <c r="F87" s="43" t="s">
        <v>1274</v>
      </c>
      <c r="G87" s="236"/>
      <c r="H87" s="214"/>
      <c r="I87" s="215"/>
      <c r="J87" s="216"/>
    </row>
    <row r="88" spans="1:10" hidden="1" x14ac:dyDescent="0.2">
      <c r="A88" s="30"/>
      <c r="B88" s="237"/>
      <c r="C88" s="238"/>
      <c r="D88" s="234"/>
      <c r="E88" s="238"/>
      <c r="F88" s="53"/>
      <c r="G88" s="239"/>
      <c r="H88" s="217"/>
      <c r="I88" s="218"/>
      <c r="J88" s="219"/>
    </row>
    <row r="89" spans="1:10" ht="22.8" hidden="1" x14ac:dyDescent="0.2">
      <c r="A89" s="30" t="s">
        <v>56</v>
      </c>
      <c r="B89" s="240"/>
      <c r="C89" s="233" t="s">
        <v>5447</v>
      </c>
      <c r="D89" s="234"/>
      <c r="E89" s="235"/>
      <c r="F89" s="53" t="s">
        <v>1275</v>
      </c>
      <c r="G89" s="236"/>
      <c r="H89" s="214"/>
      <c r="I89" s="215"/>
      <c r="J89" s="216"/>
    </row>
    <row r="90" spans="1:10" hidden="1" x14ac:dyDescent="0.2">
      <c r="A90" s="30"/>
      <c r="B90" s="237"/>
      <c r="C90" s="238"/>
      <c r="D90" s="234"/>
      <c r="E90" s="238"/>
      <c r="F90" s="53"/>
      <c r="G90" s="239"/>
      <c r="H90" s="217"/>
      <c r="I90" s="218"/>
      <c r="J90" s="219"/>
    </row>
    <row r="91" spans="1:10" hidden="1" x14ac:dyDescent="0.2">
      <c r="A91" s="30" t="s">
        <v>59</v>
      </c>
      <c r="B91" s="240"/>
      <c r="C91" s="233"/>
      <c r="D91" s="234" t="s">
        <v>3850</v>
      </c>
      <c r="E91" s="235"/>
      <c r="F91" s="53" t="s">
        <v>4569</v>
      </c>
      <c r="G91" s="236"/>
      <c r="H91" s="214"/>
      <c r="I91" s="215"/>
      <c r="J91" s="216"/>
    </row>
    <row r="92" spans="1:10" hidden="1" x14ac:dyDescent="0.2">
      <c r="A92" s="30"/>
      <c r="B92" s="237"/>
      <c r="C92" s="238"/>
      <c r="D92" s="234"/>
      <c r="E92" s="238"/>
      <c r="F92" s="53"/>
      <c r="G92" s="239"/>
      <c r="H92" s="217"/>
      <c r="I92" s="218"/>
      <c r="J92" s="219"/>
    </row>
    <row r="93" spans="1:10" hidden="1" x14ac:dyDescent="0.2">
      <c r="A93" s="30" t="s">
        <v>57</v>
      </c>
      <c r="B93" s="259"/>
      <c r="C93" s="260"/>
      <c r="D93" s="267"/>
      <c r="E93" s="268" t="s">
        <v>3877</v>
      </c>
      <c r="F93" s="161" t="s">
        <v>4570</v>
      </c>
      <c r="G93" s="263" t="s">
        <v>8</v>
      </c>
      <c r="H93" s="264"/>
      <c r="I93" s="265"/>
      <c r="J93" s="266"/>
    </row>
    <row r="94" spans="1:10" ht="22.8" hidden="1" x14ac:dyDescent="0.2">
      <c r="A94" s="30" t="s">
        <v>57</v>
      </c>
      <c r="B94" s="259"/>
      <c r="C94" s="260"/>
      <c r="D94" s="267"/>
      <c r="E94" s="268" t="s">
        <v>3878</v>
      </c>
      <c r="F94" s="161" t="s">
        <v>4571</v>
      </c>
      <c r="G94" s="263" t="s">
        <v>2</v>
      </c>
      <c r="H94" s="264"/>
      <c r="I94" s="265"/>
      <c r="J94" s="266"/>
    </row>
    <row r="95" spans="1:10" ht="34.200000000000003" hidden="1" x14ac:dyDescent="0.2">
      <c r="A95" s="30" t="s">
        <v>57</v>
      </c>
      <c r="B95" s="259"/>
      <c r="C95" s="260"/>
      <c r="D95" s="267"/>
      <c r="E95" s="268" t="s">
        <v>3879</v>
      </c>
      <c r="F95" s="161" t="s">
        <v>4572</v>
      </c>
      <c r="G95" s="263" t="s">
        <v>2</v>
      </c>
      <c r="H95" s="264"/>
      <c r="I95" s="265"/>
      <c r="J95" s="266"/>
    </row>
    <row r="96" spans="1:10" hidden="1" x14ac:dyDescent="0.2">
      <c r="A96" s="30" t="s">
        <v>59</v>
      </c>
      <c r="B96" s="240"/>
      <c r="C96" s="233"/>
      <c r="D96" s="234" t="s">
        <v>3851</v>
      </c>
      <c r="E96" s="235"/>
      <c r="F96" s="53" t="s">
        <v>4573</v>
      </c>
      <c r="G96" s="236" t="s">
        <v>99</v>
      </c>
      <c r="H96" s="214"/>
      <c r="I96" s="215"/>
      <c r="J96" s="216"/>
    </row>
    <row r="97" spans="1:10" hidden="1" x14ac:dyDescent="0.2">
      <c r="A97" s="30"/>
      <c r="B97" s="237"/>
      <c r="C97" s="238"/>
      <c r="D97" s="234"/>
      <c r="E97" s="238"/>
      <c r="F97" s="53"/>
      <c r="G97" s="239"/>
      <c r="H97" s="217"/>
      <c r="I97" s="218"/>
      <c r="J97" s="219"/>
    </row>
    <row r="98" spans="1:10" hidden="1" x14ac:dyDescent="0.2">
      <c r="A98" s="30" t="s">
        <v>59</v>
      </c>
      <c r="B98" s="240"/>
      <c r="C98" s="233"/>
      <c r="D98" s="234" t="s">
        <v>3852</v>
      </c>
      <c r="E98" s="235"/>
      <c r="F98" s="53" t="s">
        <v>4574</v>
      </c>
      <c r="G98" s="236" t="s">
        <v>99</v>
      </c>
      <c r="H98" s="214"/>
      <c r="I98" s="215"/>
      <c r="J98" s="216"/>
    </row>
    <row r="99" spans="1:10" hidden="1" x14ac:dyDescent="0.2">
      <c r="A99" s="30"/>
      <c r="B99" s="237"/>
      <c r="C99" s="238"/>
      <c r="D99" s="234"/>
      <c r="E99" s="238"/>
      <c r="F99" s="53"/>
      <c r="G99" s="239"/>
      <c r="H99" s="217"/>
      <c r="I99" s="218"/>
      <c r="J99" s="219"/>
    </row>
    <row r="100" spans="1:10" hidden="1" x14ac:dyDescent="0.2">
      <c r="A100" s="30" t="s">
        <v>59</v>
      </c>
      <c r="B100" s="240"/>
      <c r="C100" s="233"/>
      <c r="D100" s="234" t="s">
        <v>3853</v>
      </c>
      <c r="E100" s="235"/>
      <c r="F100" s="53" t="s">
        <v>4575</v>
      </c>
      <c r="G100" s="236" t="s">
        <v>99</v>
      </c>
      <c r="H100" s="214"/>
      <c r="I100" s="215"/>
      <c r="J100" s="216"/>
    </row>
    <row r="101" spans="1:10" hidden="1" x14ac:dyDescent="0.2">
      <c r="A101" s="30"/>
      <c r="B101" s="237"/>
      <c r="C101" s="238"/>
      <c r="D101" s="234"/>
      <c r="E101" s="238"/>
      <c r="F101" s="53"/>
      <c r="G101" s="239"/>
      <c r="H101" s="217"/>
      <c r="I101" s="218"/>
      <c r="J101" s="219"/>
    </row>
    <row r="102" spans="1:10" ht="22.8" hidden="1" x14ac:dyDescent="0.2">
      <c r="A102" s="30" t="s">
        <v>56</v>
      </c>
      <c r="B102" s="240" t="s">
        <v>1276</v>
      </c>
      <c r="C102" s="233" t="s">
        <v>1276</v>
      </c>
      <c r="D102" s="234"/>
      <c r="E102" s="235"/>
      <c r="F102" s="53" t="s">
        <v>1277</v>
      </c>
      <c r="G102" s="236"/>
      <c r="H102" s="214"/>
      <c r="I102" s="215"/>
      <c r="J102" s="216"/>
    </row>
    <row r="103" spans="1:10" hidden="1" x14ac:dyDescent="0.2">
      <c r="A103" s="30"/>
      <c r="B103" s="237"/>
      <c r="C103" s="238"/>
      <c r="D103" s="234"/>
      <c r="E103" s="238"/>
      <c r="F103" s="53"/>
      <c r="G103" s="239"/>
      <c r="H103" s="217"/>
      <c r="I103" s="218"/>
      <c r="J103" s="219"/>
    </row>
    <row r="104" spans="1:10" hidden="1" x14ac:dyDescent="0.2">
      <c r="A104" s="30" t="s">
        <v>59</v>
      </c>
      <c r="B104" s="240"/>
      <c r="C104" s="233"/>
      <c r="D104" s="234" t="s">
        <v>3850</v>
      </c>
      <c r="E104" s="235"/>
      <c r="F104" s="53" t="s">
        <v>4569</v>
      </c>
      <c r="G104" s="236"/>
      <c r="H104" s="214"/>
      <c r="I104" s="215"/>
      <c r="J104" s="216"/>
    </row>
    <row r="105" spans="1:10" hidden="1" x14ac:dyDescent="0.2">
      <c r="A105" s="30"/>
      <c r="B105" s="237"/>
      <c r="C105" s="238"/>
      <c r="D105" s="234"/>
      <c r="E105" s="238"/>
      <c r="F105" s="53"/>
      <c r="G105" s="239"/>
      <c r="H105" s="217"/>
      <c r="I105" s="218"/>
      <c r="J105" s="219"/>
    </row>
    <row r="106" spans="1:10" hidden="1" x14ac:dyDescent="0.2">
      <c r="A106" s="30" t="s">
        <v>57</v>
      </c>
      <c r="B106" s="259"/>
      <c r="C106" s="260"/>
      <c r="D106" s="267"/>
      <c r="E106" s="268" t="s">
        <v>3877</v>
      </c>
      <c r="F106" s="161" t="s">
        <v>4570</v>
      </c>
      <c r="G106" s="263" t="s">
        <v>8</v>
      </c>
      <c r="H106" s="264"/>
      <c r="I106" s="265"/>
      <c r="J106" s="266"/>
    </row>
    <row r="107" spans="1:10" ht="22.8" hidden="1" x14ac:dyDescent="0.2">
      <c r="A107" s="30" t="s">
        <v>57</v>
      </c>
      <c r="B107" s="259"/>
      <c r="C107" s="260"/>
      <c r="D107" s="267"/>
      <c r="E107" s="268" t="s">
        <v>3878</v>
      </c>
      <c r="F107" s="161" t="s">
        <v>4571</v>
      </c>
      <c r="G107" s="263" t="s">
        <v>2</v>
      </c>
      <c r="H107" s="264"/>
      <c r="I107" s="265"/>
      <c r="J107" s="266"/>
    </row>
    <row r="108" spans="1:10" ht="34.200000000000003" hidden="1" x14ac:dyDescent="0.2">
      <c r="A108" s="30" t="s">
        <v>57</v>
      </c>
      <c r="B108" s="259"/>
      <c r="C108" s="260"/>
      <c r="D108" s="267"/>
      <c r="E108" s="268" t="s">
        <v>3879</v>
      </c>
      <c r="F108" s="161" t="s">
        <v>4572</v>
      </c>
      <c r="G108" s="263" t="s">
        <v>2</v>
      </c>
      <c r="H108" s="264"/>
      <c r="I108" s="265"/>
      <c r="J108" s="266"/>
    </row>
    <row r="109" spans="1:10" hidden="1" x14ac:dyDescent="0.2">
      <c r="A109" s="30" t="s">
        <v>59</v>
      </c>
      <c r="B109" s="240"/>
      <c r="C109" s="233"/>
      <c r="D109" s="234" t="s">
        <v>3851</v>
      </c>
      <c r="E109" s="235"/>
      <c r="F109" s="53" t="s">
        <v>4573</v>
      </c>
      <c r="G109" s="236" t="s">
        <v>99</v>
      </c>
      <c r="H109" s="214"/>
      <c r="I109" s="215"/>
      <c r="J109" s="216"/>
    </row>
    <row r="110" spans="1:10" hidden="1" x14ac:dyDescent="0.2">
      <c r="A110" s="30"/>
      <c r="B110" s="237"/>
      <c r="C110" s="238"/>
      <c r="D110" s="234"/>
      <c r="E110" s="238"/>
      <c r="F110" s="53"/>
      <c r="G110" s="239"/>
      <c r="H110" s="217"/>
      <c r="I110" s="218"/>
      <c r="J110" s="219"/>
    </row>
    <row r="111" spans="1:10" hidden="1" x14ac:dyDescent="0.2">
      <c r="A111" s="30" t="s">
        <v>59</v>
      </c>
      <c r="B111" s="240"/>
      <c r="C111" s="233"/>
      <c r="D111" s="234" t="s">
        <v>3852</v>
      </c>
      <c r="E111" s="235"/>
      <c r="F111" s="53" t="s">
        <v>4574</v>
      </c>
      <c r="G111" s="236" t="s">
        <v>99</v>
      </c>
      <c r="H111" s="214"/>
      <c r="I111" s="215"/>
      <c r="J111" s="216"/>
    </row>
    <row r="112" spans="1:10" hidden="1" x14ac:dyDescent="0.2">
      <c r="A112" s="30"/>
      <c r="B112" s="237"/>
      <c r="C112" s="238"/>
      <c r="D112" s="234"/>
      <c r="E112" s="238"/>
      <c r="F112" s="53"/>
      <c r="G112" s="239"/>
      <c r="H112" s="217"/>
      <c r="I112" s="218"/>
      <c r="J112" s="219"/>
    </row>
    <row r="113" spans="1:10" hidden="1" x14ac:dyDescent="0.2">
      <c r="A113" s="30" t="s">
        <v>59</v>
      </c>
      <c r="B113" s="240"/>
      <c r="C113" s="233"/>
      <c r="D113" s="234" t="s">
        <v>3853</v>
      </c>
      <c r="E113" s="235"/>
      <c r="F113" s="53" t="s">
        <v>4575</v>
      </c>
      <c r="G113" s="236" t="s">
        <v>99</v>
      </c>
      <c r="H113" s="214"/>
      <c r="I113" s="215"/>
      <c r="J113" s="216"/>
    </row>
    <row r="114" spans="1:10" hidden="1" x14ac:dyDescent="0.2">
      <c r="A114" s="30"/>
      <c r="B114" s="237"/>
      <c r="C114" s="238"/>
      <c r="D114" s="234"/>
      <c r="E114" s="238"/>
      <c r="F114" s="53"/>
      <c r="G114" s="239"/>
      <c r="H114" s="217"/>
      <c r="I114" s="218"/>
      <c r="J114" s="219"/>
    </row>
    <row r="115" spans="1:10" ht="12" x14ac:dyDescent="0.2">
      <c r="A115" s="30" t="s">
        <v>55</v>
      </c>
      <c r="B115" s="232" t="s">
        <v>1278</v>
      </c>
      <c r="C115" s="233"/>
      <c r="D115" s="234"/>
      <c r="E115" s="235"/>
      <c r="F115" s="43" t="s">
        <v>1279</v>
      </c>
      <c r="G115" s="236"/>
      <c r="H115" s="214"/>
      <c r="I115" s="215"/>
      <c r="J115" s="216"/>
    </row>
    <row r="116" spans="1:10" x14ac:dyDescent="0.2">
      <c r="A116" s="30"/>
      <c r="B116" s="237"/>
      <c r="C116" s="238"/>
      <c r="D116" s="234"/>
      <c r="E116" s="238"/>
      <c r="F116" s="53"/>
      <c r="G116" s="239"/>
      <c r="H116" s="217"/>
      <c r="I116" s="218"/>
      <c r="J116" s="219"/>
    </row>
    <row r="117" spans="1:10" x14ac:dyDescent="0.2">
      <c r="A117" s="30" t="s">
        <v>3</v>
      </c>
      <c r="B117" s="240"/>
      <c r="C117" s="233" t="s">
        <v>5448</v>
      </c>
      <c r="D117" s="234"/>
      <c r="E117" s="235"/>
      <c r="F117" s="53" t="s">
        <v>1258</v>
      </c>
      <c r="G117" s="236" t="s">
        <v>8</v>
      </c>
      <c r="H117" s="214">
        <v>53000</v>
      </c>
      <c r="I117" s="56"/>
      <c r="J117" s="216">
        <f>IF(ISNUMBER(H117),H117*I117,IF(H117="-","rate only"," "))</f>
        <v>0</v>
      </c>
    </row>
    <row r="118" spans="1:10" x14ac:dyDescent="0.2">
      <c r="A118" s="30"/>
      <c r="B118" s="237"/>
      <c r="C118" s="238"/>
      <c r="D118" s="234"/>
      <c r="E118" s="238"/>
      <c r="F118" s="53"/>
      <c r="G118" s="239"/>
      <c r="H118" s="217"/>
      <c r="I118" s="218"/>
      <c r="J118" s="219"/>
    </row>
    <row r="119" spans="1:10" hidden="1" x14ac:dyDescent="0.2">
      <c r="A119" s="30" t="s">
        <v>3</v>
      </c>
      <c r="B119" s="240"/>
      <c r="C119" s="233" t="s">
        <v>5449</v>
      </c>
      <c r="D119" s="234"/>
      <c r="E119" s="235"/>
      <c r="F119" s="53" t="s">
        <v>1255</v>
      </c>
      <c r="G119" s="236" t="s">
        <v>8</v>
      </c>
      <c r="H119" s="214"/>
      <c r="I119" s="215"/>
      <c r="J119" s="216"/>
    </row>
    <row r="120" spans="1:10" hidden="1" x14ac:dyDescent="0.2">
      <c r="A120" s="30" t="s">
        <v>3</v>
      </c>
      <c r="B120" s="240"/>
      <c r="C120" s="233" t="s">
        <v>5450</v>
      </c>
      <c r="D120" s="234"/>
      <c r="E120" s="235"/>
      <c r="F120" s="53" t="s">
        <v>1256</v>
      </c>
      <c r="G120" s="236" t="s">
        <v>8</v>
      </c>
      <c r="H120" s="214"/>
      <c r="I120" s="215"/>
      <c r="J120" s="216"/>
    </row>
    <row r="121" spans="1:10" hidden="1" x14ac:dyDescent="0.2">
      <c r="A121" s="30" t="s">
        <v>3</v>
      </c>
      <c r="B121" s="240"/>
      <c r="C121" s="233" t="s">
        <v>5451</v>
      </c>
      <c r="D121" s="234"/>
      <c r="E121" s="235"/>
      <c r="F121" s="53" t="s">
        <v>1257</v>
      </c>
      <c r="G121" s="236" t="s">
        <v>8</v>
      </c>
      <c r="H121" s="214"/>
      <c r="I121" s="215"/>
      <c r="J121" s="216"/>
    </row>
    <row r="122" spans="1:10" hidden="1" x14ac:dyDescent="0.2">
      <c r="A122" s="30" t="s">
        <v>3</v>
      </c>
      <c r="B122" s="259"/>
      <c r="C122" s="260" t="s">
        <v>5452</v>
      </c>
      <c r="D122" s="267"/>
      <c r="E122" s="268"/>
      <c r="F122" s="161" t="s">
        <v>1280</v>
      </c>
      <c r="G122" s="263" t="s">
        <v>8</v>
      </c>
      <c r="H122" s="264"/>
      <c r="I122" s="265"/>
      <c r="J122" s="266"/>
    </row>
    <row r="123" spans="1:10" ht="24" x14ac:dyDescent="0.2">
      <c r="A123" s="30" t="s">
        <v>55</v>
      </c>
      <c r="B123" s="232" t="s">
        <v>5472</v>
      </c>
      <c r="C123" s="233"/>
      <c r="D123" s="234"/>
      <c r="E123" s="235"/>
      <c r="F123" s="273" t="s">
        <v>5418</v>
      </c>
      <c r="G123" s="236"/>
      <c r="H123" s="214"/>
      <c r="I123" s="215"/>
      <c r="J123" s="216"/>
    </row>
    <row r="124" spans="1:10" x14ac:dyDescent="0.2">
      <c r="A124" s="30"/>
      <c r="B124" s="237"/>
      <c r="C124" s="238"/>
      <c r="D124" s="234"/>
      <c r="E124" s="238"/>
      <c r="F124" s="53"/>
      <c r="G124" s="239"/>
      <c r="H124" s="217"/>
      <c r="I124" s="218"/>
      <c r="J124" s="219"/>
    </row>
    <row r="125" spans="1:10" x14ac:dyDescent="0.2">
      <c r="A125" s="30" t="s">
        <v>3</v>
      </c>
      <c r="B125" s="240"/>
      <c r="C125" s="233" t="s">
        <v>1317</v>
      </c>
      <c r="D125" s="234"/>
      <c r="E125" s="235"/>
      <c r="F125" s="53" t="s">
        <v>1316</v>
      </c>
      <c r="G125" s="236" t="s">
        <v>2610</v>
      </c>
      <c r="H125" s="214">
        <v>5</v>
      </c>
      <c r="I125" s="56"/>
      <c r="J125" s="216">
        <f>IF(ISNUMBER(H125),H125*I125,IF(H125="-","rate only"," "))</f>
        <v>0</v>
      </c>
    </row>
    <row r="126" spans="1:10" x14ac:dyDescent="0.2">
      <c r="A126" s="30"/>
      <c r="B126" s="237"/>
      <c r="C126" s="238"/>
      <c r="D126" s="234"/>
      <c r="E126" s="238"/>
      <c r="F126" s="53"/>
      <c r="G126" s="239"/>
      <c r="H126" s="217"/>
      <c r="I126" s="218"/>
      <c r="J126" s="219"/>
    </row>
    <row r="127" spans="1:10" ht="22.8" hidden="1" x14ac:dyDescent="0.2">
      <c r="A127" s="30" t="s">
        <v>3</v>
      </c>
      <c r="B127" s="259"/>
      <c r="C127" s="260" t="s">
        <v>5453</v>
      </c>
      <c r="D127" s="267"/>
      <c r="E127" s="268"/>
      <c r="F127" s="161" t="s">
        <v>4275</v>
      </c>
      <c r="G127" s="263" t="s">
        <v>99</v>
      </c>
      <c r="H127" s="264"/>
      <c r="I127" s="265"/>
      <c r="J127" s="266"/>
    </row>
    <row r="128" spans="1:10" hidden="1" x14ac:dyDescent="0.2">
      <c r="A128" s="30" t="s">
        <v>3</v>
      </c>
      <c r="B128" s="259"/>
      <c r="C128" s="260" t="s">
        <v>5454</v>
      </c>
      <c r="D128" s="267"/>
      <c r="E128" s="268"/>
      <c r="F128" s="161" t="s">
        <v>1281</v>
      </c>
      <c r="G128" s="263" t="s">
        <v>99</v>
      </c>
      <c r="H128" s="264"/>
      <c r="I128" s="265"/>
      <c r="J128" s="266"/>
    </row>
    <row r="129" spans="1:10" hidden="1" x14ac:dyDescent="0.2">
      <c r="A129" s="30" t="s">
        <v>3</v>
      </c>
      <c r="B129" s="259"/>
      <c r="C129" s="260" t="s">
        <v>5455</v>
      </c>
      <c r="D129" s="267"/>
      <c r="E129" s="268"/>
      <c r="F129" s="161" t="s">
        <v>1282</v>
      </c>
      <c r="G129" s="263" t="s">
        <v>99</v>
      </c>
      <c r="H129" s="264"/>
      <c r="I129" s="265"/>
      <c r="J129" s="266"/>
    </row>
    <row r="130" spans="1:10" ht="24" x14ac:dyDescent="0.2">
      <c r="A130" s="30" t="s">
        <v>55</v>
      </c>
      <c r="B130" s="232" t="s">
        <v>5471</v>
      </c>
      <c r="C130" s="233"/>
      <c r="D130" s="234"/>
      <c r="E130" s="235"/>
      <c r="F130" s="273" t="s">
        <v>5456</v>
      </c>
      <c r="G130" s="236"/>
      <c r="H130" s="214"/>
      <c r="I130" s="215"/>
      <c r="J130" s="216"/>
    </row>
    <row r="131" spans="1:10" x14ac:dyDescent="0.2">
      <c r="A131" s="30"/>
      <c r="B131" s="237"/>
      <c r="C131" s="238"/>
      <c r="D131" s="234"/>
      <c r="E131" s="238"/>
      <c r="F131" s="53"/>
      <c r="G131" s="239"/>
      <c r="H131" s="217"/>
      <c r="I131" s="218"/>
      <c r="J131" s="219"/>
    </row>
    <row r="132" spans="1:10" ht="22.8" x14ac:dyDescent="0.2">
      <c r="A132" s="30" t="s">
        <v>3</v>
      </c>
      <c r="B132" s="240"/>
      <c r="C132" s="233" t="s">
        <v>1555</v>
      </c>
      <c r="D132" s="234"/>
      <c r="E132" s="235"/>
      <c r="F132" s="53" t="s">
        <v>5470</v>
      </c>
      <c r="G132" s="236" t="s">
        <v>8</v>
      </c>
      <c r="H132" s="214">
        <v>100</v>
      </c>
      <c r="I132" s="56"/>
      <c r="J132" s="216">
        <f>IF(ISNUMBER(H132),H132*I132,IF(H132="-","rate only"," "))</f>
        <v>0</v>
      </c>
    </row>
    <row r="133" spans="1:10" x14ac:dyDescent="0.2">
      <c r="A133" s="30"/>
      <c r="B133" s="237"/>
      <c r="C133" s="238"/>
      <c r="D133" s="234"/>
      <c r="E133" s="238"/>
      <c r="F133" s="53"/>
      <c r="G133" s="239"/>
      <c r="H133" s="217"/>
      <c r="I133" s="218"/>
      <c r="J133" s="219"/>
    </row>
    <row r="134" spans="1:10" ht="22.8" hidden="1" x14ac:dyDescent="0.2">
      <c r="A134" s="30" t="s">
        <v>3</v>
      </c>
      <c r="B134" s="259"/>
      <c r="C134" s="260" t="s">
        <v>5457</v>
      </c>
      <c r="D134" s="267"/>
      <c r="E134" s="268"/>
      <c r="F134" s="161" t="s">
        <v>1283</v>
      </c>
      <c r="G134" s="263" t="s">
        <v>8</v>
      </c>
      <c r="H134" s="264"/>
      <c r="I134" s="265"/>
      <c r="J134" s="266"/>
    </row>
    <row r="135" spans="1:10" hidden="1" x14ac:dyDescent="0.2">
      <c r="A135" s="30" t="s">
        <v>3</v>
      </c>
      <c r="B135" s="259"/>
      <c r="C135" s="260" t="s">
        <v>5458</v>
      </c>
      <c r="D135" s="267"/>
      <c r="E135" s="268"/>
      <c r="F135" s="161" t="s">
        <v>1256</v>
      </c>
      <c r="G135" s="263" t="s">
        <v>8</v>
      </c>
      <c r="H135" s="264"/>
      <c r="I135" s="265"/>
      <c r="J135" s="266"/>
    </row>
    <row r="136" spans="1:10" hidden="1" x14ac:dyDescent="0.2">
      <c r="A136" s="30" t="s">
        <v>3</v>
      </c>
      <c r="B136" s="259"/>
      <c r="C136" s="260" t="s">
        <v>5459</v>
      </c>
      <c r="D136" s="267"/>
      <c r="E136" s="268"/>
      <c r="F136" s="161" t="s">
        <v>1284</v>
      </c>
      <c r="G136" s="263" t="s">
        <v>8</v>
      </c>
      <c r="H136" s="264"/>
      <c r="I136" s="265"/>
      <c r="J136" s="266"/>
    </row>
    <row r="137" spans="1:10" ht="24" x14ac:dyDescent="0.2">
      <c r="A137" s="30" t="s">
        <v>55</v>
      </c>
      <c r="B137" s="232" t="s">
        <v>5497</v>
      </c>
      <c r="C137" s="233"/>
      <c r="D137" s="234"/>
      <c r="E137" s="235"/>
      <c r="F137" s="43" t="s">
        <v>5419</v>
      </c>
      <c r="G137" s="236"/>
      <c r="H137" s="214"/>
      <c r="I137" s="215"/>
      <c r="J137" s="216"/>
    </row>
    <row r="138" spans="1:10" x14ac:dyDescent="0.2">
      <c r="A138" s="30"/>
      <c r="B138" s="237"/>
      <c r="C138" s="238"/>
      <c r="D138" s="234"/>
      <c r="E138" s="238"/>
      <c r="F138" s="53"/>
      <c r="G138" s="239"/>
      <c r="H138" s="217"/>
      <c r="I138" s="218"/>
      <c r="J138" s="219"/>
    </row>
    <row r="139" spans="1:10" ht="34.200000000000003" hidden="1" x14ac:dyDescent="0.2">
      <c r="A139" s="30" t="s">
        <v>3</v>
      </c>
      <c r="B139" s="259"/>
      <c r="C139" s="260" t="s">
        <v>1562</v>
      </c>
      <c r="D139" s="267"/>
      <c r="E139" s="268"/>
      <c r="F139" s="161" t="s">
        <v>5420</v>
      </c>
      <c r="G139" s="263"/>
      <c r="H139" s="264"/>
      <c r="I139" s="265"/>
      <c r="J139" s="266"/>
    </row>
    <row r="140" spans="1:10" x14ac:dyDescent="0.2">
      <c r="A140" s="30" t="s">
        <v>3</v>
      </c>
      <c r="B140" s="240"/>
      <c r="C140" s="233"/>
      <c r="D140" s="234" t="s">
        <v>3850</v>
      </c>
      <c r="E140" s="235"/>
      <c r="F140" s="53" t="s">
        <v>5421</v>
      </c>
      <c r="G140" s="236" t="s">
        <v>2610</v>
      </c>
      <c r="H140" s="214">
        <v>5</v>
      </c>
      <c r="I140" s="56"/>
      <c r="J140" s="216">
        <f>IF(ISNUMBER(H140),H140*I140,IF(H140="-","rate only"," "))</f>
        <v>0</v>
      </c>
    </row>
    <row r="141" spans="1:10" x14ac:dyDescent="0.2">
      <c r="A141" s="30"/>
      <c r="B141" s="237"/>
      <c r="C141" s="238"/>
      <c r="D141" s="234"/>
      <c r="E141" s="238"/>
      <c r="F141" s="53"/>
      <c r="G141" s="239"/>
      <c r="H141" s="217"/>
      <c r="I141" s="218"/>
      <c r="J141" s="219"/>
    </row>
    <row r="142" spans="1:10" hidden="1" x14ac:dyDescent="0.2">
      <c r="A142" s="30" t="s">
        <v>3</v>
      </c>
      <c r="B142" s="259"/>
      <c r="C142" s="260" t="s">
        <v>5460</v>
      </c>
      <c r="D142" s="267"/>
      <c r="E142" s="268"/>
      <c r="F142" s="161" t="s">
        <v>1256</v>
      </c>
      <c r="G142" s="263" t="s">
        <v>8</v>
      </c>
      <c r="H142" s="264"/>
      <c r="I142" s="265"/>
      <c r="J142" s="266"/>
    </row>
    <row r="143" spans="1:10" hidden="1" x14ac:dyDescent="0.2">
      <c r="A143" s="30" t="s">
        <v>3</v>
      </c>
      <c r="B143" s="259"/>
      <c r="C143" s="260" t="s">
        <v>5461</v>
      </c>
      <c r="D143" s="267"/>
      <c r="E143" s="268"/>
      <c r="F143" s="161" t="s">
        <v>1284</v>
      </c>
      <c r="G143" s="263" t="s">
        <v>8</v>
      </c>
      <c r="H143" s="264"/>
      <c r="I143" s="265"/>
      <c r="J143" s="266"/>
    </row>
    <row r="144" spans="1:10" ht="48" x14ac:dyDescent="0.2">
      <c r="A144" s="30" t="s">
        <v>55</v>
      </c>
      <c r="B144" s="232" t="s">
        <v>5462</v>
      </c>
      <c r="C144" s="233"/>
      <c r="D144" s="234"/>
      <c r="E144" s="235"/>
      <c r="F144" s="43" t="s">
        <v>5463</v>
      </c>
      <c r="G144" s="236"/>
      <c r="H144" s="214"/>
      <c r="I144" s="215"/>
      <c r="J144" s="216"/>
    </row>
    <row r="145" spans="1:10" x14ac:dyDescent="0.2">
      <c r="A145" s="30"/>
      <c r="B145" s="237"/>
      <c r="C145" s="238"/>
      <c r="D145" s="234"/>
      <c r="E145" s="238"/>
      <c r="F145" s="53"/>
      <c r="G145" s="239"/>
      <c r="H145" s="217"/>
      <c r="I145" s="218"/>
      <c r="J145" s="219"/>
    </row>
    <row r="146" spans="1:10" x14ac:dyDescent="0.2">
      <c r="A146" s="30" t="s">
        <v>3</v>
      </c>
      <c r="B146" s="240"/>
      <c r="C146" s="233" t="s">
        <v>5464</v>
      </c>
      <c r="D146" s="234"/>
      <c r="E146" s="235"/>
      <c r="F146" s="53" t="s">
        <v>1258</v>
      </c>
      <c r="G146" s="236" t="s">
        <v>8</v>
      </c>
      <c r="H146" s="214">
        <v>100</v>
      </c>
      <c r="I146" s="56"/>
      <c r="J146" s="216">
        <f>IF(ISNUMBER(H146),H146*I146,IF(H146="-","rate only"," "))</f>
        <v>0</v>
      </c>
    </row>
    <row r="147" spans="1:10" x14ac:dyDescent="0.2">
      <c r="A147" s="30"/>
      <c r="B147" s="237"/>
      <c r="C147" s="238"/>
      <c r="D147" s="234"/>
      <c r="E147" s="238"/>
      <c r="F147" s="53"/>
      <c r="G147" s="239"/>
      <c r="H147" s="217"/>
      <c r="I147" s="218"/>
      <c r="J147" s="219"/>
    </row>
    <row r="148" spans="1:10" ht="22.8" hidden="1" x14ac:dyDescent="0.2">
      <c r="A148" s="30" t="s">
        <v>3</v>
      </c>
      <c r="B148" s="259"/>
      <c r="C148" s="260" t="s">
        <v>5465</v>
      </c>
      <c r="D148" s="267"/>
      <c r="E148" s="268"/>
      <c r="F148" s="161" t="s">
        <v>1286</v>
      </c>
      <c r="G148" s="263" t="s">
        <v>8</v>
      </c>
      <c r="H148" s="264"/>
      <c r="I148" s="265"/>
      <c r="J148" s="266"/>
    </row>
    <row r="149" spans="1:10" ht="22.8" hidden="1" x14ac:dyDescent="0.2">
      <c r="A149" s="30" t="s">
        <v>3</v>
      </c>
      <c r="B149" s="259"/>
      <c r="C149" s="260" t="s">
        <v>5466</v>
      </c>
      <c r="D149" s="267"/>
      <c r="E149" s="268"/>
      <c r="F149" s="161" t="s">
        <v>1287</v>
      </c>
      <c r="G149" s="263" t="s">
        <v>99</v>
      </c>
      <c r="H149" s="264"/>
      <c r="I149" s="265"/>
      <c r="J149" s="266"/>
    </row>
    <row r="150" spans="1:10" ht="36" hidden="1" x14ac:dyDescent="0.2">
      <c r="A150" s="30" t="s">
        <v>55</v>
      </c>
      <c r="B150" s="232" t="s">
        <v>1288</v>
      </c>
      <c r="C150" s="233" t="s">
        <v>1288</v>
      </c>
      <c r="D150" s="234"/>
      <c r="E150" s="235"/>
      <c r="F150" s="43" t="s">
        <v>1289</v>
      </c>
      <c r="G150" s="236"/>
      <c r="H150" s="214"/>
      <c r="I150" s="215"/>
      <c r="J150" s="216"/>
    </row>
    <row r="151" spans="1:10" hidden="1" x14ac:dyDescent="0.2">
      <c r="A151" s="30"/>
      <c r="B151" s="237"/>
      <c r="C151" s="238"/>
      <c r="D151" s="234"/>
      <c r="E151" s="238"/>
      <c r="F151" s="53"/>
      <c r="G151" s="239"/>
      <c r="H151" s="217"/>
      <c r="I151" s="218"/>
      <c r="J151" s="219"/>
    </row>
    <row r="152" spans="1:10" hidden="1" x14ac:dyDescent="0.2">
      <c r="A152" s="30" t="s">
        <v>3</v>
      </c>
      <c r="B152" s="259"/>
      <c r="C152" s="260" t="s">
        <v>5467</v>
      </c>
      <c r="D152" s="267"/>
      <c r="E152" s="268"/>
      <c r="F152" s="161" t="s">
        <v>1285</v>
      </c>
      <c r="G152" s="263" t="s">
        <v>8</v>
      </c>
      <c r="H152" s="264"/>
      <c r="I152" s="265"/>
      <c r="J152" s="266"/>
    </row>
    <row r="153" spans="1:10" ht="22.8" hidden="1" x14ac:dyDescent="0.2">
      <c r="A153" s="30" t="s">
        <v>3</v>
      </c>
      <c r="B153" s="259"/>
      <c r="C153" s="260" t="s">
        <v>5468</v>
      </c>
      <c r="D153" s="267"/>
      <c r="E153" s="268"/>
      <c r="F153" s="161" t="s">
        <v>1286</v>
      </c>
      <c r="G153" s="263" t="s">
        <v>8</v>
      </c>
      <c r="H153" s="264"/>
      <c r="I153" s="265"/>
      <c r="J153" s="266"/>
    </row>
    <row r="154" spans="1:10" ht="22.8" hidden="1" x14ac:dyDescent="0.2">
      <c r="A154" s="30" t="s">
        <v>3</v>
      </c>
      <c r="B154" s="259"/>
      <c r="C154" s="260" t="s">
        <v>5469</v>
      </c>
      <c r="D154" s="267"/>
      <c r="E154" s="268"/>
      <c r="F154" s="161" t="s">
        <v>1287</v>
      </c>
      <c r="G154" s="263" t="s">
        <v>99</v>
      </c>
      <c r="H154" s="264"/>
      <c r="I154" s="265"/>
      <c r="J154" s="266"/>
    </row>
    <row r="155" spans="1:10" ht="12" hidden="1" x14ac:dyDescent="0.2">
      <c r="A155" s="30" t="s">
        <v>55</v>
      </c>
      <c r="B155" s="232" t="s">
        <v>5399</v>
      </c>
      <c r="C155" s="233"/>
      <c r="D155" s="234"/>
      <c r="E155" s="235"/>
      <c r="F155" s="43" t="s">
        <v>5400</v>
      </c>
      <c r="G155" s="236"/>
      <c r="H155" s="214"/>
      <c r="I155" s="215"/>
      <c r="J155" s="216"/>
    </row>
    <row r="156" spans="1:10" hidden="1" x14ac:dyDescent="0.2">
      <c r="A156" s="30"/>
      <c r="B156" s="237"/>
      <c r="C156" s="238"/>
      <c r="D156" s="234"/>
      <c r="E156" s="238"/>
      <c r="F156" s="53"/>
      <c r="G156" s="239"/>
      <c r="H156" s="217"/>
      <c r="I156" s="218"/>
      <c r="J156" s="219"/>
    </row>
    <row r="157" spans="1:10" ht="12" x14ac:dyDescent="0.2">
      <c r="A157" s="30" t="s">
        <v>55</v>
      </c>
      <c r="B157" s="232"/>
      <c r="C157" s="233"/>
      <c r="D157" s="234"/>
      <c r="E157" s="235"/>
      <c r="F157" s="43"/>
      <c r="G157" s="236"/>
      <c r="H157" s="214"/>
      <c r="I157" s="215"/>
      <c r="J157" s="216"/>
    </row>
    <row r="158" spans="1:10" x14ac:dyDescent="0.2">
      <c r="A158" s="30" t="s">
        <v>10</v>
      </c>
      <c r="B158" s="248"/>
      <c r="C158" s="249"/>
      <c r="D158" s="249"/>
      <c r="E158" s="249"/>
      <c r="F158" s="62"/>
      <c r="G158" s="63"/>
      <c r="H158" s="86"/>
      <c r="I158" s="221"/>
      <c r="J158" s="222"/>
    </row>
    <row r="159" spans="1:10" x14ac:dyDescent="0.2">
      <c r="A159" s="30" t="s">
        <v>10</v>
      </c>
      <c r="B159" s="223" t="s">
        <v>11</v>
      </c>
      <c r="C159" s="224"/>
      <c r="D159" s="224"/>
      <c r="E159" s="224"/>
      <c r="F159" s="29"/>
      <c r="G159" s="41"/>
      <c r="H159" s="30"/>
      <c r="I159" s="225"/>
      <c r="J159" s="226">
        <f>SUM(J18:J157)</f>
        <v>0</v>
      </c>
    </row>
    <row r="160" spans="1:10" x14ac:dyDescent="0.2">
      <c r="A160" s="30" t="s">
        <v>10</v>
      </c>
      <c r="B160" s="250"/>
      <c r="C160" s="251"/>
      <c r="D160" s="251"/>
      <c r="E160" s="251"/>
      <c r="F160" s="76"/>
      <c r="G160" s="77"/>
      <c r="H160" s="99"/>
      <c r="I160" s="227"/>
      <c r="J160" s="228"/>
    </row>
    <row r="161" spans="1:10" x14ac:dyDescent="0.2">
      <c r="A161" s="30" t="s">
        <v>10</v>
      </c>
      <c r="B161" s="248"/>
      <c r="C161" s="249"/>
      <c r="D161" s="249"/>
      <c r="E161" s="249"/>
      <c r="F161" s="62"/>
      <c r="G161" s="63"/>
      <c r="H161" s="86"/>
      <c r="I161" s="221"/>
      <c r="J161" s="222"/>
    </row>
    <row r="162" spans="1:10" x14ac:dyDescent="0.2">
      <c r="A162" s="30" t="s">
        <v>10</v>
      </c>
      <c r="B162" s="223" t="s">
        <v>12</v>
      </c>
      <c r="C162" s="224"/>
      <c r="D162" s="224"/>
      <c r="E162" s="224"/>
      <c r="F162" s="29"/>
      <c r="G162" s="41"/>
      <c r="H162" s="30"/>
      <c r="I162" s="225"/>
      <c r="J162" s="226">
        <f>J159</f>
        <v>0</v>
      </c>
    </row>
    <row r="163" spans="1:10" x14ac:dyDescent="0.2">
      <c r="A163" s="30" t="s">
        <v>10</v>
      </c>
      <c r="B163" s="250"/>
      <c r="C163" s="251"/>
      <c r="D163" s="251"/>
      <c r="E163" s="251"/>
      <c r="F163" s="76"/>
      <c r="G163" s="77"/>
      <c r="H163" s="99"/>
      <c r="I163" s="227"/>
      <c r="J163" s="228"/>
    </row>
    <row r="164" spans="1:10" x14ac:dyDescent="0.2">
      <c r="A164" s="30"/>
      <c r="B164" s="237"/>
      <c r="C164" s="238"/>
      <c r="D164" s="234"/>
      <c r="E164" s="238"/>
      <c r="F164" s="53"/>
      <c r="G164" s="239"/>
      <c r="H164" s="217"/>
      <c r="I164" s="218"/>
      <c r="J164" s="219"/>
    </row>
    <row r="165" spans="1:10" ht="12" x14ac:dyDescent="0.2">
      <c r="A165" s="30"/>
      <c r="B165" s="232" t="s">
        <v>256</v>
      </c>
      <c r="C165" s="233"/>
      <c r="D165" s="234"/>
      <c r="E165" s="235"/>
      <c r="F165" s="43" t="s">
        <v>3555</v>
      </c>
      <c r="G165" s="239"/>
      <c r="H165" s="217"/>
      <c r="I165" s="218"/>
      <c r="J165" s="219"/>
    </row>
    <row r="166" spans="1:10" x14ac:dyDescent="0.2">
      <c r="A166" s="30"/>
      <c r="B166" s="237"/>
      <c r="C166" s="238"/>
      <c r="D166" s="234"/>
      <c r="E166" s="238"/>
      <c r="F166" s="53"/>
      <c r="G166" s="239"/>
      <c r="H166" s="217"/>
      <c r="I166" s="218"/>
      <c r="J166" s="219"/>
    </row>
    <row r="167" spans="1:10" ht="22.8" x14ac:dyDescent="0.2">
      <c r="A167" s="30" t="s">
        <v>3</v>
      </c>
      <c r="B167" s="240"/>
      <c r="C167" s="233" t="s">
        <v>257</v>
      </c>
      <c r="D167" s="234"/>
      <c r="E167" s="235"/>
      <c r="F167" s="53" t="s">
        <v>258</v>
      </c>
      <c r="G167" s="236" t="s">
        <v>32</v>
      </c>
      <c r="H167" s="214">
        <v>5.2</v>
      </c>
      <c r="I167" s="56"/>
      <c r="J167" s="216">
        <f>IF(ISNUMBER(H167),H167*I167,IF(H167="-","rate only"," "))</f>
        <v>0</v>
      </c>
    </row>
    <row r="168" spans="1:10" x14ac:dyDescent="0.2">
      <c r="A168" s="30"/>
      <c r="B168" s="237"/>
      <c r="C168" s="238"/>
      <c r="D168" s="234"/>
      <c r="E168" s="238"/>
      <c r="F168" s="53"/>
      <c r="G168" s="239"/>
      <c r="H168" s="217"/>
      <c r="I168" s="218"/>
      <c r="J168" s="219"/>
    </row>
    <row r="169" spans="1:10" ht="12" x14ac:dyDescent="0.2">
      <c r="A169" s="30" t="s">
        <v>55</v>
      </c>
      <c r="B169" s="232" t="s">
        <v>265</v>
      </c>
      <c r="C169" s="233"/>
      <c r="D169" s="234"/>
      <c r="E169" s="235"/>
      <c r="F169" s="43" t="s">
        <v>3558</v>
      </c>
      <c r="G169" s="236"/>
      <c r="H169" s="214"/>
      <c r="I169" s="215"/>
      <c r="J169" s="216"/>
    </row>
    <row r="170" spans="1:10" x14ac:dyDescent="0.2">
      <c r="A170" s="30"/>
      <c r="B170" s="237"/>
      <c r="C170" s="238"/>
      <c r="D170" s="234"/>
      <c r="E170" s="238"/>
      <c r="F170" s="53"/>
      <c r="G170" s="239"/>
      <c r="H170" s="217"/>
      <c r="I170" s="218"/>
      <c r="J170" s="219"/>
    </row>
    <row r="171" spans="1:10" ht="22.8" x14ac:dyDescent="0.2">
      <c r="A171" s="30" t="s">
        <v>3</v>
      </c>
      <c r="B171" s="240"/>
      <c r="C171" s="233" t="s">
        <v>266</v>
      </c>
      <c r="D171" s="234"/>
      <c r="E171" s="235"/>
      <c r="F171" s="53" t="s">
        <v>270</v>
      </c>
      <c r="G171" s="236" t="s">
        <v>32</v>
      </c>
      <c r="H171" s="214">
        <v>5.2</v>
      </c>
      <c r="I171" s="56"/>
      <c r="J171" s="216">
        <f>IF(ISNUMBER(H171),H171*I171,IF(H171="-","rate only"," "))</f>
        <v>0</v>
      </c>
    </row>
    <row r="172" spans="1:10" x14ac:dyDescent="0.2">
      <c r="A172" s="30"/>
      <c r="B172" s="237"/>
      <c r="C172" s="238"/>
      <c r="D172" s="234"/>
      <c r="E172" s="238"/>
      <c r="F172" s="53"/>
      <c r="G172" s="239"/>
      <c r="H172" s="217"/>
      <c r="I172" s="218"/>
      <c r="J172" s="219"/>
    </row>
    <row r="173" spans="1:10" x14ac:dyDescent="0.2">
      <c r="A173" s="30"/>
      <c r="B173" s="237"/>
      <c r="C173" s="238"/>
      <c r="D173" s="234"/>
      <c r="E173" s="238"/>
      <c r="F173" s="53"/>
      <c r="G173" s="239"/>
      <c r="H173" s="217"/>
      <c r="I173" s="218"/>
      <c r="J173" s="219"/>
    </row>
    <row r="174" spans="1:10" x14ac:dyDescent="0.2">
      <c r="A174" s="30"/>
      <c r="B174" s="237"/>
      <c r="C174" s="238"/>
      <c r="D174" s="234"/>
      <c r="E174" s="238"/>
      <c r="F174" s="53"/>
      <c r="G174" s="239"/>
      <c r="H174" s="217"/>
      <c r="I174" s="218"/>
      <c r="J174" s="219"/>
    </row>
    <row r="175" spans="1:10" x14ac:dyDescent="0.2">
      <c r="A175" s="30"/>
      <c r="B175" s="237"/>
      <c r="C175" s="238"/>
      <c r="D175" s="234"/>
      <c r="E175" s="238"/>
      <c r="F175" s="53"/>
      <c r="G175" s="239"/>
      <c r="H175" s="217"/>
      <c r="I175" s="218"/>
      <c r="J175" s="219"/>
    </row>
    <row r="176" spans="1:10" x14ac:dyDescent="0.2">
      <c r="A176" s="30"/>
      <c r="B176" s="237"/>
      <c r="C176" s="238"/>
      <c r="D176" s="234"/>
      <c r="E176" s="238"/>
      <c r="F176" s="53"/>
      <c r="G176" s="239"/>
      <c r="H176" s="217"/>
      <c r="I176" s="218"/>
      <c r="J176" s="219"/>
    </row>
    <row r="177" spans="1:10" x14ac:dyDescent="0.2">
      <c r="A177" s="30"/>
      <c r="B177" s="237"/>
      <c r="C177" s="238"/>
      <c r="D177" s="234"/>
      <c r="E177" s="238"/>
      <c r="F177" s="53"/>
      <c r="G177" s="239"/>
      <c r="H177" s="217"/>
      <c r="I177" s="218"/>
      <c r="J177" s="219"/>
    </row>
    <row r="178" spans="1:10" x14ac:dyDescent="0.2">
      <c r="A178" s="30"/>
      <c r="B178" s="237"/>
      <c r="C178" s="238"/>
      <c r="D178" s="234"/>
      <c r="E178" s="238"/>
      <c r="F178" s="53"/>
      <c r="G178" s="239"/>
      <c r="H178" s="217"/>
      <c r="I178" s="218"/>
      <c r="J178" s="219"/>
    </row>
    <row r="179" spans="1:10" x14ac:dyDescent="0.2">
      <c r="A179" s="30"/>
      <c r="B179" s="237"/>
      <c r="C179" s="238"/>
      <c r="D179" s="234"/>
      <c r="E179" s="238"/>
      <c r="F179" s="53"/>
      <c r="G179" s="239"/>
      <c r="H179" s="217"/>
      <c r="I179" s="218"/>
      <c r="J179" s="219"/>
    </row>
    <row r="180" spans="1:10" x14ac:dyDescent="0.2">
      <c r="A180" s="30"/>
      <c r="B180" s="237"/>
      <c r="C180" s="238"/>
      <c r="D180" s="234"/>
      <c r="E180" s="238"/>
      <c r="F180" s="53"/>
      <c r="G180" s="239"/>
      <c r="H180" s="217"/>
      <c r="I180" s="218"/>
      <c r="J180" s="219"/>
    </row>
    <row r="181" spans="1:10" x14ac:dyDescent="0.2">
      <c r="A181" s="30"/>
      <c r="B181" s="237"/>
      <c r="C181" s="238"/>
      <c r="D181" s="234"/>
      <c r="E181" s="238"/>
      <c r="F181" s="53"/>
      <c r="G181" s="239"/>
      <c r="H181" s="217"/>
      <c r="I181" s="218"/>
      <c r="J181" s="219"/>
    </row>
    <row r="182" spans="1:10" x14ac:dyDescent="0.2">
      <c r="A182" s="30"/>
      <c r="B182" s="237"/>
      <c r="C182" s="238"/>
      <c r="D182" s="234"/>
      <c r="E182" s="238"/>
      <c r="F182" s="53"/>
      <c r="G182" s="239"/>
      <c r="H182" s="217"/>
      <c r="I182" s="218"/>
      <c r="J182" s="219"/>
    </row>
    <row r="183" spans="1:10" x14ac:dyDescent="0.2">
      <c r="A183" s="30"/>
      <c r="B183" s="237"/>
      <c r="C183" s="238"/>
      <c r="D183" s="234"/>
      <c r="E183" s="238"/>
      <c r="F183" s="53"/>
      <c r="G183" s="239"/>
      <c r="H183" s="217"/>
      <c r="I183" s="218"/>
      <c r="J183" s="219"/>
    </row>
    <row r="184" spans="1:10" x14ac:dyDescent="0.2">
      <c r="A184" s="30"/>
      <c r="B184" s="237"/>
      <c r="C184" s="238"/>
      <c r="D184" s="234"/>
      <c r="E184" s="238"/>
      <c r="F184" s="53"/>
      <c r="G184" s="239"/>
      <c r="H184" s="217"/>
      <c r="I184" s="218"/>
      <c r="J184" s="219"/>
    </row>
    <row r="185" spans="1:10" x14ac:dyDescent="0.2">
      <c r="A185" s="30"/>
      <c r="B185" s="237"/>
      <c r="C185" s="238"/>
      <c r="D185" s="234"/>
      <c r="E185" s="238"/>
      <c r="F185" s="53"/>
      <c r="G185" s="239"/>
      <c r="H185" s="217"/>
      <c r="I185" s="218"/>
      <c r="J185" s="219"/>
    </row>
    <row r="186" spans="1:10" x14ac:dyDescent="0.2">
      <c r="A186" s="30"/>
      <c r="B186" s="237"/>
      <c r="C186" s="238"/>
      <c r="D186" s="234"/>
      <c r="E186" s="238"/>
      <c r="F186" s="53"/>
      <c r="G186" s="239"/>
      <c r="H186" s="217"/>
      <c r="I186" s="218"/>
      <c r="J186" s="219"/>
    </row>
    <row r="187" spans="1:10" x14ac:dyDescent="0.2">
      <c r="A187" s="30"/>
      <c r="B187" s="237"/>
      <c r="C187" s="238"/>
      <c r="D187" s="234"/>
      <c r="E187" s="238"/>
      <c r="F187" s="53"/>
      <c r="G187" s="239"/>
      <c r="H187" s="217"/>
      <c r="I187" s="218"/>
      <c r="J187" s="219"/>
    </row>
    <row r="188" spans="1:10" x14ac:dyDescent="0.2">
      <c r="A188" s="30"/>
      <c r="B188" s="237"/>
      <c r="C188" s="238"/>
      <c r="D188" s="234"/>
      <c r="E188" s="238"/>
      <c r="F188" s="53"/>
      <c r="G188" s="239"/>
      <c r="H188" s="217"/>
      <c r="I188" s="218"/>
      <c r="J188" s="219"/>
    </row>
    <row r="189" spans="1:10" x14ac:dyDescent="0.2">
      <c r="A189" s="30"/>
      <c r="B189" s="237"/>
      <c r="C189" s="238"/>
      <c r="D189" s="234"/>
      <c r="E189" s="238"/>
      <c r="F189" s="53"/>
      <c r="G189" s="239"/>
      <c r="H189" s="217"/>
      <c r="I189" s="218"/>
      <c r="J189" s="219"/>
    </row>
    <row r="190" spans="1:10" x14ac:dyDescent="0.2">
      <c r="A190" s="30"/>
      <c r="B190" s="237"/>
      <c r="C190" s="238"/>
      <c r="D190" s="234"/>
      <c r="E190" s="238"/>
      <c r="F190" s="53"/>
      <c r="G190" s="239"/>
      <c r="H190" s="217"/>
      <c r="I190" s="218"/>
      <c r="J190" s="219"/>
    </row>
    <row r="191" spans="1:10" x14ac:dyDescent="0.2">
      <c r="A191" s="30"/>
      <c r="B191" s="237"/>
      <c r="C191" s="238"/>
      <c r="D191" s="234"/>
      <c r="E191" s="238"/>
      <c r="F191" s="53"/>
      <c r="G191" s="239"/>
      <c r="H191" s="217"/>
      <c r="I191" s="218"/>
      <c r="J191" s="219"/>
    </row>
    <row r="192" spans="1:10" x14ac:dyDescent="0.2">
      <c r="A192" s="30"/>
      <c r="B192" s="237"/>
      <c r="C192" s="238"/>
      <c r="D192" s="234"/>
      <c r="E192" s="238"/>
      <c r="F192" s="53"/>
      <c r="G192" s="239"/>
      <c r="H192" s="217"/>
      <c r="I192" s="218"/>
      <c r="J192" s="219"/>
    </row>
    <row r="193" spans="1:10" x14ac:dyDescent="0.2">
      <c r="A193" s="30"/>
      <c r="B193" s="237"/>
      <c r="C193" s="238"/>
      <c r="D193" s="234"/>
      <c r="E193" s="238"/>
      <c r="F193" s="53"/>
      <c r="G193" s="239"/>
      <c r="H193" s="217"/>
      <c r="I193" s="218"/>
      <c r="J193" s="219"/>
    </row>
    <row r="194" spans="1:10" x14ac:dyDescent="0.2">
      <c r="A194" s="30"/>
      <c r="B194" s="237"/>
      <c r="C194" s="238"/>
      <c r="D194" s="234"/>
      <c r="E194" s="238"/>
      <c r="F194" s="53"/>
      <c r="G194" s="239"/>
      <c r="H194" s="217"/>
      <c r="I194" s="218"/>
      <c r="J194" s="219"/>
    </row>
    <row r="195" spans="1:10" x14ac:dyDescent="0.2">
      <c r="A195" s="30"/>
      <c r="B195" s="237"/>
      <c r="C195" s="238"/>
      <c r="D195" s="234"/>
      <c r="E195" s="238"/>
      <c r="F195" s="53"/>
      <c r="G195" s="239"/>
      <c r="H195" s="217"/>
      <c r="I195" s="218"/>
      <c r="J195" s="219"/>
    </row>
    <row r="196" spans="1:10" x14ac:dyDescent="0.2">
      <c r="A196" s="30"/>
      <c r="B196" s="237"/>
      <c r="C196" s="238"/>
      <c r="D196" s="234"/>
      <c r="E196" s="238"/>
      <c r="F196" s="53"/>
      <c r="G196" s="239"/>
      <c r="H196" s="217"/>
      <c r="I196" s="218"/>
      <c r="J196" s="219"/>
    </row>
    <row r="197" spans="1:10" x14ac:dyDescent="0.2">
      <c r="A197" s="30"/>
      <c r="B197" s="237"/>
      <c r="C197" s="238"/>
      <c r="D197" s="234"/>
      <c r="E197" s="238"/>
      <c r="F197" s="53"/>
      <c r="G197" s="239"/>
      <c r="H197" s="217"/>
      <c r="I197" s="218"/>
      <c r="J197" s="219"/>
    </row>
    <row r="198" spans="1:10" x14ac:dyDescent="0.2">
      <c r="A198" s="30"/>
      <c r="B198" s="237"/>
      <c r="C198" s="238"/>
      <c r="D198" s="234"/>
      <c r="E198" s="238"/>
      <c r="F198" s="53"/>
      <c r="G198" s="239"/>
      <c r="H198" s="217"/>
      <c r="I198" s="218"/>
      <c r="J198" s="219"/>
    </row>
    <row r="199" spans="1:10" x14ac:dyDescent="0.2">
      <c r="A199" s="30"/>
      <c r="B199" s="237"/>
      <c r="C199" s="238"/>
      <c r="D199" s="234"/>
      <c r="E199" s="238"/>
      <c r="F199" s="53"/>
      <c r="G199" s="239"/>
      <c r="H199" s="217"/>
      <c r="I199" s="218"/>
      <c r="J199" s="219"/>
    </row>
    <row r="200" spans="1:10" x14ac:dyDescent="0.2">
      <c r="A200" s="30"/>
      <c r="B200" s="237"/>
      <c r="C200" s="238"/>
      <c r="D200" s="234"/>
      <c r="E200" s="238"/>
      <c r="F200" s="53"/>
      <c r="G200" s="239"/>
      <c r="H200" s="217"/>
      <c r="I200" s="218"/>
      <c r="J200" s="219"/>
    </row>
    <row r="201" spans="1:10" x14ac:dyDescent="0.2">
      <c r="A201" s="30"/>
      <c r="B201" s="237"/>
      <c r="C201" s="238"/>
      <c r="D201" s="234"/>
      <c r="E201" s="238"/>
      <c r="F201" s="53"/>
      <c r="G201" s="239"/>
      <c r="H201" s="217"/>
      <c r="I201" s="218"/>
      <c r="J201" s="219"/>
    </row>
    <row r="202" spans="1:10" x14ac:dyDescent="0.2">
      <c r="A202" s="30"/>
      <c r="B202" s="237"/>
      <c r="C202" s="238"/>
      <c r="D202" s="234"/>
      <c r="E202" s="238"/>
      <c r="F202" s="53"/>
      <c r="G202" s="239"/>
      <c r="H202" s="217"/>
      <c r="I202" s="218"/>
      <c r="J202" s="219"/>
    </row>
    <row r="203" spans="1:10" x14ac:dyDescent="0.2">
      <c r="A203" s="30"/>
      <c r="B203" s="237"/>
      <c r="C203" s="238"/>
      <c r="D203" s="234"/>
      <c r="E203" s="238"/>
      <c r="F203" s="53"/>
      <c r="G203" s="239"/>
      <c r="H203" s="217"/>
      <c r="I203" s="218"/>
      <c r="J203" s="219"/>
    </row>
    <row r="204" spans="1:10" x14ac:dyDescent="0.2">
      <c r="A204" s="30"/>
      <c r="B204" s="237"/>
      <c r="C204" s="238"/>
      <c r="D204" s="234"/>
      <c r="E204" s="238"/>
      <c r="F204" s="53"/>
      <c r="G204" s="239"/>
      <c r="H204" s="217"/>
      <c r="I204" s="218"/>
      <c r="J204" s="219"/>
    </row>
    <row r="205" spans="1:10" x14ac:dyDescent="0.2">
      <c r="A205" s="30"/>
      <c r="B205" s="237"/>
      <c r="C205" s="238"/>
      <c r="D205" s="234"/>
      <c r="E205" s="238"/>
      <c r="F205" s="53"/>
      <c r="G205" s="239"/>
      <c r="H205" s="217"/>
      <c r="I205" s="218"/>
      <c r="J205" s="219"/>
    </row>
    <row r="206" spans="1:10" x14ac:dyDescent="0.2">
      <c r="A206" s="30"/>
      <c r="B206" s="237"/>
      <c r="C206" s="238"/>
      <c r="D206" s="234"/>
      <c r="E206" s="238"/>
      <c r="F206" s="53"/>
      <c r="G206" s="239"/>
      <c r="H206" s="217"/>
      <c r="I206" s="218"/>
      <c r="J206" s="219"/>
    </row>
    <row r="207" spans="1:10" x14ac:dyDescent="0.2">
      <c r="A207" s="30"/>
      <c r="B207" s="237"/>
      <c r="C207" s="238"/>
      <c r="D207" s="234"/>
      <c r="E207" s="238"/>
      <c r="F207" s="53"/>
      <c r="G207" s="239"/>
      <c r="H207" s="217"/>
      <c r="I207" s="218"/>
      <c r="J207" s="219"/>
    </row>
    <row r="208" spans="1:10" x14ac:dyDescent="0.2">
      <c r="A208" s="30"/>
      <c r="B208" s="237"/>
      <c r="C208" s="238"/>
      <c r="D208" s="234"/>
      <c r="E208" s="238"/>
      <c r="F208" s="53"/>
      <c r="G208" s="239"/>
      <c r="H208" s="217"/>
      <c r="I208" s="218"/>
      <c r="J208" s="219"/>
    </row>
    <row r="209" spans="1:10" x14ac:dyDescent="0.2">
      <c r="A209" s="30"/>
      <c r="B209" s="237"/>
      <c r="C209" s="238"/>
      <c r="D209" s="234"/>
      <c r="E209" s="238"/>
      <c r="F209" s="53"/>
      <c r="G209" s="239"/>
      <c r="H209" s="217"/>
      <c r="I209" s="218"/>
      <c r="J209" s="219"/>
    </row>
    <row r="210" spans="1:10" x14ac:dyDescent="0.2">
      <c r="A210" s="30"/>
      <c r="B210" s="237"/>
      <c r="C210" s="238"/>
      <c r="D210" s="234"/>
      <c r="E210" s="238"/>
      <c r="F210" s="53"/>
      <c r="G210" s="239"/>
      <c r="H210" s="217"/>
      <c r="I210" s="218"/>
      <c r="J210" s="219"/>
    </row>
    <row r="211" spans="1:10" x14ac:dyDescent="0.2">
      <c r="A211" s="30"/>
      <c r="B211" s="237"/>
      <c r="C211" s="238"/>
      <c r="D211" s="234"/>
      <c r="E211" s="238"/>
      <c r="F211" s="53"/>
      <c r="G211" s="239"/>
      <c r="H211" s="217"/>
      <c r="I211" s="218"/>
      <c r="J211" s="219"/>
    </row>
    <row r="212" spans="1:10" x14ac:dyDescent="0.2">
      <c r="A212" s="30"/>
      <c r="B212" s="237"/>
      <c r="C212" s="238"/>
      <c r="D212" s="234"/>
      <c r="E212" s="238"/>
      <c r="F212" s="53"/>
      <c r="G212" s="239"/>
      <c r="H212" s="217"/>
      <c r="I212" s="218"/>
      <c r="J212" s="219"/>
    </row>
    <row r="213" spans="1:10" x14ac:dyDescent="0.2">
      <c r="A213" s="30"/>
      <c r="B213" s="237"/>
      <c r="C213" s="238"/>
      <c r="D213" s="234"/>
      <c r="E213" s="238"/>
      <c r="F213" s="53"/>
      <c r="G213" s="239"/>
      <c r="H213" s="217"/>
      <c r="I213" s="218"/>
      <c r="J213" s="219"/>
    </row>
    <row r="214" spans="1:10" x14ac:dyDescent="0.2">
      <c r="A214" s="30"/>
      <c r="B214" s="237"/>
      <c r="C214" s="238"/>
      <c r="D214" s="234"/>
      <c r="E214" s="238"/>
      <c r="F214" s="53"/>
      <c r="G214" s="239"/>
      <c r="H214" s="217"/>
      <c r="I214" s="218"/>
      <c r="J214" s="219"/>
    </row>
    <row r="215" spans="1:10" x14ac:dyDescent="0.2">
      <c r="A215" s="30"/>
      <c r="B215" s="237"/>
      <c r="C215" s="238"/>
      <c r="D215" s="234"/>
      <c r="E215" s="238"/>
      <c r="F215" s="53"/>
      <c r="G215" s="239"/>
      <c r="H215" s="217"/>
      <c r="I215" s="218"/>
      <c r="J215" s="219"/>
    </row>
    <row r="216" spans="1:10" x14ac:dyDescent="0.2">
      <c r="A216" s="30"/>
      <c r="B216" s="237"/>
      <c r="C216" s="238"/>
      <c r="D216" s="234"/>
      <c r="E216" s="238"/>
      <c r="F216" s="53"/>
      <c r="G216" s="239"/>
      <c r="H216" s="217"/>
      <c r="I216" s="218"/>
      <c r="J216" s="219"/>
    </row>
    <row r="217" spans="1:10" x14ac:dyDescent="0.2">
      <c r="A217" s="30"/>
      <c r="B217" s="237"/>
      <c r="C217" s="238"/>
      <c r="D217" s="234"/>
      <c r="E217" s="238"/>
      <c r="F217" s="53"/>
      <c r="G217" s="239"/>
      <c r="H217" s="217"/>
      <c r="I217" s="218"/>
      <c r="J217" s="219"/>
    </row>
    <row r="218" spans="1:10" x14ac:dyDescent="0.2">
      <c r="A218" s="30"/>
      <c r="B218" s="237"/>
      <c r="C218" s="238"/>
      <c r="D218" s="234"/>
      <c r="E218" s="238"/>
      <c r="F218" s="53"/>
      <c r="G218" s="239"/>
      <c r="H218" s="217"/>
      <c r="I218" s="218"/>
      <c r="J218" s="219"/>
    </row>
    <row r="219" spans="1:10" x14ac:dyDescent="0.2">
      <c r="A219" s="30"/>
      <c r="B219" s="237"/>
      <c r="C219" s="238"/>
      <c r="D219" s="234"/>
      <c r="E219" s="238"/>
      <c r="F219" s="53"/>
      <c r="G219" s="239"/>
      <c r="H219" s="217"/>
      <c r="I219" s="218"/>
      <c r="J219" s="219"/>
    </row>
    <row r="220" spans="1:10" x14ac:dyDescent="0.2">
      <c r="A220" s="30"/>
      <c r="B220" s="237"/>
      <c r="C220" s="238"/>
      <c r="D220" s="234"/>
      <c r="E220" s="238"/>
      <c r="F220" s="53"/>
      <c r="G220" s="239"/>
      <c r="H220" s="217"/>
      <c r="I220" s="218"/>
      <c r="J220" s="219"/>
    </row>
    <row r="221" spans="1:10" x14ac:dyDescent="0.2">
      <c r="A221" s="30"/>
      <c r="B221" s="237"/>
      <c r="C221" s="238"/>
      <c r="D221" s="234"/>
      <c r="E221" s="238"/>
      <c r="F221" s="53"/>
      <c r="G221" s="239"/>
      <c r="H221" s="217"/>
      <c r="I221" s="218"/>
      <c r="J221" s="219"/>
    </row>
    <row r="222" spans="1:10" x14ac:dyDescent="0.2">
      <c r="A222" s="30"/>
      <c r="B222" s="237"/>
      <c r="C222" s="238"/>
      <c r="D222" s="234"/>
      <c r="E222" s="238"/>
      <c r="F222" s="53"/>
      <c r="G222" s="239"/>
      <c r="H222" s="217"/>
      <c r="I222" s="218"/>
      <c r="J222" s="219"/>
    </row>
    <row r="223" spans="1:10" x14ac:dyDescent="0.2">
      <c r="A223" s="30"/>
      <c r="B223" s="237"/>
      <c r="C223" s="238"/>
      <c r="D223" s="234"/>
      <c r="E223" s="238"/>
      <c r="F223" s="53"/>
      <c r="G223" s="239"/>
      <c r="H223" s="217"/>
      <c r="I223" s="218"/>
      <c r="J223" s="219"/>
    </row>
    <row r="224" spans="1:10" x14ac:dyDescent="0.2">
      <c r="A224" s="30"/>
      <c r="B224" s="237"/>
      <c r="C224" s="238"/>
      <c r="D224" s="234"/>
      <c r="E224" s="238"/>
      <c r="F224" s="53"/>
      <c r="G224" s="239"/>
      <c r="H224" s="217"/>
      <c r="I224" s="218"/>
      <c r="J224" s="219"/>
    </row>
    <row r="225" spans="1:10" x14ac:dyDescent="0.2">
      <c r="A225" s="30"/>
      <c r="B225" s="237"/>
      <c r="C225" s="238"/>
      <c r="D225" s="234"/>
      <c r="E225" s="238"/>
      <c r="F225" s="53"/>
      <c r="G225" s="239"/>
      <c r="H225" s="217"/>
      <c r="I225" s="218"/>
      <c r="J225" s="219"/>
    </row>
    <row r="226" spans="1:10" s="110" customFormat="1" x14ac:dyDescent="0.2">
      <c r="A226" s="30" t="s">
        <v>4</v>
      </c>
      <c r="B226" s="83"/>
      <c r="C226" s="84"/>
      <c r="D226" s="84"/>
      <c r="E226" s="84"/>
      <c r="F226" s="85"/>
      <c r="G226" s="86"/>
      <c r="H226" s="229"/>
      <c r="I226" s="241"/>
      <c r="J226" s="89"/>
    </row>
    <row r="227" spans="1:10" s="110" customFormat="1" ht="12" x14ac:dyDescent="0.2">
      <c r="A227" s="30" t="s">
        <v>4</v>
      </c>
      <c r="B227" s="90" t="s">
        <v>3857</v>
      </c>
      <c r="C227" s="242"/>
      <c r="D227" s="242"/>
      <c r="E227" s="242"/>
      <c r="F227" s="243"/>
      <c r="G227" s="30"/>
      <c r="H227" s="230"/>
      <c r="I227" s="244"/>
      <c r="J227" s="198">
        <f>SUM(J161:J225)</f>
        <v>0</v>
      </c>
    </row>
    <row r="228" spans="1:10" s="110" customFormat="1" x14ac:dyDescent="0.2">
      <c r="A228" s="30" t="s">
        <v>4</v>
      </c>
      <c r="B228" s="96"/>
      <c r="C228" s="97"/>
      <c r="D228" s="97"/>
      <c r="E228" s="97"/>
      <c r="F228" s="98"/>
      <c r="G228" s="99"/>
      <c r="H228" s="231"/>
      <c r="I228" s="245"/>
      <c r="J228" s="102"/>
    </row>
  </sheetData>
  <sheetProtection algorithmName="SHA-512" hashValue="6X70XoZfPIyVR8woe4JQEL6qIITu2l2og4/SZuM4qs+ngVkz3ltZzgPjrz4rhNJijEge6PBnitLBtoIQCO/U/g==" saltValue="55jIepo6STYwhXQ29HBvUg==" spinCount="100000" sheet="1" objects="1" scenarios="1"/>
  <dataConsolidate link="1"/>
  <dataValidations count="1">
    <dataValidation type="list" showInputMessage="1" showErrorMessage="1" sqref="G158:G163" xr:uid="{B4DBE62F-DA5E-4F6E-940A-5BA08E7A2344}">
      <formula1>"-,No,m,m²,m³,%,Prov Sum,Lump Sum,Sum, Litre, hour, day"</formula1>
    </dataValidation>
  </dataValidations>
  <pageMargins left="0.59055118110236227" right="0.19685039370078741" top="0.59055118110236227" bottom="0.59055118110236227" header="0.19685039370078741" footer="0.19685039370078741"/>
  <pageSetup paperSize="9" firstPageNumber="6" fitToHeight="6" orientation="portrait" cellComments="atEnd" r:id="rId1"/>
  <headerFooter>
    <oddFooter>&amp;RC3-&amp;P</oddFooter>
  </headerFooter>
  <rowBreaks count="1" manualBreakCount="1">
    <brk id="160" max="9" man="1"/>
  </rowBreaks>
  <colBreaks count="1" manualBreakCount="1">
    <brk id="10" max="212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1">
    <tabColor rgb="FFFF0000"/>
  </sheetPr>
  <dimension ref="A1:DI135"/>
  <sheetViews>
    <sheetView view="pageBreakPreview" topLeftCell="B1" zoomScaleNormal="75" zoomScaleSheetLayoutView="100" workbookViewId="0">
      <pane xSplit="7" ySplit="43" topLeftCell="I44" activePane="bottomRight" state="frozenSplit"/>
      <selection activeCell="M64" sqref="M64"/>
      <selection pane="topRight" activeCell="M64" sqref="M64"/>
      <selection pane="bottomLeft" activeCell="M64" sqref="M64"/>
      <selection pane="bottomRight" activeCell="I100" sqref="I100"/>
    </sheetView>
  </sheetViews>
  <sheetFormatPr defaultColWidth="9.109375" defaultRowHeight="11.4" x14ac:dyDescent="0.2"/>
  <cols>
    <col min="1" max="1" width="10.44140625" style="113" hidden="1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4982</v>
      </c>
      <c r="C2" s="128" t="s">
        <v>889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SUBTOTAL(9,M$7:M1008)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hidden="1" x14ac:dyDescent="0.2">
      <c r="A7" s="30"/>
      <c r="B7" s="42"/>
      <c r="C7" s="42"/>
      <c r="D7" s="42"/>
      <c r="E7" s="42"/>
      <c r="F7" s="43" t="s">
        <v>889</v>
      </c>
      <c r="G7" s="44"/>
      <c r="H7" s="45"/>
      <c r="I7" s="46"/>
      <c r="J7" s="47"/>
      <c r="K7" s="48"/>
      <c r="L7" s="49"/>
      <c r="M7" s="46"/>
    </row>
    <row r="8" spans="1:113" s="112" customFormat="1" ht="48" hidden="1" x14ac:dyDescent="0.2">
      <c r="A8" s="30" t="s">
        <v>55</v>
      </c>
      <c r="B8" s="150" t="s">
        <v>1290</v>
      </c>
      <c r="C8" s="151"/>
      <c r="D8" s="52"/>
      <c r="E8" s="157"/>
      <c r="F8" s="43" t="s">
        <v>4270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idden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idden="1" x14ac:dyDescent="0.2">
      <c r="A10" s="30" t="s">
        <v>56</v>
      </c>
      <c r="B10" s="155"/>
      <c r="C10" s="151" t="s">
        <v>1291</v>
      </c>
      <c r="D10" s="52"/>
      <c r="E10" s="157"/>
      <c r="F10" s="53" t="s">
        <v>1292</v>
      </c>
      <c r="G10" s="54"/>
      <c r="H10" s="55"/>
      <c r="I10" s="56"/>
      <c r="J10" s="57"/>
      <c r="K10" s="58"/>
      <c r="L10" s="56"/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idden="1" x14ac:dyDescent="0.2">
      <c r="A11" s="30"/>
      <c r="B11" s="42"/>
      <c r="C11" s="51"/>
      <c r="D11" s="52"/>
      <c r="E11" s="51"/>
      <c r="F11" s="53"/>
      <c r="G11" s="103"/>
      <c r="H11" s="45"/>
      <c r="I11" s="104"/>
      <c r="J11" s="105"/>
      <c r="K11" s="48"/>
      <c r="L11" s="106"/>
      <c r="M11" s="104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idden="1" x14ac:dyDescent="0.2">
      <c r="A12" s="30" t="s">
        <v>3</v>
      </c>
      <c r="B12" s="166"/>
      <c r="C12" s="166"/>
      <c r="D12" s="168" t="s">
        <v>3850</v>
      </c>
      <c r="E12" s="159"/>
      <c r="F12" s="161" t="s">
        <v>4983</v>
      </c>
      <c r="G12" s="162" t="s">
        <v>8</v>
      </c>
      <c r="H12" s="163"/>
      <c r="I12" s="164"/>
      <c r="J12" s="165"/>
      <c r="K12" s="58"/>
      <c r="L12" s="56"/>
      <c r="M12" s="56" t="str">
        <f t="shared" ref="M12:M41" si="0"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idden="1" x14ac:dyDescent="0.2">
      <c r="A13" s="30" t="s">
        <v>3</v>
      </c>
      <c r="B13" s="166"/>
      <c r="C13" s="166"/>
      <c r="D13" s="168" t="s">
        <v>3851</v>
      </c>
      <c r="E13" s="159"/>
      <c r="F13" s="161" t="s">
        <v>4984</v>
      </c>
      <c r="G13" s="162" t="s">
        <v>8</v>
      </c>
      <c r="H13" s="163"/>
      <c r="I13" s="164"/>
      <c r="J13" s="165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idden="1" x14ac:dyDescent="0.2">
      <c r="A14" s="30" t="s">
        <v>3</v>
      </c>
      <c r="B14" s="166"/>
      <c r="C14" s="166"/>
      <c r="D14" s="168" t="s">
        <v>3852</v>
      </c>
      <c r="E14" s="159"/>
      <c r="F14" s="161" t="s">
        <v>4985</v>
      </c>
      <c r="G14" s="162" t="s">
        <v>8</v>
      </c>
      <c r="H14" s="163"/>
      <c r="I14" s="164"/>
      <c r="J14" s="165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idden="1" x14ac:dyDescent="0.2">
      <c r="A15" s="30" t="s">
        <v>3</v>
      </c>
      <c r="B15" s="166"/>
      <c r="C15" s="166"/>
      <c r="D15" s="168" t="s">
        <v>3853</v>
      </c>
      <c r="E15" s="159"/>
      <c r="F15" s="161" t="s">
        <v>4986</v>
      </c>
      <c r="G15" s="162" t="s">
        <v>8</v>
      </c>
      <c r="H15" s="163"/>
      <c r="I15" s="164"/>
      <c r="J15" s="165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idden="1" x14ac:dyDescent="0.2">
      <c r="A16" s="30" t="s">
        <v>3</v>
      </c>
      <c r="B16" s="166"/>
      <c r="C16" s="166"/>
      <c r="D16" s="168" t="s">
        <v>3854</v>
      </c>
      <c r="E16" s="159"/>
      <c r="F16" s="161" t="s">
        <v>4987</v>
      </c>
      <c r="G16" s="162" t="s">
        <v>8</v>
      </c>
      <c r="H16" s="163"/>
      <c r="I16" s="164"/>
      <c r="J16" s="165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idden="1" x14ac:dyDescent="0.2">
      <c r="A17" s="30" t="s">
        <v>3</v>
      </c>
      <c r="B17" s="166"/>
      <c r="C17" s="166"/>
      <c r="D17" s="168" t="s">
        <v>3855</v>
      </c>
      <c r="E17" s="159"/>
      <c r="F17" s="161" t="s">
        <v>4988</v>
      </c>
      <c r="G17" s="162" t="s">
        <v>8</v>
      </c>
      <c r="H17" s="163"/>
      <c r="I17" s="164"/>
      <c r="J17" s="165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idden="1" x14ac:dyDescent="0.2">
      <c r="A18" s="30" t="s">
        <v>3</v>
      </c>
      <c r="B18" s="166"/>
      <c r="C18" s="166"/>
      <c r="D18" s="168" t="s">
        <v>3856</v>
      </c>
      <c r="E18" s="159"/>
      <c r="F18" s="161" t="s">
        <v>4989</v>
      </c>
      <c r="G18" s="162" t="s">
        <v>8</v>
      </c>
      <c r="H18" s="163"/>
      <c r="I18" s="164"/>
      <c r="J18" s="165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idden="1" x14ac:dyDescent="0.2">
      <c r="A19" s="30" t="s">
        <v>3</v>
      </c>
      <c r="B19" s="166"/>
      <c r="C19" s="166"/>
      <c r="D19" s="168" t="s">
        <v>3865</v>
      </c>
      <c r="E19" s="159"/>
      <c r="F19" s="161" t="s">
        <v>4990</v>
      </c>
      <c r="G19" s="162" t="s">
        <v>8</v>
      </c>
      <c r="H19" s="163"/>
      <c r="I19" s="164"/>
      <c r="J19" s="165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idden="1" x14ac:dyDescent="0.2">
      <c r="A20" s="30" t="s">
        <v>3</v>
      </c>
      <c r="B20" s="166"/>
      <c r="C20" s="166"/>
      <c r="D20" s="168" t="s">
        <v>3877</v>
      </c>
      <c r="E20" s="159"/>
      <c r="F20" s="161" t="s">
        <v>4991</v>
      </c>
      <c r="G20" s="162" t="s">
        <v>8</v>
      </c>
      <c r="H20" s="163"/>
      <c r="I20" s="164"/>
      <c r="J20" s="165"/>
      <c r="K20" s="58"/>
      <c r="L20" s="56"/>
      <c r="M20" s="56" t="str">
        <f t="shared" si="0"/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idden="1" x14ac:dyDescent="0.2">
      <c r="A21" s="30" t="s">
        <v>3</v>
      </c>
      <c r="B21" s="166"/>
      <c r="C21" s="166"/>
      <c r="D21" s="168" t="s">
        <v>4596</v>
      </c>
      <c r="E21" s="159"/>
      <c r="F21" s="161" t="s">
        <v>4992</v>
      </c>
      <c r="G21" s="162" t="s">
        <v>8</v>
      </c>
      <c r="H21" s="163"/>
      <c r="I21" s="164"/>
      <c r="J21" s="165"/>
      <c r="K21" s="58"/>
      <c r="L21" s="56"/>
      <c r="M21" s="56" t="str">
        <f t="shared" si="0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hidden="1" x14ac:dyDescent="0.2">
      <c r="A22" s="30" t="s">
        <v>3</v>
      </c>
      <c r="B22" s="166"/>
      <c r="C22" s="166"/>
      <c r="D22" s="168" t="s">
        <v>4597</v>
      </c>
      <c r="E22" s="159"/>
      <c r="F22" s="161" t="s">
        <v>4993</v>
      </c>
      <c r="G22" s="162" t="s">
        <v>8</v>
      </c>
      <c r="H22" s="163"/>
      <c r="I22" s="164"/>
      <c r="J22" s="165"/>
      <c r="K22" s="58"/>
      <c r="L22" s="56"/>
      <c r="M22" s="56" t="str">
        <f t="shared" si="0"/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idden="1" x14ac:dyDescent="0.2">
      <c r="A23" s="30" t="s">
        <v>3</v>
      </c>
      <c r="B23" s="166"/>
      <c r="C23" s="166"/>
      <c r="D23" s="168" t="s">
        <v>4598</v>
      </c>
      <c r="E23" s="159"/>
      <c r="F23" s="177" t="s">
        <v>4994</v>
      </c>
      <c r="G23" s="162" t="s">
        <v>8</v>
      </c>
      <c r="H23" s="163"/>
      <c r="I23" s="164"/>
      <c r="J23" s="165"/>
      <c r="K23" s="58"/>
      <c r="L23" s="56"/>
      <c r="M23" s="56" t="str">
        <f t="shared" si="0"/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idden="1" x14ac:dyDescent="0.2">
      <c r="A24" s="30" t="s">
        <v>3</v>
      </c>
      <c r="B24" s="166"/>
      <c r="C24" s="166"/>
      <c r="D24" s="168" t="s">
        <v>4599</v>
      </c>
      <c r="E24" s="159"/>
      <c r="F24" s="161" t="s">
        <v>4995</v>
      </c>
      <c r="G24" s="162" t="s">
        <v>8</v>
      </c>
      <c r="H24" s="163"/>
      <c r="I24" s="164"/>
      <c r="J24" s="165"/>
      <c r="K24" s="58"/>
      <c r="L24" s="56"/>
      <c r="M24" s="56" t="str">
        <f t="shared" si="0"/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hidden="1" x14ac:dyDescent="0.2">
      <c r="A25" s="30" t="s">
        <v>3</v>
      </c>
      <c r="B25" s="166"/>
      <c r="C25" s="166"/>
      <c r="D25" s="168" t="s">
        <v>4600</v>
      </c>
      <c r="E25" s="159"/>
      <c r="F25" s="161" t="s">
        <v>4996</v>
      </c>
      <c r="G25" s="162" t="s">
        <v>8</v>
      </c>
      <c r="H25" s="163"/>
      <c r="I25" s="164"/>
      <c r="J25" s="165"/>
      <c r="K25" s="58"/>
      <c r="L25" s="56"/>
      <c r="M25" s="56" t="str">
        <f t="shared" si="0"/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idden="1" x14ac:dyDescent="0.2">
      <c r="A26" s="30" t="s">
        <v>3</v>
      </c>
      <c r="B26" s="166"/>
      <c r="C26" s="166"/>
      <c r="D26" s="168" t="s">
        <v>4601</v>
      </c>
      <c r="E26" s="159"/>
      <c r="F26" s="161" t="s">
        <v>4997</v>
      </c>
      <c r="G26" s="162" t="s">
        <v>8</v>
      </c>
      <c r="H26" s="163"/>
      <c r="I26" s="164"/>
      <c r="J26" s="165"/>
      <c r="K26" s="58"/>
      <c r="L26" s="56"/>
      <c r="M26" s="56" t="str">
        <f t="shared" si="0"/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ht="22.8" hidden="1" x14ac:dyDescent="0.2">
      <c r="A27" s="30" t="s">
        <v>3</v>
      </c>
      <c r="B27" s="166"/>
      <c r="C27" s="166"/>
      <c r="D27" s="168" t="s">
        <v>4602</v>
      </c>
      <c r="E27" s="159"/>
      <c r="F27" s="161" t="s">
        <v>4998</v>
      </c>
      <c r="G27" s="162" t="s">
        <v>8</v>
      </c>
      <c r="H27" s="163"/>
      <c r="I27" s="164"/>
      <c r="J27" s="165"/>
      <c r="K27" s="58"/>
      <c r="L27" s="56"/>
      <c r="M27" s="56" t="str">
        <f t="shared" si="0"/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ht="22.8" hidden="1" x14ac:dyDescent="0.2">
      <c r="A28" s="30" t="s">
        <v>3</v>
      </c>
      <c r="B28" s="166"/>
      <c r="C28" s="166"/>
      <c r="D28" s="168" t="s">
        <v>4603</v>
      </c>
      <c r="E28" s="159"/>
      <c r="F28" s="161" t="s">
        <v>4999</v>
      </c>
      <c r="G28" s="162" t="s">
        <v>8</v>
      </c>
      <c r="H28" s="163"/>
      <c r="I28" s="164"/>
      <c r="J28" s="165"/>
      <c r="K28" s="58"/>
      <c r="L28" s="56"/>
      <c r="M28" s="56" t="str">
        <f t="shared" si="0"/>
        <v xml:space="preserve"> 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hidden="1" x14ac:dyDescent="0.2">
      <c r="A29" s="30" t="s">
        <v>56</v>
      </c>
      <c r="B29" s="155"/>
      <c r="C29" s="151" t="s">
        <v>1293</v>
      </c>
      <c r="D29" s="52"/>
      <c r="E29" s="157"/>
      <c r="F29" s="53" t="s">
        <v>1294</v>
      </c>
      <c r="G29" s="54"/>
      <c r="H29" s="55"/>
      <c r="I29" s="56"/>
      <c r="J29" s="57"/>
      <c r="K29" s="58"/>
      <c r="L29" s="56"/>
      <c r="M29" s="56" t="str">
        <f>IF(ISNUMBER(H29),L29*H29,IF(ISNUMBER(J29),J29,IF(J29="RATE ONLY",LOWER("RATE ONLY")," ")))</f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hidden="1" x14ac:dyDescent="0.2">
      <c r="A30" s="30"/>
      <c r="B30" s="42"/>
      <c r="C30" s="51"/>
      <c r="D30" s="52"/>
      <c r="E30" s="51"/>
      <c r="F30" s="53"/>
      <c r="G30" s="103"/>
      <c r="H30" s="45"/>
      <c r="I30" s="104"/>
      <c r="J30" s="105"/>
      <c r="K30" s="48"/>
      <c r="L30" s="106"/>
      <c r="M30" s="104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hidden="1" x14ac:dyDescent="0.2">
      <c r="A31" s="30" t="s">
        <v>3</v>
      </c>
      <c r="B31" s="166"/>
      <c r="C31" s="166"/>
      <c r="D31" s="168" t="s">
        <v>3850</v>
      </c>
      <c r="E31" s="159"/>
      <c r="F31" s="161" t="s">
        <v>5000</v>
      </c>
      <c r="G31" s="162" t="s">
        <v>8</v>
      </c>
      <c r="H31" s="163"/>
      <c r="I31" s="164"/>
      <c r="J31" s="165"/>
      <c r="K31" s="58"/>
      <c r="L31" s="56"/>
      <c r="M31" s="56" t="str">
        <f t="shared" si="0"/>
        <v xml:space="preserve"> </v>
      </c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hidden="1" x14ac:dyDescent="0.2">
      <c r="A32" s="30" t="s">
        <v>3</v>
      </c>
      <c r="B32" s="166"/>
      <c r="C32" s="166"/>
      <c r="D32" s="168" t="s">
        <v>3851</v>
      </c>
      <c r="E32" s="159"/>
      <c r="F32" s="161" t="s">
        <v>5001</v>
      </c>
      <c r="G32" s="162" t="s">
        <v>8</v>
      </c>
      <c r="H32" s="163"/>
      <c r="I32" s="164"/>
      <c r="J32" s="165"/>
      <c r="K32" s="58"/>
      <c r="L32" s="56"/>
      <c r="M32" s="56" t="str">
        <f t="shared" si="0"/>
        <v xml:space="preserve"> 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hidden="1" x14ac:dyDescent="0.2">
      <c r="A33" s="30" t="s">
        <v>56</v>
      </c>
      <c r="B33" s="155"/>
      <c r="C33" s="151" t="s">
        <v>1295</v>
      </c>
      <c r="D33" s="52"/>
      <c r="E33" s="157"/>
      <c r="F33" s="53" t="s">
        <v>1296</v>
      </c>
      <c r="G33" s="54" t="s">
        <v>8</v>
      </c>
      <c r="H33" s="55"/>
      <c r="I33" s="56"/>
      <c r="J33" s="57"/>
      <c r="K33" s="58"/>
      <c r="L33" s="56"/>
      <c r="M33" s="56" t="str">
        <f>IF(ISNUMBER(H33),L33*H33,IF(ISNUMBER(J33),J33,IF(J33="RATE ONLY",LOWER("RATE ONLY")," ")))</f>
        <v xml:space="preserve"> 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hidden="1" x14ac:dyDescent="0.2">
      <c r="A34" s="30"/>
      <c r="B34" s="42"/>
      <c r="C34" s="51"/>
      <c r="D34" s="52"/>
      <c r="E34" s="51"/>
      <c r="F34" s="53"/>
      <c r="G34" s="103"/>
      <c r="H34" s="45"/>
      <c r="I34" s="104"/>
      <c r="J34" s="105"/>
      <c r="K34" s="48"/>
      <c r="L34" s="106"/>
      <c r="M34" s="104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ht="22.8" hidden="1" x14ac:dyDescent="0.2">
      <c r="A35" s="30" t="s">
        <v>56</v>
      </c>
      <c r="B35" s="155"/>
      <c r="C35" s="151" t="s">
        <v>1297</v>
      </c>
      <c r="D35" s="52"/>
      <c r="E35" s="157"/>
      <c r="F35" s="53" t="s">
        <v>1298</v>
      </c>
      <c r="G35" s="54" t="s">
        <v>8</v>
      </c>
      <c r="H35" s="55"/>
      <c r="I35" s="56"/>
      <c r="J35" s="57"/>
      <c r="K35" s="58"/>
      <c r="L35" s="56"/>
      <c r="M35" s="56" t="str">
        <f>IF(ISNUMBER(H35),L35*H35,IF(ISNUMBER(J35),J35,IF(J35="RATE ONLY",LOWER("RATE ONLY")," ")))</f>
        <v xml:space="preserve"> </v>
      </c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hidden="1" x14ac:dyDescent="0.2">
      <c r="A36" s="30"/>
      <c r="B36" s="42"/>
      <c r="C36" s="51"/>
      <c r="D36" s="52"/>
      <c r="E36" s="51"/>
      <c r="F36" s="53"/>
      <c r="G36" s="103"/>
      <c r="H36" s="45"/>
      <c r="I36" s="104"/>
      <c r="J36" s="105"/>
      <c r="K36" s="48"/>
      <c r="L36" s="106"/>
      <c r="M36" s="104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hidden="1" x14ac:dyDescent="0.2">
      <c r="A37" s="30" t="s">
        <v>56</v>
      </c>
      <c r="B37" s="155"/>
      <c r="C37" s="151" t="s">
        <v>1299</v>
      </c>
      <c r="D37" s="52"/>
      <c r="E37" s="157"/>
      <c r="F37" s="53" t="s">
        <v>1300</v>
      </c>
      <c r="G37" s="54"/>
      <c r="H37" s="55"/>
      <c r="I37" s="56"/>
      <c r="J37" s="57"/>
      <c r="K37" s="58"/>
      <c r="L37" s="56"/>
      <c r="M37" s="56" t="str">
        <f>IF(ISNUMBER(H37),L37*H37,IF(ISNUMBER(J37),J37,IF(J37="RATE ONLY",LOWER("RATE ONLY")," ")))</f>
        <v xml:space="preserve"> </v>
      </c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hidden="1" x14ac:dyDescent="0.2">
      <c r="A38" s="30"/>
      <c r="B38" s="42"/>
      <c r="C38" s="51"/>
      <c r="D38" s="52"/>
      <c r="E38" s="51"/>
      <c r="F38" s="53"/>
      <c r="G38" s="103"/>
      <c r="H38" s="45"/>
      <c r="I38" s="104"/>
      <c r="J38" s="105"/>
      <c r="K38" s="48"/>
      <c r="L38" s="106"/>
      <c r="M38" s="104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hidden="1" x14ac:dyDescent="0.2">
      <c r="A39" s="30" t="s">
        <v>3</v>
      </c>
      <c r="B39" s="166"/>
      <c r="C39" s="166"/>
      <c r="D39" s="168" t="s">
        <v>3850</v>
      </c>
      <c r="E39" s="159"/>
      <c r="F39" s="161" t="s">
        <v>5002</v>
      </c>
      <c r="G39" s="162" t="s">
        <v>8</v>
      </c>
      <c r="H39" s="163"/>
      <c r="I39" s="164"/>
      <c r="J39" s="165"/>
      <c r="K39" s="58"/>
      <c r="L39" s="56"/>
      <c r="M39" s="56" t="str">
        <f t="shared" si="0"/>
        <v xml:space="preserve"> </v>
      </c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hidden="1" x14ac:dyDescent="0.2">
      <c r="A40" s="30" t="s">
        <v>3</v>
      </c>
      <c r="B40" s="166"/>
      <c r="C40" s="166"/>
      <c r="D40" s="168" t="s">
        <v>3851</v>
      </c>
      <c r="E40" s="159"/>
      <c r="F40" s="161" t="s">
        <v>1483</v>
      </c>
      <c r="G40" s="162" t="s">
        <v>8</v>
      </c>
      <c r="H40" s="163"/>
      <c r="I40" s="164"/>
      <c r="J40" s="165"/>
      <c r="K40" s="58"/>
      <c r="L40" s="56"/>
      <c r="M40" s="56" t="str">
        <f t="shared" si="0"/>
        <v xml:space="preserve"> 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hidden="1" x14ac:dyDescent="0.2">
      <c r="A41" s="30" t="s">
        <v>3</v>
      </c>
      <c r="B41" s="166"/>
      <c r="C41" s="166"/>
      <c r="D41" s="168" t="s">
        <v>3852</v>
      </c>
      <c r="E41" s="159"/>
      <c r="F41" s="161" t="s">
        <v>2751</v>
      </c>
      <c r="G41" s="162" t="s">
        <v>8</v>
      </c>
      <c r="H41" s="163"/>
      <c r="I41" s="164"/>
      <c r="J41" s="165"/>
      <c r="K41" s="58"/>
      <c r="L41" s="56"/>
      <c r="M41" s="56" t="str">
        <f t="shared" si="0"/>
        <v xml:space="preserve"> </v>
      </c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hidden="1" x14ac:dyDescent="0.2">
      <c r="A42" s="30" t="s">
        <v>56</v>
      </c>
      <c r="B42" s="155"/>
      <c r="C42" s="151" t="s">
        <v>1301</v>
      </c>
      <c r="D42" s="52"/>
      <c r="E42" s="157"/>
      <c r="F42" s="53" t="s">
        <v>1302</v>
      </c>
      <c r="G42" s="54" t="s">
        <v>8</v>
      </c>
      <c r="H42" s="55"/>
      <c r="I42" s="56"/>
      <c r="J42" s="57"/>
      <c r="K42" s="58"/>
      <c r="L42" s="56"/>
      <c r="M42" s="56" t="str">
        <f>IF(ISNUMBER(H42),L42*H42,IF(ISNUMBER(J42),J42,IF(J42="RATE ONLY",LOWER("RATE ONLY")," ")))</f>
        <v xml:space="preserve"> </v>
      </c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hidden="1" x14ac:dyDescent="0.2">
      <c r="A43" s="30"/>
      <c r="B43" s="42"/>
      <c r="C43" s="51"/>
      <c r="D43" s="52"/>
      <c r="E43" s="51"/>
      <c r="F43" s="53"/>
      <c r="G43" s="103"/>
      <c r="H43" s="45"/>
      <c r="I43" s="104"/>
      <c r="J43" s="105"/>
      <c r="K43" s="48"/>
      <c r="L43" s="106"/>
      <c r="M43" s="104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ht="36" x14ac:dyDescent="0.2">
      <c r="A44" s="30" t="s">
        <v>55</v>
      </c>
      <c r="B44" s="150" t="s">
        <v>1303</v>
      </c>
      <c r="C44" s="151"/>
      <c r="D44" s="52"/>
      <c r="E44" s="157"/>
      <c r="F44" s="43" t="s">
        <v>3633</v>
      </c>
      <c r="G44" s="54"/>
      <c r="H44" s="55"/>
      <c r="I44" s="56"/>
      <c r="J44" s="57"/>
      <c r="K44" s="58"/>
      <c r="L44" s="56"/>
      <c r="M44" s="56" t="str">
        <f>IF(ISNUMBER(H44),L44*H44,IF(ISNUMBER(J44),J44,IF(J44="RATE ONLY",LOWER("RATE ONLY")," ")))</f>
        <v xml:space="preserve"> </v>
      </c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x14ac:dyDescent="0.2">
      <c r="A45" s="30"/>
      <c r="B45" s="42"/>
      <c r="C45" s="51"/>
      <c r="D45" s="52"/>
      <c r="E45" s="51"/>
      <c r="F45" s="53"/>
      <c r="G45" s="103"/>
      <c r="H45" s="45"/>
      <c r="I45" s="104"/>
      <c r="J45" s="105"/>
      <c r="K45" s="48"/>
      <c r="L45" s="106"/>
      <c r="M45" s="104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x14ac:dyDescent="0.2">
      <c r="A46" s="30" t="s">
        <v>56</v>
      </c>
      <c r="B46" s="155"/>
      <c r="C46" s="151" t="s">
        <v>1304</v>
      </c>
      <c r="D46" s="52"/>
      <c r="E46" s="157"/>
      <c r="F46" s="53" t="s">
        <v>1292</v>
      </c>
      <c r="G46" s="54"/>
      <c r="H46" s="55"/>
      <c r="I46" s="56"/>
      <c r="J46" s="57"/>
      <c r="K46" s="58"/>
      <c r="L46" s="56"/>
      <c r="M46" s="56" t="str">
        <f>IF(ISNUMBER(H46),L46*H46,IF(ISNUMBER(J46),J46,IF(J46="RATE ONLY",LOWER("RATE ONLY")," ")))</f>
        <v xml:space="preserve"> </v>
      </c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x14ac:dyDescent="0.2">
      <c r="A47" s="30"/>
      <c r="B47" s="42"/>
      <c r="C47" s="51"/>
      <c r="D47" s="52"/>
      <c r="E47" s="51"/>
      <c r="F47" s="53"/>
      <c r="G47" s="103"/>
      <c r="H47" s="45"/>
      <c r="I47" s="104"/>
      <c r="J47" s="105"/>
      <c r="K47" s="48"/>
      <c r="L47" s="106"/>
      <c r="M47" s="104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x14ac:dyDescent="0.2">
      <c r="A48" s="30" t="s">
        <v>3</v>
      </c>
      <c r="B48" s="155"/>
      <c r="C48" s="151"/>
      <c r="D48" s="52" t="s">
        <v>3850</v>
      </c>
      <c r="E48" s="157"/>
      <c r="F48" s="53" t="s">
        <v>4983</v>
      </c>
      <c r="G48" s="54" t="s">
        <v>8</v>
      </c>
      <c r="H48" s="55"/>
      <c r="I48" s="56"/>
      <c r="J48" s="57"/>
      <c r="K48" s="58"/>
      <c r="L48" s="56">
        <v>750</v>
      </c>
      <c r="M48" s="56" t="str">
        <f>IF(ISNUMBER(H48),L48*H48,IF(ISNUMBER(J48),J48,IF(J48="RATE ONLY",LOWER("RATE ONLY")," ")))</f>
        <v xml:space="preserve"> </v>
      </c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x14ac:dyDescent="0.2">
      <c r="A49" s="30"/>
      <c r="B49" s="42"/>
      <c r="C49" s="51"/>
      <c r="D49" s="52"/>
      <c r="E49" s="51"/>
      <c r="F49" s="53"/>
      <c r="G49" s="103"/>
      <c r="H49" s="45"/>
      <c r="I49" s="104"/>
      <c r="J49" s="105"/>
      <c r="K49" s="48"/>
      <c r="L49" s="106"/>
      <c r="M49" s="104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hidden="1" x14ac:dyDescent="0.2">
      <c r="A50" s="30" t="s">
        <v>3</v>
      </c>
      <c r="B50" s="166"/>
      <c r="C50" s="166"/>
      <c r="D50" s="168" t="s">
        <v>3851</v>
      </c>
      <c r="E50" s="159"/>
      <c r="F50" s="161" t="s">
        <v>4984</v>
      </c>
      <c r="G50" s="162" t="s">
        <v>8</v>
      </c>
      <c r="H50" s="163"/>
      <c r="I50" s="164"/>
      <c r="J50" s="165"/>
      <c r="K50" s="58"/>
      <c r="L50" s="56"/>
      <c r="M50" s="56" t="str">
        <f t="shared" ref="M50:M84" si="1">IF(ISNUMBER(H50),L50*H50,IF(ISNUMBER(J50),J50,IF(J50="RATE ONLY",LOWER("RATE ONLY")," ")))</f>
        <v xml:space="preserve"> </v>
      </c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hidden="1" x14ac:dyDescent="0.2">
      <c r="A51" s="30" t="s">
        <v>3</v>
      </c>
      <c r="B51" s="166"/>
      <c r="C51" s="166"/>
      <c r="D51" s="168" t="s">
        <v>3852</v>
      </c>
      <c r="E51" s="159"/>
      <c r="F51" s="161" t="s">
        <v>4985</v>
      </c>
      <c r="G51" s="162" t="s">
        <v>8</v>
      </c>
      <c r="H51" s="163"/>
      <c r="I51" s="164"/>
      <c r="J51" s="165"/>
      <c r="K51" s="58"/>
      <c r="L51" s="56"/>
      <c r="M51" s="56" t="str">
        <f t="shared" si="1"/>
        <v xml:space="preserve"> </v>
      </c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hidden="1" x14ac:dyDescent="0.2">
      <c r="A52" s="30" t="s">
        <v>3</v>
      </c>
      <c r="B52" s="166"/>
      <c r="C52" s="166"/>
      <c r="D52" s="168" t="s">
        <v>3853</v>
      </c>
      <c r="E52" s="159"/>
      <c r="F52" s="161" t="s">
        <v>4986</v>
      </c>
      <c r="G52" s="162" t="s">
        <v>8</v>
      </c>
      <c r="H52" s="163"/>
      <c r="I52" s="164"/>
      <c r="J52" s="165"/>
      <c r="K52" s="58"/>
      <c r="L52" s="56"/>
      <c r="M52" s="56" t="str">
        <f t="shared" si="1"/>
        <v xml:space="preserve"> </v>
      </c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hidden="1" x14ac:dyDescent="0.2">
      <c r="A53" s="30" t="s">
        <v>3</v>
      </c>
      <c r="B53" s="166"/>
      <c r="C53" s="166"/>
      <c r="D53" s="168" t="s">
        <v>3854</v>
      </c>
      <c r="E53" s="159"/>
      <c r="F53" s="161" t="s">
        <v>4987</v>
      </c>
      <c r="G53" s="162" t="s">
        <v>8</v>
      </c>
      <c r="H53" s="163"/>
      <c r="I53" s="164"/>
      <c r="J53" s="165"/>
      <c r="K53" s="58"/>
      <c r="L53" s="56"/>
      <c r="M53" s="56" t="str">
        <f t="shared" si="1"/>
        <v xml:space="preserve"> </v>
      </c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hidden="1" x14ac:dyDescent="0.2">
      <c r="A54" s="30" t="s">
        <v>3</v>
      </c>
      <c r="B54" s="166"/>
      <c r="C54" s="166"/>
      <c r="D54" s="168" t="s">
        <v>3855</v>
      </c>
      <c r="E54" s="159"/>
      <c r="F54" s="161" t="s">
        <v>4988</v>
      </c>
      <c r="G54" s="162" t="s">
        <v>8</v>
      </c>
      <c r="H54" s="163"/>
      <c r="I54" s="164"/>
      <c r="J54" s="165"/>
      <c r="K54" s="58"/>
      <c r="L54" s="56"/>
      <c r="M54" s="56" t="str">
        <f t="shared" si="1"/>
        <v xml:space="preserve"> </v>
      </c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hidden="1" x14ac:dyDescent="0.2">
      <c r="A55" s="30" t="s">
        <v>3</v>
      </c>
      <c r="B55" s="166"/>
      <c r="C55" s="166"/>
      <c r="D55" s="168" t="s">
        <v>3856</v>
      </c>
      <c r="E55" s="159"/>
      <c r="F55" s="161" t="s">
        <v>4989</v>
      </c>
      <c r="G55" s="162" t="s">
        <v>8</v>
      </c>
      <c r="H55" s="163"/>
      <c r="I55" s="164"/>
      <c r="J55" s="165"/>
      <c r="K55" s="58"/>
      <c r="L55" s="56"/>
      <c r="M55" s="56" t="str">
        <f t="shared" si="1"/>
        <v xml:space="preserve"> </v>
      </c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hidden="1" x14ac:dyDescent="0.2">
      <c r="A56" s="30" t="s">
        <v>3</v>
      </c>
      <c r="B56" s="166"/>
      <c r="C56" s="166"/>
      <c r="D56" s="168" t="s">
        <v>3865</v>
      </c>
      <c r="E56" s="159"/>
      <c r="F56" s="161" t="s">
        <v>4990</v>
      </c>
      <c r="G56" s="162" t="s">
        <v>8</v>
      </c>
      <c r="H56" s="163"/>
      <c r="I56" s="164"/>
      <c r="J56" s="165"/>
      <c r="K56" s="58"/>
      <c r="L56" s="56"/>
      <c r="M56" s="56" t="str">
        <f t="shared" si="1"/>
        <v xml:space="preserve"> </v>
      </c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hidden="1" x14ac:dyDescent="0.2">
      <c r="A57" s="30" t="s">
        <v>3</v>
      </c>
      <c r="B57" s="166"/>
      <c r="C57" s="166"/>
      <c r="D57" s="168" t="s">
        <v>3877</v>
      </c>
      <c r="E57" s="159"/>
      <c r="F57" s="161" t="s">
        <v>4991</v>
      </c>
      <c r="G57" s="162" t="s">
        <v>8</v>
      </c>
      <c r="H57" s="163"/>
      <c r="I57" s="164"/>
      <c r="J57" s="165"/>
      <c r="K57" s="58"/>
      <c r="L57" s="56"/>
      <c r="M57" s="56" t="str">
        <f t="shared" si="1"/>
        <v xml:space="preserve"> </v>
      </c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hidden="1" x14ac:dyDescent="0.2">
      <c r="A58" s="30" t="s">
        <v>3</v>
      </c>
      <c r="B58" s="166"/>
      <c r="C58" s="166"/>
      <c r="D58" s="168" t="s">
        <v>4596</v>
      </c>
      <c r="E58" s="159"/>
      <c r="F58" s="161" t="s">
        <v>4992</v>
      </c>
      <c r="G58" s="162" t="s">
        <v>8</v>
      </c>
      <c r="H58" s="163"/>
      <c r="I58" s="164"/>
      <c r="J58" s="165"/>
      <c r="K58" s="58"/>
      <c r="L58" s="56"/>
      <c r="M58" s="56" t="str">
        <f t="shared" si="1"/>
        <v xml:space="preserve"> </v>
      </c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hidden="1" x14ac:dyDescent="0.2">
      <c r="A59" s="30" t="s">
        <v>3</v>
      </c>
      <c r="B59" s="166"/>
      <c r="C59" s="166"/>
      <c r="D59" s="168" t="s">
        <v>4597</v>
      </c>
      <c r="E59" s="159"/>
      <c r="F59" s="161" t="s">
        <v>4993</v>
      </c>
      <c r="G59" s="162" t="s">
        <v>8</v>
      </c>
      <c r="H59" s="163"/>
      <c r="I59" s="164"/>
      <c r="J59" s="165"/>
      <c r="K59" s="58"/>
      <c r="L59" s="56"/>
      <c r="M59" s="56" t="str">
        <f t="shared" si="1"/>
        <v xml:space="preserve"> </v>
      </c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hidden="1" x14ac:dyDescent="0.2">
      <c r="A60" s="30" t="s">
        <v>3</v>
      </c>
      <c r="B60" s="166"/>
      <c r="C60" s="166"/>
      <c r="D60" s="168" t="s">
        <v>4598</v>
      </c>
      <c r="E60" s="159"/>
      <c r="F60" s="177" t="s">
        <v>4994</v>
      </c>
      <c r="G60" s="162" t="s">
        <v>8</v>
      </c>
      <c r="H60" s="163"/>
      <c r="I60" s="164"/>
      <c r="J60" s="165"/>
      <c r="K60" s="58"/>
      <c r="L60" s="56"/>
      <c r="M60" s="56" t="str">
        <f t="shared" si="1"/>
        <v xml:space="preserve"> </v>
      </c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hidden="1" x14ac:dyDescent="0.2">
      <c r="A61" s="30" t="s">
        <v>3</v>
      </c>
      <c r="B61" s="166"/>
      <c r="C61" s="166"/>
      <c r="D61" s="168" t="s">
        <v>4599</v>
      </c>
      <c r="E61" s="159"/>
      <c r="F61" s="161" t="s">
        <v>4995</v>
      </c>
      <c r="G61" s="162" t="s">
        <v>8</v>
      </c>
      <c r="H61" s="163"/>
      <c r="I61" s="164"/>
      <c r="J61" s="165"/>
      <c r="K61" s="58"/>
      <c r="L61" s="56"/>
      <c r="M61" s="56" t="str">
        <f t="shared" si="1"/>
        <v xml:space="preserve"> </v>
      </c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hidden="1" x14ac:dyDescent="0.2">
      <c r="A62" s="30" t="s">
        <v>3</v>
      </c>
      <c r="B62" s="166"/>
      <c r="C62" s="166"/>
      <c r="D62" s="168" t="s">
        <v>4600</v>
      </c>
      <c r="E62" s="159"/>
      <c r="F62" s="161" t="s">
        <v>4996</v>
      </c>
      <c r="G62" s="162" t="s">
        <v>8</v>
      </c>
      <c r="H62" s="163"/>
      <c r="I62" s="164"/>
      <c r="J62" s="165"/>
      <c r="K62" s="58"/>
      <c r="L62" s="56"/>
      <c r="M62" s="56" t="str">
        <f t="shared" si="1"/>
        <v xml:space="preserve"> </v>
      </c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hidden="1" x14ac:dyDescent="0.2">
      <c r="A63" s="30" t="s">
        <v>3</v>
      </c>
      <c r="B63" s="166"/>
      <c r="C63" s="166"/>
      <c r="D63" s="168" t="s">
        <v>4601</v>
      </c>
      <c r="E63" s="159"/>
      <c r="F63" s="161" t="s">
        <v>4997</v>
      </c>
      <c r="G63" s="162" t="s">
        <v>8</v>
      </c>
      <c r="H63" s="163"/>
      <c r="I63" s="164"/>
      <c r="J63" s="165"/>
      <c r="K63" s="58"/>
      <c r="L63" s="56"/>
      <c r="M63" s="56" t="str">
        <f t="shared" si="1"/>
        <v xml:space="preserve"> </v>
      </c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ht="22.8" hidden="1" x14ac:dyDescent="0.2">
      <c r="A64" s="30" t="s">
        <v>3</v>
      </c>
      <c r="B64" s="166"/>
      <c r="C64" s="166"/>
      <c r="D64" s="168" t="s">
        <v>4602</v>
      </c>
      <c r="E64" s="159"/>
      <c r="F64" s="161" t="s">
        <v>4998</v>
      </c>
      <c r="G64" s="162" t="s">
        <v>8</v>
      </c>
      <c r="H64" s="163"/>
      <c r="I64" s="164"/>
      <c r="J64" s="165"/>
      <c r="K64" s="58"/>
      <c r="L64" s="56"/>
      <c r="M64" s="56" t="str">
        <f t="shared" si="1"/>
        <v xml:space="preserve"> </v>
      </c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ht="22.8" hidden="1" x14ac:dyDescent="0.2">
      <c r="A65" s="30" t="s">
        <v>3</v>
      </c>
      <c r="B65" s="166"/>
      <c r="C65" s="166"/>
      <c r="D65" s="168" t="s">
        <v>4603</v>
      </c>
      <c r="E65" s="159"/>
      <c r="F65" s="161" t="s">
        <v>4999</v>
      </c>
      <c r="G65" s="162" t="s">
        <v>8</v>
      </c>
      <c r="H65" s="163"/>
      <c r="I65" s="164"/>
      <c r="J65" s="165"/>
      <c r="K65" s="58"/>
      <c r="L65" s="56"/>
      <c r="M65" s="56" t="str">
        <f t="shared" si="1"/>
        <v xml:space="preserve"> </v>
      </c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hidden="1" x14ac:dyDescent="0.2">
      <c r="A66" s="30" t="s">
        <v>56</v>
      </c>
      <c r="B66" s="155"/>
      <c r="C66" s="151" t="s">
        <v>1305</v>
      </c>
      <c r="D66" s="52"/>
      <c r="E66" s="157"/>
      <c r="F66" s="53" t="s">
        <v>1294</v>
      </c>
      <c r="G66" s="54"/>
      <c r="H66" s="55"/>
      <c r="I66" s="56"/>
      <c r="J66" s="57"/>
      <c r="K66" s="58"/>
      <c r="L66" s="56"/>
      <c r="M66" s="56" t="str">
        <f>IF(ISNUMBER(H66),L66*H66,IF(ISNUMBER(J66),J66,IF(J66="RATE ONLY",LOWER("RATE ONLY")," ")))</f>
        <v xml:space="preserve"> </v>
      </c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hidden="1" x14ac:dyDescent="0.2">
      <c r="A67" s="30"/>
      <c r="B67" s="42"/>
      <c r="C67" s="51"/>
      <c r="D67" s="52"/>
      <c r="E67" s="51"/>
      <c r="F67" s="53"/>
      <c r="G67" s="103"/>
      <c r="H67" s="45"/>
      <c r="I67" s="104"/>
      <c r="J67" s="105"/>
      <c r="K67" s="48"/>
      <c r="L67" s="106"/>
      <c r="M67" s="104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hidden="1" x14ac:dyDescent="0.2">
      <c r="A68" s="30" t="s">
        <v>3</v>
      </c>
      <c r="B68" s="166"/>
      <c r="C68" s="166"/>
      <c r="D68" s="168" t="s">
        <v>3850</v>
      </c>
      <c r="E68" s="159"/>
      <c r="F68" s="161" t="s">
        <v>5000</v>
      </c>
      <c r="G68" s="162" t="s">
        <v>8</v>
      </c>
      <c r="H68" s="163"/>
      <c r="I68" s="164"/>
      <c r="J68" s="165"/>
      <c r="K68" s="58"/>
      <c r="L68" s="56"/>
      <c r="M68" s="56" t="str">
        <f t="shared" si="1"/>
        <v xml:space="preserve"> </v>
      </c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2" customFormat="1" hidden="1" x14ac:dyDescent="0.2">
      <c r="A69" s="30" t="s">
        <v>3</v>
      </c>
      <c r="B69" s="166"/>
      <c r="C69" s="166"/>
      <c r="D69" s="168" t="s">
        <v>3851</v>
      </c>
      <c r="E69" s="159"/>
      <c r="F69" s="161" t="s">
        <v>5001</v>
      </c>
      <c r="G69" s="162" t="s">
        <v>8</v>
      </c>
      <c r="H69" s="163"/>
      <c r="I69" s="164"/>
      <c r="J69" s="165"/>
      <c r="K69" s="58"/>
      <c r="L69" s="56"/>
      <c r="M69" s="56" t="str">
        <f t="shared" si="1"/>
        <v xml:space="preserve"> </v>
      </c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</row>
    <row r="70" spans="1:113" s="112" customFormat="1" hidden="1" x14ac:dyDescent="0.2">
      <c r="A70" s="30" t="s">
        <v>56</v>
      </c>
      <c r="B70" s="155"/>
      <c r="C70" s="151" t="s">
        <v>1306</v>
      </c>
      <c r="D70" s="52"/>
      <c r="E70" s="157"/>
      <c r="F70" s="53" t="s">
        <v>1296</v>
      </c>
      <c r="G70" s="54" t="s">
        <v>8</v>
      </c>
      <c r="H70" s="55"/>
      <c r="I70" s="56"/>
      <c r="J70" s="57"/>
      <c r="K70" s="58"/>
      <c r="L70" s="56"/>
      <c r="M70" s="56" t="str">
        <f>IF(ISNUMBER(H70),L70*H70,IF(ISNUMBER(J70),J70,IF(J70="RATE ONLY",LOWER("RATE ONLY")," ")))</f>
        <v xml:space="preserve"> </v>
      </c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</row>
    <row r="71" spans="1:113" s="112" customFormat="1" hidden="1" x14ac:dyDescent="0.2">
      <c r="A71" s="30"/>
      <c r="B71" s="42"/>
      <c r="C71" s="51"/>
      <c r="D71" s="52"/>
      <c r="E71" s="51"/>
      <c r="F71" s="53"/>
      <c r="G71" s="103"/>
      <c r="H71" s="45"/>
      <c r="I71" s="104"/>
      <c r="J71" s="105"/>
      <c r="K71" s="48"/>
      <c r="L71" s="106"/>
      <c r="M71" s="104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</row>
    <row r="72" spans="1:113" s="112" customFormat="1" ht="22.8" hidden="1" x14ac:dyDescent="0.2">
      <c r="A72" s="30" t="s">
        <v>56</v>
      </c>
      <c r="B72" s="155"/>
      <c r="C72" s="151" t="s">
        <v>1307</v>
      </c>
      <c r="D72" s="52"/>
      <c r="E72" s="157"/>
      <c r="F72" s="53" t="s">
        <v>1298</v>
      </c>
      <c r="G72" s="54" t="s">
        <v>8</v>
      </c>
      <c r="H72" s="55"/>
      <c r="I72" s="56"/>
      <c r="J72" s="57"/>
      <c r="K72" s="58"/>
      <c r="L72" s="56"/>
      <c r="M72" s="56" t="str">
        <f>IF(ISNUMBER(H72),L72*H72,IF(ISNUMBER(J72),J72,IF(J72="RATE ONLY",LOWER("RATE ONLY")," ")))</f>
        <v xml:space="preserve"> </v>
      </c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</row>
    <row r="73" spans="1:113" s="112" customFormat="1" hidden="1" x14ac:dyDescent="0.2">
      <c r="A73" s="30"/>
      <c r="B73" s="42"/>
      <c r="C73" s="51"/>
      <c r="D73" s="52"/>
      <c r="E73" s="51"/>
      <c r="F73" s="53"/>
      <c r="G73" s="103"/>
      <c r="H73" s="45"/>
      <c r="I73" s="104"/>
      <c r="J73" s="105"/>
      <c r="K73" s="48"/>
      <c r="L73" s="106"/>
      <c r="M73" s="104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</row>
    <row r="74" spans="1:113" s="112" customFormat="1" hidden="1" x14ac:dyDescent="0.2">
      <c r="A74" s="30" t="s">
        <v>56</v>
      </c>
      <c r="B74" s="155"/>
      <c r="C74" s="151" t="s">
        <v>1308</v>
      </c>
      <c r="D74" s="52"/>
      <c r="E74" s="157"/>
      <c r="F74" s="53" t="s">
        <v>1300</v>
      </c>
      <c r="G74" s="54"/>
      <c r="H74" s="55"/>
      <c r="I74" s="56"/>
      <c r="J74" s="57"/>
      <c r="K74" s="58"/>
      <c r="L74" s="56"/>
      <c r="M74" s="56" t="str">
        <f>IF(ISNUMBER(H74),L74*H74,IF(ISNUMBER(J74),J74,IF(J74="RATE ONLY",LOWER("RATE ONLY")," ")))</f>
        <v xml:space="preserve"> </v>
      </c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</row>
    <row r="75" spans="1:113" s="112" customFormat="1" hidden="1" x14ac:dyDescent="0.2">
      <c r="A75" s="30"/>
      <c r="B75" s="42"/>
      <c r="C75" s="51"/>
      <c r="D75" s="52"/>
      <c r="E75" s="51"/>
      <c r="F75" s="53"/>
      <c r="G75" s="103"/>
      <c r="H75" s="45"/>
      <c r="I75" s="104"/>
      <c r="J75" s="105"/>
      <c r="K75" s="48"/>
      <c r="L75" s="106"/>
      <c r="M75" s="104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</row>
    <row r="76" spans="1:113" s="112" customFormat="1" hidden="1" x14ac:dyDescent="0.2">
      <c r="A76" s="30" t="s">
        <v>3</v>
      </c>
      <c r="B76" s="166"/>
      <c r="C76" s="166"/>
      <c r="D76" s="168" t="s">
        <v>3850</v>
      </c>
      <c r="E76" s="159"/>
      <c r="F76" s="161" t="s">
        <v>5002</v>
      </c>
      <c r="G76" s="162" t="s">
        <v>8</v>
      </c>
      <c r="H76" s="163"/>
      <c r="I76" s="164"/>
      <c r="J76" s="165"/>
      <c r="K76" s="58"/>
      <c r="L76" s="56"/>
      <c r="M76" s="56" t="str">
        <f t="shared" si="1"/>
        <v xml:space="preserve"> </v>
      </c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</row>
    <row r="77" spans="1:113" s="112" customFormat="1" hidden="1" x14ac:dyDescent="0.2">
      <c r="A77" s="30" t="s">
        <v>3</v>
      </c>
      <c r="B77" s="166"/>
      <c r="C77" s="166"/>
      <c r="D77" s="168" t="s">
        <v>3851</v>
      </c>
      <c r="E77" s="159"/>
      <c r="F77" s="161" t="s">
        <v>1483</v>
      </c>
      <c r="G77" s="162" t="s">
        <v>8</v>
      </c>
      <c r="H77" s="163"/>
      <c r="I77" s="164"/>
      <c r="J77" s="165"/>
      <c r="K77" s="58"/>
      <c r="L77" s="56"/>
      <c r="M77" s="56" t="str">
        <f t="shared" si="1"/>
        <v xml:space="preserve"> </v>
      </c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</row>
    <row r="78" spans="1:113" s="112" customFormat="1" hidden="1" x14ac:dyDescent="0.2">
      <c r="A78" s="30" t="s">
        <v>3</v>
      </c>
      <c r="B78" s="166"/>
      <c r="C78" s="166"/>
      <c r="D78" s="168" t="s">
        <v>3852</v>
      </c>
      <c r="E78" s="159"/>
      <c r="F78" s="161" t="s">
        <v>2751</v>
      </c>
      <c r="G78" s="162" t="s">
        <v>8</v>
      </c>
      <c r="H78" s="163"/>
      <c r="I78" s="164"/>
      <c r="J78" s="165"/>
      <c r="K78" s="58"/>
      <c r="L78" s="56"/>
      <c r="M78" s="56" t="str">
        <f t="shared" si="1"/>
        <v xml:space="preserve"> </v>
      </c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</row>
    <row r="79" spans="1:113" s="112" customFormat="1" hidden="1" x14ac:dyDescent="0.2">
      <c r="A79" s="30" t="s">
        <v>56</v>
      </c>
      <c r="B79" s="155"/>
      <c r="C79" s="151" t="s">
        <v>1309</v>
      </c>
      <c r="D79" s="52"/>
      <c r="E79" s="157"/>
      <c r="F79" s="53" t="s">
        <v>1302</v>
      </c>
      <c r="G79" s="54" t="s">
        <v>8</v>
      </c>
      <c r="H79" s="55"/>
      <c r="I79" s="56"/>
      <c r="J79" s="57"/>
      <c r="K79" s="58"/>
      <c r="L79" s="56"/>
      <c r="M79" s="56" t="str">
        <f>IF(ISNUMBER(H79),L79*H79,IF(ISNUMBER(J79),J79,IF(J79="RATE ONLY",LOWER("RATE ONLY")," ")))</f>
        <v xml:space="preserve"> </v>
      </c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</row>
    <row r="80" spans="1:113" s="112" customFormat="1" hidden="1" x14ac:dyDescent="0.2">
      <c r="A80" s="30"/>
      <c r="B80" s="42"/>
      <c r="C80" s="51"/>
      <c r="D80" s="52"/>
      <c r="E80" s="51"/>
      <c r="F80" s="53"/>
      <c r="G80" s="103"/>
      <c r="H80" s="45"/>
      <c r="I80" s="104"/>
      <c r="J80" s="105"/>
      <c r="K80" s="48"/>
      <c r="L80" s="106"/>
      <c r="M80" s="104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</row>
    <row r="81" spans="1:113" s="112" customFormat="1" ht="36" hidden="1" x14ac:dyDescent="0.2">
      <c r="A81" s="30" t="s">
        <v>55</v>
      </c>
      <c r="B81" s="150" t="s">
        <v>1310</v>
      </c>
      <c r="C81" s="151"/>
      <c r="D81" s="52"/>
      <c r="E81" s="157"/>
      <c r="F81" s="43" t="s">
        <v>3634</v>
      </c>
      <c r="G81" s="54"/>
      <c r="H81" s="55"/>
      <c r="I81" s="56"/>
      <c r="J81" s="57"/>
      <c r="K81" s="58"/>
      <c r="L81" s="56"/>
      <c r="M81" s="56" t="str">
        <f>IF(ISNUMBER(H81),L81*H81,IF(ISNUMBER(J81),J81,IF(J81="RATE ONLY",LOWER("RATE ONLY")," ")))</f>
        <v xml:space="preserve"> </v>
      </c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</row>
    <row r="82" spans="1:113" s="112" customFormat="1" hidden="1" x14ac:dyDescent="0.2">
      <c r="A82" s="30"/>
      <c r="B82" s="42"/>
      <c r="C82" s="51"/>
      <c r="D82" s="52"/>
      <c r="E82" s="51"/>
      <c r="F82" s="53"/>
      <c r="G82" s="103"/>
      <c r="H82" s="45"/>
      <c r="I82" s="104"/>
      <c r="J82" s="105"/>
      <c r="K82" s="48"/>
      <c r="L82" s="106"/>
      <c r="M82" s="104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</row>
    <row r="83" spans="1:113" s="112" customFormat="1" hidden="1" x14ac:dyDescent="0.2">
      <c r="A83" s="30" t="s">
        <v>3</v>
      </c>
      <c r="B83" s="166"/>
      <c r="C83" s="166" t="s">
        <v>1311</v>
      </c>
      <c r="D83" s="168"/>
      <c r="E83" s="159"/>
      <c r="F83" s="176" t="s">
        <v>1313</v>
      </c>
      <c r="G83" s="162" t="s">
        <v>89</v>
      </c>
      <c r="H83" s="163"/>
      <c r="I83" s="164"/>
      <c r="J83" s="165"/>
      <c r="K83" s="58"/>
      <c r="L83" s="56"/>
      <c r="M83" s="56" t="str">
        <f t="shared" si="1"/>
        <v xml:space="preserve"> </v>
      </c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</row>
    <row r="84" spans="1:113" s="112" customFormat="1" ht="22.8" hidden="1" x14ac:dyDescent="0.2">
      <c r="A84" s="30" t="s">
        <v>3</v>
      </c>
      <c r="B84" s="166"/>
      <c r="C84" s="166" t="s">
        <v>1312</v>
      </c>
      <c r="D84" s="168"/>
      <c r="E84" s="159"/>
      <c r="F84" s="176" t="s">
        <v>1314</v>
      </c>
      <c r="G84" s="162" t="s">
        <v>14</v>
      </c>
      <c r="H84" s="163"/>
      <c r="I84" s="164"/>
      <c r="J84" s="165"/>
      <c r="K84" s="58"/>
      <c r="L84" s="56"/>
      <c r="M84" s="56" t="str">
        <f t="shared" si="1"/>
        <v xml:space="preserve"> </v>
      </c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</row>
    <row r="85" spans="1:113" s="112" customFormat="1" ht="12" x14ac:dyDescent="0.2">
      <c r="A85" s="30" t="s">
        <v>55</v>
      </c>
      <c r="B85" s="150" t="s">
        <v>1315</v>
      </c>
      <c r="C85" s="151"/>
      <c r="D85" s="52"/>
      <c r="E85" s="157"/>
      <c r="F85" s="43" t="s">
        <v>3635</v>
      </c>
      <c r="G85" s="54"/>
      <c r="H85" s="55"/>
      <c r="I85" s="56"/>
      <c r="J85" s="57"/>
      <c r="K85" s="58"/>
      <c r="L85" s="56"/>
      <c r="M85" s="56" t="str">
        <f>IF(ISNUMBER(H85),L85*H85,IF(ISNUMBER(J85),J85,IF(J85="RATE ONLY",LOWER("RATE ONLY")," ")))</f>
        <v xml:space="preserve"> </v>
      </c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</row>
    <row r="86" spans="1:113" s="112" customFormat="1" x14ac:dyDescent="0.2">
      <c r="A86" s="30"/>
      <c r="B86" s="42"/>
      <c r="C86" s="51"/>
      <c r="D86" s="52"/>
      <c r="E86" s="51"/>
      <c r="F86" s="53"/>
      <c r="G86" s="103"/>
      <c r="H86" s="45"/>
      <c r="I86" s="104"/>
      <c r="J86" s="105"/>
      <c r="K86" s="48"/>
      <c r="L86" s="106"/>
      <c r="M86" s="104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</row>
    <row r="87" spans="1:113" s="112" customFormat="1" x14ac:dyDescent="0.2">
      <c r="A87" s="30" t="s">
        <v>3</v>
      </c>
      <c r="B87" s="155"/>
      <c r="C87" s="151" t="s">
        <v>1317</v>
      </c>
      <c r="D87" s="52"/>
      <c r="E87" s="157"/>
      <c r="F87" s="53" t="s">
        <v>1316</v>
      </c>
      <c r="G87" s="54" t="s">
        <v>26</v>
      </c>
      <c r="H87" s="55"/>
      <c r="I87" s="56"/>
      <c r="J87" s="57"/>
      <c r="K87" s="58"/>
      <c r="L87" s="56">
        <v>1700</v>
      </c>
      <c r="M87" s="56" t="str">
        <f>IF(ISNUMBER(H87),L87*H87,IF(ISNUMBER(J87),J87,IF(J87="RATE ONLY",LOWER("RATE ONLY")," ")))</f>
        <v xml:space="preserve"> </v>
      </c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</row>
    <row r="88" spans="1:113" s="112" customFormat="1" x14ac:dyDescent="0.2">
      <c r="A88" s="30"/>
      <c r="B88" s="42"/>
      <c r="C88" s="51"/>
      <c r="D88" s="52"/>
      <c r="E88" s="51"/>
      <c r="F88" s="53"/>
      <c r="G88" s="103"/>
      <c r="H88" s="45"/>
      <c r="I88" s="104"/>
      <c r="J88" s="105"/>
      <c r="K88" s="48"/>
      <c r="L88" s="106"/>
      <c r="M88" s="104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</row>
    <row r="89" spans="1:113" s="112" customFormat="1" x14ac:dyDescent="0.2">
      <c r="A89" s="30" t="s">
        <v>3</v>
      </c>
      <c r="B89" s="155"/>
      <c r="C89" s="151" t="s">
        <v>1318</v>
      </c>
      <c r="D89" s="52"/>
      <c r="E89" s="157"/>
      <c r="F89" s="53" t="s">
        <v>1319</v>
      </c>
      <c r="G89" s="54" t="s">
        <v>26</v>
      </c>
      <c r="H89" s="55"/>
      <c r="I89" s="56"/>
      <c r="J89" s="57"/>
      <c r="K89" s="58"/>
      <c r="L89" s="56">
        <v>3000</v>
      </c>
      <c r="M89" s="56" t="str">
        <f>IF(ISNUMBER(H89),L89*H89,IF(ISNUMBER(J89),J89,IF(J89="RATE ONLY",LOWER("RATE ONLY")," ")))</f>
        <v xml:space="preserve"> </v>
      </c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</row>
    <row r="90" spans="1:113" s="112" customFormat="1" x14ac:dyDescent="0.2">
      <c r="A90" s="30"/>
      <c r="B90" s="42"/>
      <c r="C90" s="51"/>
      <c r="D90" s="52"/>
      <c r="E90" s="51"/>
      <c r="F90" s="53"/>
      <c r="G90" s="103"/>
      <c r="H90" s="45"/>
      <c r="I90" s="104"/>
      <c r="J90" s="105"/>
      <c r="K90" s="48"/>
      <c r="L90" s="106"/>
      <c r="M90" s="104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</row>
    <row r="91" spans="1:113" s="112" customFormat="1" hidden="1" x14ac:dyDescent="0.2">
      <c r="A91" s="30" t="s">
        <v>3</v>
      </c>
      <c r="B91" s="166"/>
      <c r="C91" s="166" t="s">
        <v>1320</v>
      </c>
      <c r="D91" s="168"/>
      <c r="E91" s="159"/>
      <c r="F91" s="176" t="s">
        <v>1321</v>
      </c>
      <c r="G91" s="162" t="s">
        <v>26</v>
      </c>
      <c r="H91" s="163"/>
      <c r="I91" s="164"/>
      <c r="J91" s="165"/>
      <c r="K91" s="58"/>
      <c r="L91" s="56"/>
      <c r="M91" s="56" t="str">
        <f t="shared" ref="M91:M95" si="2">IF(ISNUMBER(H91),L91*H91,IF(ISNUMBER(J91),J91,IF(J91="RATE ONLY",LOWER("RATE ONLY")," ")))</f>
        <v xml:space="preserve"> </v>
      </c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</row>
    <row r="92" spans="1:113" s="112" customFormat="1" ht="12" hidden="1" x14ac:dyDescent="0.2">
      <c r="A92" s="30" t="s">
        <v>55</v>
      </c>
      <c r="B92" s="150" t="s">
        <v>1322</v>
      </c>
      <c r="C92" s="151"/>
      <c r="D92" s="52"/>
      <c r="E92" s="157"/>
      <c r="F92" s="43" t="s">
        <v>3752</v>
      </c>
      <c r="G92" s="54"/>
      <c r="H92" s="55"/>
      <c r="I92" s="56"/>
      <c r="J92" s="57"/>
      <c r="K92" s="58"/>
      <c r="L92" s="56"/>
      <c r="M92" s="56" t="str">
        <f>IF(ISNUMBER(H92),L92*H92,IF(ISNUMBER(J92),J92,IF(J92="RATE ONLY",LOWER("RATE ONLY")," ")))</f>
        <v xml:space="preserve"> </v>
      </c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</row>
    <row r="93" spans="1:113" s="112" customFormat="1" hidden="1" x14ac:dyDescent="0.2">
      <c r="A93" s="30"/>
      <c r="B93" s="42"/>
      <c r="C93" s="51"/>
      <c r="D93" s="52"/>
      <c r="E93" s="51"/>
      <c r="F93" s="53"/>
      <c r="G93" s="103"/>
      <c r="H93" s="45"/>
      <c r="I93" s="104"/>
      <c r="J93" s="105"/>
      <c r="K93" s="48"/>
      <c r="L93" s="106"/>
      <c r="M93" s="104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</row>
    <row r="94" spans="1:113" s="112" customFormat="1" hidden="1" x14ac:dyDescent="0.2">
      <c r="A94" s="30" t="s">
        <v>3</v>
      </c>
      <c r="B94" s="166"/>
      <c r="C94" s="166" t="s">
        <v>1323</v>
      </c>
      <c r="D94" s="168"/>
      <c r="E94" s="159"/>
      <c r="F94" s="176" t="s">
        <v>4271</v>
      </c>
      <c r="G94" s="162" t="s">
        <v>26</v>
      </c>
      <c r="H94" s="163"/>
      <c r="I94" s="164"/>
      <c r="J94" s="165"/>
      <c r="K94" s="58"/>
      <c r="L94" s="56"/>
      <c r="M94" s="56" t="str">
        <f t="shared" si="2"/>
        <v xml:space="preserve"> </v>
      </c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</row>
    <row r="95" spans="1:113" s="112" customFormat="1" hidden="1" x14ac:dyDescent="0.2">
      <c r="A95" s="30" t="s">
        <v>3</v>
      </c>
      <c r="B95" s="166"/>
      <c r="C95" s="166" t="s">
        <v>1324</v>
      </c>
      <c r="D95" s="168"/>
      <c r="E95" s="159"/>
      <c r="F95" s="176" t="s">
        <v>4272</v>
      </c>
      <c r="G95" s="162" t="s">
        <v>26</v>
      </c>
      <c r="H95" s="163"/>
      <c r="I95" s="164"/>
      <c r="J95" s="165"/>
      <c r="K95" s="58"/>
      <c r="L95" s="56"/>
      <c r="M95" s="56" t="str">
        <f t="shared" si="2"/>
        <v xml:space="preserve"> </v>
      </c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</row>
    <row r="96" spans="1:113" s="112" customFormat="1" ht="24" hidden="1" x14ac:dyDescent="0.2">
      <c r="A96" s="30" t="s">
        <v>55</v>
      </c>
      <c r="B96" s="150" t="s">
        <v>1325</v>
      </c>
      <c r="C96" s="151"/>
      <c r="D96" s="52"/>
      <c r="E96" s="157"/>
      <c r="F96" s="43" t="s">
        <v>4273</v>
      </c>
      <c r="G96" s="54" t="s">
        <v>26</v>
      </c>
      <c r="H96" s="55"/>
      <c r="I96" s="56"/>
      <c r="J96" s="57"/>
      <c r="K96" s="58"/>
      <c r="L96" s="56"/>
      <c r="M96" s="56" t="str">
        <f>IF(ISNUMBER(H96),L96*H96,IF(ISNUMBER(J96),J96,IF(J96="RATE ONLY",LOWER("RATE ONLY")," ")))</f>
        <v xml:space="preserve"> </v>
      </c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</row>
    <row r="97" spans="1:113" s="112" customFormat="1" hidden="1" x14ac:dyDescent="0.2">
      <c r="A97" s="30"/>
      <c r="B97" s="42"/>
      <c r="C97" s="51"/>
      <c r="D97" s="52"/>
      <c r="E97" s="51"/>
      <c r="F97" s="53"/>
      <c r="G97" s="103"/>
      <c r="H97" s="45"/>
      <c r="I97" s="104"/>
      <c r="J97" s="105"/>
      <c r="K97" s="48"/>
      <c r="L97" s="106"/>
      <c r="M97" s="104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</row>
    <row r="98" spans="1:113" s="112" customFormat="1" ht="36" x14ac:dyDescent="0.2">
      <c r="A98" s="30" t="s">
        <v>55</v>
      </c>
      <c r="B98" s="150" t="s">
        <v>1326</v>
      </c>
      <c r="C98" s="151"/>
      <c r="D98" s="52"/>
      <c r="E98" s="157"/>
      <c r="F98" s="43" t="s">
        <v>3753</v>
      </c>
      <c r="G98" s="54"/>
      <c r="H98" s="55"/>
      <c r="I98" s="56"/>
      <c r="J98" s="57"/>
      <c r="K98" s="58"/>
      <c r="L98" s="56"/>
      <c r="M98" s="56" t="str">
        <f>IF(ISNUMBER(H98),L98*H98,IF(ISNUMBER(J98),J98,IF(J98="RATE ONLY",LOWER("RATE ONLY")," ")))</f>
        <v xml:space="preserve"> </v>
      </c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</row>
    <row r="99" spans="1:113" s="112" customFormat="1" x14ac:dyDescent="0.2">
      <c r="A99" s="30"/>
      <c r="B99" s="42"/>
      <c r="C99" s="51"/>
      <c r="D99" s="52"/>
      <c r="E99" s="51"/>
      <c r="F99" s="53"/>
      <c r="G99" s="103"/>
      <c r="H99" s="45"/>
      <c r="I99" s="104"/>
      <c r="J99" s="105"/>
      <c r="K99" s="48"/>
      <c r="L99" s="106"/>
      <c r="M99" s="104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</row>
    <row r="100" spans="1:113" s="112" customFormat="1" x14ac:dyDescent="0.2">
      <c r="A100" s="30" t="s">
        <v>3</v>
      </c>
      <c r="B100" s="155"/>
      <c r="C100" s="151" t="s">
        <v>1327</v>
      </c>
      <c r="D100" s="52"/>
      <c r="E100" s="157"/>
      <c r="F100" s="53" t="s">
        <v>1329</v>
      </c>
      <c r="G100" s="54" t="s">
        <v>89</v>
      </c>
      <c r="H100" s="55"/>
      <c r="I100" s="56"/>
      <c r="J100" s="57">
        <f>+I100</f>
        <v>0</v>
      </c>
      <c r="K100" s="58"/>
      <c r="L100" s="56">
        <v>50000</v>
      </c>
      <c r="M100" s="56">
        <f>IF(ISNUMBER(H100),L100*H100,IF(ISNUMBER(J100),J100,IF(J100="RATE ONLY",LOWER("RATE ONLY")," ")))</f>
        <v>0</v>
      </c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</row>
    <row r="101" spans="1:113" s="112" customFormat="1" x14ac:dyDescent="0.2">
      <c r="A101" s="30"/>
      <c r="B101" s="42"/>
      <c r="C101" s="51"/>
      <c r="D101" s="52"/>
      <c r="E101" s="51"/>
      <c r="F101" s="53"/>
      <c r="G101" s="103"/>
      <c r="H101" s="45"/>
      <c r="I101" s="104"/>
      <c r="J101" s="105"/>
      <c r="K101" s="48"/>
      <c r="L101" s="106"/>
      <c r="M101" s="104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</row>
    <row r="102" spans="1:113" s="112" customFormat="1" ht="22.8" x14ac:dyDescent="0.2">
      <c r="A102" s="30" t="s">
        <v>5106</v>
      </c>
      <c r="B102" s="155"/>
      <c r="C102" s="151" t="s">
        <v>1328</v>
      </c>
      <c r="D102" s="52"/>
      <c r="E102" s="157"/>
      <c r="F102" s="53" t="s">
        <v>1330</v>
      </c>
      <c r="G102" s="54" t="s">
        <v>14</v>
      </c>
      <c r="H102" s="55"/>
      <c r="I102" s="196"/>
      <c r="J102" s="57"/>
      <c r="K102" s="58"/>
      <c r="L102" s="175">
        <v>0.1</v>
      </c>
      <c r="M102" s="56" t="str">
        <f>IF(ISNUMBER(H102),L102*H102,IF(ISNUMBER(J102),J102,IF(J102="RATE ONLY",LOWER("RATE ONLY")," ")))</f>
        <v xml:space="preserve"> </v>
      </c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</row>
    <row r="103" spans="1:113" s="112" customFormat="1" x14ac:dyDescent="0.2">
      <c r="A103" s="30"/>
      <c r="B103" s="42"/>
      <c r="C103" s="51"/>
      <c r="D103" s="52"/>
      <c r="E103" s="51"/>
      <c r="F103" s="53"/>
      <c r="G103" s="103"/>
      <c r="H103" s="45"/>
      <c r="I103" s="104"/>
      <c r="J103" s="105"/>
      <c r="K103" s="48"/>
      <c r="L103" s="106"/>
      <c r="M103" s="104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</row>
    <row r="104" spans="1:113" s="112" customFormat="1" x14ac:dyDescent="0.2">
      <c r="A104" s="30"/>
      <c r="B104" s="42"/>
      <c r="C104" s="51"/>
      <c r="D104" s="52"/>
      <c r="E104" s="51"/>
      <c r="F104" s="53"/>
      <c r="G104" s="103"/>
      <c r="H104" s="45"/>
      <c r="I104" s="104"/>
      <c r="J104" s="105"/>
      <c r="K104" s="48"/>
      <c r="L104" s="106"/>
      <c r="M104" s="104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</row>
    <row r="105" spans="1:113" s="112" customFormat="1" x14ac:dyDescent="0.2">
      <c r="A105" s="30"/>
      <c r="B105" s="42"/>
      <c r="C105" s="51"/>
      <c r="D105" s="52"/>
      <c r="E105" s="51"/>
      <c r="F105" s="53"/>
      <c r="G105" s="103"/>
      <c r="H105" s="45"/>
      <c r="I105" s="104"/>
      <c r="J105" s="105"/>
      <c r="K105" s="48"/>
      <c r="L105" s="106"/>
      <c r="M105" s="104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</row>
    <row r="106" spans="1:113" s="112" customFormat="1" x14ac:dyDescent="0.2">
      <c r="A106" s="30"/>
      <c r="B106" s="42"/>
      <c r="C106" s="51"/>
      <c r="D106" s="52"/>
      <c r="E106" s="51"/>
      <c r="F106" s="53"/>
      <c r="G106" s="103"/>
      <c r="H106" s="45"/>
      <c r="I106" s="104"/>
      <c r="J106" s="105"/>
      <c r="K106" s="48"/>
      <c r="L106" s="106"/>
      <c r="M106" s="104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</row>
    <row r="107" spans="1:113" s="112" customFormat="1" x14ac:dyDescent="0.2">
      <c r="A107" s="30"/>
      <c r="B107" s="42"/>
      <c r="C107" s="51"/>
      <c r="D107" s="52"/>
      <c r="E107" s="51"/>
      <c r="F107" s="53"/>
      <c r="G107" s="103"/>
      <c r="H107" s="45"/>
      <c r="I107" s="104"/>
      <c r="J107" s="105"/>
      <c r="K107" s="48"/>
      <c r="L107" s="106"/>
      <c r="M107" s="104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</row>
    <row r="108" spans="1:113" s="112" customFormat="1" x14ac:dyDescent="0.2">
      <c r="A108" s="30"/>
      <c r="B108" s="42"/>
      <c r="C108" s="51"/>
      <c r="D108" s="52"/>
      <c r="E108" s="51"/>
      <c r="F108" s="53"/>
      <c r="G108" s="103"/>
      <c r="H108" s="45"/>
      <c r="I108" s="104"/>
      <c r="J108" s="105"/>
      <c r="K108" s="48"/>
      <c r="L108" s="106"/>
      <c r="M108" s="104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</row>
    <row r="109" spans="1:113" s="112" customFormat="1" x14ac:dyDescent="0.2">
      <c r="A109" s="30"/>
      <c r="B109" s="42"/>
      <c r="C109" s="51"/>
      <c r="D109" s="52"/>
      <c r="E109" s="51"/>
      <c r="F109" s="53"/>
      <c r="G109" s="103"/>
      <c r="H109" s="45"/>
      <c r="I109" s="104"/>
      <c r="J109" s="105"/>
      <c r="K109" s="48"/>
      <c r="L109" s="106"/>
      <c r="M109" s="104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</row>
    <row r="110" spans="1:113" s="112" customFormat="1" x14ac:dyDescent="0.2">
      <c r="A110" s="30"/>
      <c r="B110" s="42"/>
      <c r="C110" s="51"/>
      <c r="D110" s="52"/>
      <c r="E110" s="51"/>
      <c r="F110" s="53"/>
      <c r="G110" s="103"/>
      <c r="H110" s="45"/>
      <c r="I110" s="104"/>
      <c r="J110" s="105"/>
      <c r="K110" s="48"/>
      <c r="L110" s="106"/>
      <c r="M110" s="104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</row>
    <row r="111" spans="1:113" s="112" customFormat="1" x14ac:dyDescent="0.2">
      <c r="A111" s="30"/>
      <c r="B111" s="42"/>
      <c r="C111" s="51"/>
      <c r="D111" s="52"/>
      <c r="E111" s="51"/>
      <c r="F111" s="53"/>
      <c r="G111" s="103"/>
      <c r="H111" s="45"/>
      <c r="I111" s="104"/>
      <c r="J111" s="105"/>
      <c r="K111" s="48"/>
      <c r="L111" s="106"/>
      <c r="M111" s="104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</row>
    <row r="112" spans="1:113" s="112" customFormat="1" x14ac:dyDescent="0.2">
      <c r="A112" s="30"/>
      <c r="B112" s="42"/>
      <c r="C112" s="51"/>
      <c r="D112" s="52"/>
      <c r="E112" s="51"/>
      <c r="F112" s="53"/>
      <c r="G112" s="103"/>
      <c r="H112" s="45"/>
      <c r="I112" s="104"/>
      <c r="J112" s="105"/>
      <c r="K112" s="48"/>
      <c r="L112" s="106"/>
      <c r="M112" s="104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</row>
    <row r="113" spans="1:113" s="112" customFormat="1" x14ac:dyDescent="0.2">
      <c r="A113" s="30"/>
      <c r="B113" s="42"/>
      <c r="C113" s="51"/>
      <c r="D113" s="52"/>
      <c r="E113" s="51"/>
      <c r="F113" s="53"/>
      <c r="G113" s="103"/>
      <c r="H113" s="45"/>
      <c r="I113" s="104"/>
      <c r="J113" s="105"/>
      <c r="K113" s="48"/>
      <c r="L113" s="106"/>
      <c r="M113" s="104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</row>
    <row r="114" spans="1:113" s="112" customFormat="1" x14ac:dyDescent="0.2">
      <c r="A114" s="30"/>
      <c r="B114" s="42"/>
      <c r="C114" s="51"/>
      <c r="D114" s="52"/>
      <c r="E114" s="51"/>
      <c r="F114" s="53"/>
      <c r="G114" s="103"/>
      <c r="H114" s="45"/>
      <c r="I114" s="104"/>
      <c r="J114" s="105"/>
      <c r="K114" s="48"/>
      <c r="L114" s="106"/>
      <c r="M114" s="104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</row>
    <row r="115" spans="1:113" s="112" customFormat="1" x14ac:dyDescent="0.2">
      <c r="A115" s="30"/>
      <c r="B115" s="42"/>
      <c r="C115" s="51"/>
      <c r="D115" s="52"/>
      <c r="E115" s="51"/>
      <c r="F115" s="53"/>
      <c r="G115" s="103"/>
      <c r="H115" s="45"/>
      <c r="I115" s="104"/>
      <c r="J115" s="105"/>
      <c r="K115" s="48"/>
      <c r="L115" s="106"/>
      <c r="M115" s="104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</row>
    <row r="116" spans="1:113" s="112" customFormat="1" x14ac:dyDescent="0.2">
      <c r="A116" s="30"/>
      <c r="B116" s="42"/>
      <c r="C116" s="51"/>
      <c r="D116" s="52"/>
      <c r="E116" s="51"/>
      <c r="F116" s="53"/>
      <c r="G116" s="103"/>
      <c r="H116" s="45"/>
      <c r="I116" s="104"/>
      <c r="J116" s="105"/>
      <c r="K116" s="48"/>
      <c r="L116" s="106"/>
      <c r="M116" s="104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</row>
    <row r="117" spans="1:113" s="112" customFormat="1" x14ac:dyDescent="0.2">
      <c r="A117" s="30"/>
      <c r="B117" s="42"/>
      <c r="C117" s="51"/>
      <c r="D117" s="52"/>
      <c r="E117" s="51"/>
      <c r="F117" s="53"/>
      <c r="G117" s="103"/>
      <c r="H117" s="45"/>
      <c r="I117" s="104"/>
      <c r="J117" s="105"/>
      <c r="K117" s="48"/>
      <c r="L117" s="106"/>
      <c r="M117" s="104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</row>
    <row r="118" spans="1:113" s="112" customFormat="1" x14ac:dyDescent="0.2">
      <c r="A118" s="30"/>
      <c r="B118" s="42"/>
      <c r="C118" s="51"/>
      <c r="D118" s="52"/>
      <c r="E118" s="51"/>
      <c r="F118" s="53"/>
      <c r="G118" s="103"/>
      <c r="H118" s="45"/>
      <c r="I118" s="104"/>
      <c r="J118" s="105"/>
      <c r="K118" s="48"/>
      <c r="L118" s="106"/>
      <c r="M118" s="104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</row>
    <row r="119" spans="1:113" s="112" customFormat="1" x14ac:dyDescent="0.2">
      <c r="A119" s="30"/>
      <c r="B119" s="42"/>
      <c r="C119" s="51"/>
      <c r="D119" s="52"/>
      <c r="E119" s="51"/>
      <c r="F119" s="53"/>
      <c r="G119" s="103"/>
      <c r="H119" s="45"/>
      <c r="I119" s="104"/>
      <c r="J119" s="105"/>
      <c r="K119" s="48"/>
      <c r="L119" s="106"/>
      <c r="M119" s="104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</row>
    <row r="120" spans="1:113" s="112" customFormat="1" x14ac:dyDescent="0.2">
      <c r="A120" s="30"/>
      <c r="B120" s="42"/>
      <c r="C120" s="51"/>
      <c r="D120" s="52"/>
      <c r="E120" s="51"/>
      <c r="F120" s="53"/>
      <c r="G120" s="103"/>
      <c r="H120" s="45"/>
      <c r="I120" s="104"/>
      <c r="J120" s="105"/>
      <c r="K120" s="48"/>
      <c r="L120" s="106"/>
      <c r="M120" s="104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</row>
    <row r="121" spans="1:113" s="112" customFormat="1" x14ac:dyDescent="0.2">
      <c r="A121" s="30"/>
      <c r="B121" s="42"/>
      <c r="C121" s="51"/>
      <c r="D121" s="52"/>
      <c r="E121" s="51"/>
      <c r="F121" s="53"/>
      <c r="G121" s="103"/>
      <c r="H121" s="45"/>
      <c r="I121" s="104"/>
      <c r="J121" s="105"/>
      <c r="K121" s="48"/>
      <c r="L121" s="106"/>
      <c r="M121" s="104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</row>
    <row r="122" spans="1:113" s="112" customFormat="1" x14ac:dyDescent="0.2">
      <c r="A122" s="30"/>
      <c r="B122" s="42"/>
      <c r="C122" s="51"/>
      <c r="D122" s="52"/>
      <c r="E122" s="51"/>
      <c r="F122" s="53"/>
      <c r="G122" s="103"/>
      <c r="H122" s="45"/>
      <c r="I122" s="104"/>
      <c r="J122" s="105"/>
      <c r="K122" s="48"/>
      <c r="L122" s="106"/>
      <c r="M122" s="104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</row>
    <row r="123" spans="1:113" s="112" customFormat="1" x14ac:dyDescent="0.2">
      <c r="A123" s="30"/>
      <c r="B123" s="42"/>
      <c r="C123" s="51"/>
      <c r="D123" s="52"/>
      <c r="E123" s="51"/>
      <c r="F123" s="53"/>
      <c r="G123" s="103"/>
      <c r="H123" s="45"/>
      <c r="I123" s="104"/>
      <c r="J123" s="105"/>
      <c r="K123" s="48"/>
      <c r="L123" s="106"/>
      <c r="M123" s="104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</row>
    <row r="124" spans="1:113" s="112" customFormat="1" x14ac:dyDescent="0.2">
      <c r="A124" s="30"/>
      <c r="B124" s="42"/>
      <c r="C124" s="51"/>
      <c r="D124" s="52"/>
      <c r="E124" s="51"/>
      <c r="F124" s="53"/>
      <c r="G124" s="103"/>
      <c r="H124" s="45"/>
      <c r="I124" s="104"/>
      <c r="J124" s="105"/>
      <c r="K124" s="48"/>
      <c r="L124" s="106"/>
      <c r="M124" s="104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</row>
    <row r="125" spans="1:113" s="112" customFormat="1" x14ac:dyDescent="0.2">
      <c r="A125" s="30"/>
      <c r="B125" s="42"/>
      <c r="C125" s="51"/>
      <c r="D125" s="52"/>
      <c r="E125" s="51"/>
      <c r="F125" s="53"/>
      <c r="G125" s="103"/>
      <c r="H125" s="45"/>
      <c r="I125" s="104"/>
      <c r="J125" s="105"/>
      <c r="K125" s="48"/>
      <c r="L125" s="106"/>
      <c r="M125" s="104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</row>
    <row r="126" spans="1:113" s="112" customFormat="1" x14ac:dyDescent="0.2">
      <c r="A126" s="30"/>
      <c r="B126" s="42"/>
      <c r="C126" s="51"/>
      <c r="D126" s="52"/>
      <c r="E126" s="51"/>
      <c r="F126" s="53"/>
      <c r="G126" s="103"/>
      <c r="H126" s="45"/>
      <c r="I126" s="104"/>
      <c r="J126" s="105"/>
      <c r="K126" s="48"/>
      <c r="L126" s="106"/>
      <c r="M126" s="104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</row>
    <row r="127" spans="1:113" s="112" customFormat="1" x14ac:dyDescent="0.2">
      <c r="A127" s="30"/>
      <c r="B127" s="42"/>
      <c r="C127" s="51"/>
      <c r="D127" s="52"/>
      <c r="E127" s="51"/>
      <c r="F127" s="53"/>
      <c r="G127" s="103"/>
      <c r="H127" s="45"/>
      <c r="I127" s="104"/>
      <c r="J127" s="105"/>
      <c r="K127" s="48"/>
      <c r="L127" s="106"/>
      <c r="M127" s="104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</row>
    <row r="128" spans="1:113" s="112" customFormat="1" x14ac:dyDescent="0.2">
      <c r="A128" s="30"/>
      <c r="B128" s="42"/>
      <c r="C128" s="51"/>
      <c r="D128" s="52"/>
      <c r="E128" s="51"/>
      <c r="F128" s="53"/>
      <c r="G128" s="103"/>
      <c r="H128" s="45"/>
      <c r="I128" s="104"/>
      <c r="J128" s="105"/>
      <c r="K128" s="48"/>
      <c r="L128" s="106"/>
      <c r="M128" s="104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/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111"/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</row>
    <row r="129" spans="1:113" s="112" customFormat="1" x14ac:dyDescent="0.2">
      <c r="A129" s="30"/>
      <c r="B129" s="42"/>
      <c r="C129" s="51"/>
      <c r="D129" s="52"/>
      <c r="E129" s="51"/>
      <c r="F129" s="53"/>
      <c r="G129" s="103"/>
      <c r="H129" s="45"/>
      <c r="I129" s="104"/>
      <c r="J129" s="105"/>
      <c r="K129" s="48"/>
      <c r="L129" s="106"/>
      <c r="M129" s="104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11"/>
      <c r="CO129" s="111"/>
      <c r="CP129" s="111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</row>
    <row r="130" spans="1:113" s="112" customFormat="1" x14ac:dyDescent="0.2">
      <c r="A130" s="30"/>
      <c r="B130" s="42"/>
      <c r="C130" s="51"/>
      <c r="D130" s="52"/>
      <c r="E130" s="51"/>
      <c r="F130" s="53"/>
      <c r="G130" s="103"/>
      <c r="H130" s="45"/>
      <c r="I130" s="104"/>
      <c r="J130" s="105"/>
      <c r="K130" s="48"/>
      <c r="L130" s="106"/>
      <c r="M130" s="104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11"/>
      <c r="CO130" s="111"/>
      <c r="CP130" s="111"/>
      <c r="CQ130" s="111"/>
      <c r="CR130" s="111"/>
      <c r="CS130" s="111"/>
      <c r="CT130" s="111"/>
      <c r="CU130" s="111"/>
      <c r="CV130" s="111"/>
      <c r="CW130" s="111"/>
      <c r="CX130" s="111"/>
      <c r="CY130" s="111"/>
      <c r="CZ130" s="111"/>
      <c r="DA130" s="111"/>
      <c r="DB130" s="111"/>
      <c r="DC130" s="111"/>
      <c r="DD130" s="111"/>
      <c r="DE130" s="111"/>
      <c r="DF130" s="111"/>
      <c r="DG130" s="111"/>
      <c r="DH130" s="111"/>
      <c r="DI130" s="111"/>
    </row>
    <row r="131" spans="1:113" s="112" customFormat="1" x14ac:dyDescent="0.2">
      <c r="A131" s="30"/>
      <c r="B131" s="42"/>
      <c r="C131" s="51"/>
      <c r="D131" s="52"/>
      <c r="E131" s="51"/>
      <c r="F131" s="53"/>
      <c r="G131" s="103"/>
      <c r="H131" s="45"/>
      <c r="I131" s="104"/>
      <c r="J131" s="105"/>
      <c r="K131" s="48"/>
      <c r="L131" s="106"/>
      <c r="M131" s="104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11"/>
      <c r="CO131" s="111"/>
      <c r="CP131" s="111"/>
      <c r="CQ131" s="111"/>
      <c r="CR131" s="111"/>
      <c r="CS131" s="111"/>
      <c r="CT131" s="111"/>
      <c r="CU131" s="111"/>
      <c r="CV131" s="111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</row>
    <row r="132" spans="1:113" s="112" customFormat="1" x14ac:dyDescent="0.2">
      <c r="A132" s="30"/>
      <c r="B132" s="42"/>
      <c r="C132" s="51"/>
      <c r="D132" s="52"/>
      <c r="E132" s="51"/>
      <c r="F132" s="53"/>
      <c r="G132" s="103"/>
      <c r="H132" s="45"/>
      <c r="I132" s="104"/>
      <c r="J132" s="105"/>
      <c r="K132" s="48"/>
      <c r="L132" s="106"/>
      <c r="M132" s="104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11"/>
      <c r="CO132" s="111"/>
      <c r="CP132" s="111"/>
      <c r="CQ132" s="111"/>
      <c r="CR132" s="111"/>
      <c r="CS132" s="111"/>
      <c r="CT132" s="111"/>
      <c r="CU132" s="111"/>
      <c r="CV132" s="111"/>
      <c r="CW132" s="111"/>
      <c r="CX132" s="111"/>
      <c r="CY132" s="111"/>
      <c r="CZ132" s="111"/>
      <c r="DA132" s="111"/>
      <c r="DB132" s="111"/>
      <c r="DC132" s="111"/>
      <c r="DD132" s="111"/>
      <c r="DE132" s="111"/>
      <c r="DF132" s="111"/>
      <c r="DG132" s="111"/>
      <c r="DH132" s="111"/>
      <c r="DI132" s="111"/>
    </row>
    <row r="133" spans="1:113" s="110" customFormat="1" x14ac:dyDescent="0.2">
      <c r="A133" s="30" t="s">
        <v>4</v>
      </c>
      <c r="B133" s="83"/>
      <c r="C133" s="84"/>
      <c r="D133" s="84"/>
      <c r="E133" s="84"/>
      <c r="F133" s="85"/>
      <c r="G133" s="86"/>
      <c r="H133" s="87"/>
      <c r="I133" s="88"/>
      <c r="J133" s="89"/>
      <c r="K133" s="22"/>
      <c r="L133" s="67"/>
      <c r="M133" s="68"/>
      <c r="N133" s="109"/>
    </row>
    <row r="134" spans="1:113" s="110" customFormat="1" ht="12" x14ac:dyDescent="0.2">
      <c r="A134" s="30" t="s">
        <v>4</v>
      </c>
      <c r="B134" s="90" t="s">
        <v>3857</v>
      </c>
      <c r="C134" s="91"/>
      <c r="D134" s="91"/>
      <c r="E134" s="91"/>
      <c r="F134" s="92"/>
      <c r="G134" s="30"/>
      <c r="H134" s="93"/>
      <c r="I134" s="94"/>
      <c r="J134" s="198"/>
      <c r="K134" s="22"/>
      <c r="L134" s="72"/>
      <c r="M134" s="73">
        <f>SUBTOTAL(9,M$7:M103)</f>
        <v>0</v>
      </c>
      <c r="N134" s="109"/>
    </row>
    <row r="135" spans="1:113" s="110" customFormat="1" x14ac:dyDescent="0.2">
      <c r="A135" s="30" t="s">
        <v>4</v>
      </c>
      <c r="B135" s="96"/>
      <c r="C135" s="97"/>
      <c r="D135" s="97"/>
      <c r="E135" s="97"/>
      <c r="F135" s="98"/>
      <c r="G135" s="99"/>
      <c r="H135" s="100"/>
      <c r="I135" s="101"/>
      <c r="J135" s="102"/>
      <c r="K135" s="22"/>
      <c r="L135" s="81"/>
      <c r="M135" s="82"/>
      <c r="N135" s="109"/>
    </row>
  </sheetData>
  <autoFilter ref="G2:G135" xr:uid="{6D83BE04-FE72-4D48-BE2A-C76E582F790A}"/>
  <dataConsolidate link="1"/>
  <pageMargins left="0.59055118110236227" right="0.19685039370078741" top="0.59055118110236227" bottom="0.59055118110236227" header="0.19685039370078741" footer="0.19685039370078741"/>
  <pageSetup paperSize="9" firstPageNumber="44" fitToHeight="4" orientation="portrait" cellComments="atEnd" useFirstPageNumber="1" r:id="rId1"/>
  <headerFooter>
    <oddFooter>&amp;CPage &amp;P&amp;RPrint date: 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rgb="FFFFFF00"/>
  </sheetPr>
  <dimension ref="A1:DI21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5003</v>
      </c>
      <c r="C2" s="128" t="s">
        <v>890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SUBTOTAL(9,M$7:M902)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890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69" t="s">
        <v>1331</v>
      </c>
      <c r="C8" s="169"/>
      <c r="D8" s="168"/>
      <c r="E8" s="159"/>
      <c r="F8" s="170" t="s">
        <v>1232</v>
      </c>
      <c r="G8" s="162"/>
      <c r="H8" s="163"/>
      <c r="I8" s="164"/>
      <c r="J8" s="165"/>
      <c r="K8" s="58"/>
      <c r="L8" s="56"/>
      <c r="M8" s="56" t="str">
        <f t="shared" ref="M8:M18" si="0"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 t="s">
        <v>3</v>
      </c>
      <c r="B9" s="166"/>
      <c r="C9" s="166" t="s">
        <v>1332</v>
      </c>
      <c r="D9" s="168"/>
      <c r="E9" s="159"/>
      <c r="F9" s="176" t="s">
        <v>1334</v>
      </c>
      <c r="G9" s="162" t="s">
        <v>89</v>
      </c>
      <c r="H9" s="163"/>
      <c r="I9" s="164"/>
      <c r="J9" s="165"/>
      <c r="K9" s="58"/>
      <c r="L9" s="56"/>
      <c r="M9" s="56" t="str">
        <f t="shared" si="0"/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22.8" x14ac:dyDescent="0.2">
      <c r="A10" s="30" t="s">
        <v>3</v>
      </c>
      <c r="B10" s="166"/>
      <c r="C10" s="166" t="s">
        <v>1333</v>
      </c>
      <c r="D10" s="168"/>
      <c r="E10" s="159"/>
      <c r="F10" s="176" t="s">
        <v>1340</v>
      </c>
      <c r="G10" s="162" t="s">
        <v>14</v>
      </c>
      <c r="H10" s="163"/>
      <c r="I10" s="164"/>
      <c r="J10" s="165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36" x14ac:dyDescent="0.2">
      <c r="A11" s="30" t="s">
        <v>55</v>
      </c>
      <c r="B11" s="169" t="s">
        <v>1335</v>
      </c>
      <c r="C11" s="169"/>
      <c r="D11" s="168"/>
      <c r="E11" s="159"/>
      <c r="F11" s="170" t="s">
        <v>1337</v>
      </c>
      <c r="G11" s="162"/>
      <c r="H11" s="163"/>
      <c r="I11" s="164"/>
      <c r="J11" s="165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 t="s">
        <v>3</v>
      </c>
      <c r="B12" s="166"/>
      <c r="C12" s="166" t="s">
        <v>1336</v>
      </c>
      <c r="D12" s="168"/>
      <c r="E12" s="159"/>
      <c r="F12" s="176" t="s">
        <v>1339</v>
      </c>
      <c r="G12" s="162" t="s">
        <v>89</v>
      </c>
      <c r="H12" s="163"/>
      <c r="I12" s="164"/>
      <c r="J12" s="165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22.8" x14ac:dyDescent="0.2">
      <c r="A13" s="30" t="s">
        <v>3</v>
      </c>
      <c r="B13" s="166"/>
      <c r="C13" s="166" t="s">
        <v>1338</v>
      </c>
      <c r="D13" s="168"/>
      <c r="E13" s="159"/>
      <c r="F13" s="176" t="s">
        <v>1341</v>
      </c>
      <c r="G13" s="162" t="s">
        <v>14</v>
      </c>
      <c r="H13" s="163"/>
      <c r="I13" s="164"/>
      <c r="J13" s="165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x14ac:dyDescent="0.2">
      <c r="A14" s="30" t="s">
        <v>3</v>
      </c>
      <c r="B14" s="166"/>
      <c r="C14" s="166" t="s">
        <v>1342</v>
      </c>
      <c r="D14" s="168"/>
      <c r="E14" s="159"/>
      <c r="F14" s="176" t="s">
        <v>1344</v>
      </c>
      <c r="G14" s="162" t="s">
        <v>89</v>
      </c>
      <c r="H14" s="163"/>
      <c r="I14" s="164"/>
      <c r="J14" s="165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22.8" x14ac:dyDescent="0.2">
      <c r="A15" s="30" t="s">
        <v>3</v>
      </c>
      <c r="B15" s="166"/>
      <c r="C15" s="166" t="s">
        <v>1343</v>
      </c>
      <c r="D15" s="168"/>
      <c r="E15" s="159"/>
      <c r="F15" s="176" t="s">
        <v>1345</v>
      </c>
      <c r="G15" s="162" t="s">
        <v>14</v>
      </c>
      <c r="H15" s="163"/>
      <c r="I15" s="164"/>
      <c r="J15" s="165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24" x14ac:dyDescent="0.2">
      <c r="A16" s="30" t="s">
        <v>55</v>
      </c>
      <c r="B16" s="169" t="s">
        <v>1346</v>
      </c>
      <c r="C16" s="169"/>
      <c r="D16" s="168"/>
      <c r="E16" s="159"/>
      <c r="F16" s="170" t="s">
        <v>1349</v>
      </c>
      <c r="G16" s="162"/>
      <c r="H16" s="163"/>
      <c r="I16" s="164"/>
      <c r="J16" s="165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 t="s">
        <v>3</v>
      </c>
      <c r="B17" s="166"/>
      <c r="C17" s="166" t="s">
        <v>1347</v>
      </c>
      <c r="D17" s="168"/>
      <c r="E17" s="159"/>
      <c r="F17" s="176" t="s">
        <v>1313</v>
      </c>
      <c r="G17" s="162" t="s">
        <v>89</v>
      </c>
      <c r="H17" s="163"/>
      <c r="I17" s="164"/>
      <c r="J17" s="165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22.8" x14ac:dyDescent="0.2">
      <c r="A18" s="30" t="s">
        <v>3</v>
      </c>
      <c r="B18" s="166"/>
      <c r="C18" s="166" t="s">
        <v>1348</v>
      </c>
      <c r="D18" s="168"/>
      <c r="E18" s="159"/>
      <c r="F18" s="176" t="s">
        <v>1350</v>
      </c>
      <c r="G18" s="162" t="s">
        <v>14</v>
      </c>
      <c r="H18" s="163"/>
      <c r="I18" s="164"/>
      <c r="J18" s="165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0" customFormat="1" x14ac:dyDescent="0.2">
      <c r="A19" s="30" t="s">
        <v>4</v>
      </c>
      <c r="B19" s="83"/>
      <c r="C19" s="84"/>
      <c r="D19" s="84"/>
      <c r="E19" s="84"/>
      <c r="F19" s="85"/>
      <c r="G19" s="86"/>
      <c r="H19" s="87"/>
      <c r="I19" s="88"/>
      <c r="J19" s="89"/>
      <c r="K19" s="22"/>
      <c r="L19" s="67"/>
      <c r="M19" s="68"/>
      <c r="N19" s="109"/>
    </row>
    <row r="20" spans="1:113" s="110" customFormat="1" ht="12" x14ac:dyDescent="0.2">
      <c r="A20" s="30" t="s">
        <v>4</v>
      </c>
      <c r="B20" s="90" t="s">
        <v>3857</v>
      </c>
      <c r="C20" s="91"/>
      <c r="D20" s="91"/>
      <c r="E20" s="91"/>
      <c r="F20" s="92"/>
      <c r="G20" s="30"/>
      <c r="H20" s="93"/>
      <c r="I20" s="94"/>
      <c r="J20" s="95"/>
      <c r="K20" s="22"/>
      <c r="L20" s="72"/>
      <c r="M20" s="73">
        <f>SUBTOTAL(9,M$10:M18)</f>
        <v>0</v>
      </c>
      <c r="N20" s="109"/>
    </row>
    <row r="21" spans="1:113" s="110" customFormat="1" x14ac:dyDescent="0.2">
      <c r="A21" s="30" t="s">
        <v>4</v>
      </c>
      <c r="B21" s="96"/>
      <c r="C21" s="97"/>
      <c r="D21" s="97"/>
      <c r="E21" s="97"/>
      <c r="F21" s="98"/>
      <c r="G21" s="99"/>
      <c r="H21" s="100"/>
      <c r="I21" s="101"/>
      <c r="J21" s="102"/>
      <c r="K21" s="22"/>
      <c r="L21" s="81"/>
      <c r="M21" s="82"/>
      <c r="N21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46" orientation="portrait" cellComments="atEnd" useFirstPageNumber="1" r:id="rId1"/>
  <headerFooter>
    <oddFooter>&amp;CPage &amp;P&amp;RPrint date: 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rgb="FFFF0000"/>
  </sheetPr>
  <dimension ref="A1:DI158"/>
  <sheetViews>
    <sheetView view="pageBreakPreview" topLeftCell="B1" zoomScaleNormal="75" zoomScaleSheetLayoutView="100" workbookViewId="0">
      <pane xSplit="7" ySplit="7" topLeftCell="I15" activePane="bottomRight" state="frozenSplit"/>
      <selection activeCell="M64" sqref="M64"/>
      <selection pane="topRight" activeCell="M64" sqref="M64"/>
      <selection pane="bottomLeft" activeCell="M64" sqref="M64"/>
      <selection pane="bottomRight" activeCell="H15" sqref="H15:H134"/>
    </sheetView>
  </sheetViews>
  <sheetFormatPr defaultColWidth="9.109375" defaultRowHeight="11.4" x14ac:dyDescent="0.2"/>
  <cols>
    <col min="1" max="1" width="10.44140625" style="113" hidden="1" customWidth="1"/>
    <col min="2" max="2" width="8.33203125" style="135" customWidth="1"/>
    <col min="3" max="3" width="9.6640625" style="135" customWidth="1"/>
    <col min="4" max="4" width="3.33203125" style="135" customWidth="1"/>
    <col min="5" max="5" width="3.33203125" style="114" customWidth="1"/>
    <col min="6" max="6" width="33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4" width="12.6640625" style="116" bestFit="1" customWidth="1"/>
    <col min="15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4578</v>
      </c>
      <c r="C2" s="128" t="s">
        <v>891</v>
      </c>
      <c r="D2" s="23"/>
      <c r="E2" s="23"/>
      <c r="F2" s="23"/>
      <c r="G2" s="23" t="s">
        <v>20</v>
      </c>
      <c r="H2" s="24"/>
      <c r="I2" s="24"/>
      <c r="J2" s="25" t="s">
        <v>4577</v>
      </c>
      <c r="K2" s="26">
        <f>SUBTOTAL(9,M$7:M1129)</f>
        <v>675000</v>
      </c>
      <c r="L2" s="27"/>
      <c r="M2" s="28" t="str">
        <f>J2</f>
        <v xml:space="preserve">SCHEDULE A 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hidden="1" x14ac:dyDescent="0.2">
      <c r="A7" s="30"/>
      <c r="B7" s="42"/>
      <c r="C7" s="42"/>
      <c r="D7" s="42"/>
      <c r="E7" s="42"/>
      <c r="F7" s="43" t="s">
        <v>891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1352</v>
      </c>
      <c r="C8" s="151"/>
      <c r="D8" s="52"/>
      <c r="E8" s="157"/>
      <c r="F8" s="43" t="s">
        <v>1351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22.8" hidden="1" x14ac:dyDescent="0.2">
      <c r="A10" s="30" t="s">
        <v>3</v>
      </c>
      <c r="B10" s="166"/>
      <c r="C10" s="167" t="s">
        <v>1353</v>
      </c>
      <c r="D10" s="168"/>
      <c r="E10" s="159"/>
      <c r="F10" s="161" t="s">
        <v>1354</v>
      </c>
      <c r="G10" s="162" t="s">
        <v>8</v>
      </c>
      <c r="H10" s="163"/>
      <c r="I10" s="164"/>
      <c r="J10" s="165"/>
      <c r="K10" s="58"/>
      <c r="L10" s="56"/>
      <c r="M10" s="56" t="str">
        <f t="shared" ref="M10:M49" si="0"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22.8" x14ac:dyDescent="0.2">
      <c r="A11" s="30" t="s">
        <v>3</v>
      </c>
      <c r="B11" s="155"/>
      <c r="C11" s="151" t="s">
        <v>1355</v>
      </c>
      <c r="D11" s="52"/>
      <c r="E11" s="157"/>
      <c r="F11" s="53" t="s">
        <v>1356</v>
      </c>
      <c r="G11" s="54" t="s">
        <v>8</v>
      </c>
      <c r="H11" s="55">
        <v>22000</v>
      </c>
      <c r="I11" s="56"/>
      <c r="J11" s="57"/>
      <c r="K11" s="58"/>
      <c r="L11" s="56">
        <v>25</v>
      </c>
      <c r="M11" s="56">
        <f>IF(ISNUMBER(H11),L11*H11,IF(ISNUMBER(J11),J11,IF(J11="RATE ONLY",LOWER("RATE ONLY")," ")))</f>
        <v>550000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/>
      <c r="B12" s="42"/>
      <c r="C12" s="51"/>
      <c r="D12" s="52"/>
      <c r="E12" s="51"/>
      <c r="F12" s="53"/>
      <c r="G12" s="103"/>
      <c r="H12" s="45"/>
      <c r="I12" s="104"/>
      <c r="J12" s="105"/>
      <c r="K12" s="48"/>
      <c r="L12" s="106"/>
      <c r="M12" s="104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22.8" hidden="1" x14ac:dyDescent="0.2">
      <c r="A13" s="30" t="s">
        <v>3</v>
      </c>
      <c r="B13" s="166"/>
      <c r="C13" s="167" t="s">
        <v>1357</v>
      </c>
      <c r="D13" s="168"/>
      <c r="E13" s="159"/>
      <c r="F13" s="161" t="s">
        <v>1358</v>
      </c>
      <c r="G13" s="162" t="s">
        <v>8</v>
      </c>
      <c r="H13" s="163"/>
      <c r="I13" s="164"/>
      <c r="J13" s="165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22.8" x14ac:dyDescent="0.2">
      <c r="A14" s="30" t="s">
        <v>3</v>
      </c>
      <c r="B14" s="155"/>
      <c r="C14" s="151" t="s">
        <v>1359</v>
      </c>
      <c r="D14" s="52"/>
      <c r="E14" s="157"/>
      <c r="F14" s="53" t="s">
        <v>1360</v>
      </c>
      <c r="G14" s="54" t="s">
        <v>8</v>
      </c>
      <c r="H14" s="55">
        <v>5000</v>
      </c>
      <c r="I14" s="56"/>
      <c r="J14" s="57"/>
      <c r="K14" s="58"/>
      <c r="L14" s="56">
        <v>25</v>
      </c>
      <c r="M14" s="56">
        <f>IF(ISNUMBER(H14),L14*H14,IF(ISNUMBER(J14),J14,IF(J14="RATE ONLY",LOWER("RATE ONLY")," ")))</f>
        <v>125000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/>
      <c r="B15" s="42"/>
      <c r="C15" s="51"/>
      <c r="D15" s="52"/>
      <c r="E15" s="51"/>
      <c r="F15" s="53"/>
      <c r="G15" s="103"/>
      <c r="H15" s="45"/>
      <c r="I15" s="104"/>
      <c r="J15" s="105"/>
      <c r="K15" s="48"/>
      <c r="L15" s="106"/>
      <c r="M15" s="104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22.8" hidden="1" x14ac:dyDescent="0.2">
      <c r="A16" s="30" t="s">
        <v>3</v>
      </c>
      <c r="B16" s="166"/>
      <c r="C16" s="167" t="s">
        <v>1361</v>
      </c>
      <c r="D16" s="168"/>
      <c r="E16" s="159"/>
      <c r="F16" s="161" t="s">
        <v>1362</v>
      </c>
      <c r="G16" s="162" t="s">
        <v>8</v>
      </c>
      <c r="H16" s="163"/>
      <c r="I16" s="164"/>
      <c r="J16" s="165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22.8" hidden="1" x14ac:dyDescent="0.2">
      <c r="A17" s="30" t="s">
        <v>3</v>
      </c>
      <c r="B17" s="166"/>
      <c r="C17" s="167" t="s">
        <v>1363</v>
      </c>
      <c r="D17" s="168"/>
      <c r="E17" s="159"/>
      <c r="F17" s="161" t="s">
        <v>1364</v>
      </c>
      <c r="G17" s="162" t="s">
        <v>8</v>
      </c>
      <c r="H17" s="163"/>
      <c r="I17" s="164"/>
      <c r="J17" s="165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24" hidden="1" x14ac:dyDescent="0.2">
      <c r="A18" s="30" t="s">
        <v>55</v>
      </c>
      <c r="B18" s="150" t="s">
        <v>1365</v>
      </c>
      <c r="C18" s="151"/>
      <c r="D18" s="52"/>
      <c r="E18" s="157"/>
      <c r="F18" s="43" t="s">
        <v>1367</v>
      </c>
      <c r="G18" s="54"/>
      <c r="H18" s="55"/>
      <c r="I18" s="56"/>
      <c r="J18" s="57"/>
      <c r="K18" s="58"/>
      <c r="L18" s="56"/>
      <c r="M18" s="56" t="str">
        <f>IF(ISNUMBER(H18),L18*H18,IF(ISNUMBER(J18),J18,IF(J18="RATE ONLY",LOWER("RATE ONLY")," ")))</f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idden="1" x14ac:dyDescent="0.2">
      <c r="A19" s="30"/>
      <c r="B19" s="42"/>
      <c r="C19" s="51"/>
      <c r="D19" s="52"/>
      <c r="E19" s="51"/>
      <c r="F19" s="53"/>
      <c r="G19" s="103"/>
      <c r="H19" s="45"/>
      <c r="I19" s="104"/>
      <c r="J19" s="105"/>
      <c r="K19" s="48"/>
      <c r="L19" s="106"/>
      <c r="M19" s="104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22.8" hidden="1" x14ac:dyDescent="0.2">
      <c r="A20" s="30" t="s">
        <v>56</v>
      </c>
      <c r="B20" s="155"/>
      <c r="C20" s="151" t="s">
        <v>1366</v>
      </c>
      <c r="D20" s="52"/>
      <c r="E20" s="157"/>
      <c r="F20" s="53" t="s">
        <v>1368</v>
      </c>
      <c r="G20" s="54"/>
      <c r="H20" s="55"/>
      <c r="I20" s="56"/>
      <c r="J20" s="57"/>
      <c r="K20" s="58"/>
      <c r="L20" s="56"/>
      <c r="M20" s="56" t="str">
        <f>IF(ISNUMBER(H20),L20*H20,IF(ISNUMBER(J20),J20,IF(J20="RATE ONLY",LOWER("RATE ONLY")," ")))</f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idden="1" x14ac:dyDescent="0.2">
      <c r="A21" s="30"/>
      <c r="B21" s="42"/>
      <c r="C21" s="51"/>
      <c r="D21" s="52"/>
      <c r="E21" s="51"/>
      <c r="F21" s="53"/>
      <c r="G21" s="103"/>
      <c r="H21" s="45"/>
      <c r="I21" s="104"/>
      <c r="J21" s="105"/>
      <c r="K21" s="48"/>
      <c r="L21" s="106"/>
      <c r="M21" s="104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hidden="1" x14ac:dyDescent="0.2">
      <c r="A22" s="30" t="s">
        <v>3</v>
      </c>
      <c r="B22" s="166"/>
      <c r="C22" s="167"/>
      <c r="D22" s="168" t="s">
        <v>3850</v>
      </c>
      <c r="E22" s="159"/>
      <c r="F22" s="161" t="s">
        <v>1059</v>
      </c>
      <c r="G22" s="162" t="s">
        <v>8</v>
      </c>
      <c r="H22" s="163"/>
      <c r="I22" s="164"/>
      <c r="J22" s="165"/>
      <c r="K22" s="58"/>
      <c r="L22" s="56"/>
      <c r="M22" s="56" t="str">
        <f t="shared" si="0"/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idden="1" x14ac:dyDescent="0.2">
      <c r="A23" s="30" t="s">
        <v>3</v>
      </c>
      <c r="B23" s="166"/>
      <c r="C23" s="167"/>
      <c r="D23" s="168" t="s">
        <v>3851</v>
      </c>
      <c r="E23" s="159"/>
      <c r="F23" s="161" t="s">
        <v>4579</v>
      </c>
      <c r="G23" s="162" t="s">
        <v>8</v>
      </c>
      <c r="H23" s="163"/>
      <c r="I23" s="164"/>
      <c r="J23" s="165"/>
      <c r="K23" s="58"/>
      <c r="L23" s="56"/>
      <c r="M23" s="56" t="str">
        <f t="shared" si="0"/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idden="1" x14ac:dyDescent="0.2">
      <c r="A24" s="30" t="s">
        <v>3</v>
      </c>
      <c r="B24" s="166"/>
      <c r="C24" s="167"/>
      <c r="D24" s="168" t="s">
        <v>3852</v>
      </c>
      <c r="E24" s="159"/>
      <c r="F24" s="161" t="s">
        <v>4580</v>
      </c>
      <c r="G24" s="162" t="s">
        <v>8</v>
      </c>
      <c r="H24" s="163"/>
      <c r="I24" s="164"/>
      <c r="J24" s="165"/>
      <c r="K24" s="58"/>
      <c r="L24" s="56"/>
      <c r="M24" s="56" t="str">
        <f t="shared" si="0"/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hidden="1" x14ac:dyDescent="0.2">
      <c r="A25" s="30" t="s">
        <v>3</v>
      </c>
      <c r="B25" s="166"/>
      <c r="C25" s="167"/>
      <c r="D25" s="168" t="s">
        <v>3853</v>
      </c>
      <c r="E25" s="159"/>
      <c r="F25" s="161" t="s">
        <v>1064</v>
      </c>
      <c r="G25" s="162" t="s">
        <v>8</v>
      </c>
      <c r="H25" s="163"/>
      <c r="I25" s="164"/>
      <c r="J25" s="165"/>
      <c r="K25" s="58"/>
      <c r="L25" s="56"/>
      <c r="M25" s="56" t="str">
        <f t="shared" si="0"/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idden="1" x14ac:dyDescent="0.2">
      <c r="A26" s="30" t="s">
        <v>3</v>
      </c>
      <c r="B26" s="166"/>
      <c r="C26" s="167"/>
      <c r="D26" s="168" t="s">
        <v>3854</v>
      </c>
      <c r="E26" s="159"/>
      <c r="F26" s="161" t="s">
        <v>1066</v>
      </c>
      <c r="G26" s="162" t="s">
        <v>8</v>
      </c>
      <c r="H26" s="163"/>
      <c r="I26" s="164"/>
      <c r="J26" s="165"/>
      <c r="K26" s="58"/>
      <c r="L26" s="56"/>
      <c r="M26" s="56" t="str">
        <f t="shared" si="0"/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ht="34.200000000000003" hidden="1" x14ac:dyDescent="0.2">
      <c r="A27" s="30" t="s">
        <v>56</v>
      </c>
      <c r="B27" s="155"/>
      <c r="C27" s="151" t="s">
        <v>1369</v>
      </c>
      <c r="D27" s="52"/>
      <c r="E27" s="157"/>
      <c r="F27" s="53" t="s">
        <v>1370</v>
      </c>
      <c r="G27" s="54"/>
      <c r="H27" s="55"/>
      <c r="I27" s="56"/>
      <c r="J27" s="57"/>
      <c r="K27" s="58"/>
      <c r="L27" s="56"/>
      <c r="M27" s="56" t="str">
        <f>IF(ISNUMBER(H27),L27*H27,IF(ISNUMBER(J27),J27,IF(J27="RATE ONLY",LOWER("RATE ONLY")," ")))</f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hidden="1" x14ac:dyDescent="0.2">
      <c r="A28" s="30"/>
      <c r="B28" s="42"/>
      <c r="C28" s="51"/>
      <c r="D28" s="52"/>
      <c r="E28" s="51"/>
      <c r="F28" s="53"/>
      <c r="G28" s="103"/>
      <c r="H28" s="45"/>
      <c r="I28" s="104"/>
      <c r="J28" s="105"/>
      <c r="K28" s="48"/>
      <c r="L28" s="106"/>
      <c r="M28" s="104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hidden="1" x14ac:dyDescent="0.2">
      <c r="A29" s="30" t="s">
        <v>3</v>
      </c>
      <c r="B29" s="166"/>
      <c r="C29" s="167"/>
      <c r="D29" s="168" t="s">
        <v>3850</v>
      </c>
      <c r="E29" s="159"/>
      <c r="F29" s="161" t="s">
        <v>1059</v>
      </c>
      <c r="G29" s="162" t="s">
        <v>8</v>
      </c>
      <c r="H29" s="163"/>
      <c r="I29" s="164"/>
      <c r="J29" s="165"/>
      <c r="K29" s="58"/>
      <c r="L29" s="56"/>
      <c r="M29" s="56" t="str">
        <f t="shared" si="0"/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hidden="1" x14ac:dyDescent="0.2">
      <c r="A30" s="30" t="s">
        <v>3</v>
      </c>
      <c r="B30" s="166"/>
      <c r="C30" s="167"/>
      <c r="D30" s="168" t="s">
        <v>3851</v>
      </c>
      <c r="E30" s="159"/>
      <c r="F30" s="161" t="s">
        <v>4581</v>
      </c>
      <c r="G30" s="162" t="s">
        <v>8</v>
      </c>
      <c r="H30" s="163"/>
      <c r="I30" s="164"/>
      <c r="J30" s="165"/>
      <c r="K30" s="58"/>
      <c r="L30" s="56"/>
      <c r="M30" s="56" t="str">
        <f t="shared" si="0"/>
        <v xml:space="preserve"> 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ht="24" hidden="1" x14ac:dyDescent="0.2">
      <c r="A31" s="30" t="s">
        <v>55</v>
      </c>
      <c r="B31" s="150" t="s">
        <v>1371</v>
      </c>
      <c r="C31" s="151"/>
      <c r="D31" s="52"/>
      <c r="E31" s="157"/>
      <c r="F31" s="43" t="s">
        <v>3825</v>
      </c>
      <c r="G31" s="54"/>
      <c r="H31" s="55"/>
      <c r="I31" s="56"/>
      <c r="J31" s="57"/>
      <c r="K31" s="58"/>
      <c r="L31" s="56"/>
      <c r="M31" s="56" t="str">
        <f>IF(ISNUMBER(H31),L31*H31,IF(ISNUMBER(J31),J31,IF(J31="RATE ONLY",LOWER("RATE ONLY")," ")))</f>
        <v xml:space="preserve"> </v>
      </c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hidden="1" x14ac:dyDescent="0.2">
      <c r="A32" s="30"/>
      <c r="B32" s="42"/>
      <c r="C32" s="51"/>
      <c r="D32" s="52"/>
      <c r="E32" s="51"/>
      <c r="F32" s="53"/>
      <c r="G32" s="103"/>
      <c r="H32" s="45"/>
      <c r="I32" s="104"/>
      <c r="J32" s="105"/>
      <c r="K32" s="48"/>
      <c r="L32" s="106"/>
      <c r="M32" s="104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ht="22.8" hidden="1" x14ac:dyDescent="0.2">
      <c r="A33" s="30" t="s">
        <v>56</v>
      </c>
      <c r="B33" s="155"/>
      <c r="C33" s="151" t="s">
        <v>1373</v>
      </c>
      <c r="D33" s="52"/>
      <c r="E33" s="157"/>
      <c r="F33" s="53" t="s">
        <v>1368</v>
      </c>
      <c r="G33" s="54"/>
      <c r="H33" s="55"/>
      <c r="I33" s="56"/>
      <c r="J33" s="57"/>
      <c r="K33" s="58"/>
      <c r="L33" s="56"/>
      <c r="M33" s="56" t="str">
        <f>IF(ISNUMBER(H33),L33*H33,IF(ISNUMBER(J33),J33,IF(J33="RATE ONLY",LOWER("RATE ONLY")," ")))</f>
        <v xml:space="preserve"> 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hidden="1" x14ac:dyDescent="0.2">
      <c r="A34" s="30"/>
      <c r="B34" s="42"/>
      <c r="C34" s="51"/>
      <c r="D34" s="52"/>
      <c r="E34" s="51"/>
      <c r="F34" s="53"/>
      <c r="G34" s="103"/>
      <c r="H34" s="45"/>
      <c r="I34" s="104"/>
      <c r="J34" s="105"/>
      <c r="K34" s="48"/>
      <c r="L34" s="106"/>
      <c r="M34" s="104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hidden="1" x14ac:dyDescent="0.2">
      <c r="A35" s="30" t="s">
        <v>3</v>
      </c>
      <c r="B35" s="166"/>
      <c r="C35" s="167"/>
      <c r="D35" s="168" t="s">
        <v>3850</v>
      </c>
      <c r="E35" s="159"/>
      <c r="F35" s="161" t="s">
        <v>1059</v>
      </c>
      <c r="G35" s="162" t="s">
        <v>8</v>
      </c>
      <c r="H35" s="163"/>
      <c r="I35" s="164"/>
      <c r="J35" s="165"/>
      <c r="K35" s="58"/>
      <c r="L35" s="56"/>
      <c r="M35" s="56" t="str">
        <f t="shared" si="0"/>
        <v xml:space="preserve"> </v>
      </c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hidden="1" x14ac:dyDescent="0.2">
      <c r="A36" s="30" t="s">
        <v>3</v>
      </c>
      <c r="B36" s="166"/>
      <c r="C36" s="167"/>
      <c r="D36" s="168" t="s">
        <v>3851</v>
      </c>
      <c r="E36" s="159"/>
      <c r="F36" s="161" t="s">
        <v>4579</v>
      </c>
      <c r="G36" s="162" t="s">
        <v>8</v>
      </c>
      <c r="H36" s="163"/>
      <c r="I36" s="164"/>
      <c r="J36" s="165"/>
      <c r="K36" s="58"/>
      <c r="L36" s="56"/>
      <c r="M36" s="56" t="str">
        <f t="shared" si="0"/>
        <v xml:space="preserve"> </v>
      </c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hidden="1" x14ac:dyDescent="0.2">
      <c r="A37" s="30" t="s">
        <v>3</v>
      </c>
      <c r="B37" s="166"/>
      <c r="C37" s="167"/>
      <c r="D37" s="168" t="s">
        <v>3852</v>
      </c>
      <c r="E37" s="159"/>
      <c r="F37" s="161" t="s">
        <v>4580</v>
      </c>
      <c r="G37" s="162" t="s">
        <v>8</v>
      </c>
      <c r="H37" s="163"/>
      <c r="I37" s="164"/>
      <c r="J37" s="165"/>
      <c r="K37" s="58"/>
      <c r="L37" s="56"/>
      <c r="M37" s="56" t="str">
        <f t="shared" si="0"/>
        <v xml:space="preserve"> </v>
      </c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hidden="1" x14ac:dyDescent="0.2">
      <c r="A38" s="30" t="s">
        <v>3</v>
      </c>
      <c r="B38" s="166"/>
      <c r="C38" s="167"/>
      <c r="D38" s="168" t="s">
        <v>3853</v>
      </c>
      <c r="E38" s="159"/>
      <c r="F38" s="161" t="s">
        <v>1064</v>
      </c>
      <c r="G38" s="162" t="s">
        <v>8</v>
      </c>
      <c r="H38" s="163"/>
      <c r="I38" s="164"/>
      <c r="J38" s="165"/>
      <c r="K38" s="58"/>
      <c r="L38" s="56"/>
      <c r="M38" s="56" t="str">
        <f t="shared" si="0"/>
        <v xml:space="preserve"> </v>
      </c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hidden="1" x14ac:dyDescent="0.2">
      <c r="A39" s="30" t="s">
        <v>3</v>
      </c>
      <c r="B39" s="166"/>
      <c r="C39" s="167"/>
      <c r="D39" s="168" t="s">
        <v>3854</v>
      </c>
      <c r="E39" s="159"/>
      <c r="F39" s="161" t="s">
        <v>1066</v>
      </c>
      <c r="G39" s="162" t="s">
        <v>8</v>
      </c>
      <c r="H39" s="163"/>
      <c r="I39" s="164"/>
      <c r="J39" s="165"/>
      <c r="K39" s="58"/>
      <c r="L39" s="56"/>
      <c r="M39" s="56" t="str">
        <f t="shared" si="0"/>
        <v xml:space="preserve"> </v>
      </c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ht="34.200000000000003" hidden="1" x14ac:dyDescent="0.2">
      <c r="A40" s="30" t="s">
        <v>56</v>
      </c>
      <c r="B40" s="155"/>
      <c r="C40" s="151" t="s">
        <v>1374</v>
      </c>
      <c r="D40" s="52"/>
      <c r="E40" s="157"/>
      <c r="F40" s="53" t="s">
        <v>1370</v>
      </c>
      <c r="G40" s="54"/>
      <c r="H40" s="55"/>
      <c r="I40" s="56"/>
      <c r="J40" s="57"/>
      <c r="K40" s="58"/>
      <c r="L40" s="56"/>
      <c r="M40" s="56" t="str">
        <f>IF(ISNUMBER(H40),L40*H40,IF(ISNUMBER(J40),J40,IF(J40="RATE ONLY",LOWER("RATE ONLY")," ")))</f>
        <v xml:space="preserve"> 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hidden="1" x14ac:dyDescent="0.2">
      <c r="A41" s="30"/>
      <c r="B41" s="42"/>
      <c r="C41" s="51"/>
      <c r="D41" s="52"/>
      <c r="E41" s="51"/>
      <c r="F41" s="53"/>
      <c r="G41" s="103"/>
      <c r="H41" s="45"/>
      <c r="I41" s="104"/>
      <c r="J41" s="105"/>
      <c r="K41" s="48"/>
      <c r="L41" s="106"/>
      <c r="M41" s="104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hidden="1" x14ac:dyDescent="0.2">
      <c r="A42" s="30" t="s">
        <v>3</v>
      </c>
      <c r="B42" s="166"/>
      <c r="C42" s="167"/>
      <c r="D42" s="168" t="s">
        <v>3850</v>
      </c>
      <c r="E42" s="159"/>
      <c r="F42" s="161" t="s">
        <v>1059</v>
      </c>
      <c r="G42" s="162" t="s">
        <v>8</v>
      </c>
      <c r="H42" s="163"/>
      <c r="I42" s="164"/>
      <c r="J42" s="165"/>
      <c r="K42" s="58"/>
      <c r="L42" s="56"/>
      <c r="M42" s="56" t="str">
        <f t="shared" si="0"/>
        <v xml:space="preserve"> </v>
      </c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hidden="1" x14ac:dyDescent="0.2">
      <c r="A43" s="30" t="s">
        <v>3</v>
      </c>
      <c r="B43" s="166"/>
      <c r="C43" s="167"/>
      <c r="D43" s="168" t="s">
        <v>3851</v>
      </c>
      <c r="E43" s="159"/>
      <c r="F43" s="161" t="s">
        <v>4581</v>
      </c>
      <c r="G43" s="162" t="s">
        <v>8</v>
      </c>
      <c r="H43" s="163"/>
      <c r="I43" s="164"/>
      <c r="J43" s="165"/>
      <c r="K43" s="58"/>
      <c r="L43" s="56"/>
      <c r="M43" s="56" t="str">
        <f t="shared" si="0"/>
        <v xml:space="preserve"> </v>
      </c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ht="12" hidden="1" x14ac:dyDescent="0.2">
      <c r="A44" s="30" t="s">
        <v>55</v>
      </c>
      <c r="B44" s="150" t="s">
        <v>1377</v>
      </c>
      <c r="C44" s="151"/>
      <c r="D44" s="52"/>
      <c r="E44" s="157"/>
      <c r="F44" s="43" t="s">
        <v>1372</v>
      </c>
      <c r="G44" s="54"/>
      <c r="H44" s="55"/>
      <c r="I44" s="56"/>
      <c r="J44" s="57"/>
      <c r="K44" s="58"/>
      <c r="L44" s="56"/>
      <c r="M44" s="56" t="str">
        <f>IF(ISNUMBER(H44),L44*H44,IF(ISNUMBER(J44),J44,IF(J44="RATE ONLY",LOWER("RATE ONLY")," ")))</f>
        <v xml:space="preserve"> </v>
      </c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hidden="1" x14ac:dyDescent="0.2">
      <c r="A45" s="30"/>
      <c r="B45" s="42"/>
      <c r="C45" s="51"/>
      <c r="D45" s="52"/>
      <c r="E45" s="51"/>
      <c r="F45" s="53"/>
      <c r="G45" s="103"/>
      <c r="H45" s="45"/>
      <c r="I45" s="104"/>
      <c r="J45" s="105"/>
      <c r="K45" s="48"/>
      <c r="L45" s="106"/>
      <c r="M45" s="104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hidden="1" x14ac:dyDescent="0.2">
      <c r="A46" s="30" t="s">
        <v>56</v>
      </c>
      <c r="B46" s="155"/>
      <c r="C46" s="151" t="s">
        <v>1379</v>
      </c>
      <c r="D46" s="52"/>
      <c r="E46" s="157"/>
      <c r="F46" s="53" t="s">
        <v>1375</v>
      </c>
      <c r="G46" s="54"/>
      <c r="H46" s="55"/>
      <c r="I46" s="56"/>
      <c r="J46" s="57"/>
      <c r="K46" s="58"/>
      <c r="L46" s="56"/>
      <c r="M46" s="56" t="str">
        <f>IF(ISNUMBER(H46),L46*H46,IF(ISNUMBER(J46),J46,IF(J46="RATE ONLY",LOWER("RATE ONLY")," ")))</f>
        <v xml:space="preserve"> </v>
      </c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hidden="1" x14ac:dyDescent="0.2">
      <c r="A47" s="30"/>
      <c r="B47" s="42"/>
      <c r="C47" s="51"/>
      <c r="D47" s="52"/>
      <c r="E47" s="51"/>
      <c r="F47" s="53"/>
      <c r="G47" s="103"/>
      <c r="H47" s="45"/>
      <c r="I47" s="104"/>
      <c r="J47" s="105"/>
      <c r="K47" s="48"/>
      <c r="L47" s="106"/>
      <c r="M47" s="104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hidden="1" x14ac:dyDescent="0.2">
      <c r="A48" s="30" t="s">
        <v>3</v>
      </c>
      <c r="B48" s="166"/>
      <c r="C48" s="167"/>
      <c r="D48" s="168" t="s">
        <v>3850</v>
      </c>
      <c r="E48" s="159"/>
      <c r="F48" s="161" t="s">
        <v>4582</v>
      </c>
      <c r="G48" s="162" t="s">
        <v>8</v>
      </c>
      <c r="H48" s="163"/>
      <c r="I48" s="164"/>
      <c r="J48" s="165"/>
      <c r="K48" s="58"/>
      <c r="L48" s="56"/>
      <c r="M48" s="56" t="str">
        <f t="shared" si="0"/>
        <v xml:space="preserve"> </v>
      </c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hidden="1" x14ac:dyDescent="0.2">
      <c r="A49" s="30" t="s">
        <v>3</v>
      </c>
      <c r="B49" s="166"/>
      <c r="C49" s="167"/>
      <c r="D49" s="168" t="s">
        <v>3851</v>
      </c>
      <c r="E49" s="159"/>
      <c r="F49" s="161" t="s">
        <v>4583</v>
      </c>
      <c r="G49" s="162" t="s">
        <v>8</v>
      </c>
      <c r="H49" s="163"/>
      <c r="I49" s="164"/>
      <c r="J49" s="165"/>
      <c r="K49" s="58"/>
      <c r="L49" s="56"/>
      <c r="M49" s="56" t="str">
        <f t="shared" si="0"/>
        <v xml:space="preserve"> </v>
      </c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hidden="1" x14ac:dyDescent="0.2">
      <c r="A50" s="30" t="s">
        <v>56</v>
      </c>
      <c r="B50" s="155"/>
      <c r="C50" s="151" t="s">
        <v>1380</v>
      </c>
      <c r="D50" s="52"/>
      <c r="E50" s="157"/>
      <c r="F50" s="53" t="s">
        <v>1376</v>
      </c>
      <c r="G50" s="54"/>
      <c r="H50" s="55"/>
      <c r="I50" s="56"/>
      <c r="J50" s="57"/>
      <c r="K50" s="58"/>
      <c r="L50" s="56"/>
      <c r="M50" s="56" t="str">
        <f>IF(ISNUMBER(H50),L50*H50,IF(ISNUMBER(J50),J50,IF(J50="RATE ONLY",LOWER("RATE ONLY")," ")))</f>
        <v xml:space="preserve"> </v>
      </c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hidden="1" x14ac:dyDescent="0.2">
      <c r="A51" s="30"/>
      <c r="B51" s="42"/>
      <c r="C51" s="51"/>
      <c r="D51" s="52"/>
      <c r="E51" s="51"/>
      <c r="F51" s="53"/>
      <c r="G51" s="103"/>
      <c r="H51" s="45"/>
      <c r="I51" s="104"/>
      <c r="J51" s="105"/>
      <c r="K51" s="48"/>
      <c r="L51" s="106"/>
      <c r="M51" s="104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hidden="1" x14ac:dyDescent="0.2">
      <c r="A52" s="30" t="s">
        <v>3</v>
      </c>
      <c r="B52" s="166"/>
      <c r="C52" s="167"/>
      <c r="D52" s="168" t="s">
        <v>3850</v>
      </c>
      <c r="E52" s="159"/>
      <c r="F52" s="161" t="s">
        <v>4582</v>
      </c>
      <c r="G52" s="162" t="s">
        <v>8</v>
      </c>
      <c r="H52" s="163"/>
      <c r="I52" s="164"/>
      <c r="J52" s="165"/>
      <c r="K52" s="58"/>
      <c r="L52" s="56"/>
      <c r="M52" s="56" t="str">
        <f t="shared" ref="M52:M95" si="1">IF(ISNUMBER(H52),L52*H52,IF(ISNUMBER(J52),J52,IF(J52="RATE ONLY",LOWER("RATE ONLY")," ")))</f>
        <v xml:space="preserve"> </v>
      </c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hidden="1" x14ac:dyDescent="0.2">
      <c r="A53" s="30" t="s">
        <v>3</v>
      </c>
      <c r="B53" s="166"/>
      <c r="C53" s="167"/>
      <c r="D53" s="168" t="s">
        <v>3851</v>
      </c>
      <c r="E53" s="159"/>
      <c r="F53" s="161" t="s">
        <v>4583</v>
      </c>
      <c r="G53" s="162" t="s">
        <v>8</v>
      </c>
      <c r="H53" s="163"/>
      <c r="I53" s="164"/>
      <c r="J53" s="165"/>
      <c r="K53" s="58"/>
      <c r="L53" s="56"/>
      <c r="M53" s="56" t="str">
        <f t="shared" si="1"/>
        <v xml:space="preserve"> </v>
      </c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ht="24" hidden="1" x14ac:dyDescent="0.2">
      <c r="A54" s="30" t="s">
        <v>55</v>
      </c>
      <c r="B54" s="150" t="s">
        <v>1384</v>
      </c>
      <c r="C54" s="151"/>
      <c r="D54" s="52"/>
      <c r="E54" s="157"/>
      <c r="F54" s="43" t="s">
        <v>1378</v>
      </c>
      <c r="G54" s="54"/>
      <c r="H54" s="55"/>
      <c r="I54" s="56"/>
      <c r="J54" s="57"/>
      <c r="K54" s="58"/>
      <c r="L54" s="56"/>
      <c r="M54" s="56" t="str">
        <f>IF(ISNUMBER(H54),L54*H54,IF(ISNUMBER(J54),J54,IF(J54="RATE ONLY",LOWER("RATE ONLY")," ")))</f>
        <v xml:space="preserve"> </v>
      </c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hidden="1" x14ac:dyDescent="0.2">
      <c r="A55" s="30"/>
      <c r="B55" s="42"/>
      <c r="C55" s="51"/>
      <c r="D55" s="52"/>
      <c r="E55" s="51"/>
      <c r="F55" s="53"/>
      <c r="G55" s="103"/>
      <c r="H55" s="45"/>
      <c r="I55" s="104"/>
      <c r="J55" s="105"/>
      <c r="K55" s="48"/>
      <c r="L55" s="106"/>
      <c r="M55" s="104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hidden="1" x14ac:dyDescent="0.2">
      <c r="A56" s="30" t="s">
        <v>3</v>
      </c>
      <c r="B56" s="166"/>
      <c r="C56" s="167" t="s">
        <v>1385</v>
      </c>
      <c r="D56" s="168"/>
      <c r="E56" s="159"/>
      <c r="F56" s="161" t="s">
        <v>1381</v>
      </c>
      <c r="G56" s="162" t="s">
        <v>8</v>
      </c>
      <c r="H56" s="163"/>
      <c r="I56" s="164"/>
      <c r="J56" s="165"/>
      <c r="K56" s="58"/>
      <c r="L56" s="56"/>
      <c r="M56" s="56" t="str">
        <f t="shared" si="1"/>
        <v xml:space="preserve"> </v>
      </c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hidden="1" x14ac:dyDescent="0.2">
      <c r="A57" s="30" t="s">
        <v>3</v>
      </c>
      <c r="B57" s="166"/>
      <c r="C57" s="167" t="s">
        <v>1386</v>
      </c>
      <c r="D57" s="168"/>
      <c r="E57" s="159"/>
      <c r="F57" s="161" t="s">
        <v>1382</v>
      </c>
      <c r="G57" s="162" t="s">
        <v>8</v>
      </c>
      <c r="H57" s="163"/>
      <c r="I57" s="164"/>
      <c r="J57" s="165"/>
      <c r="K57" s="58"/>
      <c r="L57" s="56"/>
      <c r="M57" s="56" t="str">
        <f t="shared" si="1"/>
        <v xml:space="preserve"> </v>
      </c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ht="34.200000000000003" hidden="1" x14ac:dyDescent="0.2">
      <c r="A58" s="30" t="s">
        <v>3</v>
      </c>
      <c r="B58" s="166"/>
      <c r="C58" s="167" t="s">
        <v>1387</v>
      </c>
      <c r="D58" s="168"/>
      <c r="E58" s="159"/>
      <c r="F58" s="161" t="s">
        <v>1383</v>
      </c>
      <c r="G58" s="162" t="s">
        <v>8</v>
      </c>
      <c r="H58" s="163"/>
      <c r="I58" s="164"/>
      <c r="J58" s="165"/>
      <c r="K58" s="58"/>
      <c r="L58" s="56"/>
      <c r="M58" s="56" t="str">
        <f t="shared" si="1"/>
        <v xml:space="preserve"> </v>
      </c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ht="12" x14ac:dyDescent="0.2">
      <c r="A59" s="30" t="s">
        <v>55</v>
      </c>
      <c r="B59" s="150" t="s">
        <v>1395</v>
      </c>
      <c r="C59" s="151"/>
      <c r="D59" s="52"/>
      <c r="E59" s="157"/>
      <c r="F59" s="43" t="s">
        <v>1388</v>
      </c>
      <c r="G59" s="54"/>
      <c r="H59" s="55"/>
      <c r="I59" s="56"/>
      <c r="J59" s="57"/>
      <c r="K59" s="58"/>
      <c r="L59" s="56"/>
      <c r="M59" s="56" t="str">
        <f>IF(ISNUMBER(H59),L59*H59,IF(ISNUMBER(J59),J59,IF(J59="RATE ONLY",LOWER("RATE ONLY")," ")))</f>
        <v xml:space="preserve"> </v>
      </c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x14ac:dyDescent="0.2">
      <c r="A60" s="30"/>
      <c r="B60" s="42"/>
      <c r="C60" s="51"/>
      <c r="D60" s="52"/>
      <c r="E60" s="51"/>
      <c r="F60" s="53"/>
      <c r="G60" s="103"/>
      <c r="H60" s="45"/>
      <c r="I60" s="104"/>
      <c r="J60" s="105"/>
      <c r="K60" s="48"/>
      <c r="L60" s="106"/>
      <c r="M60" s="104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x14ac:dyDescent="0.2">
      <c r="A61" s="30" t="s">
        <v>3</v>
      </c>
      <c r="B61" s="155"/>
      <c r="C61" s="151" t="s">
        <v>1398</v>
      </c>
      <c r="D61" s="52"/>
      <c r="E61" s="157"/>
      <c r="F61" s="53" t="s">
        <v>1389</v>
      </c>
      <c r="G61" s="54" t="s">
        <v>19</v>
      </c>
      <c r="H61" s="55"/>
      <c r="I61" s="56"/>
      <c r="J61" s="57"/>
      <c r="K61" s="58" t="s">
        <v>5149</v>
      </c>
      <c r="L61" s="56">
        <v>2.8</v>
      </c>
      <c r="M61" s="56" t="str">
        <f>IF(ISNUMBER(H61),L61*H61,IF(ISNUMBER(J61),J61,IF(J61="RATE ONLY",LOWER("RATE ONLY")," ")))</f>
        <v xml:space="preserve"> </v>
      </c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x14ac:dyDescent="0.2">
      <c r="A62" s="30"/>
      <c r="B62" s="42"/>
      <c r="C62" s="51"/>
      <c r="D62" s="52"/>
      <c r="E62" s="51"/>
      <c r="F62" s="53"/>
      <c r="G62" s="103"/>
      <c r="H62" s="45"/>
      <c r="I62" s="104"/>
      <c r="J62" s="105"/>
      <c r="K62" s="48"/>
      <c r="L62" s="106"/>
      <c r="M62" s="104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x14ac:dyDescent="0.2">
      <c r="A63" s="30" t="s">
        <v>3</v>
      </c>
      <c r="B63" s="155"/>
      <c r="C63" s="151" t="s">
        <v>1399</v>
      </c>
      <c r="D63" s="52"/>
      <c r="E63" s="157"/>
      <c r="F63" s="53" t="s">
        <v>1390</v>
      </c>
      <c r="G63" s="54" t="s">
        <v>19</v>
      </c>
      <c r="H63" s="55"/>
      <c r="I63" s="56"/>
      <c r="J63" s="57"/>
      <c r="K63" s="58" t="s">
        <v>5149</v>
      </c>
      <c r="L63" s="56">
        <v>3</v>
      </c>
      <c r="M63" s="56" t="str">
        <f>IF(ISNUMBER(H63),L63*H63,IF(ISNUMBER(J63),J63,IF(J63="RATE ONLY",LOWER("RATE ONLY")," ")))</f>
        <v xml:space="preserve"> </v>
      </c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x14ac:dyDescent="0.2">
      <c r="A64" s="30"/>
      <c r="B64" s="42"/>
      <c r="C64" s="51"/>
      <c r="D64" s="52"/>
      <c r="E64" s="51"/>
      <c r="F64" s="53"/>
      <c r="G64" s="103"/>
      <c r="H64" s="45"/>
      <c r="I64" s="104"/>
      <c r="J64" s="105"/>
      <c r="K64" s="48"/>
      <c r="L64" s="106"/>
      <c r="M64" s="104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hidden="1" x14ac:dyDescent="0.2">
      <c r="A65" s="30" t="s">
        <v>3</v>
      </c>
      <c r="B65" s="166"/>
      <c r="C65" s="167" t="s">
        <v>1400</v>
      </c>
      <c r="D65" s="168"/>
      <c r="E65" s="159"/>
      <c r="F65" s="161" t="s">
        <v>1391</v>
      </c>
      <c r="G65" s="162" t="s">
        <v>19</v>
      </c>
      <c r="H65" s="163"/>
      <c r="I65" s="164"/>
      <c r="J65" s="165"/>
      <c r="K65" s="58"/>
      <c r="L65" s="56"/>
      <c r="M65" s="56" t="str">
        <f t="shared" si="1"/>
        <v xml:space="preserve"> </v>
      </c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hidden="1" x14ac:dyDescent="0.2">
      <c r="A66" s="30" t="s">
        <v>3</v>
      </c>
      <c r="B66" s="166"/>
      <c r="C66" s="167" t="s">
        <v>1401</v>
      </c>
      <c r="D66" s="168"/>
      <c r="E66" s="159"/>
      <c r="F66" s="161" t="s">
        <v>4268</v>
      </c>
      <c r="G66" s="162" t="s">
        <v>19</v>
      </c>
      <c r="H66" s="163"/>
      <c r="I66" s="164"/>
      <c r="J66" s="165"/>
      <c r="K66" s="58"/>
      <c r="L66" s="56"/>
      <c r="M66" s="56" t="str">
        <f t="shared" si="1"/>
        <v xml:space="preserve"> </v>
      </c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hidden="1" x14ac:dyDescent="0.2">
      <c r="A67" s="30" t="s">
        <v>3</v>
      </c>
      <c r="B67" s="166"/>
      <c r="C67" s="167" t="s">
        <v>1402</v>
      </c>
      <c r="D67" s="168"/>
      <c r="E67" s="159"/>
      <c r="F67" s="161" t="s">
        <v>1392</v>
      </c>
      <c r="G67" s="162" t="s">
        <v>19</v>
      </c>
      <c r="H67" s="163"/>
      <c r="I67" s="164"/>
      <c r="J67" s="165"/>
      <c r="K67" s="58"/>
      <c r="L67" s="56"/>
      <c r="M67" s="56" t="str">
        <f t="shared" si="1"/>
        <v xml:space="preserve"> </v>
      </c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hidden="1" x14ac:dyDescent="0.2">
      <c r="A68" s="30" t="s">
        <v>3</v>
      </c>
      <c r="B68" s="166"/>
      <c r="C68" s="167" t="s">
        <v>1403</v>
      </c>
      <c r="D68" s="168"/>
      <c r="E68" s="159"/>
      <c r="F68" s="161" t="s">
        <v>1393</v>
      </c>
      <c r="G68" s="162" t="s">
        <v>19</v>
      </c>
      <c r="H68" s="163"/>
      <c r="I68" s="164"/>
      <c r="J68" s="165"/>
      <c r="K68" s="58"/>
      <c r="L68" s="56"/>
      <c r="M68" s="56" t="str">
        <f t="shared" si="1"/>
        <v xml:space="preserve"> </v>
      </c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2" customFormat="1" hidden="1" x14ac:dyDescent="0.2">
      <c r="A69" s="30" t="s">
        <v>3</v>
      </c>
      <c r="B69" s="166"/>
      <c r="C69" s="167" t="s">
        <v>1404</v>
      </c>
      <c r="D69" s="168"/>
      <c r="E69" s="159"/>
      <c r="F69" s="161" t="s">
        <v>1394</v>
      </c>
      <c r="G69" s="162" t="s">
        <v>19</v>
      </c>
      <c r="H69" s="163"/>
      <c r="I69" s="164"/>
      <c r="J69" s="165"/>
      <c r="K69" s="58"/>
      <c r="L69" s="56"/>
      <c r="M69" s="56" t="str">
        <f t="shared" si="1"/>
        <v xml:space="preserve"> </v>
      </c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</row>
    <row r="70" spans="1:113" s="112" customFormat="1" hidden="1" x14ac:dyDescent="0.2">
      <c r="A70" s="30" t="s">
        <v>3</v>
      </c>
      <c r="B70" s="166"/>
      <c r="C70" s="167" t="s">
        <v>3826</v>
      </c>
      <c r="D70" s="168"/>
      <c r="E70" s="159"/>
      <c r="F70" s="161" t="s">
        <v>4269</v>
      </c>
      <c r="G70" s="162" t="s">
        <v>19</v>
      </c>
      <c r="H70" s="163"/>
      <c r="I70" s="164"/>
      <c r="J70" s="165"/>
      <c r="K70" s="58"/>
      <c r="L70" s="56"/>
      <c r="M70" s="56" t="str">
        <f t="shared" si="1"/>
        <v xml:space="preserve"> </v>
      </c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</row>
    <row r="71" spans="1:113" s="112" customFormat="1" ht="12" x14ac:dyDescent="0.2">
      <c r="A71" s="30" t="s">
        <v>55</v>
      </c>
      <c r="B71" s="150" t="s">
        <v>1409</v>
      </c>
      <c r="C71" s="151"/>
      <c r="D71" s="52"/>
      <c r="E71" s="157"/>
      <c r="F71" s="43" t="s">
        <v>1396</v>
      </c>
      <c r="G71" s="54"/>
      <c r="H71" s="55"/>
      <c r="I71" s="56"/>
      <c r="J71" s="57"/>
      <c r="K71" s="58"/>
      <c r="L71" s="56"/>
      <c r="M71" s="56" t="str">
        <f>IF(ISNUMBER(H71),L71*H71,IF(ISNUMBER(J71),J71,IF(J71="RATE ONLY",LOWER("RATE ONLY")," ")))</f>
        <v xml:space="preserve"> </v>
      </c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</row>
    <row r="72" spans="1:113" s="112" customFormat="1" x14ac:dyDescent="0.2">
      <c r="A72" s="30"/>
      <c r="B72" s="42"/>
      <c r="C72" s="51"/>
      <c r="D72" s="52"/>
      <c r="E72" s="51"/>
      <c r="F72" s="53"/>
      <c r="G72" s="103"/>
      <c r="H72" s="45"/>
      <c r="I72" s="104"/>
      <c r="J72" s="105"/>
      <c r="K72" s="48"/>
      <c r="L72" s="106"/>
      <c r="M72" s="104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</row>
    <row r="73" spans="1:113" s="112" customFormat="1" ht="34.200000000000003" hidden="1" x14ac:dyDescent="0.2">
      <c r="A73" s="30" t="s">
        <v>56</v>
      </c>
      <c r="B73" s="155"/>
      <c r="C73" s="151" t="s">
        <v>1410</v>
      </c>
      <c r="D73" s="52"/>
      <c r="E73" s="157"/>
      <c r="F73" s="53" t="s">
        <v>1397</v>
      </c>
      <c r="G73" s="54" t="s">
        <v>8</v>
      </c>
      <c r="H73" s="55"/>
      <c r="I73" s="56"/>
      <c r="J73" s="57"/>
      <c r="K73" s="58"/>
      <c r="L73" s="56"/>
      <c r="M73" s="56" t="str">
        <f>IF(ISNUMBER(H73),L73*H73,IF(ISNUMBER(J73),J73,IF(J73="RATE ONLY",LOWER("RATE ONLY")," ")))</f>
        <v xml:space="preserve"> </v>
      </c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</row>
    <row r="74" spans="1:113" s="112" customFormat="1" hidden="1" x14ac:dyDescent="0.2">
      <c r="A74" s="30"/>
      <c r="B74" s="42"/>
      <c r="C74" s="51"/>
      <c r="D74" s="52"/>
      <c r="E74" s="51"/>
      <c r="F74" s="53"/>
      <c r="G74" s="103"/>
      <c r="H74" s="45"/>
      <c r="I74" s="104"/>
      <c r="J74" s="105"/>
      <c r="K74" s="48"/>
      <c r="L74" s="106"/>
      <c r="M74" s="104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</row>
    <row r="75" spans="1:113" s="112" customFormat="1" ht="45.6" hidden="1" x14ac:dyDescent="0.2">
      <c r="A75" s="30" t="s">
        <v>56</v>
      </c>
      <c r="B75" s="155"/>
      <c r="C75" s="151" t="s">
        <v>1411</v>
      </c>
      <c r="D75" s="52"/>
      <c r="E75" s="157"/>
      <c r="F75" s="53" t="s">
        <v>1405</v>
      </c>
      <c r="G75" s="54" t="s">
        <v>8</v>
      </c>
      <c r="H75" s="55"/>
      <c r="I75" s="56"/>
      <c r="J75" s="57"/>
      <c r="K75" s="58"/>
      <c r="L75" s="56"/>
      <c r="M75" s="56" t="str">
        <f>IF(ISNUMBER(H75),L75*H75,IF(ISNUMBER(J75),J75,IF(J75="RATE ONLY",LOWER("RATE ONLY")," ")))</f>
        <v xml:space="preserve"> </v>
      </c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</row>
    <row r="76" spans="1:113" s="112" customFormat="1" hidden="1" x14ac:dyDescent="0.2">
      <c r="A76" s="30"/>
      <c r="B76" s="42"/>
      <c r="C76" s="51"/>
      <c r="D76" s="52"/>
      <c r="E76" s="51"/>
      <c r="F76" s="53"/>
      <c r="G76" s="103"/>
      <c r="H76" s="45"/>
      <c r="I76" s="104"/>
      <c r="J76" s="105"/>
      <c r="K76" s="48"/>
      <c r="L76" s="106"/>
      <c r="M76" s="104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</row>
    <row r="77" spans="1:113" s="112" customFormat="1" hidden="1" x14ac:dyDescent="0.2">
      <c r="A77" s="30" t="s">
        <v>56</v>
      </c>
      <c r="B77" s="155"/>
      <c r="C77" s="151" t="s">
        <v>1412</v>
      </c>
      <c r="D77" s="52"/>
      <c r="E77" s="157"/>
      <c r="F77" s="53" t="s">
        <v>1406</v>
      </c>
      <c r="G77" s="54" t="s">
        <v>8</v>
      </c>
      <c r="H77" s="55"/>
      <c r="I77" s="56"/>
      <c r="J77" s="57"/>
      <c r="K77" s="58"/>
      <c r="L77" s="56"/>
      <c r="M77" s="56" t="str">
        <f>IF(ISNUMBER(H77),L77*H77,IF(ISNUMBER(J77),J77,IF(J77="RATE ONLY",LOWER("RATE ONLY")," ")))</f>
        <v xml:space="preserve"> </v>
      </c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</row>
    <row r="78" spans="1:113" s="112" customFormat="1" hidden="1" x14ac:dyDescent="0.2">
      <c r="A78" s="30"/>
      <c r="B78" s="42"/>
      <c r="C78" s="51"/>
      <c r="D78" s="52"/>
      <c r="E78" s="51"/>
      <c r="F78" s="53"/>
      <c r="G78" s="103"/>
      <c r="H78" s="45"/>
      <c r="I78" s="104"/>
      <c r="J78" s="105"/>
      <c r="K78" s="48"/>
      <c r="L78" s="106"/>
      <c r="M78" s="104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</row>
    <row r="79" spans="1:113" s="112" customFormat="1" hidden="1" x14ac:dyDescent="0.2">
      <c r="A79" s="30" t="s">
        <v>56</v>
      </c>
      <c r="B79" s="155"/>
      <c r="C79" s="151" t="s">
        <v>1413</v>
      </c>
      <c r="D79" s="52"/>
      <c r="E79" s="157"/>
      <c r="F79" s="53" t="s">
        <v>3828</v>
      </c>
      <c r="G79" s="54"/>
      <c r="H79" s="55"/>
      <c r="I79" s="56"/>
      <c r="J79" s="57"/>
      <c r="K79" s="58"/>
      <c r="L79" s="56"/>
      <c r="M79" s="56" t="str">
        <f>IF(ISNUMBER(H79),L79*H79,IF(ISNUMBER(J79),J79,IF(J79="RATE ONLY",LOWER("RATE ONLY")," ")))</f>
        <v xml:space="preserve"> </v>
      </c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</row>
    <row r="80" spans="1:113" s="112" customFormat="1" hidden="1" x14ac:dyDescent="0.2">
      <c r="A80" s="30"/>
      <c r="B80" s="42"/>
      <c r="C80" s="51"/>
      <c r="D80" s="52"/>
      <c r="E80" s="51"/>
      <c r="F80" s="53"/>
      <c r="G80" s="103"/>
      <c r="H80" s="45"/>
      <c r="I80" s="104"/>
      <c r="J80" s="105"/>
      <c r="K80" s="48"/>
      <c r="L80" s="106"/>
      <c r="M80" s="104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</row>
    <row r="81" spans="1:113" s="112" customFormat="1" hidden="1" x14ac:dyDescent="0.2">
      <c r="A81" s="30" t="s">
        <v>3</v>
      </c>
      <c r="B81" s="166"/>
      <c r="C81" s="167"/>
      <c r="D81" s="168" t="s">
        <v>3850</v>
      </c>
      <c r="E81" s="159"/>
      <c r="F81" s="161" t="s">
        <v>1424</v>
      </c>
      <c r="G81" s="162" t="s">
        <v>8</v>
      </c>
      <c r="H81" s="163"/>
      <c r="I81" s="164"/>
      <c r="J81" s="165"/>
      <c r="K81" s="58"/>
      <c r="L81" s="56"/>
      <c r="M81" s="56" t="str">
        <f t="shared" si="1"/>
        <v xml:space="preserve"> </v>
      </c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</row>
    <row r="82" spans="1:113" s="112" customFormat="1" hidden="1" x14ac:dyDescent="0.2">
      <c r="A82" s="30" t="s">
        <v>3</v>
      </c>
      <c r="B82" s="166"/>
      <c r="C82" s="167"/>
      <c r="D82" s="168" t="s">
        <v>3851</v>
      </c>
      <c r="E82" s="159"/>
      <c r="F82" s="161" t="s">
        <v>1425</v>
      </c>
      <c r="G82" s="162" t="s">
        <v>8</v>
      </c>
      <c r="H82" s="163"/>
      <c r="I82" s="164"/>
      <c r="J82" s="165"/>
      <c r="K82" s="58"/>
      <c r="L82" s="56"/>
      <c r="M82" s="56" t="str">
        <f t="shared" si="1"/>
        <v xml:space="preserve"> </v>
      </c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</row>
    <row r="83" spans="1:113" s="112" customFormat="1" hidden="1" x14ac:dyDescent="0.2">
      <c r="A83" s="30" t="s">
        <v>3</v>
      </c>
      <c r="B83" s="166"/>
      <c r="C83" s="167"/>
      <c r="D83" s="168" t="s">
        <v>3852</v>
      </c>
      <c r="E83" s="159"/>
      <c r="F83" s="161" t="s">
        <v>3834</v>
      </c>
      <c r="G83" s="162" t="s">
        <v>8</v>
      </c>
      <c r="H83" s="163"/>
      <c r="I83" s="164"/>
      <c r="J83" s="165"/>
      <c r="K83" s="58"/>
      <c r="L83" s="56"/>
      <c r="M83" s="56" t="str">
        <f t="shared" si="1"/>
        <v xml:space="preserve"> </v>
      </c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</row>
    <row r="84" spans="1:113" s="112" customFormat="1" hidden="1" x14ac:dyDescent="0.2">
      <c r="A84" s="30" t="s">
        <v>56</v>
      </c>
      <c r="B84" s="155"/>
      <c r="C84" s="151" t="s">
        <v>1414</v>
      </c>
      <c r="D84" s="52"/>
      <c r="E84" s="157"/>
      <c r="F84" s="53" t="s">
        <v>1407</v>
      </c>
      <c r="G84" s="54"/>
      <c r="H84" s="55"/>
      <c r="I84" s="56"/>
      <c r="J84" s="57"/>
      <c r="K84" s="58"/>
      <c r="L84" s="56"/>
      <c r="M84" s="56" t="str">
        <f>IF(ISNUMBER(H84),L84*H84,IF(ISNUMBER(J84),J84,IF(J84="RATE ONLY",LOWER("RATE ONLY")," ")))</f>
        <v xml:space="preserve"> </v>
      </c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</row>
    <row r="85" spans="1:113" s="112" customFormat="1" hidden="1" x14ac:dyDescent="0.2">
      <c r="A85" s="30"/>
      <c r="B85" s="42"/>
      <c r="C85" s="51"/>
      <c r="D85" s="52"/>
      <c r="E85" s="51"/>
      <c r="F85" s="53"/>
      <c r="G85" s="103"/>
      <c r="H85" s="45"/>
      <c r="I85" s="104"/>
      <c r="J85" s="105"/>
      <c r="K85" s="48"/>
      <c r="L85" s="106"/>
      <c r="M85" s="104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</row>
    <row r="86" spans="1:113" s="112" customFormat="1" hidden="1" x14ac:dyDescent="0.2">
      <c r="A86" s="30" t="s">
        <v>3</v>
      </c>
      <c r="B86" s="166"/>
      <c r="C86" s="167"/>
      <c r="D86" s="168" t="s">
        <v>3850</v>
      </c>
      <c r="E86" s="159"/>
      <c r="F86" s="161" t="s">
        <v>1428</v>
      </c>
      <c r="G86" s="162" t="s">
        <v>8</v>
      </c>
      <c r="H86" s="163"/>
      <c r="I86" s="164"/>
      <c r="J86" s="165"/>
      <c r="K86" s="58"/>
      <c r="L86" s="56"/>
      <c r="M86" s="56" t="str">
        <f t="shared" si="1"/>
        <v xml:space="preserve"> </v>
      </c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</row>
    <row r="87" spans="1:113" s="112" customFormat="1" ht="22.8" hidden="1" x14ac:dyDescent="0.2">
      <c r="A87" s="30" t="s">
        <v>3</v>
      </c>
      <c r="B87" s="166"/>
      <c r="C87" s="167"/>
      <c r="D87" s="168" t="s">
        <v>3851</v>
      </c>
      <c r="E87" s="159"/>
      <c r="F87" s="161" t="s">
        <v>1429</v>
      </c>
      <c r="G87" s="162" t="s">
        <v>8</v>
      </c>
      <c r="H87" s="163"/>
      <c r="I87" s="164"/>
      <c r="J87" s="165"/>
      <c r="K87" s="58"/>
      <c r="L87" s="56"/>
      <c r="M87" s="56" t="str">
        <f t="shared" si="1"/>
        <v xml:space="preserve"> </v>
      </c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</row>
    <row r="88" spans="1:113" s="112" customFormat="1" x14ac:dyDescent="0.2">
      <c r="A88" s="30" t="s">
        <v>56</v>
      </c>
      <c r="B88" s="155"/>
      <c r="C88" s="151" t="s">
        <v>3827</v>
      </c>
      <c r="D88" s="52"/>
      <c r="E88" s="157"/>
      <c r="F88" s="53" t="s">
        <v>1408</v>
      </c>
      <c r="G88" s="54" t="s">
        <v>8</v>
      </c>
      <c r="H88" s="55"/>
      <c r="I88" s="56"/>
      <c r="J88" s="57"/>
      <c r="K88" s="58"/>
      <c r="L88" s="56">
        <v>3</v>
      </c>
      <c r="M88" s="56" t="str">
        <f>IF(ISNUMBER(H88),L88*H88,IF(ISNUMBER(J88),J88,IF(J88="RATE ONLY",LOWER("RATE ONLY")," ")))</f>
        <v xml:space="preserve"> </v>
      </c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</row>
    <row r="89" spans="1:113" s="112" customFormat="1" x14ac:dyDescent="0.2">
      <c r="A89" s="30"/>
      <c r="B89" s="42"/>
      <c r="C89" s="51"/>
      <c r="D89" s="52"/>
      <c r="E89" s="51"/>
      <c r="F89" s="53"/>
      <c r="G89" s="103"/>
      <c r="H89" s="45"/>
      <c r="I89" s="104"/>
      <c r="J89" s="105"/>
      <c r="K89" s="48"/>
      <c r="L89" s="106"/>
      <c r="M89" s="104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</row>
    <row r="90" spans="1:113" s="112" customFormat="1" ht="24" hidden="1" x14ac:dyDescent="0.2">
      <c r="A90" s="30" t="s">
        <v>55</v>
      </c>
      <c r="B90" s="150" t="s">
        <v>1421</v>
      </c>
      <c r="C90" s="151"/>
      <c r="D90" s="52"/>
      <c r="E90" s="157"/>
      <c r="F90" s="43" t="s">
        <v>1415</v>
      </c>
      <c r="G90" s="54"/>
      <c r="H90" s="55"/>
      <c r="I90" s="56"/>
      <c r="J90" s="57"/>
      <c r="K90" s="58"/>
      <c r="L90" s="56"/>
      <c r="M90" s="56" t="str">
        <f>IF(ISNUMBER(H90),L90*H90,IF(ISNUMBER(J90),J90,IF(J90="RATE ONLY",LOWER("RATE ONLY")," ")))</f>
        <v xml:space="preserve"> </v>
      </c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</row>
    <row r="91" spans="1:113" s="112" customFormat="1" hidden="1" x14ac:dyDescent="0.2">
      <c r="A91" s="30"/>
      <c r="B91" s="42"/>
      <c r="C91" s="51"/>
      <c r="D91" s="52"/>
      <c r="E91" s="51"/>
      <c r="F91" s="53"/>
      <c r="G91" s="103"/>
      <c r="H91" s="45"/>
      <c r="I91" s="104"/>
      <c r="J91" s="105"/>
      <c r="K91" s="48"/>
      <c r="L91" s="106"/>
      <c r="M91" s="104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</row>
    <row r="92" spans="1:113" s="112" customFormat="1" ht="34.200000000000003" hidden="1" x14ac:dyDescent="0.2">
      <c r="A92" s="30" t="s">
        <v>3</v>
      </c>
      <c r="B92" s="166"/>
      <c r="C92" s="167" t="s">
        <v>1422</v>
      </c>
      <c r="D92" s="168"/>
      <c r="E92" s="159"/>
      <c r="F92" s="161" t="s">
        <v>1417</v>
      </c>
      <c r="G92" s="162" t="s">
        <v>8</v>
      </c>
      <c r="H92" s="163"/>
      <c r="I92" s="164"/>
      <c r="J92" s="165"/>
      <c r="K92" s="58"/>
      <c r="L92" s="56"/>
      <c r="M92" s="56" t="str">
        <f t="shared" si="1"/>
        <v xml:space="preserve"> </v>
      </c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</row>
    <row r="93" spans="1:113" s="112" customFormat="1" ht="34.200000000000003" hidden="1" x14ac:dyDescent="0.2">
      <c r="A93" s="30" t="s">
        <v>3</v>
      </c>
      <c r="B93" s="166"/>
      <c r="C93" s="167" t="s">
        <v>1423</v>
      </c>
      <c r="D93" s="168"/>
      <c r="E93" s="159"/>
      <c r="F93" s="161" t="s">
        <v>1416</v>
      </c>
      <c r="G93" s="162" t="s">
        <v>8</v>
      </c>
      <c r="H93" s="163"/>
      <c r="I93" s="164"/>
      <c r="J93" s="165"/>
      <c r="K93" s="58"/>
      <c r="L93" s="56"/>
      <c r="M93" s="56" t="str">
        <f t="shared" si="1"/>
        <v xml:space="preserve"> </v>
      </c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</row>
    <row r="94" spans="1:113" s="112" customFormat="1" ht="45.6" hidden="1" x14ac:dyDescent="0.2">
      <c r="A94" s="30" t="s">
        <v>3</v>
      </c>
      <c r="B94" s="166"/>
      <c r="C94" s="167" t="s">
        <v>3829</v>
      </c>
      <c r="D94" s="168"/>
      <c r="E94" s="159"/>
      <c r="F94" s="161" t="s">
        <v>1418</v>
      </c>
      <c r="G94" s="162" t="s">
        <v>8</v>
      </c>
      <c r="H94" s="163"/>
      <c r="I94" s="164"/>
      <c r="J94" s="165"/>
      <c r="K94" s="58"/>
      <c r="L94" s="56"/>
      <c r="M94" s="56" t="str">
        <f t="shared" si="1"/>
        <v xml:space="preserve"> </v>
      </c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</row>
    <row r="95" spans="1:113" s="112" customFormat="1" ht="22.8" hidden="1" x14ac:dyDescent="0.2">
      <c r="A95" s="30" t="s">
        <v>3</v>
      </c>
      <c r="B95" s="166"/>
      <c r="C95" s="167" t="s">
        <v>3830</v>
      </c>
      <c r="D95" s="168"/>
      <c r="E95" s="159"/>
      <c r="F95" s="161" t="s">
        <v>1419</v>
      </c>
      <c r="G95" s="162" t="s">
        <v>3518</v>
      </c>
      <c r="H95" s="163"/>
      <c r="I95" s="164"/>
      <c r="J95" s="165"/>
      <c r="K95" s="58"/>
      <c r="L95" s="56"/>
      <c r="M95" s="56" t="str">
        <f t="shared" si="1"/>
        <v xml:space="preserve"> </v>
      </c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</row>
    <row r="96" spans="1:113" s="112" customFormat="1" ht="22.8" hidden="1" x14ac:dyDescent="0.2">
      <c r="A96" s="30" t="s">
        <v>3</v>
      </c>
      <c r="B96" s="166"/>
      <c r="C96" s="167" t="s">
        <v>3831</v>
      </c>
      <c r="D96" s="168"/>
      <c r="E96" s="159"/>
      <c r="F96" s="161" t="s">
        <v>1420</v>
      </c>
      <c r="G96" s="162" t="s">
        <v>3518</v>
      </c>
      <c r="H96" s="163"/>
      <c r="I96" s="164"/>
      <c r="J96" s="165"/>
      <c r="K96" s="58"/>
      <c r="L96" s="56"/>
      <c r="M96" s="56" t="str">
        <f t="shared" ref="M96:M126" si="2">IF(ISNUMBER(H96),L96*H96,IF(ISNUMBER(J96),J96,IF(J96="RATE ONLY",LOWER("RATE ONLY")," ")))</f>
        <v xml:space="preserve"> </v>
      </c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</row>
    <row r="97" spans="1:113" s="112" customFormat="1" ht="24" hidden="1" x14ac:dyDescent="0.2">
      <c r="A97" s="30" t="s">
        <v>55</v>
      </c>
      <c r="B97" s="150" t="s">
        <v>1426</v>
      </c>
      <c r="C97" s="151"/>
      <c r="D97" s="52"/>
      <c r="E97" s="157"/>
      <c r="F97" s="43" t="s">
        <v>3832</v>
      </c>
      <c r="G97" s="54"/>
      <c r="H97" s="55"/>
      <c r="I97" s="56"/>
      <c r="J97" s="57"/>
      <c r="K97" s="58"/>
      <c r="L97" s="56"/>
      <c r="M97" s="56" t="str">
        <f>IF(ISNUMBER(H97),L97*H97,IF(ISNUMBER(J97),J97,IF(J97="RATE ONLY",LOWER("RATE ONLY")," ")))</f>
        <v xml:space="preserve"> </v>
      </c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</row>
    <row r="98" spans="1:113" s="112" customFormat="1" hidden="1" x14ac:dyDescent="0.2">
      <c r="A98" s="30"/>
      <c r="B98" s="42"/>
      <c r="C98" s="51"/>
      <c r="D98" s="52"/>
      <c r="E98" s="51"/>
      <c r="F98" s="53"/>
      <c r="G98" s="103"/>
      <c r="H98" s="45"/>
      <c r="I98" s="104"/>
      <c r="J98" s="105"/>
      <c r="K98" s="48"/>
      <c r="L98" s="106"/>
      <c r="M98" s="104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</row>
    <row r="99" spans="1:113" s="112" customFormat="1" hidden="1" x14ac:dyDescent="0.2">
      <c r="A99" s="30" t="s">
        <v>3</v>
      </c>
      <c r="B99" s="166"/>
      <c r="C99" s="167" t="s">
        <v>1430</v>
      </c>
      <c r="D99" s="168"/>
      <c r="E99" s="159"/>
      <c r="F99" s="161" t="s">
        <v>1424</v>
      </c>
      <c r="G99" s="162" t="s">
        <v>8</v>
      </c>
      <c r="H99" s="163"/>
      <c r="I99" s="164"/>
      <c r="J99" s="165"/>
      <c r="K99" s="58"/>
      <c r="L99" s="56"/>
      <c r="M99" s="56" t="str">
        <f t="shared" si="2"/>
        <v xml:space="preserve"> </v>
      </c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</row>
    <row r="100" spans="1:113" s="112" customFormat="1" hidden="1" x14ac:dyDescent="0.2">
      <c r="A100" s="30" t="s">
        <v>3</v>
      </c>
      <c r="B100" s="166"/>
      <c r="C100" s="167" t="s">
        <v>1431</v>
      </c>
      <c r="D100" s="168"/>
      <c r="E100" s="159"/>
      <c r="F100" s="161" t="s">
        <v>1425</v>
      </c>
      <c r="G100" s="162" t="s">
        <v>8</v>
      </c>
      <c r="H100" s="163"/>
      <c r="I100" s="164"/>
      <c r="J100" s="165"/>
      <c r="K100" s="58"/>
      <c r="L100" s="56"/>
      <c r="M100" s="56" t="str">
        <f t="shared" si="2"/>
        <v xml:space="preserve"> </v>
      </c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</row>
    <row r="101" spans="1:113" s="112" customFormat="1" hidden="1" x14ac:dyDescent="0.2">
      <c r="A101" s="30" t="s">
        <v>3</v>
      </c>
      <c r="B101" s="166"/>
      <c r="C101" s="167" t="s">
        <v>3833</v>
      </c>
      <c r="D101" s="168"/>
      <c r="E101" s="159"/>
      <c r="F101" s="161" t="s">
        <v>3834</v>
      </c>
      <c r="G101" s="162" t="s">
        <v>8</v>
      </c>
      <c r="H101" s="163"/>
      <c r="I101" s="164"/>
      <c r="J101" s="165"/>
      <c r="K101" s="58"/>
      <c r="L101" s="56"/>
      <c r="M101" s="56" t="str">
        <f t="shared" si="2"/>
        <v xml:space="preserve"> </v>
      </c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</row>
    <row r="102" spans="1:113" s="112" customFormat="1" ht="24" hidden="1" x14ac:dyDescent="0.2">
      <c r="A102" s="30" t="s">
        <v>55</v>
      </c>
      <c r="B102" s="150" t="s">
        <v>1432</v>
      </c>
      <c r="C102" s="151"/>
      <c r="D102" s="52"/>
      <c r="E102" s="157"/>
      <c r="F102" s="43" t="s">
        <v>1427</v>
      </c>
      <c r="G102" s="54"/>
      <c r="H102" s="55"/>
      <c r="I102" s="56"/>
      <c r="J102" s="57"/>
      <c r="K102" s="58"/>
      <c r="L102" s="56"/>
      <c r="M102" s="56" t="str">
        <f>IF(ISNUMBER(H102),L102*H102,IF(ISNUMBER(J102),J102,IF(J102="RATE ONLY",LOWER("RATE ONLY")," ")))</f>
        <v xml:space="preserve"> </v>
      </c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</row>
    <row r="103" spans="1:113" s="112" customFormat="1" hidden="1" x14ac:dyDescent="0.2">
      <c r="A103" s="30"/>
      <c r="B103" s="42"/>
      <c r="C103" s="51"/>
      <c r="D103" s="52"/>
      <c r="E103" s="51"/>
      <c r="F103" s="53"/>
      <c r="G103" s="103"/>
      <c r="H103" s="45"/>
      <c r="I103" s="104"/>
      <c r="J103" s="105"/>
      <c r="K103" s="48"/>
      <c r="L103" s="106"/>
      <c r="M103" s="104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</row>
    <row r="104" spans="1:113" s="112" customFormat="1" hidden="1" x14ac:dyDescent="0.2">
      <c r="A104" s="30" t="s">
        <v>3</v>
      </c>
      <c r="B104" s="166"/>
      <c r="C104" s="167" t="s">
        <v>3835</v>
      </c>
      <c r="D104" s="168"/>
      <c r="E104" s="159"/>
      <c r="F104" s="161" t="s">
        <v>1428</v>
      </c>
      <c r="G104" s="162" t="s">
        <v>8</v>
      </c>
      <c r="H104" s="163"/>
      <c r="I104" s="164"/>
      <c r="J104" s="165"/>
      <c r="K104" s="58"/>
      <c r="L104" s="56"/>
      <c r="M104" s="56" t="str">
        <f t="shared" si="2"/>
        <v xml:space="preserve"> </v>
      </c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</row>
    <row r="105" spans="1:113" s="112" customFormat="1" ht="22.8" hidden="1" x14ac:dyDescent="0.2">
      <c r="A105" s="30" t="s">
        <v>3</v>
      </c>
      <c r="B105" s="166"/>
      <c r="C105" s="167" t="s">
        <v>3836</v>
      </c>
      <c r="D105" s="168"/>
      <c r="E105" s="159"/>
      <c r="F105" s="161" t="s">
        <v>1429</v>
      </c>
      <c r="G105" s="162" t="s">
        <v>8</v>
      </c>
      <c r="H105" s="163"/>
      <c r="I105" s="164"/>
      <c r="J105" s="165"/>
      <c r="K105" s="58"/>
      <c r="L105" s="56"/>
      <c r="M105" s="56" t="str">
        <f t="shared" si="2"/>
        <v xml:space="preserve"> </v>
      </c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</row>
    <row r="106" spans="1:113" s="112" customFormat="1" ht="24" x14ac:dyDescent="0.2">
      <c r="A106" s="30" t="s">
        <v>55</v>
      </c>
      <c r="B106" s="150" t="s">
        <v>1434</v>
      </c>
      <c r="C106" s="151"/>
      <c r="D106" s="52"/>
      <c r="E106" s="157"/>
      <c r="F106" s="43" t="s">
        <v>1433</v>
      </c>
      <c r="G106" s="54" t="s">
        <v>8</v>
      </c>
      <c r="H106" s="55"/>
      <c r="I106" s="56"/>
      <c r="J106" s="57"/>
      <c r="K106" s="58"/>
      <c r="L106" s="56">
        <v>15</v>
      </c>
      <c r="M106" s="56" t="str">
        <f>IF(ISNUMBER(H106),L106*H106,IF(ISNUMBER(J106),J106,IF(J106="RATE ONLY",LOWER("RATE ONLY")," ")))</f>
        <v xml:space="preserve"> </v>
      </c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</row>
    <row r="107" spans="1:113" s="112" customFormat="1" x14ac:dyDescent="0.2">
      <c r="A107" s="30"/>
      <c r="B107" s="42"/>
      <c r="C107" s="51"/>
      <c r="D107" s="52"/>
      <c r="E107" s="51"/>
      <c r="F107" s="53"/>
      <c r="G107" s="103"/>
      <c r="H107" s="45"/>
      <c r="I107" s="104"/>
      <c r="J107" s="105"/>
      <c r="K107" s="48"/>
      <c r="L107" s="106"/>
      <c r="M107" s="104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</row>
    <row r="108" spans="1:113" s="112" customFormat="1" ht="12" hidden="1" x14ac:dyDescent="0.2">
      <c r="A108" s="30" t="s">
        <v>55</v>
      </c>
      <c r="B108" s="150" t="s">
        <v>1437</v>
      </c>
      <c r="C108" s="151"/>
      <c r="D108" s="52"/>
      <c r="E108" s="157"/>
      <c r="F108" s="43" t="s">
        <v>1435</v>
      </c>
      <c r="G108" s="54"/>
      <c r="H108" s="55"/>
      <c r="I108" s="56"/>
      <c r="J108" s="57"/>
      <c r="K108" s="58"/>
      <c r="L108" s="56"/>
      <c r="M108" s="56" t="str">
        <f>IF(ISNUMBER(H108),L108*H108,IF(ISNUMBER(J108),J108,IF(J108="RATE ONLY",LOWER("RATE ONLY")," ")))</f>
        <v xml:space="preserve"> </v>
      </c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</row>
    <row r="109" spans="1:113" s="112" customFormat="1" hidden="1" x14ac:dyDescent="0.2">
      <c r="A109" s="30"/>
      <c r="B109" s="42"/>
      <c r="C109" s="51"/>
      <c r="D109" s="52"/>
      <c r="E109" s="51"/>
      <c r="F109" s="53"/>
      <c r="G109" s="103"/>
      <c r="H109" s="45"/>
      <c r="I109" s="104"/>
      <c r="J109" s="105"/>
      <c r="K109" s="48"/>
      <c r="L109" s="106"/>
      <c r="M109" s="104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</row>
    <row r="110" spans="1:113" s="112" customFormat="1" hidden="1" x14ac:dyDescent="0.2">
      <c r="A110" s="30" t="s">
        <v>56</v>
      </c>
      <c r="B110" s="155"/>
      <c r="C110" s="151" t="s">
        <v>1438</v>
      </c>
      <c r="D110" s="52"/>
      <c r="E110" s="157"/>
      <c r="F110" s="53" t="s">
        <v>1435</v>
      </c>
      <c r="G110" s="54"/>
      <c r="H110" s="55"/>
      <c r="I110" s="56"/>
      <c r="J110" s="57"/>
      <c r="K110" s="58"/>
      <c r="L110" s="56"/>
      <c r="M110" s="56" t="str">
        <f>IF(ISNUMBER(H110),L110*H110,IF(ISNUMBER(J110),J110,IF(J110="RATE ONLY",LOWER("RATE ONLY")," ")))</f>
        <v xml:space="preserve"> </v>
      </c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</row>
    <row r="111" spans="1:113" s="112" customFormat="1" hidden="1" x14ac:dyDescent="0.2">
      <c r="A111" s="30"/>
      <c r="B111" s="42"/>
      <c r="C111" s="51"/>
      <c r="D111" s="52"/>
      <c r="E111" s="51"/>
      <c r="F111" s="53"/>
      <c r="G111" s="103"/>
      <c r="H111" s="45"/>
      <c r="I111" s="104"/>
      <c r="J111" s="105"/>
      <c r="K111" s="48"/>
      <c r="L111" s="106"/>
      <c r="M111" s="104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</row>
    <row r="112" spans="1:113" s="112" customFormat="1" hidden="1" x14ac:dyDescent="0.2">
      <c r="A112" s="30" t="s">
        <v>3</v>
      </c>
      <c r="B112" s="166"/>
      <c r="C112" s="167"/>
      <c r="D112" s="168" t="s">
        <v>3850</v>
      </c>
      <c r="E112" s="159"/>
      <c r="F112" s="161" t="s">
        <v>5102</v>
      </c>
      <c r="G112" s="162" t="s">
        <v>8</v>
      </c>
      <c r="H112" s="163"/>
      <c r="I112" s="164"/>
      <c r="J112" s="165"/>
      <c r="K112" s="58"/>
      <c r="L112" s="56"/>
      <c r="M112" s="56" t="str">
        <f t="shared" si="2"/>
        <v xml:space="preserve"> </v>
      </c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</row>
    <row r="113" spans="1:113" s="112" customFormat="1" hidden="1" x14ac:dyDescent="0.2">
      <c r="A113" s="30" t="s">
        <v>3</v>
      </c>
      <c r="B113" s="166"/>
      <c r="C113" s="167"/>
      <c r="D113" s="168" t="s">
        <v>3851</v>
      </c>
      <c r="E113" s="159"/>
      <c r="F113" s="161" t="s">
        <v>5103</v>
      </c>
      <c r="G113" s="162" t="s">
        <v>8</v>
      </c>
      <c r="H113" s="163"/>
      <c r="I113" s="164"/>
      <c r="J113" s="165"/>
      <c r="K113" s="58"/>
      <c r="L113" s="56"/>
      <c r="M113" s="56" t="str">
        <f t="shared" si="2"/>
        <v xml:space="preserve"> </v>
      </c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</row>
    <row r="114" spans="1:113" s="112" customFormat="1" ht="22.8" hidden="1" x14ac:dyDescent="0.2">
      <c r="A114" s="30" t="s">
        <v>56</v>
      </c>
      <c r="B114" s="155"/>
      <c r="C114" s="151" t="s">
        <v>1439</v>
      </c>
      <c r="D114" s="52"/>
      <c r="E114" s="157"/>
      <c r="F114" s="53" t="s">
        <v>1436</v>
      </c>
      <c r="G114" s="54"/>
      <c r="H114" s="55"/>
      <c r="I114" s="56"/>
      <c r="J114" s="57"/>
      <c r="K114" s="58"/>
      <c r="L114" s="56"/>
      <c r="M114" s="56" t="str">
        <f>IF(ISNUMBER(H114),L114*H114,IF(ISNUMBER(J114),J114,IF(J114="RATE ONLY",LOWER("RATE ONLY")," ")))</f>
        <v xml:space="preserve"> </v>
      </c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</row>
    <row r="115" spans="1:113" s="112" customFormat="1" hidden="1" x14ac:dyDescent="0.2">
      <c r="A115" s="30"/>
      <c r="B115" s="42"/>
      <c r="C115" s="51"/>
      <c r="D115" s="52"/>
      <c r="E115" s="51"/>
      <c r="F115" s="53"/>
      <c r="G115" s="103"/>
      <c r="H115" s="45"/>
      <c r="I115" s="104"/>
      <c r="J115" s="105"/>
      <c r="K115" s="48"/>
      <c r="L115" s="106"/>
      <c r="M115" s="104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</row>
    <row r="116" spans="1:113" s="112" customFormat="1" hidden="1" x14ac:dyDescent="0.2">
      <c r="A116" s="30" t="s">
        <v>59</v>
      </c>
      <c r="B116" s="155"/>
      <c r="C116" s="151"/>
      <c r="D116" s="52" t="s">
        <v>3850</v>
      </c>
      <c r="E116" s="157"/>
      <c r="F116" s="53" t="s">
        <v>5099</v>
      </c>
      <c r="G116" s="54"/>
      <c r="H116" s="55"/>
      <c r="I116" s="56"/>
      <c r="J116" s="57"/>
      <c r="K116" s="58"/>
      <c r="L116" s="56"/>
      <c r="M116" s="56" t="str">
        <f>IF(ISNUMBER(H116),L116*H116,IF(ISNUMBER(J116),J116,IF(J116="RATE ONLY",LOWER("RATE ONLY")," ")))</f>
        <v xml:space="preserve"> </v>
      </c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</row>
    <row r="117" spans="1:113" s="112" customFormat="1" hidden="1" x14ac:dyDescent="0.2">
      <c r="A117" s="30"/>
      <c r="B117" s="42"/>
      <c r="C117" s="51"/>
      <c r="D117" s="52"/>
      <c r="E117" s="51"/>
      <c r="F117" s="53"/>
      <c r="G117" s="103"/>
      <c r="H117" s="45"/>
      <c r="I117" s="104"/>
      <c r="J117" s="105"/>
      <c r="K117" s="48"/>
      <c r="L117" s="106"/>
      <c r="M117" s="104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</row>
    <row r="118" spans="1:113" s="112" customFormat="1" hidden="1" x14ac:dyDescent="0.2">
      <c r="A118" s="30" t="s">
        <v>57</v>
      </c>
      <c r="B118" s="166"/>
      <c r="C118" s="167"/>
      <c r="D118" s="168"/>
      <c r="E118" s="159" t="s">
        <v>3877</v>
      </c>
      <c r="F118" s="161" t="s">
        <v>376</v>
      </c>
      <c r="G118" s="162" t="s">
        <v>8</v>
      </c>
      <c r="H118" s="163"/>
      <c r="I118" s="164"/>
      <c r="J118" s="165"/>
      <c r="K118" s="58"/>
      <c r="L118" s="56"/>
      <c r="M118" s="56" t="str">
        <f t="shared" si="2"/>
        <v xml:space="preserve"> </v>
      </c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</row>
    <row r="119" spans="1:113" s="112" customFormat="1" hidden="1" x14ac:dyDescent="0.2">
      <c r="A119" s="30" t="s">
        <v>57</v>
      </c>
      <c r="B119" s="166"/>
      <c r="C119" s="167"/>
      <c r="D119" s="168"/>
      <c r="E119" s="159" t="s">
        <v>3878</v>
      </c>
      <c r="F119" s="161" t="s">
        <v>5100</v>
      </c>
      <c r="G119" s="162" t="s">
        <v>8</v>
      </c>
      <c r="H119" s="163"/>
      <c r="I119" s="164"/>
      <c r="J119" s="165"/>
      <c r="K119" s="58"/>
      <c r="L119" s="56"/>
      <c r="M119" s="56" t="str">
        <f t="shared" si="2"/>
        <v xml:space="preserve"> </v>
      </c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</row>
    <row r="120" spans="1:113" s="112" customFormat="1" hidden="1" x14ac:dyDescent="0.2">
      <c r="A120" s="30" t="s">
        <v>59</v>
      </c>
      <c r="B120" s="155"/>
      <c r="C120" s="151"/>
      <c r="D120" s="52" t="s">
        <v>3851</v>
      </c>
      <c r="E120" s="157"/>
      <c r="F120" s="53" t="s">
        <v>5101</v>
      </c>
      <c r="G120" s="54"/>
      <c r="H120" s="55"/>
      <c r="I120" s="56"/>
      <c r="J120" s="57"/>
      <c r="K120" s="58"/>
      <c r="L120" s="56"/>
      <c r="M120" s="56" t="str">
        <f>IF(ISNUMBER(H120),L120*H120,IF(ISNUMBER(J120),J120,IF(J120="RATE ONLY",LOWER("RATE ONLY")," ")))</f>
        <v xml:space="preserve"> </v>
      </c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</row>
    <row r="121" spans="1:113" s="112" customFormat="1" hidden="1" x14ac:dyDescent="0.2">
      <c r="A121" s="30"/>
      <c r="B121" s="42"/>
      <c r="C121" s="51"/>
      <c r="D121" s="52"/>
      <c r="E121" s="51"/>
      <c r="F121" s="53"/>
      <c r="G121" s="103"/>
      <c r="H121" s="45"/>
      <c r="I121" s="104"/>
      <c r="J121" s="105"/>
      <c r="K121" s="48"/>
      <c r="L121" s="106"/>
      <c r="M121" s="104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</row>
    <row r="122" spans="1:113" s="112" customFormat="1" hidden="1" x14ac:dyDescent="0.2">
      <c r="A122" s="30" t="s">
        <v>57</v>
      </c>
      <c r="B122" s="166"/>
      <c r="C122" s="167"/>
      <c r="D122" s="168"/>
      <c r="E122" s="159" t="s">
        <v>3877</v>
      </c>
      <c r="F122" s="161" t="s">
        <v>376</v>
      </c>
      <c r="G122" s="162" t="s">
        <v>8</v>
      </c>
      <c r="H122" s="163"/>
      <c r="I122" s="164"/>
      <c r="J122" s="165"/>
      <c r="K122" s="58"/>
      <c r="L122" s="56"/>
      <c r="M122" s="56" t="str">
        <f t="shared" si="2"/>
        <v xml:space="preserve"> </v>
      </c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</row>
    <row r="123" spans="1:113" s="112" customFormat="1" hidden="1" x14ac:dyDescent="0.2">
      <c r="A123" s="30" t="s">
        <v>57</v>
      </c>
      <c r="B123" s="166"/>
      <c r="C123" s="167"/>
      <c r="D123" s="168"/>
      <c r="E123" s="159" t="s">
        <v>3878</v>
      </c>
      <c r="F123" s="161" t="s">
        <v>5100</v>
      </c>
      <c r="G123" s="162" t="s">
        <v>8</v>
      </c>
      <c r="H123" s="163"/>
      <c r="I123" s="164"/>
      <c r="J123" s="165"/>
      <c r="K123" s="58"/>
      <c r="L123" s="56"/>
      <c r="M123" s="56" t="str">
        <f t="shared" si="2"/>
        <v xml:space="preserve"> </v>
      </c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</row>
    <row r="124" spans="1:113" s="112" customFormat="1" ht="12" x14ac:dyDescent="0.2">
      <c r="A124" s="30" t="s">
        <v>55</v>
      </c>
      <c r="B124" s="150" t="s">
        <v>3837</v>
      </c>
      <c r="C124" s="151"/>
      <c r="D124" s="52"/>
      <c r="E124" s="157"/>
      <c r="F124" s="43" t="s">
        <v>1440</v>
      </c>
      <c r="G124" s="54"/>
      <c r="H124" s="55"/>
      <c r="I124" s="56"/>
      <c r="J124" s="57"/>
      <c r="K124" s="58"/>
      <c r="L124" s="56"/>
      <c r="M124" s="56" t="str">
        <f>IF(ISNUMBER(H124),L124*H124,IF(ISNUMBER(J124),J124,IF(J124="RATE ONLY",LOWER("RATE ONLY")," ")))</f>
        <v xml:space="preserve"> </v>
      </c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</row>
    <row r="125" spans="1:113" s="112" customFormat="1" x14ac:dyDescent="0.2">
      <c r="A125" s="30"/>
      <c r="B125" s="42"/>
      <c r="C125" s="51"/>
      <c r="D125" s="52"/>
      <c r="E125" s="51"/>
      <c r="F125" s="53"/>
      <c r="G125" s="103"/>
      <c r="H125" s="45"/>
      <c r="I125" s="104"/>
      <c r="J125" s="105"/>
      <c r="K125" s="48"/>
      <c r="L125" s="106"/>
      <c r="M125" s="104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</row>
    <row r="126" spans="1:113" s="112" customFormat="1" ht="22.8" hidden="1" x14ac:dyDescent="0.2">
      <c r="A126" s="30" t="s">
        <v>3</v>
      </c>
      <c r="B126" s="166"/>
      <c r="C126" s="167" t="s">
        <v>3838</v>
      </c>
      <c r="D126" s="168"/>
      <c r="E126" s="159"/>
      <c r="F126" s="161" t="s">
        <v>1441</v>
      </c>
      <c r="G126" s="162" t="s">
        <v>8</v>
      </c>
      <c r="H126" s="163"/>
      <c r="I126" s="164"/>
      <c r="J126" s="165"/>
      <c r="K126" s="58"/>
      <c r="L126" s="56"/>
      <c r="M126" s="56" t="str">
        <f t="shared" si="2"/>
        <v xml:space="preserve"> </v>
      </c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</row>
    <row r="127" spans="1:113" s="112" customFormat="1" ht="22.8" x14ac:dyDescent="0.2">
      <c r="A127" s="30" t="s">
        <v>3</v>
      </c>
      <c r="B127" s="155"/>
      <c r="C127" s="151" t="s">
        <v>5282</v>
      </c>
      <c r="D127" s="52"/>
      <c r="E127" s="157"/>
      <c r="F127" s="53" t="s">
        <v>5218</v>
      </c>
      <c r="G127" s="54" t="s">
        <v>8</v>
      </c>
      <c r="H127" s="55"/>
      <c r="I127" s="56"/>
      <c r="J127" s="57"/>
      <c r="K127" s="58"/>
      <c r="L127" s="56">
        <v>25</v>
      </c>
      <c r="M127" s="56" t="str">
        <f>IF(ISNUMBER(H127),L127*H127,IF(ISNUMBER(J127),J127,IF(J127="RATE ONLY",LOWER("RATE ONLY")," ")))</f>
        <v xml:space="preserve"> </v>
      </c>
      <c r="N127" s="111" t="s">
        <v>5219</v>
      </c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</row>
    <row r="128" spans="1:113" s="112" customFormat="1" x14ac:dyDescent="0.2">
      <c r="A128" s="30"/>
      <c r="B128" s="42"/>
      <c r="C128" s="51"/>
      <c r="D128" s="52"/>
      <c r="E128" s="51"/>
      <c r="F128" s="53"/>
      <c r="G128" s="103"/>
      <c r="H128" s="45"/>
      <c r="I128" s="104"/>
      <c r="J128" s="105"/>
      <c r="K128" s="48"/>
      <c r="L128" s="106"/>
      <c r="M128" s="104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/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111"/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</row>
    <row r="129" spans="1:113" s="112" customFormat="1" x14ac:dyDescent="0.2">
      <c r="A129" s="30"/>
      <c r="B129" s="42"/>
      <c r="C129" s="51"/>
      <c r="D129" s="52"/>
      <c r="E129" s="51"/>
      <c r="F129" s="53"/>
      <c r="G129" s="103"/>
      <c r="H129" s="45"/>
      <c r="I129" s="104"/>
      <c r="J129" s="105"/>
      <c r="K129" s="48"/>
      <c r="L129" s="106"/>
      <c r="M129" s="104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11"/>
      <c r="CO129" s="111"/>
      <c r="CP129" s="111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</row>
    <row r="130" spans="1:113" s="112" customFormat="1" x14ac:dyDescent="0.2">
      <c r="A130" s="30"/>
      <c r="B130" s="42"/>
      <c r="C130" s="51"/>
      <c r="D130" s="52"/>
      <c r="E130" s="51"/>
      <c r="F130" s="53"/>
      <c r="G130" s="103"/>
      <c r="H130" s="45"/>
      <c r="I130" s="104"/>
      <c r="J130" s="105"/>
      <c r="K130" s="48"/>
      <c r="L130" s="106"/>
      <c r="M130" s="104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11"/>
      <c r="CO130" s="111"/>
      <c r="CP130" s="111"/>
      <c r="CQ130" s="111"/>
      <c r="CR130" s="111"/>
      <c r="CS130" s="111"/>
      <c r="CT130" s="111"/>
      <c r="CU130" s="111"/>
      <c r="CV130" s="111"/>
      <c r="CW130" s="111"/>
      <c r="CX130" s="111"/>
      <c r="CY130" s="111"/>
      <c r="CZ130" s="111"/>
      <c r="DA130" s="111"/>
      <c r="DB130" s="111"/>
      <c r="DC130" s="111"/>
      <c r="DD130" s="111"/>
      <c r="DE130" s="111"/>
      <c r="DF130" s="111"/>
      <c r="DG130" s="111"/>
      <c r="DH130" s="111"/>
      <c r="DI130" s="111"/>
    </row>
    <row r="131" spans="1:113" s="112" customFormat="1" x14ac:dyDescent="0.2">
      <c r="A131" s="30"/>
      <c r="B131" s="42"/>
      <c r="C131" s="51"/>
      <c r="D131" s="52"/>
      <c r="E131" s="51"/>
      <c r="F131" s="53"/>
      <c r="G131" s="103"/>
      <c r="H131" s="45"/>
      <c r="I131" s="104"/>
      <c r="J131" s="105"/>
      <c r="K131" s="48"/>
      <c r="L131" s="106"/>
      <c r="M131" s="104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11"/>
      <c r="CO131" s="111"/>
      <c r="CP131" s="111"/>
      <c r="CQ131" s="111"/>
      <c r="CR131" s="111"/>
      <c r="CS131" s="111"/>
      <c r="CT131" s="111"/>
      <c r="CU131" s="111"/>
      <c r="CV131" s="111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</row>
    <row r="132" spans="1:113" s="112" customFormat="1" x14ac:dyDescent="0.2">
      <c r="A132" s="30"/>
      <c r="B132" s="42"/>
      <c r="C132" s="51"/>
      <c r="D132" s="52"/>
      <c r="E132" s="51"/>
      <c r="F132" s="53"/>
      <c r="G132" s="103"/>
      <c r="H132" s="45"/>
      <c r="I132" s="104"/>
      <c r="J132" s="105"/>
      <c r="K132" s="48"/>
      <c r="L132" s="106"/>
      <c r="M132" s="104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11"/>
      <c r="CO132" s="111"/>
      <c r="CP132" s="111"/>
      <c r="CQ132" s="111"/>
      <c r="CR132" s="111"/>
      <c r="CS132" s="111"/>
      <c r="CT132" s="111"/>
      <c r="CU132" s="111"/>
      <c r="CV132" s="111"/>
      <c r="CW132" s="111"/>
      <c r="CX132" s="111"/>
      <c r="CY132" s="111"/>
      <c r="CZ132" s="111"/>
      <c r="DA132" s="111"/>
      <c r="DB132" s="111"/>
      <c r="DC132" s="111"/>
      <c r="DD132" s="111"/>
      <c r="DE132" s="111"/>
      <c r="DF132" s="111"/>
      <c r="DG132" s="111"/>
      <c r="DH132" s="111"/>
      <c r="DI132" s="111"/>
    </row>
    <row r="133" spans="1:113" s="112" customFormat="1" x14ac:dyDescent="0.2">
      <c r="A133" s="30"/>
      <c r="B133" s="42"/>
      <c r="C133" s="51"/>
      <c r="D133" s="52"/>
      <c r="E133" s="51"/>
      <c r="F133" s="53"/>
      <c r="G133" s="103"/>
      <c r="H133" s="45"/>
      <c r="I133" s="104"/>
      <c r="J133" s="105"/>
      <c r="K133" s="48"/>
      <c r="L133" s="106"/>
      <c r="M133" s="104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11"/>
      <c r="CO133" s="111"/>
      <c r="CP133" s="111"/>
      <c r="CQ133" s="111"/>
      <c r="CR133" s="111"/>
      <c r="CS133" s="111"/>
      <c r="CT133" s="111"/>
      <c r="CU133" s="111"/>
      <c r="CV133" s="111"/>
      <c r="CW133" s="111"/>
      <c r="CX133" s="111"/>
      <c r="CY133" s="111"/>
      <c r="CZ133" s="111"/>
      <c r="DA133" s="111"/>
      <c r="DB133" s="111"/>
      <c r="DC133" s="111"/>
      <c r="DD133" s="111"/>
      <c r="DE133" s="111"/>
      <c r="DF133" s="111"/>
      <c r="DG133" s="111"/>
      <c r="DH133" s="111"/>
      <c r="DI133" s="111"/>
    </row>
    <row r="134" spans="1:113" s="112" customFormat="1" x14ac:dyDescent="0.2">
      <c r="A134" s="30"/>
      <c r="B134" s="42"/>
      <c r="C134" s="51"/>
      <c r="D134" s="52"/>
      <c r="E134" s="51"/>
      <c r="F134" s="53"/>
      <c r="G134" s="103"/>
      <c r="H134" s="45"/>
      <c r="I134" s="104"/>
      <c r="J134" s="105"/>
      <c r="K134" s="48"/>
      <c r="L134" s="106"/>
      <c r="M134" s="104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11"/>
      <c r="CO134" s="111"/>
      <c r="CP134" s="111"/>
      <c r="CQ134" s="111"/>
      <c r="CR134" s="111"/>
      <c r="CS134" s="111"/>
      <c r="CT134" s="111"/>
      <c r="CU134" s="111"/>
      <c r="CV134" s="111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1"/>
      <c r="DG134" s="111"/>
      <c r="DH134" s="111"/>
      <c r="DI134" s="111"/>
    </row>
    <row r="135" spans="1:113" s="112" customFormat="1" x14ac:dyDescent="0.2">
      <c r="A135" s="30"/>
      <c r="B135" s="42"/>
      <c r="C135" s="51"/>
      <c r="D135" s="52"/>
      <c r="E135" s="51"/>
      <c r="F135" s="53"/>
      <c r="G135" s="103"/>
      <c r="H135" s="45"/>
      <c r="I135" s="104"/>
      <c r="J135" s="105"/>
      <c r="K135" s="48"/>
      <c r="L135" s="106"/>
      <c r="M135" s="104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11"/>
      <c r="CO135" s="111"/>
      <c r="CP135" s="111"/>
      <c r="CQ135" s="111"/>
      <c r="CR135" s="111"/>
      <c r="CS135" s="111"/>
      <c r="CT135" s="111"/>
      <c r="CU135" s="111"/>
      <c r="CV135" s="111"/>
      <c r="CW135" s="111"/>
      <c r="CX135" s="111"/>
      <c r="CY135" s="111"/>
      <c r="CZ135" s="111"/>
      <c r="DA135" s="111"/>
      <c r="DB135" s="111"/>
      <c r="DC135" s="111"/>
      <c r="DD135" s="111"/>
      <c r="DE135" s="111"/>
      <c r="DF135" s="111"/>
      <c r="DG135" s="111"/>
      <c r="DH135" s="111"/>
      <c r="DI135" s="111"/>
    </row>
    <row r="136" spans="1:113" s="112" customFormat="1" x14ac:dyDescent="0.2">
      <c r="A136" s="30"/>
      <c r="B136" s="42"/>
      <c r="C136" s="51"/>
      <c r="D136" s="52"/>
      <c r="E136" s="51"/>
      <c r="F136" s="53"/>
      <c r="G136" s="103"/>
      <c r="H136" s="45"/>
      <c r="I136" s="104"/>
      <c r="J136" s="105"/>
      <c r="K136" s="48"/>
      <c r="L136" s="106"/>
      <c r="M136" s="104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1"/>
      <c r="AU136" s="111"/>
      <c r="AV136" s="111"/>
      <c r="AW136" s="111"/>
      <c r="AX136" s="111"/>
      <c r="AY136" s="111"/>
      <c r="AZ136" s="111"/>
      <c r="BA136" s="111"/>
      <c r="BB136" s="111"/>
      <c r="BC136" s="111"/>
      <c r="BD136" s="111"/>
      <c r="BE136" s="111"/>
      <c r="BF136" s="111"/>
      <c r="BG136" s="111"/>
      <c r="BH136" s="111"/>
      <c r="BI136" s="111"/>
      <c r="BJ136" s="111"/>
      <c r="BK136" s="111"/>
      <c r="BL136" s="111"/>
      <c r="BM136" s="111"/>
      <c r="BN136" s="111"/>
      <c r="BO136" s="111"/>
      <c r="BP136" s="111"/>
      <c r="BQ136" s="111"/>
      <c r="BR136" s="111"/>
      <c r="BS136" s="111"/>
      <c r="BT136" s="111"/>
      <c r="BU136" s="111"/>
      <c r="BV136" s="111"/>
      <c r="BW136" s="111"/>
      <c r="BX136" s="111"/>
      <c r="BY136" s="111"/>
      <c r="BZ136" s="111"/>
      <c r="CA136" s="111"/>
      <c r="CB136" s="111"/>
      <c r="CC136" s="111"/>
      <c r="CD136" s="111"/>
      <c r="CE136" s="111"/>
      <c r="CF136" s="111"/>
      <c r="CG136" s="111"/>
      <c r="CH136" s="111"/>
      <c r="CI136" s="111"/>
      <c r="CJ136" s="111"/>
      <c r="CK136" s="111"/>
      <c r="CL136" s="111"/>
      <c r="CM136" s="111"/>
      <c r="CN136" s="111"/>
      <c r="CO136" s="111"/>
      <c r="CP136" s="111"/>
      <c r="CQ136" s="111"/>
      <c r="CR136" s="111"/>
      <c r="CS136" s="111"/>
      <c r="CT136" s="111"/>
      <c r="CU136" s="111"/>
      <c r="CV136" s="111"/>
      <c r="CW136" s="111"/>
      <c r="CX136" s="111"/>
      <c r="CY136" s="111"/>
      <c r="CZ136" s="111"/>
      <c r="DA136" s="111"/>
      <c r="DB136" s="111"/>
      <c r="DC136" s="111"/>
      <c r="DD136" s="111"/>
      <c r="DE136" s="111"/>
      <c r="DF136" s="111"/>
      <c r="DG136" s="111"/>
      <c r="DH136" s="111"/>
      <c r="DI136" s="111"/>
    </row>
    <row r="137" spans="1:113" s="112" customFormat="1" x14ac:dyDescent="0.2">
      <c r="A137" s="30"/>
      <c r="B137" s="42"/>
      <c r="C137" s="51"/>
      <c r="D137" s="52"/>
      <c r="E137" s="51"/>
      <c r="F137" s="53"/>
      <c r="G137" s="103"/>
      <c r="H137" s="45"/>
      <c r="I137" s="104"/>
      <c r="J137" s="105"/>
      <c r="K137" s="48"/>
      <c r="L137" s="106"/>
      <c r="M137" s="104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  <c r="BY137" s="111"/>
      <c r="BZ137" s="111"/>
      <c r="CA137" s="111"/>
      <c r="CB137" s="111"/>
      <c r="CC137" s="111"/>
      <c r="CD137" s="111"/>
      <c r="CE137" s="111"/>
      <c r="CF137" s="111"/>
      <c r="CG137" s="111"/>
      <c r="CH137" s="111"/>
      <c r="CI137" s="111"/>
      <c r="CJ137" s="111"/>
      <c r="CK137" s="111"/>
      <c r="CL137" s="111"/>
      <c r="CM137" s="111"/>
      <c r="CN137" s="111"/>
      <c r="CO137" s="111"/>
      <c r="CP137" s="111"/>
      <c r="CQ137" s="111"/>
      <c r="CR137" s="111"/>
      <c r="CS137" s="111"/>
      <c r="CT137" s="111"/>
      <c r="CU137" s="111"/>
      <c r="CV137" s="111"/>
      <c r="CW137" s="111"/>
      <c r="CX137" s="111"/>
      <c r="CY137" s="111"/>
      <c r="CZ137" s="111"/>
      <c r="DA137" s="111"/>
      <c r="DB137" s="111"/>
      <c r="DC137" s="111"/>
      <c r="DD137" s="111"/>
      <c r="DE137" s="111"/>
      <c r="DF137" s="111"/>
      <c r="DG137" s="111"/>
      <c r="DH137" s="111"/>
      <c r="DI137" s="111"/>
    </row>
    <row r="138" spans="1:113" s="112" customFormat="1" x14ac:dyDescent="0.2">
      <c r="A138" s="30"/>
      <c r="B138" s="42"/>
      <c r="C138" s="51"/>
      <c r="D138" s="52"/>
      <c r="E138" s="51"/>
      <c r="F138" s="53"/>
      <c r="G138" s="103"/>
      <c r="H138" s="45"/>
      <c r="I138" s="104"/>
      <c r="J138" s="105"/>
      <c r="K138" s="48"/>
      <c r="L138" s="106"/>
      <c r="M138" s="104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111"/>
      <c r="AM138" s="111"/>
      <c r="AN138" s="111"/>
      <c r="AO138" s="111"/>
      <c r="AP138" s="111"/>
      <c r="AQ138" s="111"/>
      <c r="AR138" s="111"/>
      <c r="AS138" s="111"/>
      <c r="AT138" s="111"/>
      <c r="AU138" s="111"/>
      <c r="AV138" s="111"/>
      <c r="AW138" s="111"/>
      <c r="AX138" s="111"/>
      <c r="AY138" s="111"/>
      <c r="AZ138" s="111"/>
      <c r="BA138" s="111"/>
      <c r="BB138" s="111"/>
      <c r="BC138" s="111"/>
      <c r="BD138" s="111"/>
      <c r="BE138" s="111"/>
      <c r="BF138" s="111"/>
      <c r="BG138" s="111"/>
      <c r="BH138" s="111"/>
      <c r="BI138" s="111"/>
      <c r="BJ138" s="111"/>
      <c r="BK138" s="111"/>
      <c r="BL138" s="111"/>
      <c r="BM138" s="111"/>
      <c r="BN138" s="111"/>
      <c r="BO138" s="111"/>
      <c r="BP138" s="111"/>
      <c r="BQ138" s="111"/>
      <c r="BR138" s="111"/>
      <c r="BS138" s="111"/>
      <c r="BT138" s="111"/>
      <c r="BU138" s="111"/>
      <c r="BV138" s="111"/>
      <c r="BW138" s="111"/>
      <c r="BX138" s="111"/>
      <c r="BY138" s="111"/>
      <c r="BZ138" s="111"/>
      <c r="CA138" s="111"/>
      <c r="CB138" s="111"/>
      <c r="CC138" s="111"/>
      <c r="CD138" s="111"/>
      <c r="CE138" s="111"/>
      <c r="CF138" s="111"/>
      <c r="CG138" s="111"/>
      <c r="CH138" s="111"/>
      <c r="CI138" s="111"/>
      <c r="CJ138" s="111"/>
      <c r="CK138" s="111"/>
      <c r="CL138" s="111"/>
      <c r="CM138" s="111"/>
      <c r="CN138" s="111"/>
      <c r="CO138" s="111"/>
      <c r="CP138" s="111"/>
      <c r="CQ138" s="111"/>
      <c r="CR138" s="111"/>
      <c r="CS138" s="111"/>
      <c r="CT138" s="111"/>
      <c r="CU138" s="111"/>
      <c r="CV138" s="111"/>
      <c r="CW138" s="111"/>
      <c r="CX138" s="111"/>
      <c r="CY138" s="111"/>
      <c r="CZ138" s="111"/>
      <c r="DA138" s="111"/>
      <c r="DB138" s="111"/>
      <c r="DC138" s="111"/>
      <c r="DD138" s="111"/>
      <c r="DE138" s="111"/>
      <c r="DF138" s="111"/>
      <c r="DG138" s="111"/>
      <c r="DH138" s="111"/>
      <c r="DI138" s="111"/>
    </row>
    <row r="139" spans="1:113" s="112" customFormat="1" x14ac:dyDescent="0.2">
      <c r="A139" s="30"/>
      <c r="B139" s="42"/>
      <c r="C139" s="51"/>
      <c r="D139" s="52"/>
      <c r="E139" s="51"/>
      <c r="F139" s="53"/>
      <c r="G139" s="103"/>
      <c r="H139" s="45"/>
      <c r="I139" s="104"/>
      <c r="J139" s="105"/>
      <c r="K139" s="48"/>
      <c r="L139" s="106"/>
      <c r="M139" s="104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111"/>
      <c r="AM139" s="111"/>
      <c r="AN139" s="111"/>
      <c r="AO139" s="111"/>
      <c r="AP139" s="111"/>
      <c r="AQ139" s="111"/>
      <c r="AR139" s="111"/>
      <c r="AS139" s="111"/>
      <c r="AT139" s="111"/>
      <c r="AU139" s="111"/>
      <c r="AV139" s="111"/>
      <c r="AW139" s="111"/>
      <c r="AX139" s="111"/>
      <c r="AY139" s="111"/>
      <c r="AZ139" s="111"/>
      <c r="BA139" s="111"/>
      <c r="BB139" s="111"/>
      <c r="BC139" s="111"/>
      <c r="BD139" s="111"/>
      <c r="BE139" s="111"/>
      <c r="BF139" s="111"/>
      <c r="BG139" s="111"/>
      <c r="BH139" s="111"/>
      <c r="BI139" s="111"/>
      <c r="BJ139" s="111"/>
      <c r="BK139" s="111"/>
      <c r="BL139" s="111"/>
      <c r="BM139" s="111"/>
      <c r="BN139" s="111"/>
      <c r="BO139" s="111"/>
      <c r="BP139" s="111"/>
      <c r="BQ139" s="111"/>
      <c r="BR139" s="111"/>
      <c r="BS139" s="111"/>
      <c r="BT139" s="111"/>
      <c r="BU139" s="111"/>
      <c r="BV139" s="111"/>
      <c r="BW139" s="111"/>
      <c r="BX139" s="111"/>
      <c r="BY139" s="111"/>
      <c r="BZ139" s="111"/>
      <c r="CA139" s="111"/>
      <c r="CB139" s="111"/>
      <c r="CC139" s="111"/>
      <c r="CD139" s="111"/>
      <c r="CE139" s="111"/>
      <c r="CF139" s="111"/>
      <c r="CG139" s="111"/>
      <c r="CH139" s="111"/>
      <c r="CI139" s="111"/>
      <c r="CJ139" s="111"/>
      <c r="CK139" s="111"/>
      <c r="CL139" s="111"/>
      <c r="CM139" s="111"/>
      <c r="CN139" s="111"/>
      <c r="CO139" s="111"/>
      <c r="CP139" s="111"/>
      <c r="CQ139" s="111"/>
      <c r="CR139" s="111"/>
      <c r="CS139" s="111"/>
      <c r="CT139" s="111"/>
      <c r="CU139" s="111"/>
      <c r="CV139" s="111"/>
      <c r="CW139" s="111"/>
      <c r="CX139" s="111"/>
      <c r="CY139" s="111"/>
      <c r="CZ139" s="111"/>
      <c r="DA139" s="111"/>
      <c r="DB139" s="111"/>
      <c r="DC139" s="111"/>
      <c r="DD139" s="111"/>
      <c r="DE139" s="111"/>
      <c r="DF139" s="111"/>
      <c r="DG139" s="111"/>
      <c r="DH139" s="111"/>
      <c r="DI139" s="111"/>
    </row>
    <row r="140" spans="1:113" s="112" customFormat="1" x14ac:dyDescent="0.2">
      <c r="A140" s="30"/>
      <c r="B140" s="42"/>
      <c r="C140" s="51"/>
      <c r="D140" s="52"/>
      <c r="E140" s="51"/>
      <c r="F140" s="53"/>
      <c r="G140" s="103"/>
      <c r="H140" s="45"/>
      <c r="I140" s="104"/>
      <c r="J140" s="105"/>
      <c r="K140" s="48"/>
      <c r="L140" s="106"/>
      <c r="M140" s="104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11"/>
      <c r="CO140" s="111"/>
      <c r="CP140" s="111"/>
      <c r="CQ140" s="111"/>
      <c r="CR140" s="111"/>
      <c r="CS140" s="111"/>
      <c r="CT140" s="111"/>
      <c r="CU140" s="111"/>
      <c r="CV140" s="111"/>
      <c r="CW140" s="111"/>
      <c r="CX140" s="111"/>
      <c r="CY140" s="111"/>
      <c r="CZ140" s="111"/>
      <c r="DA140" s="111"/>
      <c r="DB140" s="111"/>
      <c r="DC140" s="111"/>
      <c r="DD140" s="111"/>
      <c r="DE140" s="111"/>
      <c r="DF140" s="111"/>
      <c r="DG140" s="111"/>
      <c r="DH140" s="111"/>
      <c r="DI140" s="111"/>
    </row>
    <row r="141" spans="1:113" s="112" customFormat="1" x14ac:dyDescent="0.2">
      <c r="A141" s="30"/>
      <c r="B141" s="42"/>
      <c r="C141" s="51"/>
      <c r="D141" s="52"/>
      <c r="E141" s="51"/>
      <c r="F141" s="53"/>
      <c r="G141" s="103"/>
      <c r="H141" s="45"/>
      <c r="I141" s="104"/>
      <c r="J141" s="105"/>
      <c r="K141" s="48"/>
      <c r="L141" s="106"/>
      <c r="M141" s="104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11"/>
      <c r="CO141" s="111"/>
      <c r="CP141" s="111"/>
      <c r="CQ141" s="111"/>
      <c r="CR141" s="111"/>
      <c r="CS141" s="111"/>
      <c r="CT141" s="111"/>
      <c r="CU141" s="111"/>
      <c r="CV141" s="111"/>
      <c r="CW141" s="111"/>
      <c r="CX141" s="111"/>
      <c r="CY141" s="111"/>
      <c r="CZ141" s="111"/>
      <c r="DA141" s="111"/>
      <c r="DB141" s="111"/>
      <c r="DC141" s="111"/>
      <c r="DD141" s="111"/>
      <c r="DE141" s="111"/>
      <c r="DF141" s="111"/>
      <c r="DG141" s="111"/>
      <c r="DH141" s="111"/>
      <c r="DI141" s="111"/>
    </row>
    <row r="142" spans="1:113" s="112" customFormat="1" x14ac:dyDescent="0.2">
      <c r="A142" s="30"/>
      <c r="B142" s="42"/>
      <c r="C142" s="51"/>
      <c r="D142" s="52"/>
      <c r="E142" s="51"/>
      <c r="F142" s="53"/>
      <c r="G142" s="103"/>
      <c r="H142" s="45"/>
      <c r="I142" s="104"/>
      <c r="J142" s="105"/>
      <c r="K142" s="48"/>
      <c r="L142" s="106"/>
      <c r="M142" s="104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</row>
    <row r="143" spans="1:113" s="112" customFormat="1" x14ac:dyDescent="0.2">
      <c r="A143" s="30"/>
      <c r="B143" s="42"/>
      <c r="C143" s="51"/>
      <c r="D143" s="52"/>
      <c r="E143" s="51"/>
      <c r="F143" s="53"/>
      <c r="G143" s="103"/>
      <c r="H143" s="45"/>
      <c r="I143" s="104"/>
      <c r="J143" s="105"/>
      <c r="K143" s="48"/>
      <c r="L143" s="106"/>
      <c r="M143" s="104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</row>
    <row r="144" spans="1:113" s="112" customFormat="1" x14ac:dyDescent="0.2">
      <c r="A144" s="30"/>
      <c r="B144" s="42"/>
      <c r="C144" s="51"/>
      <c r="D144" s="52"/>
      <c r="E144" s="51"/>
      <c r="F144" s="53"/>
      <c r="G144" s="103"/>
      <c r="H144" s="45"/>
      <c r="I144" s="104"/>
      <c r="J144" s="105"/>
      <c r="K144" s="48"/>
      <c r="L144" s="106"/>
      <c r="M144" s="104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</row>
    <row r="145" spans="1:113" s="112" customFormat="1" x14ac:dyDescent="0.2">
      <c r="A145" s="30"/>
      <c r="B145" s="42"/>
      <c r="C145" s="51"/>
      <c r="D145" s="52"/>
      <c r="E145" s="51"/>
      <c r="F145" s="53"/>
      <c r="G145" s="103"/>
      <c r="H145" s="45"/>
      <c r="I145" s="104"/>
      <c r="J145" s="105"/>
      <c r="K145" s="48"/>
      <c r="L145" s="106"/>
      <c r="M145" s="104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</row>
    <row r="146" spans="1:113" s="112" customFormat="1" x14ac:dyDescent="0.2">
      <c r="A146" s="30"/>
      <c r="B146" s="42"/>
      <c r="C146" s="51"/>
      <c r="D146" s="52"/>
      <c r="E146" s="51"/>
      <c r="F146" s="53"/>
      <c r="G146" s="103"/>
      <c r="H146" s="45"/>
      <c r="I146" s="104"/>
      <c r="J146" s="105"/>
      <c r="K146" s="48"/>
      <c r="L146" s="106"/>
      <c r="M146" s="104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</row>
    <row r="147" spans="1:113" s="112" customFormat="1" x14ac:dyDescent="0.2">
      <c r="A147" s="30"/>
      <c r="B147" s="42"/>
      <c r="C147" s="51"/>
      <c r="D147" s="52"/>
      <c r="E147" s="51"/>
      <c r="F147" s="53"/>
      <c r="G147" s="103"/>
      <c r="H147" s="45"/>
      <c r="I147" s="104"/>
      <c r="J147" s="105"/>
      <c r="K147" s="48"/>
      <c r="L147" s="106"/>
      <c r="M147" s="104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</row>
    <row r="148" spans="1:113" s="112" customFormat="1" x14ac:dyDescent="0.2">
      <c r="A148" s="30"/>
      <c r="B148" s="42"/>
      <c r="C148" s="51"/>
      <c r="D148" s="52"/>
      <c r="E148" s="51"/>
      <c r="F148" s="53"/>
      <c r="G148" s="103"/>
      <c r="H148" s="45"/>
      <c r="I148" s="104"/>
      <c r="J148" s="105"/>
      <c r="K148" s="48"/>
      <c r="L148" s="106"/>
      <c r="M148" s="104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</row>
    <row r="149" spans="1:113" s="112" customFormat="1" x14ac:dyDescent="0.2">
      <c r="A149" s="30"/>
      <c r="B149" s="42"/>
      <c r="C149" s="51"/>
      <c r="D149" s="52"/>
      <c r="E149" s="51"/>
      <c r="F149" s="53"/>
      <c r="G149" s="103"/>
      <c r="H149" s="45"/>
      <c r="I149" s="104"/>
      <c r="J149" s="105"/>
      <c r="K149" s="48"/>
      <c r="L149" s="106"/>
      <c r="M149" s="104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</row>
    <row r="150" spans="1:113" s="112" customFormat="1" x14ac:dyDescent="0.2">
      <c r="A150" s="30"/>
      <c r="B150" s="42"/>
      <c r="C150" s="51"/>
      <c r="D150" s="52"/>
      <c r="E150" s="51"/>
      <c r="F150" s="53"/>
      <c r="G150" s="103"/>
      <c r="H150" s="45"/>
      <c r="I150" s="104"/>
      <c r="J150" s="105"/>
      <c r="K150" s="48"/>
      <c r="L150" s="106"/>
      <c r="M150" s="104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</row>
    <row r="151" spans="1:113" s="112" customFormat="1" x14ac:dyDescent="0.2">
      <c r="A151" s="30"/>
      <c r="B151" s="42"/>
      <c r="C151" s="51"/>
      <c r="D151" s="52"/>
      <c r="E151" s="51"/>
      <c r="F151" s="53"/>
      <c r="G151" s="103"/>
      <c r="H151" s="45"/>
      <c r="I151" s="104"/>
      <c r="J151" s="105"/>
      <c r="K151" s="48"/>
      <c r="L151" s="106"/>
      <c r="M151" s="104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</row>
    <row r="152" spans="1:113" s="112" customFormat="1" x14ac:dyDescent="0.2">
      <c r="A152" s="30"/>
      <c r="B152" s="42"/>
      <c r="C152" s="51"/>
      <c r="D152" s="52"/>
      <c r="E152" s="51"/>
      <c r="F152" s="53"/>
      <c r="G152" s="103"/>
      <c r="H152" s="45"/>
      <c r="I152" s="104"/>
      <c r="J152" s="105"/>
      <c r="K152" s="48"/>
      <c r="L152" s="106"/>
      <c r="M152" s="104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</row>
    <row r="153" spans="1:113" s="112" customFormat="1" x14ac:dyDescent="0.2">
      <c r="A153" s="30"/>
      <c r="B153" s="42"/>
      <c r="C153" s="51"/>
      <c r="D153" s="52"/>
      <c r="E153" s="51"/>
      <c r="F153" s="53"/>
      <c r="G153" s="103"/>
      <c r="H153" s="45"/>
      <c r="I153" s="104"/>
      <c r="J153" s="105"/>
      <c r="K153" s="48"/>
      <c r="L153" s="106"/>
      <c r="M153" s="104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</row>
    <row r="154" spans="1:113" s="112" customFormat="1" x14ac:dyDescent="0.2">
      <c r="A154" s="30"/>
      <c r="B154" s="42"/>
      <c r="C154" s="51"/>
      <c r="D154" s="52"/>
      <c r="E154" s="51"/>
      <c r="F154" s="53"/>
      <c r="G154" s="103"/>
      <c r="H154" s="45"/>
      <c r="I154" s="104"/>
      <c r="J154" s="105"/>
      <c r="K154" s="48"/>
      <c r="L154" s="106"/>
      <c r="M154" s="104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</row>
    <row r="155" spans="1:113" s="110" customFormat="1" x14ac:dyDescent="0.2">
      <c r="A155" s="30" t="s">
        <v>4</v>
      </c>
      <c r="B155" s="83"/>
      <c r="C155" s="84"/>
      <c r="D155" s="84"/>
      <c r="E155" s="84"/>
      <c r="F155" s="85"/>
      <c r="G155" s="86"/>
      <c r="H155" s="87"/>
      <c r="I155" s="88"/>
      <c r="J155" s="89"/>
      <c r="K155" s="22"/>
      <c r="L155" s="67"/>
      <c r="M155" s="68"/>
      <c r="N155" s="109"/>
    </row>
    <row r="156" spans="1:113" s="110" customFormat="1" ht="12" x14ac:dyDescent="0.2">
      <c r="A156" s="30" t="s">
        <v>4</v>
      </c>
      <c r="B156" s="90" t="s">
        <v>3857</v>
      </c>
      <c r="C156" s="91"/>
      <c r="D156" s="91"/>
      <c r="E156" s="91"/>
      <c r="F156" s="92"/>
      <c r="G156" s="30"/>
      <c r="H156" s="93"/>
      <c r="I156" s="94"/>
      <c r="J156" s="198"/>
      <c r="K156" s="22"/>
      <c r="L156" s="72"/>
      <c r="M156" s="73">
        <f>SUBTOTAL(9,M$7:M128)</f>
        <v>675000</v>
      </c>
      <c r="N156" s="109"/>
    </row>
    <row r="157" spans="1:113" s="110" customFormat="1" x14ac:dyDescent="0.2">
      <c r="A157" s="30" t="s">
        <v>4</v>
      </c>
      <c r="B157" s="96"/>
      <c r="C157" s="97"/>
      <c r="D157" s="97"/>
      <c r="E157" s="97"/>
      <c r="F157" s="98"/>
      <c r="G157" s="99"/>
      <c r="H157" s="100"/>
      <c r="I157" s="101"/>
      <c r="J157" s="102"/>
      <c r="K157" s="22"/>
      <c r="L157" s="81"/>
      <c r="M157" s="82"/>
      <c r="N157" s="109"/>
    </row>
    <row r="158" spans="1:113" s="113" customFormat="1" x14ac:dyDescent="0.2">
      <c r="B158" s="135"/>
      <c r="C158" s="135"/>
      <c r="D158" s="135"/>
      <c r="E158" s="114"/>
      <c r="F158" s="115"/>
      <c r="G158" s="112"/>
      <c r="H158" s="112"/>
      <c r="I158" s="136"/>
      <c r="J158" s="136"/>
      <c r="K158" s="136"/>
      <c r="L158" s="136"/>
      <c r="M158" s="136"/>
      <c r="N158" s="116"/>
    </row>
  </sheetData>
  <autoFilter ref="G1:G158" xr:uid="{21B99155-209C-43C0-98AC-386B0E1DD7AD}"/>
  <dataConsolidate link="1"/>
  <phoneticPr fontId="18" type="noConversion"/>
  <pageMargins left="0.59055118110236227" right="0.19685039370078741" top="0.59055118110236227" bottom="0.59055118110236227" header="0.19685039370078741" footer="0.19685039370078741"/>
  <pageSetup paperSize="9" firstPageNumber="47" fitToHeight="6" orientation="portrait" cellComments="atEnd" useFirstPageNumber="1" r:id="rId1"/>
  <headerFooter>
    <oddFooter>&amp;CPage &amp;P&amp;RPrint date: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0">
    <tabColor rgb="FFFF0000"/>
  </sheetPr>
  <dimension ref="A1:I70"/>
  <sheetViews>
    <sheetView view="pageBreakPreview" zoomScaleNormal="100" zoomScaleSheetLayoutView="100" workbookViewId="0">
      <selection activeCell="E15" sqref="E15"/>
    </sheetView>
  </sheetViews>
  <sheetFormatPr defaultColWidth="9.109375" defaultRowHeight="11.4" x14ac:dyDescent="0.25"/>
  <cols>
    <col min="1" max="1" width="8.33203125" style="109" customWidth="1"/>
    <col min="2" max="2" width="8.6640625" style="109" customWidth="1"/>
    <col min="3" max="3" width="3.33203125" style="109" customWidth="1"/>
    <col min="4" max="4" width="3.33203125" style="113" customWidth="1"/>
    <col min="5" max="5" width="34.6640625" style="246" customWidth="1"/>
    <col min="6" max="6" width="9.6640625" style="113" customWidth="1"/>
    <col min="7" max="7" width="8.6640625" style="247" customWidth="1"/>
    <col min="8" max="8" width="9.6640625" style="247" customWidth="1"/>
    <col min="9" max="9" width="10.6640625" style="247" customWidth="1"/>
    <col min="10" max="16384" width="9.109375" style="109"/>
  </cols>
  <sheetData>
    <row r="1" spans="1:9" ht="12" x14ac:dyDescent="0.25">
      <c r="A1" s="128"/>
      <c r="B1" s="128"/>
      <c r="C1" s="23"/>
      <c r="D1" s="23"/>
      <c r="E1" s="23"/>
      <c r="F1" s="23"/>
      <c r="G1" s="24"/>
      <c r="H1" s="24"/>
      <c r="I1" s="25"/>
    </row>
    <row r="2" spans="1:9" ht="12" x14ac:dyDescent="0.25">
      <c r="A2" s="128" t="s">
        <v>3888</v>
      </c>
      <c r="B2" s="128" t="s">
        <v>3889</v>
      </c>
      <c r="C2" s="23"/>
      <c r="D2" s="23"/>
      <c r="E2" s="23"/>
      <c r="F2" s="23"/>
      <c r="G2" s="24"/>
      <c r="H2" s="24"/>
      <c r="I2" s="25" t="s">
        <v>4379</v>
      </c>
    </row>
    <row r="3" spans="1:9" ht="12" x14ac:dyDescent="0.25">
      <c r="A3" s="128"/>
      <c r="B3" s="128"/>
      <c r="C3" s="23"/>
      <c r="D3" s="23"/>
      <c r="E3" s="23"/>
      <c r="F3" s="23"/>
      <c r="G3" s="24"/>
      <c r="H3" s="24"/>
      <c r="I3" s="25"/>
    </row>
    <row r="4" spans="1:9" s="110" customFormat="1" ht="12" x14ac:dyDescent="0.2">
      <c r="A4" s="118"/>
      <c r="B4" s="124"/>
      <c r="C4" s="124"/>
      <c r="D4" s="121"/>
      <c r="E4" s="32"/>
      <c r="F4" s="33"/>
      <c r="G4" s="34"/>
      <c r="H4" s="34"/>
      <c r="I4" s="34"/>
    </row>
    <row r="5" spans="1:9" s="110" customFormat="1" ht="12" x14ac:dyDescent="0.2">
      <c r="A5" s="204" t="s">
        <v>54</v>
      </c>
      <c r="B5" s="205"/>
      <c r="C5" s="205"/>
      <c r="D5" s="206"/>
      <c r="E5" s="207" t="s">
        <v>46</v>
      </c>
      <c r="F5" s="207" t="s">
        <v>47</v>
      </c>
      <c r="G5" s="208" t="s">
        <v>3848</v>
      </c>
      <c r="H5" s="208" t="s">
        <v>49</v>
      </c>
      <c r="I5" s="208" t="s">
        <v>3849</v>
      </c>
    </row>
    <row r="6" spans="1:9" s="110" customFormat="1" ht="12" x14ac:dyDescent="0.2">
      <c r="A6" s="209"/>
      <c r="B6" s="210"/>
      <c r="C6" s="210"/>
      <c r="D6" s="211"/>
      <c r="E6" s="212"/>
      <c r="F6" s="212"/>
      <c r="G6" s="213"/>
      <c r="H6" s="213"/>
      <c r="I6" s="213"/>
    </row>
    <row r="7" spans="1:9" s="117" customFormat="1" ht="12" x14ac:dyDescent="0.2">
      <c r="A7" s="232" t="s">
        <v>5267</v>
      </c>
      <c r="B7" s="233"/>
      <c r="C7" s="234"/>
      <c r="D7" s="235"/>
      <c r="E7" s="43" t="s">
        <v>3543</v>
      </c>
      <c r="F7" s="236"/>
      <c r="G7" s="214"/>
      <c r="H7" s="215"/>
      <c r="I7" s="216"/>
    </row>
    <row r="8" spans="1:9" s="117" customFormat="1" x14ac:dyDescent="0.2">
      <c r="A8" s="237"/>
      <c r="B8" s="238"/>
      <c r="C8" s="234"/>
      <c r="D8" s="238"/>
      <c r="E8" s="53"/>
      <c r="F8" s="239"/>
      <c r="G8" s="217"/>
      <c r="H8" s="218"/>
      <c r="I8" s="219"/>
    </row>
    <row r="9" spans="1:9" s="117" customFormat="1" x14ac:dyDescent="0.2">
      <c r="A9" s="240"/>
      <c r="B9" s="233" t="s">
        <v>118</v>
      </c>
      <c r="C9" s="234"/>
      <c r="D9" s="235"/>
      <c r="E9" s="53" t="s">
        <v>120</v>
      </c>
      <c r="F9" s="236" t="s">
        <v>68</v>
      </c>
      <c r="G9" s="214">
        <v>1</v>
      </c>
      <c r="H9" s="56"/>
      <c r="I9" s="216">
        <f>IF(ISNUMBER(G9),G9*H9,IF(G9="-","rate only"," "))</f>
        <v>0</v>
      </c>
    </row>
    <row r="10" spans="1:9" s="117" customFormat="1" x14ac:dyDescent="0.2">
      <c r="A10" s="237"/>
      <c r="B10" s="238"/>
      <c r="C10" s="234"/>
      <c r="D10" s="238"/>
      <c r="E10" s="53"/>
      <c r="F10" s="239"/>
      <c r="G10" s="217"/>
      <c r="H10" s="218"/>
      <c r="I10" s="219"/>
    </row>
    <row r="11" spans="1:9" s="117" customFormat="1" x14ac:dyDescent="0.2">
      <c r="A11" s="240"/>
      <c r="B11" s="233" t="s">
        <v>119</v>
      </c>
      <c r="C11" s="234"/>
      <c r="D11" s="235"/>
      <c r="E11" s="53" t="s">
        <v>121</v>
      </c>
      <c r="F11" s="236" t="s">
        <v>68</v>
      </c>
      <c r="G11" s="214">
        <v>1</v>
      </c>
      <c r="H11" s="56"/>
      <c r="I11" s="216">
        <f>IF(ISNUMBER(G11),G11*H11,IF(G11="-","rate only"," "))</f>
        <v>0</v>
      </c>
    </row>
    <row r="12" spans="1:9" s="117" customFormat="1" x14ac:dyDescent="0.2">
      <c r="A12" s="237"/>
      <c r="B12" s="238"/>
      <c r="C12" s="234"/>
      <c r="D12" s="238"/>
      <c r="E12" s="53"/>
      <c r="F12" s="239"/>
      <c r="G12" s="217"/>
      <c r="H12" s="218"/>
      <c r="I12" s="219"/>
    </row>
    <row r="13" spans="1:9" s="117" customFormat="1" x14ac:dyDescent="0.2">
      <c r="A13" s="240"/>
      <c r="B13" s="233" t="s">
        <v>5268</v>
      </c>
      <c r="C13" s="234"/>
      <c r="D13" s="235"/>
      <c r="E13" s="53" t="s">
        <v>122</v>
      </c>
      <c r="F13" s="236"/>
      <c r="G13" s="214"/>
      <c r="H13" s="215"/>
      <c r="I13" s="216"/>
    </row>
    <row r="14" spans="1:9" s="117" customFormat="1" x14ac:dyDescent="0.2">
      <c r="A14" s="237"/>
      <c r="B14" s="238"/>
      <c r="C14" s="234"/>
      <c r="D14" s="238"/>
      <c r="E14" s="53"/>
      <c r="F14" s="239"/>
      <c r="G14" s="217"/>
      <c r="H14" s="218"/>
      <c r="I14" s="219"/>
    </row>
    <row r="15" spans="1:9" s="117" customFormat="1" x14ac:dyDescent="0.2">
      <c r="A15" s="240"/>
      <c r="B15" s="233"/>
      <c r="C15" s="234" t="s">
        <v>3850</v>
      </c>
      <c r="D15" s="235"/>
      <c r="E15" s="53" t="s">
        <v>4372</v>
      </c>
      <c r="F15" s="236" t="s">
        <v>18</v>
      </c>
      <c r="G15" s="214">
        <v>2</v>
      </c>
      <c r="H15" s="56"/>
      <c r="I15" s="216">
        <f>IF(ISNUMBER(G15),G15*H15,IF(G15="-","rate only"," "))</f>
        <v>0</v>
      </c>
    </row>
    <row r="16" spans="1:9" s="117" customFormat="1" x14ac:dyDescent="0.2">
      <c r="A16" s="237"/>
      <c r="B16" s="238"/>
      <c r="C16" s="234"/>
      <c r="D16" s="238"/>
      <c r="E16" s="53"/>
      <c r="F16" s="239"/>
      <c r="G16" s="217"/>
      <c r="H16" s="218"/>
      <c r="I16" s="219"/>
    </row>
    <row r="17" spans="1:9" s="117" customFormat="1" x14ac:dyDescent="0.2">
      <c r="A17" s="240"/>
      <c r="B17" s="233"/>
      <c r="C17" s="234" t="s">
        <v>3851</v>
      </c>
      <c r="D17" s="235"/>
      <c r="E17" s="53" t="s">
        <v>4373</v>
      </c>
      <c r="F17" s="236" t="s">
        <v>18</v>
      </c>
      <c r="G17" s="214">
        <v>18</v>
      </c>
      <c r="H17" s="56"/>
      <c r="I17" s="216">
        <f>IF(ISNUMBER(G17),G17*H17,IF(G17="-","rate only"," "))</f>
        <v>0</v>
      </c>
    </row>
    <row r="18" spans="1:9" s="117" customFormat="1" x14ac:dyDescent="0.2">
      <c r="A18" s="237"/>
      <c r="B18" s="238"/>
      <c r="C18" s="234"/>
      <c r="D18" s="238"/>
      <c r="E18" s="53"/>
      <c r="F18" s="239"/>
      <c r="G18" s="217"/>
      <c r="H18" s="218"/>
      <c r="I18" s="219"/>
    </row>
    <row r="19" spans="1:9" s="117" customFormat="1" x14ac:dyDescent="0.2">
      <c r="A19" s="240"/>
      <c r="B19" s="233" t="s">
        <v>5269</v>
      </c>
      <c r="C19" s="234"/>
      <c r="D19" s="235"/>
      <c r="E19" s="53" t="s">
        <v>4374</v>
      </c>
      <c r="F19" s="236"/>
      <c r="G19" s="214"/>
      <c r="H19" s="215"/>
      <c r="I19" s="216"/>
    </row>
    <row r="20" spans="1:9" s="117" customFormat="1" x14ac:dyDescent="0.2">
      <c r="A20" s="237"/>
      <c r="B20" s="238"/>
      <c r="C20" s="234"/>
      <c r="D20" s="238"/>
      <c r="E20" s="53"/>
      <c r="F20" s="239"/>
      <c r="G20" s="217"/>
      <c r="H20" s="218"/>
      <c r="I20" s="219"/>
    </row>
    <row r="21" spans="1:9" s="117" customFormat="1" x14ac:dyDescent="0.2">
      <c r="A21" s="240"/>
      <c r="B21" s="233"/>
      <c r="C21" s="234" t="s">
        <v>3850</v>
      </c>
      <c r="D21" s="235"/>
      <c r="E21" s="53" t="s">
        <v>4375</v>
      </c>
      <c r="F21" s="236" t="s">
        <v>99</v>
      </c>
      <c r="G21" s="214">
        <v>1</v>
      </c>
      <c r="H21" s="56"/>
      <c r="I21" s="216">
        <f>IF(ISNUMBER(G21),G21*H21,IF(G21="-","rate only"," "))</f>
        <v>0</v>
      </c>
    </row>
    <row r="22" spans="1:9" s="117" customFormat="1" x14ac:dyDescent="0.2">
      <c r="A22" s="237"/>
      <c r="B22" s="238"/>
      <c r="C22" s="234"/>
      <c r="D22" s="238"/>
      <c r="E22" s="53"/>
      <c r="F22" s="239"/>
      <c r="G22" s="217"/>
      <c r="H22" s="218"/>
      <c r="I22" s="219"/>
    </row>
    <row r="23" spans="1:9" s="117" customFormat="1" x14ac:dyDescent="0.2">
      <c r="A23" s="240"/>
      <c r="B23" s="233"/>
      <c r="C23" s="234" t="s">
        <v>3851</v>
      </c>
      <c r="D23" s="235"/>
      <c r="E23" s="53" t="s">
        <v>4376</v>
      </c>
      <c r="F23" s="236" t="s">
        <v>99</v>
      </c>
      <c r="G23" s="214">
        <v>1</v>
      </c>
      <c r="H23" s="56"/>
      <c r="I23" s="216">
        <f>IF(ISNUMBER(G23),G23*H23,IF(G23="-","rate only"," "))</f>
        <v>0</v>
      </c>
    </row>
    <row r="24" spans="1:9" s="117" customFormat="1" x14ac:dyDescent="0.2">
      <c r="A24" s="237"/>
      <c r="B24" s="238"/>
      <c r="C24" s="234"/>
      <c r="D24" s="238"/>
      <c r="E24" s="53"/>
      <c r="F24" s="239"/>
      <c r="G24" s="217"/>
      <c r="H24" s="218"/>
      <c r="I24" s="219"/>
    </row>
    <row r="25" spans="1:9" s="117" customFormat="1" x14ac:dyDescent="0.2">
      <c r="A25" s="240"/>
      <c r="B25" s="233"/>
      <c r="C25" s="234" t="s">
        <v>3852</v>
      </c>
      <c r="D25" s="235"/>
      <c r="E25" s="53" t="s">
        <v>4377</v>
      </c>
      <c r="F25" s="236" t="s">
        <v>18</v>
      </c>
      <c r="G25" s="214">
        <v>3</v>
      </c>
      <c r="H25" s="56"/>
      <c r="I25" s="216">
        <f>IF(ISNUMBER(G25),G25*H25,IF(G25="-","rate only"," "))</f>
        <v>0</v>
      </c>
    </row>
    <row r="26" spans="1:9" s="117" customFormat="1" x14ac:dyDescent="0.2">
      <c r="A26" s="237"/>
      <c r="B26" s="238"/>
      <c r="C26" s="234"/>
      <c r="D26" s="238"/>
      <c r="E26" s="53"/>
      <c r="F26" s="239"/>
      <c r="G26" s="217"/>
      <c r="H26" s="218"/>
      <c r="I26" s="219"/>
    </row>
    <row r="27" spans="1:9" s="117" customFormat="1" x14ac:dyDescent="0.2">
      <c r="A27" s="240"/>
      <c r="B27" s="233"/>
      <c r="C27" s="234" t="s">
        <v>3853</v>
      </c>
      <c r="D27" s="235"/>
      <c r="E27" s="53" t="s">
        <v>4378</v>
      </c>
      <c r="F27" s="236" t="s">
        <v>30</v>
      </c>
      <c r="G27" s="214">
        <v>1</v>
      </c>
      <c r="H27" s="215">
        <v>250000</v>
      </c>
      <c r="I27" s="216">
        <f>IF(ISNUMBER(G27),G27*H27,IF(G27="-","rate only"," "))</f>
        <v>250000</v>
      </c>
    </row>
    <row r="28" spans="1:9" s="117" customFormat="1" x14ac:dyDescent="0.2">
      <c r="A28" s="237"/>
      <c r="B28" s="238"/>
      <c r="C28" s="234"/>
      <c r="D28" s="238"/>
      <c r="E28" s="53"/>
      <c r="F28" s="239"/>
      <c r="G28" s="217"/>
      <c r="H28" s="218"/>
      <c r="I28" s="219"/>
    </row>
    <row r="29" spans="1:9" s="117" customFormat="1" ht="12" x14ac:dyDescent="0.2">
      <c r="A29" s="232" t="s">
        <v>123</v>
      </c>
      <c r="B29" s="233"/>
      <c r="C29" s="234"/>
      <c r="D29" s="235"/>
      <c r="E29" s="43" t="s">
        <v>124</v>
      </c>
      <c r="F29" s="236" t="s">
        <v>19</v>
      </c>
      <c r="G29" s="214">
        <v>10</v>
      </c>
      <c r="H29" s="56"/>
      <c r="I29" s="216">
        <f>IF(ISNUMBER(G29),G29*H29,IF(G29="-","rate only"," "))</f>
        <v>0</v>
      </c>
    </row>
    <row r="30" spans="1:9" s="117" customFormat="1" x14ac:dyDescent="0.2">
      <c r="A30" s="237"/>
      <c r="B30" s="238"/>
      <c r="C30" s="234"/>
      <c r="D30" s="238"/>
      <c r="E30" s="53"/>
      <c r="F30" s="239"/>
      <c r="G30" s="217"/>
      <c r="H30" s="218"/>
      <c r="I30" s="219"/>
    </row>
    <row r="31" spans="1:9" s="117" customFormat="1" x14ac:dyDescent="0.2">
      <c r="A31" s="237"/>
      <c r="B31" s="238"/>
      <c r="C31" s="234"/>
      <c r="D31" s="238"/>
      <c r="E31" s="53"/>
      <c r="F31" s="239"/>
      <c r="G31" s="217"/>
      <c r="H31" s="218"/>
      <c r="I31" s="219"/>
    </row>
    <row r="32" spans="1:9" s="117" customFormat="1" x14ac:dyDescent="0.2">
      <c r="A32" s="237"/>
      <c r="B32" s="238"/>
      <c r="C32" s="234"/>
      <c r="D32" s="238"/>
      <c r="E32" s="53"/>
      <c r="F32" s="239"/>
      <c r="G32" s="217"/>
      <c r="H32" s="218"/>
      <c r="I32" s="219"/>
    </row>
    <row r="33" spans="1:9" s="117" customFormat="1" x14ac:dyDescent="0.2">
      <c r="A33" s="237"/>
      <c r="B33" s="238"/>
      <c r="C33" s="234"/>
      <c r="D33" s="238"/>
      <c r="E33" s="53"/>
      <c r="F33" s="239"/>
      <c r="G33" s="217"/>
      <c r="H33" s="218"/>
      <c r="I33" s="219"/>
    </row>
    <row r="34" spans="1:9" s="117" customFormat="1" x14ac:dyDescent="0.2">
      <c r="A34" s="237"/>
      <c r="B34" s="238"/>
      <c r="C34" s="234"/>
      <c r="D34" s="238"/>
      <c r="E34" s="53"/>
      <c r="F34" s="239"/>
      <c r="G34" s="217"/>
      <c r="H34" s="218"/>
      <c r="I34" s="219"/>
    </row>
    <row r="35" spans="1:9" s="117" customFormat="1" x14ac:dyDescent="0.2">
      <c r="A35" s="237"/>
      <c r="B35" s="238"/>
      <c r="C35" s="234"/>
      <c r="D35" s="238"/>
      <c r="E35" s="53"/>
      <c r="F35" s="239"/>
      <c r="G35" s="217"/>
      <c r="H35" s="218"/>
      <c r="I35" s="219"/>
    </row>
    <row r="36" spans="1:9" s="117" customFormat="1" x14ac:dyDescent="0.2">
      <c r="A36" s="237"/>
      <c r="B36" s="238"/>
      <c r="C36" s="234"/>
      <c r="D36" s="238"/>
      <c r="E36" s="53"/>
      <c r="F36" s="239"/>
      <c r="G36" s="217"/>
      <c r="H36" s="218"/>
      <c r="I36" s="219"/>
    </row>
    <row r="37" spans="1:9" s="117" customFormat="1" x14ac:dyDescent="0.2">
      <c r="A37" s="237"/>
      <c r="B37" s="238"/>
      <c r="C37" s="234"/>
      <c r="D37" s="238"/>
      <c r="E37" s="53"/>
      <c r="F37" s="239"/>
      <c r="G37" s="217"/>
      <c r="H37" s="218"/>
      <c r="I37" s="219"/>
    </row>
    <row r="38" spans="1:9" s="117" customFormat="1" x14ac:dyDescent="0.2">
      <c r="A38" s="237"/>
      <c r="B38" s="238"/>
      <c r="C38" s="234"/>
      <c r="D38" s="238"/>
      <c r="E38" s="53"/>
      <c r="F38" s="239"/>
      <c r="G38" s="217"/>
      <c r="H38" s="218"/>
      <c r="I38" s="219"/>
    </row>
    <row r="39" spans="1:9" s="117" customFormat="1" x14ac:dyDescent="0.2">
      <c r="A39" s="237"/>
      <c r="B39" s="238"/>
      <c r="C39" s="234"/>
      <c r="D39" s="238"/>
      <c r="E39" s="53"/>
      <c r="F39" s="239"/>
      <c r="G39" s="217"/>
      <c r="H39" s="218"/>
      <c r="I39" s="219"/>
    </row>
    <row r="40" spans="1:9" s="117" customFormat="1" x14ac:dyDescent="0.2">
      <c r="A40" s="237"/>
      <c r="B40" s="238"/>
      <c r="C40" s="234"/>
      <c r="D40" s="238"/>
      <c r="E40" s="53"/>
      <c r="F40" s="239"/>
      <c r="G40" s="217"/>
      <c r="H40" s="218"/>
      <c r="I40" s="219"/>
    </row>
    <row r="41" spans="1:9" s="117" customFormat="1" x14ac:dyDescent="0.2">
      <c r="A41" s="237"/>
      <c r="B41" s="238"/>
      <c r="C41" s="234"/>
      <c r="D41" s="238"/>
      <c r="E41" s="53"/>
      <c r="F41" s="239"/>
      <c r="G41" s="217"/>
      <c r="H41" s="218"/>
      <c r="I41" s="219"/>
    </row>
    <row r="42" spans="1:9" s="117" customFormat="1" x14ac:dyDescent="0.2">
      <c r="A42" s="237"/>
      <c r="B42" s="238"/>
      <c r="C42" s="234"/>
      <c r="D42" s="238"/>
      <c r="E42" s="53"/>
      <c r="F42" s="239"/>
      <c r="G42" s="217"/>
      <c r="H42" s="218"/>
      <c r="I42" s="219"/>
    </row>
    <row r="43" spans="1:9" s="117" customFormat="1" x14ac:dyDescent="0.2">
      <c r="A43" s="237"/>
      <c r="B43" s="238"/>
      <c r="C43" s="234"/>
      <c r="D43" s="238"/>
      <c r="E43" s="53"/>
      <c r="F43" s="239"/>
      <c r="G43" s="217"/>
      <c r="H43" s="218"/>
      <c r="I43" s="219"/>
    </row>
    <row r="44" spans="1:9" s="117" customFormat="1" x14ac:dyDescent="0.2">
      <c r="A44" s="237"/>
      <c r="B44" s="238"/>
      <c r="C44" s="234"/>
      <c r="D44" s="238"/>
      <c r="E44" s="53"/>
      <c r="F44" s="239"/>
      <c r="G44" s="217"/>
      <c r="H44" s="218"/>
      <c r="I44" s="219"/>
    </row>
    <row r="45" spans="1:9" s="117" customFormat="1" x14ac:dyDescent="0.2">
      <c r="A45" s="237"/>
      <c r="B45" s="238"/>
      <c r="C45" s="234"/>
      <c r="D45" s="238"/>
      <c r="E45" s="53"/>
      <c r="F45" s="239"/>
      <c r="G45" s="217"/>
      <c r="H45" s="218"/>
      <c r="I45" s="219"/>
    </row>
    <row r="46" spans="1:9" s="117" customFormat="1" x14ac:dyDescent="0.2">
      <c r="A46" s="237"/>
      <c r="B46" s="238"/>
      <c r="C46" s="234"/>
      <c r="D46" s="238"/>
      <c r="E46" s="53"/>
      <c r="F46" s="239"/>
      <c r="G46" s="217"/>
      <c r="H46" s="218"/>
      <c r="I46" s="219"/>
    </row>
    <row r="47" spans="1:9" s="117" customFormat="1" x14ac:dyDescent="0.2">
      <c r="A47" s="237"/>
      <c r="B47" s="238"/>
      <c r="C47" s="234"/>
      <c r="D47" s="238"/>
      <c r="E47" s="53"/>
      <c r="F47" s="239"/>
      <c r="G47" s="217"/>
      <c r="H47" s="218"/>
      <c r="I47" s="219"/>
    </row>
    <row r="48" spans="1:9" s="117" customFormat="1" x14ac:dyDescent="0.2">
      <c r="A48" s="237"/>
      <c r="B48" s="238"/>
      <c r="C48" s="234"/>
      <c r="D48" s="238"/>
      <c r="E48" s="53"/>
      <c r="F48" s="239"/>
      <c r="G48" s="217"/>
      <c r="H48" s="218"/>
      <c r="I48" s="219"/>
    </row>
    <row r="49" spans="1:9" s="117" customFormat="1" x14ac:dyDescent="0.2">
      <c r="A49" s="237"/>
      <c r="B49" s="238"/>
      <c r="C49" s="234"/>
      <c r="D49" s="238"/>
      <c r="E49" s="53"/>
      <c r="F49" s="239"/>
      <c r="G49" s="217"/>
      <c r="H49" s="218"/>
      <c r="I49" s="219"/>
    </row>
    <row r="50" spans="1:9" s="117" customFormat="1" x14ac:dyDescent="0.2">
      <c r="A50" s="237"/>
      <c r="B50" s="238"/>
      <c r="C50" s="234"/>
      <c r="D50" s="238"/>
      <c r="E50" s="53"/>
      <c r="F50" s="239"/>
      <c r="G50" s="217"/>
      <c r="H50" s="218"/>
      <c r="I50" s="219"/>
    </row>
    <row r="51" spans="1:9" s="117" customFormat="1" x14ac:dyDescent="0.2">
      <c r="A51" s="237"/>
      <c r="B51" s="238"/>
      <c r="C51" s="234"/>
      <c r="D51" s="238"/>
      <c r="E51" s="53"/>
      <c r="F51" s="239"/>
      <c r="G51" s="217"/>
      <c r="H51" s="218"/>
      <c r="I51" s="219"/>
    </row>
    <row r="52" spans="1:9" s="117" customFormat="1" x14ac:dyDescent="0.2">
      <c r="A52" s="237"/>
      <c r="B52" s="238"/>
      <c r="C52" s="234"/>
      <c r="D52" s="238"/>
      <c r="E52" s="53"/>
      <c r="F52" s="239"/>
      <c r="G52" s="217"/>
      <c r="H52" s="218"/>
      <c r="I52" s="219"/>
    </row>
    <row r="53" spans="1:9" s="117" customFormat="1" x14ac:dyDescent="0.2">
      <c r="A53" s="237"/>
      <c r="B53" s="238"/>
      <c r="C53" s="234"/>
      <c r="D53" s="238"/>
      <c r="E53" s="53"/>
      <c r="F53" s="239"/>
      <c r="G53" s="217"/>
      <c r="H53" s="218"/>
      <c r="I53" s="219"/>
    </row>
    <row r="54" spans="1:9" s="117" customFormat="1" x14ac:dyDescent="0.2">
      <c r="A54" s="237"/>
      <c r="B54" s="238"/>
      <c r="C54" s="234"/>
      <c r="D54" s="238"/>
      <c r="E54" s="53"/>
      <c r="F54" s="239"/>
      <c r="G54" s="217"/>
      <c r="H54" s="218"/>
      <c r="I54" s="219"/>
    </row>
    <row r="55" spans="1:9" s="117" customFormat="1" x14ac:dyDescent="0.2">
      <c r="A55" s="237"/>
      <c r="B55" s="238"/>
      <c r="C55" s="234"/>
      <c r="D55" s="238"/>
      <c r="E55" s="53"/>
      <c r="F55" s="239"/>
      <c r="G55" s="217"/>
      <c r="H55" s="218"/>
      <c r="I55" s="219"/>
    </row>
    <row r="56" spans="1:9" s="117" customFormat="1" x14ac:dyDescent="0.2">
      <c r="A56" s="237"/>
      <c r="B56" s="238"/>
      <c r="C56" s="234"/>
      <c r="D56" s="238"/>
      <c r="E56" s="53"/>
      <c r="F56" s="239"/>
      <c r="G56" s="217"/>
      <c r="H56" s="218"/>
      <c r="I56" s="219"/>
    </row>
    <row r="57" spans="1:9" s="117" customFormat="1" x14ac:dyDescent="0.2">
      <c r="A57" s="237"/>
      <c r="B57" s="238"/>
      <c r="C57" s="234"/>
      <c r="D57" s="238"/>
      <c r="E57" s="53"/>
      <c r="F57" s="239"/>
      <c r="G57" s="217"/>
      <c r="H57" s="218"/>
      <c r="I57" s="219"/>
    </row>
    <row r="58" spans="1:9" s="117" customFormat="1" x14ac:dyDescent="0.2">
      <c r="A58" s="237"/>
      <c r="B58" s="238"/>
      <c r="C58" s="234"/>
      <c r="D58" s="238"/>
      <c r="E58" s="53"/>
      <c r="F58" s="239"/>
      <c r="G58" s="217"/>
      <c r="H58" s="218"/>
      <c r="I58" s="219"/>
    </row>
    <row r="59" spans="1:9" s="117" customFormat="1" x14ac:dyDescent="0.2">
      <c r="A59" s="237"/>
      <c r="B59" s="238"/>
      <c r="C59" s="234"/>
      <c r="D59" s="238"/>
      <c r="E59" s="53"/>
      <c r="F59" s="239"/>
      <c r="G59" s="217"/>
      <c r="H59" s="218"/>
      <c r="I59" s="219"/>
    </row>
    <row r="60" spans="1:9" s="117" customFormat="1" x14ac:dyDescent="0.2">
      <c r="A60" s="237"/>
      <c r="B60" s="238"/>
      <c r="C60" s="234"/>
      <c r="D60" s="238"/>
      <c r="E60" s="53"/>
      <c r="F60" s="239"/>
      <c r="G60" s="217"/>
      <c r="H60" s="218"/>
      <c r="I60" s="219"/>
    </row>
    <row r="61" spans="1:9" s="117" customFormat="1" x14ac:dyDescent="0.2">
      <c r="A61" s="237"/>
      <c r="B61" s="238"/>
      <c r="C61" s="234"/>
      <c r="D61" s="238"/>
      <c r="E61" s="53"/>
      <c r="F61" s="239"/>
      <c r="G61" s="217"/>
      <c r="H61" s="218"/>
      <c r="I61" s="219"/>
    </row>
    <row r="62" spans="1:9" s="117" customFormat="1" x14ac:dyDescent="0.2">
      <c r="A62" s="237"/>
      <c r="B62" s="238"/>
      <c r="C62" s="234"/>
      <c r="D62" s="238"/>
      <c r="E62" s="53"/>
      <c r="F62" s="239"/>
      <c r="G62" s="217"/>
      <c r="H62" s="218"/>
      <c r="I62" s="219"/>
    </row>
    <row r="63" spans="1:9" s="117" customFormat="1" x14ac:dyDescent="0.2">
      <c r="A63" s="237"/>
      <c r="B63" s="238"/>
      <c r="C63" s="234"/>
      <c r="D63" s="238"/>
      <c r="E63" s="53"/>
      <c r="F63" s="239"/>
      <c r="G63" s="217"/>
      <c r="H63" s="218"/>
      <c r="I63" s="219"/>
    </row>
    <row r="64" spans="1:9" s="117" customFormat="1" x14ac:dyDescent="0.2">
      <c r="A64" s="237"/>
      <c r="B64" s="238"/>
      <c r="C64" s="234"/>
      <c r="D64" s="238"/>
      <c r="E64" s="53"/>
      <c r="F64" s="239"/>
      <c r="G64" s="217"/>
      <c r="H64" s="218"/>
      <c r="I64" s="219"/>
    </row>
    <row r="65" spans="1:9" s="117" customFormat="1" x14ac:dyDescent="0.2">
      <c r="A65" s="237"/>
      <c r="B65" s="238"/>
      <c r="C65" s="234"/>
      <c r="D65" s="238"/>
      <c r="E65" s="53"/>
      <c r="F65" s="239"/>
      <c r="G65" s="217"/>
      <c r="H65" s="218"/>
      <c r="I65" s="219"/>
    </row>
    <row r="66" spans="1:9" s="117" customFormat="1" x14ac:dyDescent="0.2">
      <c r="A66" s="237"/>
      <c r="B66" s="238"/>
      <c r="C66" s="234"/>
      <c r="D66" s="238"/>
      <c r="E66" s="53"/>
      <c r="F66" s="239"/>
      <c r="G66" s="217"/>
      <c r="H66" s="218"/>
      <c r="I66" s="219"/>
    </row>
    <row r="67" spans="1:9" s="117" customFormat="1" x14ac:dyDescent="0.2">
      <c r="A67" s="237"/>
      <c r="B67" s="238"/>
      <c r="C67" s="234"/>
      <c r="D67" s="238"/>
      <c r="E67" s="53"/>
      <c r="F67" s="239"/>
      <c r="G67" s="217"/>
      <c r="H67" s="218"/>
      <c r="I67" s="219"/>
    </row>
    <row r="68" spans="1:9" s="110" customFormat="1" x14ac:dyDescent="0.2">
      <c r="A68" s="83"/>
      <c r="B68" s="84"/>
      <c r="C68" s="84"/>
      <c r="D68" s="84"/>
      <c r="E68" s="85"/>
      <c r="F68" s="86"/>
      <c r="G68" s="229"/>
      <c r="H68" s="241"/>
      <c r="I68" s="89"/>
    </row>
    <row r="69" spans="1:9" s="110" customFormat="1" ht="12" x14ac:dyDescent="0.2">
      <c r="A69" s="90" t="s">
        <v>3857</v>
      </c>
      <c r="B69" s="242"/>
      <c r="C69" s="242"/>
      <c r="D69" s="242"/>
      <c r="E69" s="243"/>
      <c r="F69" s="30"/>
      <c r="G69" s="230"/>
      <c r="H69" s="244"/>
      <c r="I69" s="198">
        <f>SUM(I7:I67)</f>
        <v>250000</v>
      </c>
    </row>
    <row r="70" spans="1:9" s="110" customFormat="1" x14ac:dyDescent="0.2">
      <c r="A70" s="96"/>
      <c r="B70" s="97"/>
      <c r="C70" s="97"/>
      <c r="D70" s="97"/>
      <c r="E70" s="98"/>
      <c r="F70" s="99"/>
      <c r="G70" s="231"/>
      <c r="H70" s="245"/>
      <c r="I70" s="102"/>
    </row>
  </sheetData>
  <sheetProtection algorithmName="SHA-512" hashValue="0R5b0xvwPQQUiVBgZw9x28PqtdpIkqNRg4oSXdvxlKPtbKPmGhRp1U8AfpPXBAkgTXn+e+v3iORJ66lOFqkwnA==" saltValue="bNNNF8xZW81SDlSblaoEvw==" spinCount="100000" sheet="1" objects="1" scenarios="1"/>
  <pageMargins left="0.59055118110236227" right="0.19685039370078741" top="0.59055118110236227" bottom="0.59055118110236227" header="0.19685039370078741" footer="0.19685039370078741"/>
  <pageSetup paperSize="9" firstPageNumber="5" orientation="portrait" cellComments="atEnd" r:id="rId1"/>
  <headerFooter>
    <oddFooter>&amp;RC3-&amp;P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4">
    <tabColor rgb="FFFF0000"/>
  </sheetPr>
  <dimension ref="A1:DI92"/>
  <sheetViews>
    <sheetView view="pageBreakPreview" topLeftCell="B1" zoomScaleNormal="75" zoomScaleSheetLayoutView="100" workbookViewId="0">
      <pane xSplit="7" ySplit="7" topLeftCell="I20" activePane="bottomRight" state="frozenSplit"/>
      <selection activeCell="M64" sqref="M64"/>
      <selection pane="topRight" activeCell="M64" sqref="M64"/>
      <selection pane="bottomLeft" activeCell="M64" sqref="M64"/>
      <selection pane="bottomRight" activeCell="H8" sqref="H8:H88"/>
    </sheetView>
  </sheetViews>
  <sheetFormatPr defaultColWidth="9.109375" defaultRowHeight="11.4" x14ac:dyDescent="0.2"/>
  <cols>
    <col min="1" max="1" width="10.44140625" style="113" hidden="1" customWidth="1"/>
    <col min="2" max="2" width="8.33203125" style="135" customWidth="1"/>
    <col min="3" max="3" width="8.6640625" style="135" customWidth="1"/>
    <col min="4" max="5" width="3.33203125" style="135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4592</v>
      </c>
      <c r="C2" s="128" t="s">
        <v>892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SUBTOTAL(9,M$7:M990)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hidden="1" x14ac:dyDescent="0.2">
      <c r="A7" s="30"/>
      <c r="B7" s="42"/>
      <c r="C7" s="42"/>
      <c r="D7" s="42"/>
      <c r="E7" s="42"/>
      <c r="F7" s="43" t="s">
        <v>892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1442</v>
      </c>
      <c r="C8" s="151"/>
      <c r="D8" s="52"/>
      <c r="E8" s="157"/>
      <c r="F8" s="43" t="s">
        <v>1033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 t="s">
        <v>3</v>
      </c>
      <c r="B10" s="155"/>
      <c r="C10" s="151" t="s">
        <v>1443</v>
      </c>
      <c r="D10" s="52"/>
      <c r="E10" s="157"/>
      <c r="F10" s="53" t="s">
        <v>5231</v>
      </c>
      <c r="G10" s="54" t="s">
        <v>99</v>
      </c>
      <c r="H10" s="55"/>
      <c r="I10" s="56"/>
      <c r="J10" s="57"/>
      <c r="K10" s="58"/>
      <c r="L10" s="56">
        <v>30000</v>
      </c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/>
      <c r="B11" s="42"/>
      <c r="C11" s="51"/>
      <c r="D11" s="52"/>
      <c r="E11" s="51"/>
      <c r="F11" s="53"/>
      <c r="G11" s="103"/>
      <c r="H11" s="45"/>
      <c r="I11" s="104"/>
      <c r="J11" s="105"/>
      <c r="K11" s="48"/>
      <c r="L11" s="106"/>
      <c r="M11" s="104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22.8" x14ac:dyDescent="0.2">
      <c r="A12" s="30" t="s">
        <v>3</v>
      </c>
      <c r="B12" s="155"/>
      <c r="C12" s="151" t="s">
        <v>1444</v>
      </c>
      <c r="D12" s="52"/>
      <c r="E12" s="157"/>
      <c r="F12" s="53" t="s">
        <v>5232</v>
      </c>
      <c r="G12" s="54" t="s">
        <v>99</v>
      </c>
      <c r="H12" s="55"/>
      <c r="I12" s="56"/>
      <c r="J12" s="57"/>
      <c r="K12" s="58"/>
      <c r="L12" s="56">
        <v>40000</v>
      </c>
      <c r="M12" s="56" t="str">
        <f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/>
      <c r="B13" s="42"/>
      <c r="C13" s="51"/>
      <c r="D13" s="52"/>
      <c r="E13" s="51"/>
      <c r="F13" s="53"/>
      <c r="G13" s="103"/>
      <c r="H13" s="45"/>
      <c r="I13" s="104"/>
      <c r="J13" s="105"/>
      <c r="K13" s="48"/>
      <c r="L13" s="106"/>
      <c r="M13" s="104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12" x14ac:dyDescent="0.2">
      <c r="A14" s="30" t="s">
        <v>55</v>
      </c>
      <c r="B14" s="150" t="s">
        <v>1445</v>
      </c>
      <c r="C14" s="151"/>
      <c r="D14" s="52"/>
      <c r="E14" s="157"/>
      <c r="F14" s="43" t="s">
        <v>1447</v>
      </c>
      <c r="G14" s="54"/>
      <c r="H14" s="55"/>
      <c r="I14" s="56"/>
      <c r="J14" s="57"/>
      <c r="K14" s="58"/>
      <c r="L14" s="56"/>
      <c r="M14" s="56" t="str">
        <f>IF(ISNUMBER(H14),L14*H14,IF(ISNUMBER(J14),J14,IF(J14="RATE ONLY",LOWER("RATE ONLY")," ")))</f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/>
      <c r="B15" s="42"/>
      <c r="C15" s="51"/>
      <c r="D15" s="52"/>
      <c r="E15" s="51"/>
      <c r="F15" s="53"/>
      <c r="G15" s="103"/>
      <c r="H15" s="45"/>
      <c r="I15" s="104"/>
      <c r="J15" s="105"/>
      <c r="K15" s="48"/>
      <c r="L15" s="106"/>
      <c r="M15" s="104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22.8" x14ac:dyDescent="0.2">
      <c r="A16" s="30" t="s">
        <v>56</v>
      </c>
      <c r="B16" s="155"/>
      <c r="C16" s="151" t="s">
        <v>1446</v>
      </c>
      <c r="D16" s="52"/>
      <c r="E16" s="157"/>
      <c r="F16" s="53" t="s">
        <v>1448</v>
      </c>
      <c r="G16" s="54"/>
      <c r="H16" s="55"/>
      <c r="I16" s="56"/>
      <c r="J16" s="57"/>
      <c r="K16" s="58"/>
      <c r="L16" s="56"/>
      <c r="M16" s="56" t="str">
        <f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/>
      <c r="B17" s="42"/>
      <c r="C17" s="51"/>
      <c r="D17" s="52"/>
      <c r="E17" s="51"/>
      <c r="F17" s="53"/>
      <c r="G17" s="103"/>
      <c r="H17" s="45"/>
      <c r="I17" s="104"/>
      <c r="J17" s="105"/>
      <c r="K17" s="48"/>
      <c r="L17" s="106"/>
      <c r="M17" s="104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idden="1" x14ac:dyDescent="0.2">
      <c r="A18" s="30" t="s">
        <v>3</v>
      </c>
      <c r="B18" s="166"/>
      <c r="C18" s="167"/>
      <c r="D18" s="160" t="s">
        <v>3850</v>
      </c>
      <c r="E18" s="159"/>
      <c r="F18" s="161" t="s">
        <v>4593</v>
      </c>
      <c r="G18" s="162" t="s">
        <v>8</v>
      </c>
      <c r="H18" s="163"/>
      <c r="I18" s="164"/>
      <c r="J18" s="165"/>
      <c r="K18" s="58"/>
      <c r="L18" s="56"/>
      <c r="M18" s="56" t="str">
        <f t="shared" ref="M18:M70" si="0">IF(ISNUMBER(H18),L18*H18,IF(ISNUMBER(J18),J18,IF(J18="RATE ONLY",LOWER("RATE ONLY")," ")))</f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x14ac:dyDescent="0.2">
      <c r="A19" s="30" t="s">
        <v>3</v>
      </c>
      <c r="B19" s="155"/>
      <c r="C19" s="151"/>
      <c r="D19" s="52" t="s">
        <v>3851</v>
      </c>
      <c r="E19" s="157"/>
      <c r="F19" s="53" t="s">
        <v>4594</v>
      </c>
      <c r="G19" s="54" t="s">
        <v>8</v>
      </c>
      <c r="H19" s="55"/>
      <c r="I19" s="56"/>
      <c r="J19" s="57"/>
      <c r="K19" s="58"/>
      <c r="L19" s="56">
        <v>25</v>
      </c>
      <c r="M19" s="56" t="str">
        <f>IF(ISNUMBER(H19),L19*H19,IF(ISNUMBER(J19),J19,IF(J19="RATE ONLY",LOWER("RATE ONLY")," ")))</f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x14ac:dyDescent="0.2">
      <c r="A20" s="30"/>
      <c r="B20" s="42"/>
      <c r="C20" s="51"/>
      <c r="D20" s="52"/>
      <c r="E20" s="51"/>
      <c r="F20" s="53"/>
      <c r="G20" s="103"/>
      <c r="H20" s="45"/>
      <c r="I20" s="104"/>
      <c r="J20" s="105"/>
      <c r="K20" s="48"/>
      <c r="L20" s="106"/>
      <c r="M20" s="104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idden="1" x14ac:dyDescent="0.2">
      <c r="A21" s="30" t="s">
        <v>3</v>
      </c>
      <c r="B21" s="166"/>
      <c r="C21" s="167"/>
      <c r="D21" s="160" t="s">
        <v>3852</v>
      </c>
      <c r="E21" s="159"/>
      <c r="F21" s="161" t="s">
        <v>1408</v>
      </c>
      <c r="G21" s="162" t="s">
        <v>19</v>
      </c>
      <c r="H21" s="163"/>
      <c r="I21" s="164"/>
      <c r="J21" s="165"/>
      <c r="K21" s="58"/>
      <c r="L21" s="56"/>
      <c r="M21" s="56" t="str">
        <f t="shared" si="0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ht="34.200000000000003" x14ac:dyDescent="0.2">
      <c r="A22" s="30" t="s">
        <v>56</v>
      </c>
      <c r="B22" s="155"/>
      <c r="C22" s="151" t="s">
        <v>1449</v>
      </c>
      <c r="D22" s="52"/>
      <c r="E22" s="157"/>
      <c r="F22" s="53" t="s">
        <v>3754</v>
      </c>
      <c r="G22" s="54"/>
      <c r="H22" s="55"/>
      <c r="I22" s="56"/>
      <c r="J22" s="57"/>
      <c r="K22" s="58"/>
      <c r="L22" s="56"/>
      <c r="M22" s="56" t="str">
        <f>IF(ISNUMBER(H22),L22*H22,IF(ISNUMBER(J22),J22,IF(J22="RATE ONLY",LOWER("RATE ONLY")," ")))</f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x14ac:dyDescent="0.2">
      <c r="A23" s="30"/>
      <c r="B23" s="42"/>
      <c r="C23" s="51"/>
      <c r="D23" s="52"/>
      <c r="E23" s="51"/>
      <c r="F23" s="53"/>
      <c r="G23" s="103"/>
      <c r="H23" s="45"/>
      <c r="I23" s="104"/>
      <c r="J23" s="105"/>
      <c r="K23" s="48"/>
      <c r="L23" s="106"/>
      <c r="M23" s="104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idden="1" x14ac:dyDescent="0.2">
      <c r="A24" s="30" t="s">
        <v>3</v>
      </c>
      <c r="B24" s="166"/>
      <c r="C24" s="167"/>
      <c r="D24" s="160" t="s">
        <v>3850</v>
      </c>
      <c r="E24" s="159"/>
      <c r="F24" s="161" t="s">
        <v>4593</v>
      </c>
      <c r="G24" s="162" t="s">
        <v>8</v>
      </c>
      <c r="H24" s="163"/>
      <c r="I24" s="164"/>
      <c r="J24" s="165"/>
      <c r="K24" s="58"/>
      <c r="L24" s="56"/>
      <c r="M24" s="56" t="str">
        <f t="shared" si="0"/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x14ac:dyDescent="0.2">
      <c r="A25" s="30" t="s">
        <v>3</v>
      </c>
      <c r="B25" s="155"/>
      <c r="C25" s="151"/>
      <c r="D25" s="52" t="s">
        <v>3851</v>
      </c>
      <c r="E25" s="157"/>
      <c r="F25" s="53" t="s">
        <v>4594</v>
      </c>
      <c r="G25" s="54" t="s">
        <v>8</v>
      </c>
      <c r="H25" s="55"/>
      <c r="I25" s="56"/>
      <c r="J25" s="57"/>
      <c r="K25" s="58"/>
      <c r="L25" s="56">
        <v>30</v>
      </c>
      <c r="M25" s="56" t="str">
        <f>IF(ISNUMBER(H25),L25*H25,IF(ISNUMBER(J25),J25,IF(J25="RATE ONLY",LOWER("RATE ONLY")," ")))</f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x14ac:dyDescent="0.2">
      <c r="A26" s="30"/>
      <c r="B26" s="42"/>
      <c r="C26" s="51"/>
      <c r="D26" s="52"/>
      <c r="E26" s="51"/>
      <c r="F26" s="53"/>
      <c r="G26" s="103"/>
      <c r="H26" s="45"/>
      <c r="I26" s="104"/>
      <c r="J26" s="105"/>
      <c r="K26" s="48"/>
      <c r="L26" s="106"/>
      <c r="M26" s="104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hidden="1" x14ac:dyDescent="0.2">
      <c r="A27" s="30" t="s">
        <v>3</v>
      </c>
      <c r="B27" s="166"/>
      <c r="C27" s="167"/>
      <c r="D27" s="160" t="s">
        <v>3852</v>
      </c>
      <c r="E27" s="159"/>
      <c r="F27" s="161" t="s">
        <v>1408</v>
      </c>
      <c r="G27" s="162" t="s">
        <v>19</v>
      </c>
      <c r="H27" s="163"/>
      <c r="I27" s="164"/>
      <c r="J27" s="165"/>
      <c r="K27" s="58"/>
      <c r="L27" s="56"/>
      <c r="M27" s="56" t="str">
        <f t="shared" si="0"/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ht="34.200000000000003" hidden="1" x14ac:dyDescent="0.2">
      <c r="A28" s="30" t="s">
        <v>56</v>
      </c>
      <c r="B28" s="155"/>
      <c r="C28" s="151" t="s">
        <v>1450</v>
      </c>
      <c r="D28" s="52"/>
      <c r="E28" s="157"/>
      <c r="F28" s="53" t="s">
        <v>1451</v>
      </c>
      <c r="G28" s="54" t="s">
        <v>8</v>
      </c>
      <c r="H28" s="55"/>
      <c r="I28" s="56"/>
      <c r="J28" s="57"/>
      <c r="K28" s="58"/>
      <c r="L28" s="56"/>
      <c r="M28" s="56" t="str">
        <f>IF(ISNUMBER(H28),L28*H28,IF(ISNUMBER(J28),J28,IF(J28="RATE ONLY",LOWER("RATE ONLY")," ")))</f>
        <v xml:space="preserve"> 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hidden="1" x14ac:dyDescent="0.2">
      <c r="A29" s="30"/>
      <c r="B29" s="42"/>
      <c r="C29" s="51"/>
      <c r="D29" s="52"/>
      <c r="E29" s="51"/>
      <c r="F29" s="53"/>
      <c r="G29" s="103"/>
      <c r="H29" s="45"/>
      <c r="I29" s="104"/>
      <c r="J29" s="105"/>
      <c r="K29" s="48"/>
      <c r="L29" s="106"/>
      <c r="M29" s="104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x14ac:dyDescent="0.2">
      <c r="A30" s="30" t="s">
        <v>56</v>
      </c>
      <c r="B30" s="155"/>
      <c r="C30" s="151" t="s">
        <v>1452</v>
      </c>
      <c r="D30" s="52"/>
      <c r="E30" s="157"/>
      <c r="F30" s="53" t="s">
        <v>1453</v>
      </c>
      <c r="G30" s="54" t="s">
        <v>8</v>
      </c>
      <c r="H30" s="55"/>
      <c r="I30" s="56"/>
      <c r="J30" s="57"/>
      <c r="K30" s="58"/>
      <c r="L30" s="56">
        <v>35</v>
      </c>
      <c r="M30" s="56" t="str">
        <f>IF(ISNUMBER(H30),L30*H30,IF(ISNUMBER(J30),J30,IF(J30="RATE ONLY",LOWER("RATE ONLY")," ")))</f>
        <v xml:space="preserve"> 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x14ac:dyDescent="0.2">
      <c r="A31" s="30"/>
      <c r="B31" s="42"/>
      <c r="C31" s="51"/>
      <c r="D31" s="52"/>
      <c r="E31" s="51"/>
      <c r="F31" s="53"/>
      <c r="G31" s="103"/>
      <c r="H31" s="45"/>
      <c r="I31" s="104"/>
      <c r="J31" s="105"/>
      <c r="K31" s="48"/>
      <c r="L31" s="106"/>
      <c r="M31" s="104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x14ac:dyDescent="0.2">
      <c r="A32" s="30" t="s">
        <v>56</v>
      </c>
      <c r="B32" s="155"/>
      <c r="C32" s="151" t="s">
        <v>1454</v>
      </c>
      <c r="D32" s="52"/>
      <c r="E32" s="157"/>
      <c r="F32" s="53" t="s">
        <v>1455</v>
      </c>
      <c r="G32" s="54" t="s">
        <v>8</v>
      </c>
      <c r="H32" s="55"/>
      <c r="I32" s="56"/>
      <c r="J32" s="57"/>
      <c r="K32" s="58"/>
      <c r="L32" s="56">
        <v>35</v>
      </c>
      <c r="M32" s="56" t="str">
        <f>IF(ISNUMBER(H32),L32*H32,IF(ISNUMBER(J32),J32,IF(J32="RATE ONLY",LOWER("RATE ONLY")," ")))</f>
        <v xml:space="preserve"> 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x14ac:dyDescent="0.2">
      <c r="A33" s="30"/>
      <c r="B33" s="42"/>
      <c r="C33" s="51"/>
      <c r="D33" s="52"/>
      <c r="E33" s="51"/>
      <c r="F33" s="53"/>
      <c r="G33" s="103"/>
      <c r="H33" s="45"/>
      <c r="I33" s="104"/>
      <c r="J33" s="105"/>
      <c r="K33" s="48"/>
      <c r="L33" s="106"/>
      <c r="M33" s="104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hidden="1" x14ac:dyDescent="0.2">
      <c r="A34" s="30" t="s">
        <v>56</v>
      </c>
      <c r="B34" s="155"/>
      <c r="C34" s="151" t="s">
        <v>1456</v>
      </c>
      <c r="D34" s="52"/>
      <c r="E34" s="157"/>
      <c r="F34" s="53" t="s">
        <v>1457</v>
      </c>
      <c r="G34" s="54" t="s">
        <v>8</v>
      </c>
      <c r="H34" s="55"/>
      <c r="I34" s="56"/>
      <c r="J34" s="57"/>
      <c r="K34" s="58"/>
      <c r="L34" s="56"/>
      <c r="M34" s="56" t="str">
        <f>IF(ISNUMBER(H34),L34*H34,IF(ISNUMBER(J34),J34,IF(J34="RATE ONLY",LOWER("RATE ONLY")," ")))</f>
        <v xml:space="preserve"> 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hidden="1" x14ac:dyDescent="0.2">
      <c r="A35" s="30"/>
      <c r="B35" s="42"/>
      <c r="C35" s="51"/>
      <c r="D35" s="52"/>
      <c r="E35" s="51"/>
      <c r="F35" s="53"/>
      <c r="G35" s="103"/>
      <c r="H35" s="45"/>
      <c r="I35" s="104"/>
      <c r="J35" s="105"/>
      <c r="K35" s="48"/>
      <c r="L35" s="106"/>
      <c r="M35" s="104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hidden="1" x14ac:dyDescent="0.2">
      <c r="A36" s="30" t="s">
        <v>56</v>
      </c>
      <c r="B36" s="155"/>
      <c r="C36" s="151" t="s">
        <v>1458</v>
      </c>
      <c r="D36" s="52"/>
      <c r="E36" s="157"/>
      <c r="F36" s="53" t="s">
        <v>1459</v>
      </c>
      <c r="G36" s="54" t="s">
        <v>8</v>
      </c>
      <c r="H36" s="55"/>
      <c r="I36" s="56"/>
      <c r="J36" s="57"/>
      <c r="K36" s="58"/>
      <c r="L36" s="56"/>
      <c r="M36" s="56" t="str">
        <f>IF(ISNUMBER(H36),L36*H36,IF(ISNUMBER(J36),J36,IF(J36="RATE ONLY",LOWER("RATE ONLY")," ")))</f>
        <v xml:space="preserve"> </v>
      </c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hidden="1" x14ac:dyDescent="0.2">
      <c r="A37" s="30"/>
      <c r="B37" s="42"/>
      <c r="C37" s="51"/>
      <c r="D37" s="52"/>
      <c r="E37" s="51"/>
      <c r="F37" s="53"/>
      <c r="G37" s="103"/>
      <c r="H37" s="45"/>
      <c r="I37" s="104"/>
      <c r="J37" s="105"/>
      <c r="K37" s="48"/>
      <c r="L37" s="106"/>
      <c r="M37" s="104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ht="36" hidden="1" x14ac:dyDescent="0.2">
      <c r="A38" s="30" t="s">
        <v>55</v>
      </c>
      <c r="B38" s="150" t="s">
        <v>1460</v>
      </c>
      <c r="C38" s="151"/>
      <c r="D38" s="52"/>
      <c r="E38" s="157"/>
      <c r="F38" s="43" t="s">
        <v>1461</v>
      </c>
      <c r="G38" s="54" t="s">
        <v>8</v>
      </c>
      <c r="H38" s="55"/>
      <c r="I38" s="56"/>
      <c r="J38" s="57"/>
      <c r="K38" s="58"/>
      <c r="L38" s="56"/>
      <c r="M38" s="56" t="str">
        <f>IF(ISNUMBER(H38),L38*H38,IF(ISNUMBER(J38),J38,IF(J38="RATE ONLY",LOWER("RATE ONLY")," ")))</f>
        <v xml:space="preserve"> </v>
      </c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hidden="1" x14ac:dyDescent="0.2">
      <c r="A39" s="30"/>
      <c r="B39" s="42"/>
      <c r="C39" s="51"/>
      <c r="D39" s="52"/>
      <c r="E39" s="51"/>
      <c r="F39" s="53"/>
      <c r="G39" s="103"/>
      <c r="H39" s="45"/>
      <c r="I39" s="104"/>
      <c r="J39" s="105"/>
      <c r="K39" s="48"/>
      <c r="L39" s="106"/>
      <c r="M39" s="104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ht="24" hidden="1" x14ac:dyDescent="0.2">
      <c r="A40" s="30" t="s">
        <v>55</v>
      </c>
      <c r="B40" s="150" t="s">
        <v>1462</v>
      </c>
      <c r="C40" s="151"/>
      <c r="D40" s="52"/>
      <c r="E40" s="157"/>
      <c r="F40" s="43" t="s">
        <v>1463</v>
      </c>
      <c r="G40" s="54" t="s">
        <v>8</v>
      </c>
      <c r="H40" s="55"/>
      <c r="I40" s="56"/>
      <c r="J40" s="57"/>
      <c r="K40" s="58"/>
      <c r="L40" s="56"/>
      <c r="M40" s="56" t="str">
        <f>IF(ISNUMBER(H40),L40*H40,IF(ISNUMBER(J40),J40,IF(J40="RATE ONLY",LOWER("RATE ONLY")," ")))</f>
        <v xml:space="preserve"> 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hidden="1" x14ac:dyDescent="0.2">
      <c r="A41" s="30"/>
      <c r="B41" s="42"/>
      <c r="C41" s="51"/>
      <c r="D41" s="52"/>
      <c r="E41" s="51"/>
      <c r="F41" s="53"/>
      <c r="G41" s="103"/>
      <c r="H41" s="45"/>
      <c r="I41" s="104"/>
      <c r="J41" s="105"/>
      <c r="K41" s="48"/>
      <c r="L41" s="106"/>
      <c r="M41" s="104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ht="12" hidden="1" x14ac:dyDescent="0.2">
      <c r="A42" s="30" t="s">
        <v>55</v>
      </c>
      <c r="B42" s="150" t="s">
        <v>1464</v>
      </c>
      <c r="C42" s="151"/>
      <c r="D42" s="52"/>
      <c r="E42" s="157"/>
      <c r="F42" s="43" t="s">
        <v>1465</v>
      </c>
      <c r="G42" s="54"/>
      <c r="H42" s="55"/>
      <c r="I42" s="56"/>
      <c r="J42" s="57"/>
      <c r="K42" s="58"/>
      <c r="L42" s="56"/>
      <c r="M42" s="56" t="str">
        <f>IF(ISNUMBER(H42),L42*H42,IF(ISNUMBER(J42),J42,IF(J42="RATE ONLY",LOWER("RATE ONLY")," ")))</f>
        <v xml:space="preserve"> </v>
      </c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hidden="1" x14ac:dyDescent="0.2">
      <c r="A43" s="30"/>
      <c r="B43" s="42"/>
      <c r="C43" s="51"/>
      <c r="D43" s="52"/>
      <c r="E43" s="51"/>
      <c r="F43" s="53"/>
      <c r="G43" s="103"/>
      <c r="H43" s="45"/>
      <c r="I43" s="104"/>
      <c r="J43" s="105"/>
      <c r="K43" s="48"/>
      <c r="L43" s="106"/>
      <c r="M43" s="104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ht="22.8" hidden="1" x14ac:dyDescent="0.2">
      <c r="A44" s="30" t="s">
        <v>56</v>
      </c>
      <c r="B44" s="155"/>
      <c r="C44" s="151" t="s">
        <v>1467</v>
      </c>
      <c r="D44" s="52"/>
      <c r="E44" s="157"/>
      <c r="F44" s="53" t="s">
        <v>1466</v>
      </c>
      <c r="G44" s="54" t="s">
        <v>8</v>
      </c>
      <c r="H44" s="55"/>
      <c r="I44" s="56"/>
      <c r="J44" s="57"/>
      <c r="K44" s="58"/>
      <c r="L44" s="56"/>
      <c r="M44" s="56" t="str">
        <f>IF(ISNUMBER(H44),L44*H44,IF(ISNUMBER(J44),J44,IF(J44="RATE ONLY",LOWER("RATE ONLY")," ")))</f>
        <v xml:space="preserve"> </v>
      </c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hidden="1" x14ac:dyDescent="0.2">
      <c r="A45" s="30"/>
      <c r="B45" s="42"/>
      <c r="C45" s="51"/>
      <c r="D45" s="52"/>
      <c r="E45" s="51"/>
      <c r="F45" s="53"/>
      <c r="G45" s="103"/>
      <c r="H45" s="45"/>
      <c r="I45" s="104"/>
      <c r="J45" s="105"/>
      <c r="K45" s="48"/>
      <c r="L45" s="106"/>
      <c r="M45" s="104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ht="34.200000000000003" hidden="1" x14ac:dyDescent="0.2">
      <c r="A46" s="30" t="s">
        <v>56</v>
      </c>
      <c r="B46" s="155"/>
      <c r="C46" s="151" t="s">
        <v>1468</v>
      </c>
      <c r="D46" s="52"/>
      <c r="E46" s="157"/>
      <c r="F46" s="53" t="s">
        <v>1469</v>
      </c>
      <c r="G46" s="54" t="s">
        <v>8</v>
      </c>
      <c r="H46" s="55"/>
      <c r="I46" s="56"/>
      <c r="J46" s="57"/>
      <c r="K46" s="58"/>
      <c r="L46" s="56"/>
      <c r="M46" s="56" t="str">
        <f>IF(ISNUMBER(H46),L46*H46,IF(ISNUMBER(J46),J46,IF(J46="RATE ONLY",LOWER("RATE ONLY")," ")))</f>
        <v xml:space="preserve"> </v>
      </c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hidden="1" x14ac:dyDescent="0.2">
      <c r="A47" s="30"/>
      <c r="B47" s="42"/>
      <c r="C47" s="51"/>
      <c r="D47" s="52"/>
      <c r="E47" s="51"/>
      <c r="F47" s="53"/>
      <c r="G47" s="103"/>
      <c r="H47" s="45"/>
      <c r="I47" s="104"/>
      <c r="J47" s="105"/>
      <c r="K47" s="48"/>
      <c r="L47" s="106"/>
      <c r="M47" s="104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ht="12" hidden="1" x14ac:dyDescent="0.2">
      <c r="A48" s="30" t="s">
        <v>55</v>
      </c>
      <c r="B48" s="150" t="s">
        <v>1470</v>
      </c>
      <c r="C48" s="151"/>
      <c r="D48" s="52"/>
      <c r="E48" s="157"/>
      <c r="F48" s="43" t="s">
        <v>1473</v>
      </c>
      <c r="G48" s="54"/>
      <c r="H48" s="55"/>
      <c r="I48" s="56"/>
      <c r="J48" s="57"/>
      <c r="K48" s="58"/>
      <c r="L48" s="56"/>
      <c r="M48" s="56" t="str">
        <f>IF(ISNUMBER(H48),L48*H48,IF(ISNUMBER(J48),J48,IF(J48="RATE ONLY",LOWER("RATE ONLY")," ")))</f>
        <v xml:space="preserve"> </v>
      </c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hidden="1" x14ac:dyDescent="0.2">
      <c r="A49" s="30"/>
      <c r="B49" s="42"/>
      <c r="C49" s="51"/>
      <c r="D49" s="52"/>
      <c r="E49" s="51"/>
      <c r="F49" s="53"/>
      <c r="G49" s="103"/>
      <c r="H49" s="45"/>
      <c r="I49" s="104"/>
      <c r="J49" s="105"/>
      <c r="K49" s="48"/>
      <c r="L49" s="106"/>
      <c r="M49" s="104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ht="22.8" hidden="1" x14ac:dyDescent="0.2">
      <c r="A50" s="30" t="s">
        <v>56</v>
      </c>
      <c r="B50" s="155"/>
      <c r="C50" s="151" t="s">
        <v>1471</v>
      </c>
      <c r="D50" s="52"/>
      <c r="E50" s="157"/>
      <c r="F50" s="53" t="s">
        <v>1474</v>
      </c>
      <c r="G50" s="54" t="s">
        <v>8</v>
      </c>
      <c r="H50" s="55"/>
      <c r="I50" s="56"/>
      <c r="J50" s="57"/>
      <c r="K50" s="58"/>
      <c r="L50" s="56"/>
      <c r="M50" s="56" t="str">
        <f>IF(ISNUMBER(H50),L50*H50,IF(ISNUMBER(J50),J50,IF(J50="RATE ONLY",LOWER("RATE ONLY")," ")))</f>
        <v xml:space="preserve"> </v>
      </c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hidden="1" x14ac:dyDescent="0.2">
      <c r="A51" s="30"/>
      <c r="B51" s="42"/>
      <c r="C51" s="51"/>
      <c r="D51" s="52"/>
      <c r="E51" s="51"/>
      <c r="F51" s="53"/>
      <c r="G51" s="103"/>
      <c r="H51" s="45"/>
      <c r="I51" s="104"/>
      <c r="J51" s="105"/>
      <c r="K51" s="48"/>
      <c r="L51" s="106"/>
      <c r="M51" s="104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ht="34.200000000000003" hidden="1" x14ac:dyDescent="0.2">
      <c r="A52" s="30" t="s">
        <v>56</v>
      </c>
      <c r="B52" s="155"/>
      <c r="C52" s="151" t="s">
        <v>1472</v>
      </c>
      <c r="D52" s="52"/>
      <c r="E52" s="157"/>
      <c r="F52" s="53" t="s">
        <v>1475</v>
      </c>
      <c r="G52" s="54" t="s">
        <v>8</v>
      </c>
      <c r="H52" s="55"/>
      <c r="I52" s="56"/>
      <c r="J52" s="57"/>
      <c r="K52" s="58"/>
      <c r="L52" s="56"/>
      <c r="M52" s="56" t="str">
        <f>IF(ISNUMBER(H52),L52*H52,IF(ISNUMBER(J52),J52,IF(J52="RATE ONLY",LOWER("RATE ONLY")," ")))</f>
        <v xml:space="preserve"> </v>
      </c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hidden="1" x14ac:dyDescent="0.2">
      <c r="A53" s="30"/>
      <c r="B53" s="42"/>
      <c r="C53" s="51"/>
      <c r="D53" s="52"/>
      <c r="E53" s="51"/>
      <c r="F53" s="53"/>
      <c r="G53" s="103"/>
      <c r="H53" s="45"/>
      <c r="I53" s="104"/>
      <c r="J53" s="105"/>
      <c r="K53" s="48"/>
      <c r="L53" s="106"/>
      <c r="M53" s="104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ht="12" x14ac:dyDescent="0.2">
      <c r="A54" s="30" t="s">
        <v>55</v>
      </c>
      <c r="B54" s="150" t="s">
        <v>1476</v>
      </c>
      <c r="C54" s="151"/>
      <c r="D54" s="52"/>
      <c r="E54" s="157"/>
      <c r="F54" s="43" t="s">
        <v>1477</v>
      </c>
      <c r="G54" s="54"/>
      <c r="H54" s="55"/>
      <c r="I54" s="56"/>
      <c r="J54" s="57"/>
      <c r="K54" s="58"/>
      <c r="L54" s="56"/>
      <c r="M54" s="56" t="str">
        <f>IF(ISNUMBER(H54),L54*H54,IF(ISNUMBER(J54),J54,IF(J54="RATE ONLY",LOWER("RATE ONLY")," ")))</f>
        <v xml:space="preserve"> </v>
      </c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x14ac:dyDescent="0.2">
      <c r="A55" s="30"/>
      <c r="B55" s="42"/>
      <c r="C55" s="51"/>
      <c r="D55" s="52"/>
      <c r="E55" s="51"/>
      <c r="F55" s="53"/>
      <c r="G55" s="103"/>
      <c r="H55" s="45"/>
      <c r="I55" s="104"/>
      <c r="J55" s="105"/>
      <c r="K55" s="48"/>
      <c r="L55" s="106"/>
      <c r="M55" s="104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x14ac:dyDescent="0.2">
      <c r="A56" s="30" t="s">
        <v>3</v>
      </c>
      <c r="B56" s="155"/>
      <c r="C56" s="151" t="s">
        <v>1478</v>
      </c>
      <c r="D56" s="52"/>
      <c r="E56" s="157"/>
      <c r="F56" s="53" t="s">
        <v>1480</v>
      </c>
      <c r="G56" s="54" t="s">
        <v>8</v>
      </c>
      <c r="H56" s="55"/>
      <c r="I56" s="56"/>
      <c r="J56" s="57"/>
      <c r="K56" s="58"/>
      <c r="L56" s="56">
        <v>25</v>
      </c>
      <c r="M56" s="56" t="str">
        <f>IF(ISNUMBER(H56),L56*H56,IF(ISNUMBER(J56),J56,IF(J56="RATE ONLY",LOWER("RATE ONLY")," ")))</f>
        <v xml:space="preserve"> </v>
      </c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x14ac:dyDescent="0.2">
      <c r="A57" s="30"/>
      <c r="B57" s="42"/>
      <c r="C57" s="51"/>
      <c r="D57" s="52"/>
      <c r="E57" s="51"/>
      <c r="F57" s="53"/>
      <c r="G57" s="103"/>
      <c r="H57" s="45"/>
      <c r="I57" s="104"/>
      <c r="J57" s="105"/>
      <c r="K57" s="48"/>
      <c r="L57" s="106"/>
      <c r="M57" s="104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hidden="1" x14ac:dyDescent="0.2">
      <c r="A58" s="30" t="s">
        <v>3</v>
      </c>
      <c r="B58" s="166"/>
      <c r="C58" s="167" t="s">
        <v>1479</v>
      </c>
      <c r="D58" s="160"/>
      <c r="E58" s="159"/>
      <c r="F58" s="176" t="s">
        <v>1481</v>
      </c>
      <c r="G58" s="162" t="s">
        <v>8</v>
      </c>
      <c r="H58" s="163"/>
      <c r="I58" s="164"/>
      <c r="J58" s="165"/>
      <c r="K58" s="58"/>
      <c r="L58" s="56"/>
      <c r="M58" s="56" t="str">
        <f t="shared" si="0"/>
        <v xml:space="preserve"> </v>
      </c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x14ac:dyDescent="0.2">
      <c r="A59" s="30" t="s">
        <v>3</v>
      </c>
      <c r="B59" s="155"/>
      <c r="C59" s="151" t="s">
        <v>1482</v>
      </c>
      <c r="D59" s="52"/>
      <c r="E59" s="157"/>
      <c r="F59" s="53" t="s">
        <v>1483</v>
      </c>
      <c r="G59" s="54" t="s">
        <v>8</v>
      </c>
      <c r="H59" s="55"/>
      <c r="I59" s="56"/>
      <c r="J59" s="57"/>
      <c r="K59" s="58"/>
      <c r="L59" s="56">
        <v>35</v>
      </c>
      <c r="M59" s="56" t="str">
        <f>IF(ISNUMBER(H59),L59*H59,IF(ISNUMBER(J59),J59,IF(J59="RATE ONLY",LOWER("RATE ONLY")," ")))</f>
        <v xml:space="preserve"> </v>
      </c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x14ac:dyDescent="0.2">
      <c r="A60" s="30"/>
      <c r="B60" s="42"/>
      <c r="C60" s="51"/>
      <c r="D60" s="52"/>
      <c r="E60" s="51"/>
      <c r="F60" s="53"/>
      <c r="G60" s="103"/>
      <c r="H60" s="45"/>
      <c r="I60" s="104"/>
      <c r="J60" s="105"/>
      <c r="K60" s="48"/>
      <c r="L60" s="106"/>
      <c r="M60" s="104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x14ac:dyDescent="0.2">
      <c r="A61" s="30" t="s">
        <v>3</v>
      </c>
      <c r="B61" s="155"/>
      <c r="C61" s="151" t="s">
        <v>1484</v>
      </c>
      <c r="D61" s="52"/>
      <c r="E61" s="157"/>
      <c r="F61" s="53" t="s">
        <v>5177</v>
      </c>
      <c r="G61" s="54" t="s">
        <v>8</v>
      </c>
      <c r="H61" s="55"/>
      <c r="I61" s="56"/>
      <c r="J61" s="57"/>
      <c r="K61" s="58"/>
      <c r="L61" s="56">
        <v>30</v>
      </c>
      <c r="M61" s="56" t="str">
        <f>IF(ISNUMBER(H61),L61*H61,IF(ISNUMBER(J61),J61,IF(J61="RATE ONLY",LOWER("RATE ONLY")," ")))</f>
        <v xml:space="preserve"> </v>
      </c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x14ac:dyDescent="0.2">
      <c r="A62" s="30"/>
      <c r="B62" s="42"/>
      <c r="C62" s="51"/>
      <c r="D62" s="52"/>
      <c r="E62" s="51"/>
      <c r="F62" s="53"/>
      <c r="G62" s="103"/>
      <c r="H62" s="45"/>
      <c r="I62" s="104"/>
      <c r="J62" s="105"/>
      <c r="K62" s="48"/>
      <c r="L62" s="106"/>
      <c r="M62" s="104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hidden="1" x14ac:dyDescent="0.2">
      <c r="A63" s="30" t="s">
        <v>3</v>
      </c>
      <c r="B63" s="166"/>
      <c r="C63" s="167" t="s">
        <v>1485</v>
      </c>
      <c r="D63" s="160"/>
      <c r="E63" s="159"/>
      <c r="F63" s="176" t="s">
        <v>1408</v>
      </c>
      <c r="G63" s="162" t="s">
        <v>8</v>
      </c>
      <c r="H63" s="163"/>
      <c r="I63" s="164"/>
      <c r="J63" s="165"/>
      <c r="K63" s="58"/>
      <c r="L63" s="56"/>
      <c r="M63" s="56" t="str">
        <f t="shared" si="0"/>
        <v xml:space="preserve"> </v>
      </c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ht="24" x14ac:dyDescent="0.2">
      <c r="A64" s="30" t="s">
        <v>55</v>
      </c>
      <c r="B64" s="150" t="s">
        <v>1486</v>
      </c>
      <c r="C64" s="151"/>
      <c r="D64" s="52"/>
      <c r="E64" s="157"/>
      <c r="F64" s="43" t="s">
        <v>5150</v>
      </c>
      <c r="G64" s="54"/>
      <c r="H64" s="55"/>
      <c r="I64" s="56"/>
      <c r="J64" s="57"/>
      <c r="K64" s="58"/>
      <c r="L64" s="56"/>
      <c r="M64" s="56" t="str">
        <f>IF(ISNUMBER(H64),L64*H64,IF(ISNUMBER(J64),J64,IF(J64="RATE ONLY",LOWER("RATE ONLY")," ")))</f>
        <v xml:space="preserve"> </v>
      </c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x14ac:dyDescent="0.2">
      <c r="A65" s="30"/>
      <c r="B65" s="42"/>
      <c r="C65" s="51"/>
      <c r="D65" s="52"/>
      <c r="E65" s="51"/>
      <c r="F65" s="53"/>
      <c r="G65" s="103"/>
      <c r="H65" s="45"/>
      <c r="I65" s="104"/>
      <c r="J65" s="105"/>
      <c r="K65" s="48"/>
      <c r="L65" s="106"/>
      <c r="M65" s="104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ht="22.8" x14ac:dyDescent="0.2">
      <c r="A66" s="30" t="s">
        <v>3</v>
      </c>
      <c r="B66" s="155"/>
      <c r="C66" s="151" t="s">
        <v>1488</v>
      </c>
      <c r="D66" s="52"/>
      <c r="E66" s="157"/>
      <c r="F66" s="53" t="s">
        <v>5151</v>
      </c>
      <c r="G66" s="54" t="s">
        <v>5160</v>
      </c>
      <c r="H66" s="55"/>
      <c r="I66" s="56"/>
      <c r="J66" s="57"/>
      <c r="K66" s="58"/>
      <c r="L66" s="56">
        <v>6</v>
      </c>
      <c r="M66" s="56" t="str">
        <f>IF(ISNUMBER(H66),L66*H66,IF(ISNUMBER(J66),J66,IF(J66="RATE ONLY",LOWER("RATE ONLY")," ")))</f>
        <v xml:space="preserve"> </v>
      </c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x14ac:dyDescent="0.2">
      <c r="A67" s="30"/>
      <c r="B67" s="42"/>
      <c r="C67" s="51"/>
      <c r="D67" s="52"/>
      <c r="E67" s="51"/>
      <c r="F67" s="53"/>
      <c r="G67" s="103"/>
      <c r="H67" s="45"/>
      <c r="I67" s="104"/>
      <c r="J67" s="105"/>
      <c r="K67" s="48"/>
      <c r="L67" s="106"/>
      <c r="M67" s="104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ht="13.2" hidden="1" x14ac:dyDescent="0.2">
      <c r="A68" s="30" t="s">
        <v>3</v>
      </c>
      <c r="B68" s="166"/>
      <c r="C68" s="167" t="s">
        <v>1489</v>
      </c>
      <c r="D68" s="160"/>
      <c r="E68" s="159"/>
      <c r="F68" s="176" t="s">
        <v>1513</v>
      </c>
      <c r="G68" s="162" t="s">
        <v>5160</v>
      </c>
      <c r="H68" s="163"/>
      <c r="I68" s="164"/>
      <c r="J68" s="165"/>
      <c r="K68" s="58"/>
      <c r="L68" s="56"/>
      <c r="M68" s="56" t="str">
        <f t="shared" si="0"/>
        <v xml:space="preserve"> </v>
      </c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2" customFormat="1" ht="13.2" hidden="1" x14ac:dyDescent="0.2">
      <c r="A69" s="30" t="s">
        <v>3</v>
      </c>
      <c r="B69" s="166"/>
      <c r="C69" s="167" t="s">
        <v>5152</v>
      </c>
      <c r="D69" s="160"/>
      <c r="E69" s="159"/>
      <c r="F69" s="176" t="s">
        <v>1515</v>
      </c>
      <c r="G69" s="162" t="s">
        <v>5160</v>
      </c>
      <c r="H69" s="163"/>
      <c r="I69" s="164"/>
      <c r="J69" s="165"/>
      <c r="K69" s="58"/>
      <c r="L69" s="56"/>
      <c r="M69" s="56" t="str">
        <f t="shared" si="0"/>
        <v xml:space="preserve"> </v>
      </c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</row>
    <row r="70" spans="1:113" s="112" customFormat="1" ht="13.2" hidden="1" x14ac:dyDescent="0.2">
      <c r="A70" s="30" t="s">
        <v>3</v>
      </c>
      <c r="B70" s="166"/>
      <c r="C70" s="167" t="s">
        <v>5153</v>
      </c>
      <c r="D70" s="160"/>
      <c r="E70" s="159"/>
      <c r="F70" s="176" t="s">
        <v>1517</v>
      </c>
      <c r="G70" s="162" t="s">
        <v>5160</v>
      </c>
      <c r="H70" s="163"/>
      <c r="I70" s="164"/>
      <c r="J70" s="165"/>
      <c r="K70" s="58"/>
      <c r="L70" s="56"/>
      <c r="M70" s="56" t="str">
        <f t="shared" si="0"/>
        <v xml:space="preserve"> </v>
      </c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</row>
    <row r="71" spans="1:113" s="112" customFormat="1" ht="12" x14ac:dyDescent="0.2">
      <c r="A71" s="30" t="s">
        <v>55</v>
      </c>
      <c r="B71" s="150" t="s">
        <v>1492</v>
      </c>
      <c r="C71" s="151"/>
      <c r="D71" s="52"/>
      <c r="E71" s="157"/>
      <c r="F71" s="43" t="s">
        <v>1521</v>
      </c>
      <c r="G71" s="54" t="s">
        <v>8</v>
      </c>
      <c r="H71" s="55"/>
      <c r="I71" s="56"/>
      <c r="J71" s="57"/>
      <c r="K71" s="58"/>
      <c r="L71" s="56">
        <v>10</v>
      </c>
      <c r="M71" s="56" t="str">
        <f>IF(ISNUMBER(H71),L71*H71,IF(ISNUMBER(J71),J71,IF(J71="RATE ONLY",LOWER("RATE ONLY")," ")))</f>
        <v xml:space="preserve"> </v>
      </c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</row>
    <row r="72" spans="1:113" s="112" customFormat="1" x14ac:dyDescent="0.2">
      <c r="A72" s="30"/>
      <c r="B72" s="42"/>
      <c r="C72" s="51"/>
      <c r="D72" s="52"/>
      <c r="E72" s="51"/>
      <c r="F72" s="53"/>
      <c r="G72" s="103"/>
      <c r="H72" s="45"/>
      <c r="I72" s="104"/>
      <c r="J72" s="105"/>
      <c r="K72" s="48"/>
      <c r="L72" s="106"/>
      <c r="M72" s="104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</row>
    <row r="73" spans="1:113" s="112" customFormat="1" ht="12" hidden="1" x14ac:dyDescent="0.2">
      <c r="A73" s="30" t="s">
        <v>55</v>
      </c>
      <c r="B73" s="150" t="s">
        <v>5154</v>
      </c>
      <c r="C73" s="151"/>
      <c r="D73" s="52"/>
      <c r="E73" s="157"/>
      <c r="F73" s="43" t="s">
        <v>1487</v>
      </c>
      <c r="G73" s="54"/>
      <c r="H73" s="55"/>
      <c r="I73" s="56"/>
      <c r="J73" s="57"/>
      <c r="K73" s="58"/>
      <c r="L73" s="56"/>
      <c r="M73" s="56" t="str">
        <f>IF(ISNUMBER(H73),L73*H73,IF(ISNUMBER(J73),J73,IF(J73="RATE ONLY",LOWER("RATE ONLY")," ")))</f>
        <v xml:space="preserve"> </v>
      </c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</row>
    <row r="74" spans="1:113" s="112" customFormat="1" hidden="1" x14ac:dyDescent="0.2">
      <c r="A74" s="30"/>
      <c r="B74" s="42"/>
      <c r="C74" s="51"/>
      <c r="D74" s="52"/>
      <c r="E74" s="51"/>
      <c r="F74" s="53"/>
      <c r="G74" s="103"/>
      <c r="H74" s="45"/>
      <c r="I74" s="104"/>
      <c r="J74" s="105"/>
      <c r="K74" s="48"/>
      <c r="L74" s="106"/>
      <c r="M74" s="104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</row>
    <row r="75" spans="1:113" s="112" customFormat="1" hidden="1" x14ac:dyDescent="0.2">
      <c r="A75" s="30" t="s">
        <v>56</v>
      </c>
      <c r="B75" s="155"/>
      <c r="C75" s="151" t="s">
        <v>5155</v>
      </c>
      <c r="D75" s="52"/>
      <c r="E75" s="157"/>
      <c r="F75" s="53" t="s">
        <v>1490</v>
      </c>
      <c r="G75" s="54" t="s">
        <v>8</v>
      </c>
      <c r="H75" s="55"/>
      <c r="I75" s="56"/>
      <c r="J75" s="57"/>
      <c r="K75" s="58"/>
      <c r="L75" s="56"/>
      <c r="M75" s="56" t="str">
        <f>IF(ISNUMBER(H75),L75*H75,IF(ISNUMBER(J75),J75,IF(J75="RATE ONLY",LOWER("RATE ONLY")," ")))</f>
        <v xml:space="preserve"> </v>
      </c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</row>
    <row r="76" spans="1:113" s="112" customFormat="1" hidden="1" x14ac:dyDescent="0.2">
      <c r="A76" s="30"/>
      <c r="B76" s="42"/>
      <c r="C76" s="51"/>
      <c r="D76" s="52"/>
      <c r="E76" s="51"/>
      <c r="F76" s="53"/>
      <c r="G76" s="103"/>
      <c r="H76" s="45"/>
      <c r="I76" s="104"/>
      <c r="J76" s="105"/>
      <c r="K76" s="48"/>
      <c r="L76" s="106"/>
      <c r="M76" s="104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</row>
    <row r="77" spans="1:113" s="112" customFormat="1" ht="34.200000000000003" hidden="1" x14ac:dyDescent="0.2">
      <c r="A77" s="30" t="s">
        <v>56</v>
      </c>
      <c r="B77" s="155"/>
      <c r="C77" s="151" t="s">
        <v>5156</v>
      </c>
      <c r="D77" s="52"/>
      <c r="E77" s="157"/>
      <c r="F77" s="53" t="s">
        <v>1491</v>
      </c>
      <c r="G77" s="54" t="s">
        <v>8</v>
      </c>
      <c r="H77" s="55"/>
      <c r="I77" s="56"/>
      <c r="J77" s="57"/>
      <c r="K77" s="58"/>
      <c r="L77" s="56"/>
      <c r="M77" s="56" t="str">
        <f>IF(ISNUMBER(H77),L77*H77,IF(ISNUMBER(J77),J77,IF(J77="RATE ONLY",LOWER("RATE ONLY")," ")))</f>
        <v xml:space="preserve"> </v>
      </c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</row>
    <row r="78" spans="1:113" s="112" customFormat="1" hidden="1" x14ac:dyDescent="0.2">
      <c r="A78" s="30"/>
      <c r="B78" s="42"/>
      <c r="C78" s="51"/>
      <c r="D78" s="52"/>
      <c r="E78" s="51"/>
      <c r="F78" s="53"/>
      <c r="G78" s="103"/>
      <c r="H78" s="45"/>
      <c r="I78" s="104"/>
      <c r="J78" s="105"/>
      <c r="K78" s="48"/>
      <c r="L78" s="106"/>
      <c r="M78" s="104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</row>
    <row r="79" spans="1:113" s="112" customFormat="1" ht="24" x14ac:dyDescent="0.2">
      <c r="A79" s="30" t="s">
        <v>55</v>
      </c>
      <c r="B79" s="150" t="s">
        <v>5157</v>
      </c>
      <c r="C79" s="151"/>
      <c r="D79" s="52"/>
      <c r="E79" s="157"/>
      <c r="F79" s="43" t="s">
        <v>1493</v>
      </c>
      <c r="G79" s="54"/>
      <c r="H79" s="55"/>
      <c r="I79" s="56"/>
      <c r="J79" s="57"/>
      <c r="K79" s="58"/>
      <c r="L79" s="56"/>
      <c r="M79" s="56" t="str">
        <f>IF(ISNUMBER(H79),L79*H79,IF(ISNUMBER(J79),J79,IF(J79="RATE ONLY",LOWER("RATE ONLY")," ")))</f>
        <v xml:space="preserve"> </v>
      </c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</row>
    <row r="80" spans="1:113" s="112" customFormat="1" x14ac:dyDescent="0.2">
      <c r="A80" s="30"/>
      <c r="B80" s="42"/>
      <c r="C80" s="51"/>
      <c r="D80" s="52"/>
      <c r="E80" s="51"/>
      <c r="F80" s="53"/>
      <c r="G80" s="103"/>
      <c r="H80" s="45"/>
      <c r="I80" s="104"/>
      <c r="J80" s="105"/>
      <c r="K80" s="48"/>
      <c r="L80" s="106"/>
      <c r="M80" s="104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</row>
    <row r="81" spans="1:113" s="112" customFormat="1" x14ac:dyDescent="0.2">
      <c r="A81" s="30" t="s">
        <v>3</v>
      </c>
      <c r="B81" s="155"/>
      <c r="C81" s="151" t="s">
        <v>5158</v>
      </c>
      <c r="D81" s="52"/>
      <c r="E81" s="157"/>
      <c r="F81" s="53" t="s">
        <v>1494</v>
      </c>
      <c r="G81" s="54" t="s">
        <v>19</v>
      </c>
      <c r="H81" s="55"/>
      <c r="I81" s="56"/>
      <c r="J81" s="57"/>
      <c r="K81" s="58"/>
      <c r="L81" s="56">
        <v>5.7</v>
      </c>
      <c r="M81" s="56" t="str">
        <f>IF(ISNUMBER(H81),L81*H81,IF(ISNUMBER(J81),J81,IF(J81="RATE ONLY",LOWER("RATE ONLY")," ")))</f>
        <v xml:space="preserve"> </v>
      </c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</row>
    <row r="82" spans="1:113" s="112" customFormat="1" x14ac:dyDescent="0.2">
      <c r="A82" s="30"/>
      <c r="B82" s="42"/>
      <c r="C82" s="51"/>
      <c r="D82" s="52"/>
      <c r="E82" s="51"/>
      <c r="F82" s="53"/>
      <c r="G82" s="103"/>
      <c r="H82" s="45"/>
      <c r="I82" s="104"/>
      <c r="J82" s="105"/>
      <c r="K82" s="48"/>
      <c r="L82" s="106"/>
      <c r="M82" s="104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</row>
    <row r="83" spans="1:113" s="112" customFormat="1" x14ac:dyDescent="0.2">
      <c r="A83" s="30" t="s">
        <v>3</v>
      </c>
      <c r="B83" s="155"/>
      <c r="C83" s="151" t="s">
        <v>5159</v>
      </c>
      <c r="D83" s="52"/>
      <c r="E83" s="157"/>
      <c r="F83" s="53" t="s">
        <v>1495</v>
      </c>
      <c r="G83" s="54" t="s">
        <v>19</v>
      </c>
      <c r="H83" s="55"/>
      <c r="I83" s="56"/>
      <c r="J83" s="57"/>
      <c r="K83" s="58"/>
      <c r="L83" s="56">
        <v>3.5</v>
      </c>
      <c r="M83" s="56" t="str">
        <f>IF(ISNUMBER(H83),L83*H83,IF(ISNUMBER(J83),J83,IF(J83="RATE ONLY",LOWER("RATE ONLY")," ")))</f>
        <v xml:space="preserve"> </v>
      </c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</row>
    <row r="84" spans="1:113" s="112" customFormat="1" x14ac:dyDescent="0.2">
      <c r="A84" s="30"/>
      <c r="B84" s="42"/>
      <c r="C84" s="51"/>
      <c r="D84" s="52"/>
      <c r="E84" s="51"/>
      <c r="F84" s="53"/>
      <c r="G84" s="103"/>
      <c r="H84" s="45"/>
      <c r="I84" s="104"/>
      <c r="J84" s="105"/>
      <c r="K84" s="48"/>
      <c r="L84" s="106"/>
      <c r="M84" s="104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</row>
    <row r="85" spans="1:113" s="112" customFormat="1" x14ac:dyDescent="0.2">
      <c r="A85" s="30"/>
      <c r="B85" s="42"/>
      <c r="C85" s="51"/>
      <c r="D85" s="52"/>
      <c r="E85" s="51"/>
      <c r="F85" s="53"/>
      <c r="G85" s="103"/>
      <c r="H85" s="45"/>
      <c r="I85" s="104"/>
      <c r="J85" s="105"/>
      <c r="K85" s="48"/>
      <c r="L85" s="106"/>
      <c r="M85" s="104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</row>
    <row r="86" spans="1:113" s="112" customFormat="1" x14ac:dyDescent="0.2">
      <c r="A86" s="30"/>
      <c r="B86" s="42"/>
      <c r="C86" s="51"/>
      <c r="D86" s="52"/>
      <c r="E86" s="51"/>
      <c r="F86" s="53"/>
      <c r="G86" s="103"/>
      <c r="H86" s="45"/>
      <c r="I86" s="104"/>
      <c r="J86" s="105"/>
      <c r="K86" s="48"/>
      <c r="L86" s="106"/>
      <c r="M86" s="104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</row>
    <row r="87" spans="1:113" s="112" customFormat="1" x14ac:dyDescent="0.2">
      <c r="A87" s="30"/>
      <c r="B87" s="42"/>
      <c r="C87" s="51"/>
      <c r="D87" s="52"/>
      <c r="E87" s="51"/>
      <c r="F87" s="53"/>
      <c r="G87" s="103"/>
      <c r="H87" s="45"/>
      <c r="I87" s="104"/>
      <c r="J87" s="105"/>
      <c r="K87" s="48"/>
      <c r="L87" s="106"/>
      <c r="M87" s="104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</row>
    <row r="88" spans="1:113" s="112" customFormat="1" x14ac:dyDescent="0.2">
      <c r="A88" s="30"/>
      <c r="B88" s="42"/>
      <c r="C88" s="51"/>
      <c r="D88" s="52"/>
      <c r="E88" s="51"/>
      <c r="F88" s="53"/>
      <c r="G88" s="103"/>
      <c r="H88" s="45"/>
      <c r="I88" s="104"/>
      <c r="J88" s="105"/>
      <c r="K88" s="48"/>
      <c r="L88" s="106"/>
      <c r="M88" s="104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</row>
    <row r="89" spans="1:113" s="112" customFormat="1" x14ac:dyDescent="0.2">
      <c r="A89" s="30"/>
      <c r="B89" s="42"/>
      <c r="C89" s="51"/>
      <c r="D89" s="52"/>
      <c r="E89" s="51"/>
      <c r="F89" s="53"/>
      <c r="G89" s="103"/>
      <c r="H89" s="45"/>
      <c r="I89" s="104"/>
      <c r="J89" s="105"/>
      <c r="K89" s="48"/>
      <c r="L89" s="106"/>
      <c r="M89" s="104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</row>
    <row r="90" spans="1:113" s="110" customFormat="1" x14ac:dyDescent="0.2">
      <c r="A90" s="30" t="s">
        <v>4</v>
      </c>
      <c r="B90" s="83"/>
      <c r="C90" s="84"/>
      <c r="D90" s="84"/>
      <c r="E90" s="84"/>
      <c r="F90" s="85"/>
      <c r="G90" s="86"/>
      <c r="H90" s="87"/>
      <c r="I90" s="88"/>
      <c r="J90" s="89"/>
      <c r="K90" s="22"/>
      <c r="L90" s="67"/>
      <c r="M90" s="68"/>
      <c r="N90" s="109"/>
    </row>
    <row r="91" spans="1:113" s="110" customFormat="1" ht="12" x14ac:dyDescent="0.2">
      <c r="A91" s="30" t="s">
        <v>4</v>
      </c>
      <c r="B91" s="90" t="s">
        <v>3857</v>
      </c>
      <c r="C91" s="91"/>
      <c r="D91" s="91"/>
      <c r="E91" s="91"/>
      <c r="F91" s="92"/>
      <c r="G91" s="30"/>
      <c r="H91" s="93"/>
      <c r="I91" s="94"/>
      <c r="J91" s="198"/>
      <c r="K91" s="22"/>
      <c r="L91" s="72"/>
      <c r="M91" s="73">
        <f>SUBTOTAL(9,M$7:M84)</f>
        <v>0</v>
      </c>
      <c r="N91" s="109"/>
    </row>
    <row r="92" spans="1:113" s="110" customFormat="1" x14ac:dyDescent="0.2">
      <c r="A92" s="30" t="s">
        <v>4</v>
      </c>
      <c r="B92" s="96"/>
      <c r="C92" s="97"/>
      <c r="D92" s="97"/>
      <c r="E92" s="97"/>
      <c r="F92" s="98"/>
      <c r="G92" s="99"/>
      <c r="H92" s="100"/>
      <c r="I92" s="101"/>
      <c r="J92" s="102"/>
      <c r="K92" s="22"/>
      <c r="L92" s="81"/>
      <c r="M92" s="82"/>
      <c r="N92" s="109"/>
    </row>
  </sheetData>
  <autoFilter ref="G1:G92" xr:uid="{C40E041D-949C-43E0-84C9-7EB2858BA956}"/>
  <dataConsolidate link="1"/>
  <phoneticPr fontId="25" type="noConversion"/>
  <pageMargins left="0.59055118110236227" right="0.19685039370078741" top="0.59055118110236227" bottom="0.59055118110236227" header="0.19685039370078741" footer="0.19685039370078741"/>
  <pageSetup paperSize="9" firstPageNumber="50" fitToHeight="3" orientation="portrait" cellComments="atEnd" useFirstPageNumber="1" r:id="rId1"/>
  <headerFooter>
    <oddFooter>&amp;CPage &amp;P&amp;RPrint date: 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6">
    <tabColor rgb="FFFF0000"/>
  </sheetPr>
  <dimension ref="A1:DI174"/>
  <sheetViews>
    <sheetView view="pageBreakPreview" topLeftCell="B1" zoomScaleNormal="75" zoomScaleSheetLayoutView="100" workbookViewId="0">
      <pane xSplit="7" ySplit="7" topLeftCell="I122" activePane="bottomRight" state="frozenSplit"/>
      <selection activeCell="M64" sqref="M64"/>
      <selection pane="topRight" activeCell="M64" sqref="M64"/>
      <selection pane="bottomLeft" activeCell="M64" sqref="M64"/>
      <selection pane="bottomRight" activeCell="H8" sqref="H8:H170"/>
    </sheetView>
  </sheetViews>
  <sheetFormatPr defaultColWidth="9.109375" defaultRowHeight="11.4" x14ac:dyDescent="0.2"/>
  <cols>
    <col min="1" max="1" width="10.44140625" style="113" hidden="1" customWidth="1"/>
    <col min="2" max="2" width="8.33203125" style="135" customWidth="1"/>
    <col min="3" max="3" width="8.6640625" style="135" customWidth="1"/>
    <col min="4" max="4" width="3.6640625" style="135" customWidth="1"/>
    <col min="5" max="5" width="3.33203125" style="135" customWidth="1"/>
    <col min="6" max="6" width="34.6640625" style="115" customWidth="1"/>
    <col min="7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4595</v>
      </c>
      <c r="C2" s="128" t="s">
        <v>893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SUBTOTAL(9,M$7:M1108)</f>
        <v>200000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hidden="1" x14ac:dyDescent="0.2">
      <c r="A7" s="30"/>
      <c r="B7" s="42"/>
      <c r="C7" s="42"/>
      <c r="D7" s="42"/>
      <c r="E7" s="42"/>
      <c r="F7" s="43" t="s">
        <v>893</v>
      </c>
      <c r="G7" s="44"/>
      <c r="H7" s="45"/>
      <c r="I7" s="46"/>
      <c r="J7" s="47"/>
      <c r="K7" s="48"/>
      <c r="L7" s="49"/>
      <c r="M7" s="46"/>
    </row>
    <row r="8" spans="1:113" s="112" customFormat="1" ht="36" x14ac:dyDescent="0.2">
      <c r="A8" s="30" t="s">
        <v>55</v>
      </c>
      <c r="B8" s="150" t="s">
        <v>1496</v>
      </c>
      <c r="C8" s="151" t="s">
        <v>1496</v>
      </c>
      <c r="D8" s="52"/>
      <c r="E8" s="157"/>
      <c r="F8" s="43" t="s">
        <v>3755</v>
      </c>
      <c r="G8" s="54" t="s">
        <v>99</v>
      </c>
      <c r="H8" s="55"/>
      <c r="I8" s="56"/>
      <c r="J8" s="57"/>
      <c r="K8" s="58"/>
      <c r="L8" s="56">
        <v>40000</v>
      </c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12" x14ac:dyDescent="0.2">
      <c r="A10" s="30" t="s">
        <v>55</v>
      </c>
      <c r="B10" s="150" t="s">
        <v>1497</v>
      </c>
      <c r="C10" s="151"/>
      <c r="D10" s="52"/>
      <c r="E10" s="157"/>
      <c r="F10" s="43" t="s">
        <v>1499</v>
      </c>
      <c r="G10" s="54"/>
      <c r="H10" s="55"/>
      <c r="I10" s="56"/>
      <c r="J10" s="57"/>
      <c r="K10" s="58"/>
      <c r="L10" s="56"/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/>
      <c r="B11" s="42"/>
      <c r="C11" s="51"/>
      <c r="D11" s="52"/>
      <c r="E11" s="51"/>
      <c r="F11" s="53"/>
      <c r="G11" s="103"/>
      <c r="H11" s="45"/>
      <c r="I11" s="104"/>
      <c r="J11" s="105"/>
      <c r="K11" s="48"/>
      <c r="L11" s="106"/>
      <c r="M11" s="104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22.8" x14ac:dyDescent="0.2">
      <c r="A12" s="30" t="s">
        <v>56</v>
      </c>
      <c r="B12" s="155"/>
      <c r="C12" s="151" t="s">
        <v>5283</v>
      </c>
      <c r="D12" s="52"/>
      <c r="E12" s="157"/>
      <c r="F12" s="53" t="s">
        <v>1500</v>
      </c>
      <c r="G12" s="54"/>
      <c r="H12" s="55"/>
      <c r="I12" s="56"/>
      <c r="J12" s="57"/>
      <c r="K12" s="58"/>
      <c r="L12" s="56"/>
      <c r="M12" s="56" t="str">
        <f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/>
      <c r="B13" s="42"/>
      <c r="C13" s="51"/>
      <c r="D13" s="52"/>
      <c r="E13" s="51"/>
      <c r="F13" s="53"/>
      <c r="G13" s="103"/>
      <c r="H13" s="45"/>
      <c r="I13" s="104"/>
      <c r="J13" s="105"/>
      <c r="K13" s="48"/>
      <c r="L13" s="106"/>
      <c r="M13" s="104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22.8" x14ac:dyDescent="0.2">
      <c r="A14" s="30" t="s">
        <v>59</v>
      </c>
      <c r="B14" s="155"/>
      <c r="C14" s="151"/>
      <c r="D14" s="52" t="s">
        <v>3850</v>
      </c>
      <c r="E14" s="157"/>
      <c r="F14" s="53" t="s">
        <v>5215</v>
      </c>
      <c r="G14" s="54"/>
      <c r="H14" s="55"/>
      <c r="I14" s="56"/>
      <c r="J14" s="57"/>
      <c r="K14" s="58"/>
      <c r="L14" s="56"/>
      <c r="M14" s="56" t="str">
        <f>IF(ISNUMBER(H14),L14*H14,IF(ISNUMBER(J14),J14,IF(J14="RATE ONLY",LOWER("RATE ONLY")," ")))</f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/>
      <c r="B15" s="42"/>
      <c r="C15" s="51"/>
      <c r="D15" s="52"/>
      <c r="E15" s="51"/>
      <c r="F15" s="53"/>
      <c r="G15" s="103"/>
      <c r="H15" s="45"/>
      <c r="I15" s="104"/>
      <c r="J15" s="105"/>
      <c r="K15" s="48"/>
      <c r="L15" s="106"/>
      <c r="M15" s="104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x14ac:dyDescent="0.2">
      <c r="A16" s="30" t="s">
        <v>3</v>
      </c>
      <c r="B16" s="155"/>
      <c r="C16" s="151"/>
      <c r="D16" s="52"/>
      <c r="E16" s="157" t="s">
        <v>3877</v>
      </c>
      <c r="F16" s="53" t="s">
        <v>5216</v>
      </c>
      <c r="G16" s="54" t="s">
        <v>8</v>
      </c>
      <c r="H16" s="55"/>
      <c r="I16" s="56"/>
      <c r="J16" s="57"/>
      <c r="K16" s="58"/>
      <c r="L16" s="56">
        <v>64</v>
      </c>
      <c r="M16" s="56" t="str">
        <f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/>
      <c r="B17" s="42"/>
      <c r="C17" s="51"/>
      <c r="D17" s="52"/>
      <c r="E17" s="51"/>
      <c r="F17" s="53"/>
      <c r="G17" s="103"/>
      <c r="H17" s="45"/>
      <c r="I17" s="104"/>
      <c r="J17" s="105"/>
      <c r="K17" s="48"/>
      <c r="L17" s="106"/>
      <c r="M17" s="104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x14ac:dyDescent="0.2">
      <c r="A18" s="30" t="s">
        <v>3</v>
      </c>
      <c r="B18" s="155"/>
      <c r="C18" s="151"/>
      <c r="D18" s="52" t="s">
        <v>5149</v>
      </c>
      <c r="E18" s="157" t="s">
        <v>3878</v>
      </c>
      <c r="F18" s="53" t="s">
        <v>5217</v>
      </c>
      <c r="G18" s="54" t="s">
        <v>8</v>
      </c>
      <c r="H18" s="55"/>
      <c r="I18" s="56"/>
      <c r="J18" s="57"/>
      <c r="K18" s="58"/>
      <c r="L18" s="56">
        <v>65</v>
      </c>
      <c r="M18" s="56" t="str">
        <f>IF(ISNUMBER(H18),L18*H18,IF(ISNUMBER(J18),J18,IF(J18="RATE ONLY",LOWER("RATE ONLY")," ")))</f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x14ac:dyDescent="0.2">
      <c r="A19" s="30"/>
      <c r="B19" s="42"/>
      <c r="C19" s="51"/>
      <c r="D19" s="52"/>
      <c r="E19" s="51"/>
      <c r="F19" s="53"/>
      <c r="G19" s="103"/>
      <c r="H19" s="45"/>
      <c r="I19" s="104"/>
      <c r="J19" s="105"/>
      <c r="K19" s="48"/>
      <c r="L19" s="106"/>
      <c r="M19" s="104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34.200000000000003" hidden="1" x14ac:dyDescent="0.2">
      <c r="A20" s="30"/>
      <c r="B20" s="166"/>
      <c r="C20" s="167"/>
      <c r="D20" s="160" t="s">
        <v>3851</v>
      </c>
      <c r="E20" s="159"/>
      <c r="F20" s="161" t="s">
        <v>4616</v>
      </c>
      <c r="G20" s="162" t="s">
        <v>8</v>
      </c>
      <c r="H20" s="163"/>
      <c r="I20" s="164"/>
      <c r="J20" s="165"/>
      <c r="K20" s="58"/>
      <c r="L20" s="56"/>
      <c r="M20" s="56" t="str">
        <f t="shared" ref="M20:M48" si="0">IF(ISNUMBER(H20),L20*H20,IF(ISNUMBER(J20),J20,IF(J20="RATE ONLY",LOWER("RATE ONLY")," ")))</f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22.8" x14ac:dyDescent="0.2">
      <c r="A21" s="30" t="s">
        <v>59</v>
      </c>
      <c r="B21" s="155"/>
      <c r="C21" s="151"/>
      <c r="D21" s="52" t="s">
        <v>3852</v>
      </c>
      <c r="E21" s="157"/>
      <c r="F21" s="53" t="s">
        <v>5200</v>
      </c>
      <c r="G21" s="54" t="s">
        <v>8</v>
      </c>
      <c r="H21" s="55"/>
      <c r="I21" s="56"/>
      <c r="J21" s="57"/>
      <c r="K21" s="58"/>
      <c r="L21" s="56">
        <v>65</v>
      </c>
      <c r="M21" s="56" t="str">
        <f>IF(ISNUMBER(H21),L21*H21,IF(ISNUMBER(J21),J21,IF(J21="RATE ONLY",LOWER("RATE ONLY")," ")))</f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/>
      <c r="B22" s="42"/>
      <c r="C22" s="51"/>
      <c r="D22" s="52"/>
      <c r="E22" s="51"/>
      <c r="F22" s="53"/>
      <c r="G22" s="103"/>
      <c r="H22" s="45"/>
      <c r="I22" s="104"/>
      <c r="J22" s="105"/>
      <c r="K22" s="48"/>
      <c r="L22" s="106"/>
      <c r="M22" s="104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t="34.200000000000003" hidden="1" x14ac:dyDescent="0.2">
      <c r="A23" s="30" t="s">
        <v>59</v>
      </c>
      <c r="B23" s="155"/>
      <c r="C23" s="151"/>
      <c r="D23" s="52" t="s">
        <v>3853</v>
      </c>
      <c r="E23" s="157"/>
      <c r="F23" s="53" t="s">
        <v>4617</v>
      </c>
      <c r="G23" s="54" t="s">
        <v>8</v>
      </c>
      <c r="H23" s="55"/>
      <c r="I23" s="56"/>
      <c r="J23" s="57"/>
      <c r="K23" s="58"/>
      <c r="L23" s="56"/>
      <c r="M23" s="56" t="str">
        <f>IF(ISNUMBER(H23),L23*H23,IF(ISNUMBER(J23),J23,IF(J23="RATE ONLY",LOWER("RATE ONLY")," ")))</f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idden="1" x14ac:dyDescent="0.2">
      <c r="A24" s="30"/>
      <c r="B24" s="42"/>
      <c r="C24" s="51"/>
      <c r="D24" s="52"/>
      <c r="E24" s="51"/>
      <c r="F24" s="53"/>
      <c r="G24" s="103"/>
      <c r="H24" s="45"/>
      <c r="I24" s="104"/>
      <c r="J24" s="105"/>
      <c r="K24" s="48"/>
      <c r="L24" s="106"/>
      <c r="M24" s="104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ht="22.8" hidden="1" x14ac:dyDescent="0.2">
      <c r="A25" s="30" t="s">
        <v>59</v>
      </c>
      <c r="B25" s="155"/>
      <c r="C25" s="151"/>
      <c r="D25" s="52" t="s">
        <v>3854</v>
      </c>
      <c r="E25" s="157"/>
      <c r="F25" s="53" t="s">
        <v>4618</v>
      </c>
      <c r="G25" s="54" t="s">
        <v>8</v>
      </c>
      <c r="H25" s="55"/>
      <c r="I25" s="56"/>
      <c r="J25" s="57"/>
      <c r="K25" s="58"/>
      <c r="L25" s="56"/>
      <c r="M25" s="56" t="str">
        <f>IF(ISNUMBER(H25),L25*H25,IF(ISNUMBER(J25),J25,IF(J25="RATE ONLY",LOWER("RATE ONLY")," ")))</f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idden="1" x14ac:dyDescent="0.2">
      <c r="A26" s="30"/>
      <c r="B26" s="42"/>
      <c r="C26" s="51"/>
      <c r="D26" s="52"/>
      <c r="E26" s="51"/>
      <c r="F26" s="53"/>
      <c r="G26" s="103"/>
      <c r="H26" s="45"/>
      <c r="I26" s="104"/>
      <c r="J26" s="105"/>
      <c r="K26" s="48"/>
      <c r="L26" s="106"/>
      <c r="M26" s="104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ht="22.8" hidden="1" x14ac:dyDescent="0.2">
      <c r="A27" s="30" t="s">
        <v>59</v>
      </c>
      <c r="B27" s="155"/>
      <c r="C27" s="151"/>
      <c r="D27" s="52" t="s">
        <v>3855</v>
      </c>
      <c r="E27" s="157"/>
      <c r="F27" s="53" t="s">
        <v>4619</v>
      </c>
      <c r="G27" s="54" t="s">
        <v>8</v>
      </c>
      <c r="H27" s="55"/>
      <c r="I27" s="56"/>
      <c r="J27" s="57"/>
      <c r="K27" s="58"/>
      <c r="L27" s="56"/>
      <c r="M27" s="56" t="str">
        <f>IF(ISNUMBER(H27),L27*H27,IF(ISNUMBER(J27),J27,IF(J27="RATE ONLY",LOWER("RATE ONLY")," ")))</f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hidden="1" x14ac:dyDescent="0.2">
      <c r="A28" s="30"/>
      <c r="B28" s="42"/>
      <c r="C28" s="51"/>
      <c r="D28" s="52"/>
      <c r="E28" s="51"/>
      <c r="F28" s="53"/>
      <c r="G28" s="103"/>
      <c r="H28" s="45"/>
      <c r="I28" s="104"/>
      <c r="J28" s="105"/>
      <c r="K28" s="48"/>
      <c r="L28" s="106"/>
      <c r="M28" s="104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ht="22.8" x14ac:dyDescent="0.2">
      <c r="A29" s="30" t="s">
        <v>59</v>
      </c>
      <c r="B29" s="155"/>
      <c r="C29" s="151"/>
      <c r="D29" s="52" t="s">
        <v>3856</v>
      </c>
      <c r="E29" s="157"/>
      <c r="F29" s="53" t="s">
        <v>5143</v>
      </c>
      <c r="G29" s="54" t="s">
        <v>8</v>
      </c>
      <c r="H29" s="55"/>
      <c r="I29" s="56"/>
      <c r="J29" s="57"/>
      <c r="K29" s="58"/>
      <c r="L29" s="56">
        <v>80</v>
      </c>
      <c r="M29" s="56" t="str">
        <f>IF(ISNUMBER(H29),L29*H29,IF(ISNUMBER(J29),J29,IF(J29="RATE ONLY",LOWER("RATE ONLY")," ")))</f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x14ac:dyDescent="0.2">
      <c r="A30" s="30"/>
      <c r="B30" s="42"/>
      <c r="C30" s="51"/>
      <c r="D30" s="52"/>
      <c r="E30" s="51"/>
      <c r="F30" s="53"/>
      <c r="G30" s="103"/>
      <c r="H30" s="45"/>
      <c r="I30" s="104"/>
      <c r="J30" s="105"/>
      <c r="K30" s="48"/>
      <c r="L30" s="106"/>
      <c r="M30" s="104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ht="22.8" x14ac:dyDescent="0.2">
      <c r="A31" s="30" t="s">
        <v>59</v>
      </c>
      <c r="B31" s="155"/>
      <c r="C31" s="151"/>
      <c r="D31" s="52" t="s">
        <v>3865</v>
      </c>
      <c r="E31" s="157"/>
      <c r="F31" s="53" t="s">
        <v>5144</v>
      </c>
      <c r="G31" s="54" t="s">
        <v>8</v>
      </c>
      <c r="H31" s="55"/>
      <c r="I31" s="56"/>
      <c r="J31" s="57"/>
      <c r="K31" s="58"/>
      <c r="L31" s="56">
        <v>80</v>
      </c>
      <c r="M31" s="56" t="str">
        <f>IF(ISNUMBER(H31),L31*H31,IF(ISNUMBER(J31),J31,IF(J31="RATE ONLY",LOWER("RATE ONLY")," ")))</f>
        <v xml:space="preserve"> </v>
      </c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x14ac:dyDescent="0.2">
      <c r="A32" s="30"/>
      <c r="B32" s="42"/>
      <c r="C32" s="51"/>
      <c r="D32" s="52"/>
      <c r="E32" s="51"/>
      <c r="F32" s="53"/>
      <c r="G32" s="103"/>
      <c r="H32" s="45"/>
      <c r="I32" s="104"/>
      <c r="J32" s="105"/>
      <c r="K32" s="48"/>
      <c r="L32" s="106"/>
      <c r="M32" s="104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ht="22.8" x14ac:dyDescent="0.2">
      <c r="A33" s="30" t="s">
        <v>59</v>
      </c>
      <c r="B33" s="155"/>
      <c r="C33" s="151"/>
      <c r="D33" s="52" t="s">
        <v>3877</v>
      </c>
      <c r="E33" s="157"/>
      <c r="F33" s="53" t="s">
        <v>5194</v>
      </c>
      <c r="G33" s="54" t="s">
        <v>8</v>
      </c>
      <c r="H33" s="55"/>
      <c r="I33" s="56"/>
      <c r="J33" s="57"/>
      <c r="K33" s="58"/>
      <c r="L33" s="56">
        <v>91</v>
      </c>
      <c r="M33" s="56" t="str">
        <f>IF(ISNUMBER(H33),L33*H33,IF(ISNUMBER(J33),J33,IF(J33="RATE ONLY",LOWER("RATE ONLY")," ")))</f>
        <v xml:space="preserve"> 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x14ac:dyDescent="0.2">
      <c r="A34" s="30"/>
      <c r="B34" s="42"/>
      <c r="C34" s="51"/>
      <c r="D34" s="52"/>
      <c r="E34" s="51"/>
      <c r="F34" s="53"/>
      <c r="G34" s="103"/>
      <c r="H34" s="45"/>
      <c r="I34" s="104"/>
      <c r="J34" s="105"/>
      <c r="K34" s="48"/>
      <c r="L34" s="106"/>
      <c r="M34" s="104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ht="34.200000000000003" x14ac:dyDescent="0.2">
      <c r="A35" s="30" t="s">
        <v>59</v>
      </c>
      <c r="B35" s="155"/>
      <c r="C35" s="151"/>
      <c r="D35" s="52" t="s">
        <v>4596</v>
      </c>
      <c r="E35" s="157"/>
      <c r="F35" s="53" t="s">
        <v>5145</v>
      </c>
      <c r="G35" s="54" t="s">
        <v>8</v>
      </c>
      <c r="H35" s="55"/>
      <c r="I35" s="56"/>
      <c r="J35" s="57"/>
      <c r="K35" s="58"/>
      <c r="L35" s="56">
        <v>91</v>
      </c>
      <c r="M35" s="56" t="str">
        <f>IF(ISNUMBER(H35),L35*H35,IF(ISNUMBER(J35),J35,IF(J35="RATE ONLY",LOWER("RATE ONLY")," ")))</f>
        <v xml:space="preserve"> </v>
      </c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x14ac:dyDescent="0.2">
      <c r="A36" s="30"/>
      <c r="B36" s="42"/>
      <c r="C36" s="51"/>
      <c r="D36" s="52"/>
      <c r="E36" s="51"/>
      <c r="F36" s="53"/>
      <c r="G36" s="103"/>
      <c r="H36" s="45"/>
      <c r="I36" s="104"/>
      <c r="J36" s="105"/>
      <c r="K36" s="48"/>
      <c r="L36" s="106"/>
      <c r="M36" s="104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ht="22.8" x14ac:dyDescent="0.2">
      <c r="A37" s="30" t="s">
        <v>59</v>
      </c>
      <c r="B37" s="155"/>
      <c r="C37" s="151"/>
      <c r="D37" s="52" t="s">
        <v>4597</v>
      </c>
      <c r="E37" s="157"/>
      <c r="F37" s="53" t="s">
        <v>5212</v>
      </c>
      <c r="G37" s="54"/>
      <c r="H37" s="55"/>
      <c r="I37" s="56"/>
      <c r="J37" s="57"/>
      <c r="K37" s="58"/>
      <c r="L37" s="56"/>
      <c r="M37" s="56" t="str">
        <f>IF(ISNUMBER(H37),L37*H37,IF(ISNUMBER(J37),J37,IF(J37="RATE ONLY",LOWER("RATE ONLY")," ")))</f>
        <v xml:space="preserve"> </v>
      </c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x14ac:dyDescent="0.2">
      <c r="A38" s="30"/>
      <c r="B38" s="42"/>
      <c r="C38" s="51"/>
      <c r="D38" s="52"/>
      <c r="E38" s="51"/>
      <c r="F38" s="53"/>
      <c r="G38" s="103"/>
      <c r="H38" s="45"/>
      <c r="I38" s="104"/>
      <c r="J38" s="105"/>
      <c r="K38" s="48"/>
      <c r="L38" s="106"/>
      <c r="M38" s="104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hidden="1" x14ac:dyDescent="0.2">
      <c r="A39" s="30" t="s">
        <v>3</v>
      </c>
      <c r="B39" s="166"/>
      <c r="C39" s="167"/>
      <c r="D39" s="160"/>
      <c r="E39" s="159" t="s">
        <v>3877</v>
      </c>
      <c r="F39" s="161" t="s">
        <v>4927</v>
      </c>
      <c r="G39" s="162" t="s">
        <v>8</v>
      </c>
      <c r="H39" s="163"/>
      <c r="I39" s="164"/>
      <c r="J39" s="165"/>
      <c r="K39" s="58"/>
      <c r="L39" s="56"/>
      <c r="M39" s="56" t="str">
        <f t="shared" ref="M39" si="1">IF(ISNUMBER(H39),L39*H39,IF(ISNUMBER(J39),J39,IF(J39="RATE ONLY",LOWER("RATE ONLY")," ")))</f>
        <v xml:space="preserve"> </v>
      </c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x14ac:dyDescent="0.2">
      <c r="A40" s="30" t="s">
        <v>3</v>
      </c>
      <c r="B40" s="155"/>
      <c r="C40" s="151"/>
      <c r="D40" s="52"/>
      <c r="E40" s="157" t="s">
        <v>3878</v>
      </c>
      <c r="F40" s="53" t="s">
        <v>5213</v>
      </c>
      <c r="G40" s="54" t="s">
        <v>8</v>
      </c>
      <c r="H40" s="55"/>
      <c r="I40" s="56"/>
      <c r="J40" s="57"/>
      <c r="K40" s="58"/>
      <c r="L40" s="56">
        <v>95</v>
      </c>
      <c r="M40" s="56" t="str">
        <f>IF(ISNUMBER(H40),L40*H40,IF(ISNUMBER(J40),J40,IF(J40="RATE ONLY",LOWER("RATE ONLY")," ")))</f>
        <v xml:space="preserve"> 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x14ac:dyDescent="0.2">
      <c r="A41" s="30"/>
      <c r="B41" s="42"/>
      <c r="C41" s="51"/>
      <c r="D41" s="52"/>
      <c r="E41" s="51"/>
      <c r="F41" s="53"/>
      <c r="G41" s="103"/>
      <c r="H41" s="45"/>
      <c r="I41" s="104"/>
      <c r="J41" s="105"/>
      <c r="K41" s="48"/>
      <c r="L41" s="106"/>
      <c r="M41" s="104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ht="22.8" x14ac:dyDescent="0.2">
      <c r="A42" s="30" t="s">
        <v>59</v>
      </c>
      <c r="B42" s="155"/>
      <c r="C42" s="151"/>
      <c r="D42" s="52" t="s">
        <v>4598</v>
      </c>
      <c r="E42" s="157"/>
      <c r="F42" s="53" t="s">
        <v>5178</v>
      </c>
      <c r="G42" s="54" t="s">
        <v>5149</v>
      </c>
      <c r="H42" s="55"/>
      <c r="I42" s="56"/>
      <c r="J42" s="57"/>
      <c r="K42" s="58"/>
      <c r="L42" s="56" t="s">
        <v>5149</v>
      </c>
      <c r="M42" s="56" t="str">
        <f>IF(ISNUMBER(H42),L42*H42,IF(ISNUMBER(J42),J42,IF(J42="RATE ONLY",LOWER("RATE ONLY")," ")))</f>
        <v xml:space="preserve"> </v>
      </c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x14ac:dyDescent="0.2">
      <c r="A43" s="30"/>
      <c r="B43" s="42"/>
      <c r="C43" s="51"/>
      <c r="D43" s="52"/>
      <c r="E43" s="51"/>
      <c r="F43" s="53"/>
      <c r="G43" s="103"/>
      <c r="H43" s="45"/>
      <c r="I43" s="104"/>
      <c r="J43" s="105"/>
      <c r="K43" s="48"/>
      <c r="L43" s="106"/>
      <c r="M43" s="104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x14ac:dyDescent="0.2">
      <c r="A44" s="30" t="s">
        <v>3</v>
      </c>
      <c r="B44" s="155"/>
      <c r="C44" s="151"/>
      <c r="D44" s="52"/>
      <c r="E44" s="157" t="s">
        <v>3877</v>
      </c>
      <c r="F44" s="53" t="s">
        <v>5214</v>
      </c>
      <c r="G44" s="54" t="s">
        <v>8</v>
      </c>
      <c r="H44" s="55"/>
      <c r="I44" s="56"/>
      <c r="J44" s="57"/>
      <c r="K44" s="58"/>
      <c r="L44" s="56">
        <v>95</v>
      </c>
      <c r="M44" s="56" t="str">
        <f>IF(ISNUMBER(H44),L44*H44,IF(ISNUMBER(J44),J44,IF(J44="RATE ONLY",LOWER("RATE ONLY")," ")))</f>
        <v xml:space="preserve"> </v>
      </c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x14ac:dyDescent="0.2">
      <c r="A45" s="30"/>
      <c r="B45" s="42"/>
      <c r="C45" s="51"/>
      <c r="D45" s="52"/>
      <c r="E45" s="51"/>
      <c r="F45" s="53"/>
      <c r="G45" s="103"/>
      <c r="H45" s="45"/>
      <c r="I45" s="104"/>
      <c r="J45" s="105"/>
      <c r="K45" s="48"/>
      <c r="L45" s="106"/>
      <c r="M45" s="104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x14ac:dyDescent="0.2">
      <c r="A46" s="30" t="s">
        <v>3</v>
      </c>
      <c r="B46" s="155"/>
      <c r="C46" s="151"/>
      <c r="D46" s="52"/>
      <c r="E46" s="157" t="s">
        <v>3878</v>
      </c>
      <c r="F46" s="53" t="s">
        <v>5213</v>
      </c>
      <c r="G46" s="54" t="s">
        <v>8</v>
      </c>
      <c r="H46" s="55"/>
      <c r="I46" s="56"/>
      <c r="J46" s="57"/>
      <c r="K46" s="58"/>
      <c r="L46" s="56">
        <v>95</v>
      </c>
      <c r="M46" s="56" t="str">
        <f>IF(ISNUMBER(H46),L46*H46,IF(ISNUMBER(J46),J46,IF(J46="RATE ONLY",LOWER("RATE ONLY")," ")))</f>
        <v xml:space="preserve"> </v>
      </c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x14ac:dyDescent="0.2">
      <c r="A47" s="30"/>
      <c r="B47" s="42"/>
      <c r="C47" s="51"/>
      <c r="D47" s="52"/>
      <c r="E47" s="51"/>
      <c r="F47" s="53"/>
      <c r="G47" s="103"/>
      <c r="H47" s="45"/>
      <c r="I47" s="104"/>
      <c r="J47" s="105"/>
      <c r="K47" s="48"/>
      <c r="L47" s="106"/>
      <c r="M47" s="104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ht="34.200000000000003" hidden="1" x14ac:dyDescent="0.2">
      <c r="A48" s="30"/>
      <c r="B48" s="166"/>
      <c r="C48" s="167"/>
      <c r="D48" s="160" t="s">
        <v>4599</v>
      </c>
      <c r="E48" s="159"/>
      <c r="F48" s="161" t="s">
        <v>4622</v>
      </c>
      <c r="G48" s="162" t="s">
        <v>8</v>
      </c>
      <c r="H48" s="163"/>
      <c r="I48" s="164"/>
      <c r="J48" s="165"/>
      <c r="K48" s="58"/>
      <c r="L48" s="56"/>
      <c r="M48" s="56" t="str">
        <f t="shared" si="0"/>
        <v xml:space="preserve"> </v>
      </c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ht="34.200000000000003" hidden="1" x14ac:dyDescent="0.2">
      <c r="A49" s="30" t="s">
        <v>59</v>
      </c>
      <c r="B49" s="155"/>
      <c r="C49" s="151"/>
      <c r="D49" s="52" t="s">
        <v>4600</v>
      </c>
      <c r="E49" s="157"/>
      <c r="F49" s="53" t="s">
        <v>4623</v>
      </c>
      <c r="G49" s="54" t="s">
        <v>8</v>
      </c>
      <c r="H49" s="55"/>
      <c r="I49" s="56"/>
      <c r="J49" s="57"/>
      <c r="K49" s="58"/>
      <c r="L49" s="56"/>
      <c r="M49" s="56" t="str">
        <f>IF(ISNUMBER(H49),L49*H49,IF(ISNUMBER(J49),J49,IF(J49="RATE ONLY",LOWER("RATE ONLY")," ")))</f>
        <v xml:space="preserve"> </v>
      </c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hidden="1" x14ac:dyDescent="0.2">
      <c r="A50" s="30"/>
      <c r="B50" s="42"/>
      <c r="C50" s="51"/>
      <c r="D50" s="52"/>
      <c r="E50" s="51"/>
      <c r="F50" s="53"/>
      <c r="G50" s="103"/>
      <c r="H50" s="45"/>
      <c r="I50" s="104"/>
      <c r="J50" s="105"/>
      <c r="K50" s="48"/>
      <c r="L50" s="106"/>
      <c r="M50" s="104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ht="34.200000000000003" hidden="1" x14ac:dyDescent="0.2">
      <c r="A51" s="30" t="s">
        <v>59</v>
      </c>
      <c r="B51" s="155"/>
      <c r="C51" s="151"/>
      <c r="D51" s="52" t="s">
        <v>4601</v>
      </c>
      <c r="E51" s="157"/>
      <c r="F51" s="53" t="s">
        <v>4624</v>
      </c>
      <c r="G51" s="54" t="s">
        <v>8</v>
      </c>
      <c r="H51" s="55"/>
      <c r="I51" s="56"/>
      <c r="J51" s="57"/>
      <c r="K51" s="58"/>
      <c r="L51" s="56"/>
      <c r="M51" s="56" t="str">
        <f>IF(ISNUMBER(H51),L51*H51,IF(ISNUMBER(J51),J51,IF(J51="RATE ONLY",LOWER("RATE ONLY")," ")))</f>
        <v xml:space="preserve"> </v>
      </c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hidden="1" x14ac:dyDescent="0.2">
      <c r="A52" s="30"/>
      <c r="B52" s="42"/>
      <c r="C52" s="51"/>
      <c r="D52" s="52"/>
      <c r="E52" s="51"/>
      <c r="F52" s="53"/>
      <c r="G52" s="103"/>
      <c r="H52" s="45"/>
      <c r="I52" s="104"/>
      <c r="J52" s="105"/>
      <c r="K52" s="48"/>
      <c r="L52" s="106"/>
      <c r="M52" s="104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ht="34.200000000000003" hidden="1" x14ac:dyDescent="0.2">
      <c r="A53" s="30" t="s">
        <v>59</v>
      </c>
      <c r="B53" s="155"/>
      <c r="C53" s="151"/>
      <c r="D53" s="52" t="s">
        <v>4602</v>
      </c>
      <c r="E53" s="157"/>
      <c r="F53" s="53" t="s">
        <v>4625</v>
      </c>
      <c r="G53" s="54" t="s">
        <v>8</v>
      </c>
      <c r="H53" s="55"/>
      <c r="I53" s="56"/>
      <c r="J53" s="57"/>
      <c r="K53" s="58"/>
      <c r="L53" s="56"/>
      <c r="M53" s="56" t="str">
        <f>IF(ISNUMBER(H53),L53*H53,IF(ISNUMBER(J53),J53,IF(J53="RATE ONLY",LOWER("RATE ONLY")," ")))</f>
        <v xml:space="preserve"> </v>
      </c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hidden="1" x14ac:dyDescent="0.2">
      <c r="A54" s="30"/>
      <c r="B54" s="42"/>
      <c r="C54" s="51"/>
      <c r="D54" s="52"/>
      <c r="E54" s="51"/>
      <c r="F54" s="53"/>
      <c r="G54" s="103"/>
      <c r="H54" s="45"/>
      <c r="I54" s="104"/>
      <c r="J54" s="105"/>
      <c r="K54" s="48"/>
      <c r="L54" s="106"/>
      <c r="M54" s="104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ht="34.200000000000003" hidden="1" x14ac:dyDescent="0.2">
      <c r="A55" s="30" t="s">
        <v>59</v>
      </c>
      <c r="B55" s="155"/>
      <c r="C55" s="151"/>
      <c r="D55" s="52" t="s">
        <v>4603</v>
      </c>
      <c r="E55" s="157"/>
      <c r="F55" s="53" t="s">
        <v>4626</v>
      </c>
      <c r="G55" s="54" t="s">
        <v>8</v>
      </c>
      <c r="H55" s="55"/>
      <c r="I55" s="56"/>
      <c r="J55" s="57"/>
      <c r="K55" s="58"/>
      <c r="L55" s="56"/>
      <c r="M55" s="56" t="str">
        <f>IF(ISNUMBER(H55),L55*H55,IF(ISNUMBER(J55),J55,IF(J55="RATE ONLY",LOWER("RATE ONLY")," ")))</f>
        <v xml:space="preserve"> </v>
      </c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hidden="1" x14ac:dyDescent="0.2">
      <c r="A56" s="30"/>
      <c r="B56" s="42"/>
      <c r="C56" s="51"/>
      <c r="D56" s="52"/>
      <c r="E56" s="51"/>
      <c r="F56" s="53"/>
      <c r="G56" s="103"/>
      <c r="H56" s="45"/>
      <c r="I56" s="104"/>
      <c r="J56" s="105"/>
      <c r="K56" s="48"/>
      <c r="L56" s="106"/>
      <c r="M56" s="104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ht="34.200000000000003" hidden="1" x14ac:dyDescent="0.2">
      <c r="A57" s="30" t="s">
        <v>59</v>
      </c>
      <c r="B57" s="155"/>
      <c r="C57" s="151"/>
      <c r="D57" s="52" t="s">
        <v>4604</v>
      </c>
      <c r="E57" s="157"/>
      <c r="F57" s="53" t="s">
        <v>4627</v>
      </c>
      <c r="G57" s="54" t="s">
        <v>8</v>
      </c>
      <c r="H57" s="55"/>
      <c r="I57" s="56"/>
      <c r="J57" s="57"/>
      <c r="K57" s="58"/>
      <c r="L57" s="56"/>
      <c r="M57" s="56" t="str">
        <f>IF(ISNUMBER(H57),L57*H57,IF(ISNUMBER(J57),J57,IF(J57="RATE ONLY",LOWER("RATE ONLY")," ")))</f>
        <v xml:space="preserve"> </v>
      </c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hidden="1" x14ac:dyDescent="0.2">
      <c r="A58" s="30"/>
      <c r="B58" s="42"/>
      <c r="C58" s="51"/>
      <c r="D58" s="52"/>
      <c r="E58" s="51"/>
      <c r="F58" s="53"/>
      <c r="G58" s="103"/>
      <c r="H58" s="45"/>
      <c r="I58" s="104"/>
      <c r="J58" s="105"/>
      <c r="K58" s="48"/>
      <c r="L58" s="106"/>
      <c r="M58" s="104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ht="45.6" hidden="1" x14ac:dyDescent="0.2">
      <c r="A59" s="30" t="s">
        <v>59</v>
      </c>
      <c r="B59" s="155"/>
      <c r="C59" s="151"/>
      <c r="D59" s="52" t="s">
        <v>4605</v>
      </c>
      <c r="E59" s="157"/>
      <c r="F59" s="53" t="s">
        <v>4628</v>
      </c>
      <c r="G59" s="54" t="s">
        <v>8</v>
      </c>
      <c r="H59" s="55"/>
      <c r="I59" s="56"/>
      <c r="J59" s="57"/>
      <c r="K59" s="58"/>
      <c r="L59" s="56"/>
      <c r="M59" s="56" t="str">
        <f>IF(ISNUMBER(H59),L59*H59,IF(ISNUMBER(J59),J59,IF(J59="RATE ONLY",LOWER("RATE ONLY")," ")))</f>
        <v xml:space="preserve"> </v>
      </c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hidden="1" x14ac:dyDescent="0.2">
      <c r="A60" s="30"/>
      <c r="B60" s="42"/>
      <c r="C60" s="51"/>
      <c r="D60" s="52"/>
      <c r="E60" s="51"/>
      <c r="F60" s="53"/>
      <c r="G60" s="103"/>
      <c r="H60" s="45"/>
      <c r="I60" s="104"/>
      <c r="J60" s="105"/>
      <c r="K60" s="48"/>
      <c r="L60" s="106"/>
      <c r="M60" s="104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ht="45.6" hidden="1" x14ac:dyDescent="0.2">
      <c r="A61" s="30" t="s">
        <v>59</v>
      </c>
      <c r="B61" s="155"/>
      <c r="C61" s="151"/>
      <c r="D61" s="52" t="s">
        <v>4606</v>
      </c>
      <c r="E61" s="157"/>
      <c r="F61" s="53" t="s">
        <v>4629</v>
      </c>
      <c r="G61" s="54" t="s">
        <v>8</v>
      </c>
      <c r="H61" s="55"/>
      <c r="I61" s="56"/>
      <c r="J61" s="57"/>
      <c r="K61" s="58"/>
      <c r="L61" s="56"/>
      <c r="M61" s="56" t="str">
        <f>IF(ISNUMBER(H61),L61*H61,IF(ISNUMBER(J61),J61,IF(J61="RATE ONLY",LOWER("RATE ONLY")," ")))</f>
        <v xml:space="preserve"> </v>
      </c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hidden="1" x14ac:dyDescent="0.2">
      <c r="A62" s="30"/>
      <c r="B62" s="42"/>
      <c r="C62" s="51"/>
      <c r="D62" s="52"/>
      <c r="E62" s="51"/>
      <c r="F62" s="53"/>
      <c r="G62" s="103"/>
      <c r="H62" s="45"/>
      <c r="I62" s="104"/>
      <c r="J62" s="105"/>
      <c r="K62" s="48"/>
      <c r="L62" s="106"/>
      <c r="M62" s="104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ht="22.8" hidden="1" x14ac:dyDescent="0.2">
      <c r="A63" s="30" t="s">
        <v>59</v>
      </c>
      <c r="B63" s="155"/>
      <c r="C63" s="151"/>
      <c r="D63" s="52" t="s">
        <v>4607</v>
      </c>
      <c r="E63" s="157"/>
      <c r="F63" s="53" t="s">
        <v>4630</v>
      </c>
      <c r="G63" s="54" t="s">
        <v>8</v>
      </c>
      <c r="H63" s="55"/>
      <c r="I63" s="56"/>
      <c r="J63" s="57"/>
      <c r="K63" s="58"/>
      <c r="L63" s="56"/>
      <c r="M63" s="56" t="str">
        <f>IF(ISNUMBER(H63),L63*H63,IF(ISNUMBER(J63),J63,IF(J63="RATE ONLY",LOWER("RATE ONLY")," ")))</f>
        <v xml:space="preserve"> </v>
      </c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hidden="1" x14ac:dyDescent="0.2">
      <c r="A64" s="30"/>
      <c r="B64" s="42"/>
      <c r="C64" s="51"/>
      <c r="D64" s="52"/>
      <c r="E64" s="51"/>
      <c r="F64" s="53"/>
      <c r="G64" s="103"/>
      <c r="H64" s="45"/>
      <c r="I64" s="104"/>
      <c r="J64" s="105"/>
      <c r="K64" s="48"/>
      <c r="L64" s="106"/>
      <c r="M64" s="104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ht="34.200000000000003" hidden="1" x14ac:dyDescent="0.2">
      <c r="A65" s="30" t="s">
        <v>59</v>
      </c>
      <c r="B65" s="155"/>
      <c r="C65" s="151"/>
      <c r="D65" s="52" t="s">
        <v>4608</v>
      </c>
      <c r="E65" s="157"/>
      <c r="F65" s="53" t="s">
        <v>4631</v>
      </c>
      <c r="G65" s="54" t="s">
        <v>8</v>
      </c>
      <c r="H65" s="55"/>
      <c r="I65" s="56"/>
      <c r="J65" s="57"/>
      <c r="K65" s="58"/>
      <c r="L65" s="56"/>
      <c r="M65" s="56" t="str">
        <f>IF(ISNUMBER(H65),L65*H65,IF(ISNUMBER(J65),J65,IF(J65="RATE ONLY",LOWER("RATE ONLY")," ")))</f>
        <v xml:space="preserve"> </v>
      </c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hidden="1" x14ac:dyDescent="0.2">
      <c r="A66" s="30"/>
      <c r="B66" s="42"/>
      <c r="C66" s="51"/>
      <c r="D66" s="52"/>
      <c r="E66" s="51"/>
      <c r="F66" s="53"/>
      <c r="G66" s="103"/>
      <c r="H66" s="45"/>
      <c r="I66" s="104"/>
      <c r="J66" s="105"/>
      <c r="K66" s="48"/>
      <c r="L66" s="106"/>
      <c r="M66" s="104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ht="22.8" hidden="1" x14ac:dyDescent="0.2">
      <c r="A67" s="30" t="s">
        <v>59</v>
      </c>
      <c r="B67" s="155"/>
      <c r="C67" s="151"/>
      <c r="D67" s="52" t="s">
        <v>4609</v>
      </c>
      <c r="E67" s="157"/>
      <c r="F67" s="53" t="s">
        <v>4632</v>
      </c>
      <c r="G67" s="54" t="s">
        <v>8</v>
      </c>
      <c r="H67" s="55"/>
      <c r="I67" s="56"/>
      <c r="J67" s="57"/>
      <c r="K67" s="58"/>
      <c r="L67" s="56"/>
      <c r="M67" s="56" t="str">
        <f>IF(ISNUMBER(H67),L67*H67,IF(ISNUMBER(J67),J67,IF(J67="RATE ONLY",LOWER("RATE ONLY")," ")))</f>
        <v xml:space="preserve"> </v>
      </c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hidden="1" x14ac:dyDescent="0.2">
      <c r="A68" s="30"/>
      <c r="B68" s="42"/>
      <c r="C68" s="51"/>
      <c r="D68" s="52"/>
      <c r="E68" s="51"/>
      <c r="F68" s="53"/>
      <c r="G68" s="103"/>
      <c r="H68" s="45"/>
      <c r="I68" s="104"/>
      <c r="J68" s="105"/>
      <c r="K68" s="48"/>
      <c r="L68" s="106"/>
      <c r="M68" s="104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2" customFormat="1" ht="34.200000000000003" hidden="1" x14ac:dyDescent="0.2">
      <c r="A69" s="30" t="s">
        <v>59</v>
      </c>
      <c r="B69" s="155"/>
      <c r="C69" s="151"/>
      <c r="D69" s="52" t="s">
        <v>4610</v>
      </c>
      <c r="E69" s="157"/>
      <c r="F69" s="53" t="s">
        <v>4633</v>
      </c>
      <c r="G69" s="54" t="s">
        <v>8</v>
      </c>
      <c r="H69" s="55"/>
      <c r="I69" s="56"/>
      <c r="J69" s="57"/>
      <c r="K69" s="58"/>
      <c r="L69" s="56"/>
      <c r="M69" s="56" t="str">
        <f>IF(ISNUMBER(H69),L69*H69,IF(ISNUMBER(J69),J69,IF(J69="RATE ONLY",LOWER("RATE ONLY")," ")))</f>
        <v xml:space="preserve"> </v>
      </c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</row>
    <row r="70" spans="1:113" s="112" customFormat="1" hidden="1" x14ac:dyDescent="0.2">
      <c r="A70" s="30"/>
      <c r="B70" s="42"/>
      <c r="C70" s="51"/>
      <c r="D70" s="52"/>
      <c r="E70" s="51"/>
      <c r="F70" s="53"/>
      <c r="G70" s="103"/>
      <c r="H70" s="45"/>
      <c r="I70" s="104"/>
      <c r="J70" s="105"/>
      <c r="K70" s="48"/>
      <c r="L70" s="106"/>
      <c r="M70" s="104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</row>
    <row r="71" spans="1:113" s="112" customFormat="1" ht="34.200000000000003" hidden="1" x14ac:dyDescent="0.2">
      <c r="A71" s="30" t="s">
        <v>59</v>
      </c>
      <c r="B71" s="155"/>
      <c r="C71" s="151"/>
      <c r="D71" s="52" t="s">
        <v>4611</v>
      </c>
      <c r="E71" s="157"/>
      <c r="F71" s="53" t="s">
        <v>4634</v>
      </c>
      <c r="G71" s="54" t="s">
        <v>8</v>
      </c>
      <c r="H71" s="55"/>
      <c r="I71" s="56"/>
      <c r="J71" s="57"/>
      <c r="K71" s="58"/>
      <c r="L71" s="56"/>
      <c r="M71" s="56" t="str">
        <f>IF(ISNUMBER(H71),L71*H71,IF(ISNUMBER(J71),J71,IF(J71="RATE ONLY",LOWER("RATE ONLY")," ")))</f>
        <v xml:space="preserve"> </v>
      </c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</row>
    <row r="72" spans="1:113" s="112" customFormat="1" hidden="1" x14ac:dyDescent="0.2">
      <c r="A72" s="30"/>
      <c r="B72" s="42"/>
      <c r="C72" s="51"/>
      <c r="D72" s="52"/>
      <c r="E72" s="51"/>
      <c r="F72" s="53"/>
      <c r="G72" s="103"/>
      <c r="H72" s="45"/>
      <c r="I72" s="104"/>
      <c r="J72" s="105"/>
      <c r="K72" s="48"/>
      <c r="L72" s="106"/>
      <c r="M72" s="104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</row>
    <row r="73" spans="1:113" s="112" customFormat="1" ht="34.200000000000003" hidden="1" x14ac:dyDescent="0.2">
      <c r="A73" s="30" t="s">
        <v>59</v>
      </c>
      <c r="B73" s="155"/>
      <c r="C73" s="151"/>
      <c r="D73" s="52" t="s">
        <v>4612</v>
      </c>
      <c r="E73" s="157"/>
      <c r="F73" s="53" t="s">
        <v>4635</v>
      </c>
      <c r="G73" s="54" t="s">
        <v>8</v>
      </c>
      <c r="H73" s="55"/>
      <c r="I73" s="56"/>
      <c r="J73" s="57"/>
      <c r="K73" s="58"/>
      <c r="L73" s="56"/>
      <c r="M73" s="56" t="str">
        <f>IF(ISNUMBER(H73),L73*H73,IF(ISNUMBER(J73),J73,IF(J73="RATE ONLY",LOWER("RATE ONLY")," ")))</f>
        <v xml:space="preserve"> </v>
      </c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</row>
    <row r="74" spans="1:113" s="112" customFormat="1" hidden="1" x14ac:dyDescent="0.2">
      <c r="A74" s="30"/>
      <c r="B74" s="42"/>
      <c r="C74" s="51"/>
      <c r="D74" s="52"/>
      <c r="E74" s="51"/>
      <c r="F74" s="53"/>
      <c r="G74" s="103"/>
      <c r="H74" s="45"/>
      <c r="I74" s="104"/>
      <c r="J74" s="105"/>
      <c r="K74" s="48"/>
      <c r="L74" s="106"/>
      <c r="M74" s="104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</row>
    <row r="75" spans="1:113" s="112" customFormat="1" ht="22.8" x14ac:dyDescent="0.2">
      <c r="A75" s="30" t="s">
        <v>59</v>
      </c>
      <c r="B75" s="155"/>
      <c r="C75" s="151"/>
      <c r="D75" s="52" t="s">
        <v>4613</v>
      </c>
      <c r="E75" s="157"/>
      <c r="F75" s="53" t="s">
        <v>5146</v>
      </c>
      <c r="G75" s="54" t="s">
        <v>8</v>
      </c>
      <c r="H75" s="55"/>
      <c r="I75" s="56"/>
      <c r="J75" s="57"/>
      <c r="K75" s="58"/>
      <c r="L75" s="56">
        <v>150</v>
      </c>
      <c r="M75" s="56" t="str">
        <f>IF(ISNUMBER(H75),L75*H75,IF(ISNUMBER(J75),J75,IF(J75="RATE ONLY",LOWER("RATE ONLY")," ")))</f>
        <v xml:space="preserve"> </v>
      </c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</row>
    <row r="76" spans="1:113" s="112" customFormat="1" x14ac:dyDescent="0.2">
      <c r="A76" s="30"/>
      <c r="B76" s="42"/>
      <c r="C76" s="51"/>
      <c r="D76" s="52"/>
      <c r="E76" s="51"/>
      <c r="F76" s="53"/>
      <c r="G76" s="103"/>
      <c r="H76" s="45"/>
      <c r="I76" s="104"/>
      <c r="J76" s="105"/>
      <c r="K76" s="48"/>
      <c r="L76" s="106"/>
      <c r="M76" s="104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</row>
    <row r="77" spans="1:113" s="112" customFormat="1" ht="22.8" hidden="1" x14ac:dyDescent="0.2">
      <c r="A77" s="30" t="s">
        <v>59</v>
      </c>
      <c r="B77" s="155"/>
      <c r="C77" s="151"/>
      <c r="D77" s="52" t="s">
        <v>4614</v>
      </c>
      <c r="E77" s="157"/>
      <c r="F77" s="53" t="s">
        <v>4636</v>
      </c>
      <c r="G77" s="54" t="s">
        <v>8</v>
      </c>
      <c r="H77" s="55"/>
      <c r="I77" s="56"/>
      <c r="J77" s="57"/>
      <c r="K77" s="58"/>
      <c r="L77" s="56"/>
      <c r="M77" s="56" t="str">
        <f>IF(ISNUMBER(H77),L77*H77,IF(ISNUMBER(J77),J77,IF(J77="RATE ONLY",LOWER("RATE ONLY")," ")))</f>
        <v xml:space="preserve"> </v>
      </c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</row>
    <row r="78" spans="1:113" s="112" customFormat="1" hidden="1" x14ac:dyDescent="0.2">
      <c r="A78" s="30"/>
      <c r="B78" s="42"/>
      <c r="C78" s="51"/>
      <c r="D78" s="52"/>
      <c r="E78" s="51"/>
      <c r="F78" s="53"/>
      <c r="G78" s="103"/>
      <c r="H78" s="45"/>
      <c r="I78" s="104"/>
      <c r="J78" s="105"/>
      <c r="K78" s="48"/>
      <c r="L78" s="106"/>
      <c r="M78" s="104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</row>
    <row r="79" spans="1:113" s="112" customFormat="1" ht="22.8" hidden="1" x14ac:dyDescent="0.2">
      <c r="A79" s="30" t="s">
        <v>59</v>
      </c>
      <c r="B79" s="155"/>
      <c r="C79" s="151"/>
      <c r="D79" s="52" t="s">
        <v>4615</v>
      </c>
      <c r="E79" s="157"/>
      <c r="F79" s="53" t="s">
        <v>4637</v>
      </c>
      <c r="G79" s="54" t="s">
        <v>8</v>
      </c>
      <c r="H79" s="55"/>
      <c r="I79" s="56"/>
      <c r="J79" s="57"/>
      <c r="K79" s="58"/>
      <c r="L79" s="56"/>
      <c r="M79" s="56" t="str">
        <f>IF(ISNUMBER(H79),L79*H79,IF(ISNUMBER(J79),J79,IF(J79="RATE ONLY",LOWER("RATE ONLY")," ")))</f>
        <v xml:space="preserve"> </v>
      </c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</row>
    <row r="80" spans="1:113" s="112" customFormat="1" hidden="1" x14ac:dyDescent="0.2">
      <c r="A80" s="30"/>
      <c r="B80" s="42"/>
      <c r="C80" s="51"/>
      <c r="D80" s="52"/>
      <c r="E80" s="51"/>
      <c r="F80" s="53"/>
      <c r="G80" s="103"/>
      <c r="H80" s="45"/>
      <c r="I80" s="104"/>
      <c r="J80" s="105"/>
      <c r="K80" s="48"/>
      <c r="L80" s="106"/>
      <c r="M80" s="104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</row>
    <row r="81" spans="1:113" s="112" customFormat="1" ht="22.8" hidden="1" x14ac:dyDescent="0.2">
      <c r="A81" s="30" t="s">
        <v>56</v>
      </c>
      <c r="B81" s="155"/>
      <c r="C81" s="151" t="s">
        <v>1501</v>
      </c>
      <c r="D81" s="52"/>
      <c r="E81" s="157"/>
      <c r="F81" s="53" t="s">
        <v>1502</v>
      </c>
      <c r="G81" s="54"/>
      <c r="H81" s="55"/>
      <c r="I81" s="56"/>
      <c r="J81" s="57"/>
      <c r="K81" s="58"/>
      <c r="L81" s="56"/>
      <c r="M81" s="56" t="str">
        <f>IF(ISNUMBER(H81),L81*H81,IF(ISNUMBER(J81),J81,IF(J81="RATE ONLY",LOWER("RATE ONLY")," ")))</f>
        <v xml:space="preserve"> </v>
      </c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</row>
    <row r="82" spans="1:113" s="112" customFormat="1" hidden="1" x14ac:dyDescent="0.2">
      <c r="A82" s="30"/>
      <c r="B82" s="42"/>
      <c r="C82" s="51"/>
      <c r="D82" s="52"/>
      <c r="E82" s="51"/>
      <c r="F82" s="53"/>
      <c r="G82" s="103"/>
      <c r="H82" s="45"/>
      <c r="I82" s="104"/>
      <c r="J82" s="105"/>
      <c r="K82" s="48"/>
      <c r="L82" s="106"/>
      <c r="M82" s="104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</row>
    <row r="83" spans="1:113" s="112" customFormat="1" ht="34.200000000000003" hidden="1" x14ac:dyDescent="0.2">
      <c r="A83" s="30" t="s">
        <v>3</v>
      </c>
      <c r="B83" s="166"/>
      <c r="C83" s="167"/>
      <c r="D83" s="160" t="s">
        <v>3850</v>
      </c>
      <c r="E83" s="159"/>
      <c r="F83" s="161" t="s">
        <v>4638</v>
      </c>
      <c r="G83" s="162" t="s">
        <v>8</v>
      </c>
      <c r="H83" s="163"/>
      <c r="I83" s="164"/>
      <c r="J83" s="165"/>
      <c r="K83" s="58"/>
      <c r="L83" s="56"/>
      <c r="M83" s="56" t="str">
        <f t="shared" ref="M83:M129" si="2">IF(ISNUMBER(H83),L83*H83,IF(ISNUMBER(J83),J83,IF(J83="RATE ONLY",LOWER("RATE ONLY")," ")))</f>
        <v xml:space="preserve"> </v>
      </c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</row>
    <row r="84" spans="1:113" s="112" customFormat="1" ht="34.200000000000003" hidden="1" x14ac:dyDescent="0.2">
      <c r="A84" s="30" t="s">
        <v>3</v>
      </c>
      <c r="B84" s="166"/>
      <c r="C84" s="167"/>
      <c r="D84" s="160" t="s">
        <v>3851</v>
      </c>
      <c r="E84" s="159"/>
      <c r="F84" s="161" t="s">
        <v>4639</v>
      </c>
      <c r="G84" s="162" t="s">
        <v>8</v>
      </c>
      <c r="H84" s="163"/>
      <c r="I84" s="164"/>
      <c r="J84" s="165"/>
      <c r="K84" s="58"/>
      <c r="L84" s="56"/>
      <c r="M84" s="56" t="str">
        <f t="shared" si="2"/>
        <v xml:space="preserve"> </v>
      </c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</row>
    <row r="85" spans="1:113" s="112" customFormat="1" ht="22.8" hidden="1" x14ac:dyDescent="0.2">
      <c r="A85" s="30" t="s">
        <v>3</v>
      </c>
      <c r="B85" s="166"/>
      <c r="C85" s="167"/>
      <c r="D85" s="160" t="s">
        <v>3852</v>
      </c>
      <c r="E85" s="159"/>
      <c r="F85" s="161" t="s">
        <v>4618</v>
      </c>
      <c r="G85" s="162" t="s">
        <v>8</v>
      </c>
      <c r="H85" s="163"/>
      <c r="I85" s="164"/>
      <c r="J85" s="165"/>
      <c r="K85" s="58"/>
      <c r="L85" s="56"/>
      <c r="M85" s="56" t="str">
        <f t="shared" si="2"/>
        <v xml:space="preserve"> </v>
      </c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</row>
    <row r="86" spans="1:113" s="112" customFormat="1" ht="22.8" hidden="1" x14ac:dyDescent="0.2">
      <c r="A86" s="30" t="s">
        <v>3</v>
      </c>
      <c r="B86" s="166"/>
      <c r="C86" s="167"/>
      <c r="D86" s="160" t="s">
        <v>3853</v>
      </c>
      <c r="E86" s="159"/>
      <c r="F86" s="161" t="s">
        <v>4619</v>
      </c>
      <c r="G86" s="162" t="s">
        <v>8</v>
      </c>
      <c r="H86" s="163"/>
      <c r="I86" s="164"/>
      <c r="J86" s="165"/>
      <c r="K86" s="58"/>
      <c r="L86" s="56"/>
      <c r="M86" s="56" t="str">
        <f t="shared" si="2"/>
        <v xml:space="preserve"> </v>
      </c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</row>
    <row r="87" spans="1:113" s="112" customFormat="1" ht="22.8" hidden="1" x14ac:dyDescent="0.2">
      <c r="A87" s="30" t="s">
        <v>3</v>
      </c>
      <c r="B87" s="166"/>
      <c r="C87" s="167"/>
      <c r="D87" s="160" t="s">
        <v>3854</v>
      </c>
      <c r="E87" s="159"/>
      <c r="F87" s="161" t="s">
        <v>4620</v>
      </c>
      <c r="G87" s="162" t="s">
        <v>8</v>
      </c>
      <c r="H87" s="163"/>
      <c r="I87" s="164"/>
      <c r="J87" s="165"/>
      <c r="K87" s="58"/>
      <c r="L87" s="56"/>
      <c r="M87" s="56" t="str">
        <f t="shared" si="2"/>
        <v xml:space="preserve"> </v>
      </c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</row>
    <row r="88" spans="1:113" s="112" customFormat="1" ht="22.8" hidden="1" x14ac:dyDescent="0.2">
      <c r="A88" s="30" t="s">
        <v>3</v>
      </c>
      <c r="B88" s="166"/>
      <c r="C88" s="167"/>
      <c r="D88" s="160" t="s">
        <v>3855</v>
      </c>
      <c r="E88" s="159"/>
      <c r="F88" s="161" t="s">
        <v>4621</v>
      </c>
      <c r="G88" s="162" t="s">
        <v>8</v>
      </c>
      <c r="H88" s="163"/>
      <c r="I88" s="164"/>
      <c r="J88" s="165"/>
      <c r="K88" s="58"/>
      <c r="L88" s="56"/>
      <c r="M88" s="56" t="str">
        <f t="shared" si="2"/>
        <v xml:space="preserve"> </v>
      </c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</row>
    <row r="89" spans="1:113" s="112" customFormat="1" ht="22.8" hidden="1" x14ac:dyDescent="0.2">
      <c r="A89" s="30" t="s">
        <v>3</v>
      </c>
      <c r="B89" s="166"/>
      <c r="C89" s="167"/>
      <c r="D89" s="160" t="s">
        <v>3856</v>
      </c>
      <c r="E89" s="159"/>
      <c r="F89" s="161" t="s">
        <v>4640</v>
      </c>
      <c r="G89" s="162" t="s">
        <v>8</v>
      </c>
      <c r="H89" s="163"/>
      <c r="I89" s="164"/>
      <c r="J89" s="165"/>
      <c r="K89" s="58"/>
      <c r="L89" s="56"/>
      <c r="M89" s="56" t="str">
        <f t="shared" si="2"/>
        <v xml:space="preserve"> </v>
      </c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</row>
    <row r="90" spans="1:113" s="112" customFormat="1" ht="22.8" hidden="1" x14ac:dyDescent="0.2">
      <c r="A90" s="30" t="s">
        <v>3</v>
      </c>
      <c r="B90" s="166"/>
      <c r="C90" s="167"/>
      <c r="D90" s="160" t="s">
        <v>3865</v>
      </c>
      <c r="E90" s="159"/>
      <c r="F90" s="161" t="s">
        <v>4641</v>
      </c>
      <c r="G90" s="162" t="s">
        <v>8</v>
      </c>
      <c r="H90" s="163"/>
      <c r="I90" s="164"/>
      <c r="J90" s="165"/>
      <c r="K90" s="58"/>
      <c r="L90" s="56"/>
      <c r="M90" s="56" t="str">
        <f t="shared" si="2"/>
        <v xml:space="preserve"> </v>
      </c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</row>
    <row r="91" spans="1:113" s="112" customFormat="1" ht="22.8" hidden="1" x14ac:dyDescent="0.2">
      <c r="A91" s="30" t="s">
        <v>3</v>
      </c>
      <c r="B91" s="166"/>
      <c r="C91" s="167"/>
      <c r="D91" s="160" t="s">
        <v>3877</v>
      </c>
      <c r="E91" s="159"/>
      <c r="F91" s="161" t="s">
        <v>4642</v>
      </c>
      <c r="G91" s="162" t="s">
        <v>8</v>
      </c>
      <c r="H91" s="163"/>
      <c r="I91" s="164"/>
      <c r="J91" s="165"/>
      <c r="K91" s="58"/>
      <c r="L91" s="56"/>
      <c r="M91" s="56" t="str">
        <f t="shared" si="2"/>
        <v xml:space="preserve"> </v>
      </c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</row>
    <row r="92" spans="1:113" s="112" customFormat="1" ht="22.8" hidden="1" x14ac:dyDescent="0.2">
      <c r="A92" s="30" t="s">
        <v>3</v>
      </c>
      <c r="B92" s="166"/>
      <c r="C92" s="167"/>
      <c r="D92" s="160" t="s">
        <v>4596</v>
      </c>
      <c r="E92" s="159"/>
      <c r="F92" s="161" t="s">
        <v>4643</v>
      </c>
      <c r="G92" s="162" t="s">
        <v>8</v>
      </c>
      <c r="H92" s="163"/>
      <c r="I92" s="164"/>
      <c r="J92" s="165"/>
      <c r="K92" s="58"/>
      <c r="L92" s="56"/>
      <c r="M92" s="56" t="str">
        <f t="shared" si="2"/>
        <v xml:space="preserve"> </v>
      </c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</row>
    <row r="93" spans="1:113" s="112" customFormat="1" ht="22.8" hidden="1" x14ac:dyDescent="0.2">
      <c r="A93" s="30" t="s">
        <v>3</v>
      </c>
      <c r="B93" s="166"/>
      <c r="C93" s="167"/>
      <c r="D93" s="160" t="s">
        <v>4597</v>
      </c>
      <c r="E93" s="159"/>
      <c r="F93" s="161" t="s">
        <v>4636</v>
      </c>
      <c r="G93" s="162" t="s">
        <v>8</v>
      </c>
      <c r="H93" s="163"/>
      <c r="I93" s="164"/>
      <c r="J93" s="165"/>
      <c r="K93" s="58"/>
      <c r="L93" s="56"/>
      <c r="M93" s="56" t="str">
        <f t="shared" si="2"/>
        <v xml:space="preserve"> </v>
      </c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</row>
    <row r="94" spans="1:113" s="112" customFormat="1" ht="24" hidden="1" x14ac:dyDescent="0.2">
      <c r="A94" s="30" t="s">
        <v>55</v>
      </c>
      <c r="B94" s="150" t="s">
        <v>1503</v>
      </c>
      <c r="C94" s="151"/>
      <c r="D94" s="52"/>
      <c r="E94" s="157"/>
      <c r="F94" s="43" t="s">
        <v>1504</v>
      </c>
      <c r="G94" s="54" t="s">
        <v>8</v>
      </c>
      <c r="H94" s="55"/>
      <c r="I94" s="56"/>
      <c r="J94" s="57"/>
      <c r="K94" s="58"/>
      <c r="L94" s="56"/>
      <c r="M94" s="56" t="str">
        <f>IF(ISNUMBER(H94),L94*H94,IF(ISNUMBER(J94),J94,IF(J94="RATE ONLY",LOWER("RATE ONLY")," ")))</f>
        <v xml:space="preserve"> </v>
      </c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</row>
    <row r="95" spans="1:113" s="112" customFormat="1" hidden="1" x14ac:dyDescent="0.2">
      <c r="A95" s="30"/>
      <c r="B95" s="42"/>
      <c r="C95" s="51"/>
      <c r="D95" s="52"/>
      <c r="E95" s="51"/>
      <c r="F95" s="53"/>
      <c r="G95" s="103"/>
      <c r="H95" s="45"/>
      <c r="I95" s="104"/>
      <c r="J95" s="105"/>
      <c r="K95" s="48"/>
      <c r="L95" s="106"/>
      <c r="M95" s="104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</row>
    <row r="96" spans="1:113" s="112" customFormat="1" ht="24" hidden="1" x14ac:dyDescent="0.2">
      <c r="A96" s="30" t="s">
        <v>55</v>
      </c>
      <c r="B96" s="150" t="s">
        <v>1505</v>
      </c>
      <c r="C96" s="151"/>
      <c r="D96" s="52"/>
      <c r="E96" s="157"/>
      <c r="F96" s="43" t="s">
        <v>1506</v>
      </c>
      <c r="G96" s="54" t="s">
        <v>26</v>
      </c>
      <c r="H96" s="55"/>
      <c r="I96" s="56"/>
      <c r="J96" s="57"/>
      <c r="K96" s="58"/>
      <c r="L96" s="56"/>
      <c r="M96" s="56" t="str">
        <f>IF(ISNUMBER(H96),L96*H96,IF(ISNUMBER(J96),J96,IF(J96="RATE ONLY",LOWER("RATE ONLY")," ")))</f>
        <v xml:space="preserve"> </v>
      </c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</row>
    <row r="97" spans="1:113" s="112" customFormat="1" hidden="1" x14ac:dyDescent="0.2">
      <c r="A97" s="30"/>
      <c r="B97" s="42"/>
      <c r="C97" s="51"/>
      <c r="D97" s="52"/>
      <c r="E97" s="51"/>
      <c r="F97" s="53"/>
      <c r="G97" s="103"/>
      <c r="H97" s="45"/>
      <c r="I97" s="104"/>
      <c r="J97" s="105"/>
      <c r="K97" s="48"/>
      <c r="L97" s="106"/>
      <c r="M97" s="104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</row>
    <row r="98" spans="1:113" s="112" customFormat="1" ht="24" x14ac:dyDescent="0.2">
      <c r="A98" s="30" t="s">
        <v>55</v>
      </c>
      <c r="B98" s="150" t="s">
        <v>1507</v>
      </c>
      <c r="C98" s="151"/>
      <c r="D98" s="52"/>
      <c r="E98" s="157"/>
      <c r="F98" s="43" t="s">
        <v>1509</v>
      </c>
      <c r="G98" s="54"/>
      <c r="H98" s="55"/>
      <c r="I98" s="56"/>
      <c r="J98" s="57"/>
      <c r="K98" s="58"/>
      <c r="L98" s="56"/>
      <c r="M98" s="56" t="str">
        <f>IF(ISNUMBER(H98),L98*H98,IF(ISNUMBER(J98),J98,IF(J98="RATE ONLY",LOWER("RATE ONLY")," ")))</f>
        <v xml:space="preserve"> </v>
      </c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</row>
    <row r="99" spans="1:113" s="112" customFormat="1" x14ac:dyDescent="0.2">
      <c r="A99" s="30"/>
      <c r="B99" s="42"/>
      <c r="C99" s="51"/>
      <c r="D99" s="52"/>
      <c r="E99" s="51"/>
      <c r="F99" s="53"/>
      <c r="G99" s="103"/>
      <c r="H99" s="45"/>
      <c r="I99" s="104"/>
      <c r="J99" s="105"/>
      <c r="K99" s="48"/>
      <c r="L99" s="106"/>
      <c r="M99" s="104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</row>
    <row r="100" spans="1:113" s="112" customFormat="1" x14ac:dyDescent="0.2">
      <c r="A100" s="30" t="s">
        <v>10</v>
      </c>
      <c r="B100" s="60"/>
      <c r="C100" s="61"/>
      <c r="D100" s="61"/>
      <c r="E100" s="61"/>
      <c r="F100" s="62"/>
      <c r="G100" s="63"/>
      <c r="H100" s="64"/>
      <c r="I100" s="65"/>
      <c r="J100" s="66"/>
      <c r="K100" s="22"/>
      <c r="L100" s="67"/>
      <c r="M100" s="68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</row>
    <row r="101" spans="1:113" s="112" customFormat="1" x14ac:dyDescent="0.2">
      <c r="A101" s="30" t="s">
        <v>10</v>
      </c>
      <c r="B101" s="69" t="s">
        <v>11</v>
      </c>
      <c r="C101" s="70"/>
      <c r="D101" s="70"/>
      <c r="E101" s="70"/>
      <c r="F101" s="29"/>
      <c r="G101" s="41"/>
      <c r="H101" s="59"/>
      <c r="I101" s="71"/>
      <c r="J101" s="197"/>
      <c r="K101" s="22"/>
      <c r="L101" s="72"/>
      <c r="M101" s="73">
        <f>SUBTOTAL(9,M$7:M99)</f>
        <v>0</v>
      </c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</row>
    <row r="102" spans="1:113" s="112" customFormat="1" x14ac:dyDescent="0.2">
      <c r="A102" s="30" t="s">
        <v>10</v>
      </c>
      <c r="B102" s="74"/>
      <c r="C102" s="75"/>
      <c r="D102" s="75"/>
      <c r="E102" s="75"/>
      <c r="F102" s="76"/>
      <c r="G102" s="77"/>
      <c r="H102" s="78"/>
      <c r="I102" s="79"/>
      <c r="J102" s="80"/>
      <c r="K102" s="22"/>
      <c r="L102" s="81"/>
      <c r="M102" s="82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</row>
    <row r="103" spans="1:113" s="112" customFormat="1" x14ac:dyDescent="0.2">
      <c r="A103" s="30" t="s">
        <v>10</v>
      </c>
      <c r="B103" s="60"/>
      <c r="C103" s="61"/>
      <c r="D103" s="61"/>
      <c r="E103" s="61"/>
      <c r="F103" s="62"/>
      <c r="G103" s="63"/>
      <c r="H103" s="64"/>
      <c r="I103" s="65"/>
      <c r="J103" s="66"/>
      <c r="K103" s="22"/>
      <c r="L103" s="67"/>
      <c r="M103" s="68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</row>
    <row r="104" spans="1:113" s="112" customFormat="1" x14ac:dyDescent="0.2">
      <c r="A104" s="30" t="s">
        <v>10</v>
      </c>
      <c r="B104" s="69" t="s">
        <v>12</v>
      </c>
      <c r="C104" s="70"/>
      <c r="D104" s="70"/>
      <c r="E104" s="70"/>
      <c r="F104" s="29"/>
      <c r="G104" s="41"/>
      <c r="H104" s="59"/>
      <c r="I104" s="71"/>
      <c r="J104" s="197"/>
      <c r="K104" s="22"/>
      <c r="L104" s="72"/>
      <c r="M104" s="73">
        <f>SUBTOTAL(9,M$7:M102)</f>
        <v>0</v>
      </c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</row>
    <row r="105" spans="1:113" s="112" customFormat="1" x14ac:dyDescent="0.2">
      <c r="A105" s="30" t="s">
        <v>10</v>
      </c>
      <c r="B105" s="74"/>
      <c r="C105" s="75"/>
      <c r="D105" s="75"/>
      <c r="E105" s="75"/>
      <c r="F105" s="76"/>
      <c r="G105" s="77"/>
      <c r="H105" s="78"/>
      <c r="I105" s="79"/>
      <c r="J105" s="80"/>
      <c r="K105" s="22"/>
      <c r="L105" s="81"/>
      <c r="M105" s="82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</row>
    <row r="106" spans="1:113" s="112" customFormat="1" ht="22.8" x14ac:dyDescent="0.2">
      <c r="A106" s="30" t="s">
        <v>3</v>
      </c>
      <c r="B106" s="155"/>
      <c r="C106" s="151" t="s">
        <v>1508</v>
      </c>
      <c r="D106" s="52"/>
      <c r="E106" s="157"/>
      <c r="F106" s="53" t="s">
        <v>1510</v>
      </c>
      <c r="G106" s="54" t="s">
        <v>1511</v>
      </c>
      <c r="H106" s="55"/>
      <c r="I106" s="56"/>
      <c r="J106" s="57"/>
      <c r="K106" s="58"/>
      <c r="L106" s="56">
        <v>6</v>
      </c>
      <c r="M106" s="56" t="str">
        <f>IF(ISNUMBER(H106),L106*H106,IF(ISNUMBER(J106),J106,IF(J106="RATE ONLY",LOWER("RATE ONLY")," ")))</f>
        <v xml:space="preserve"> </v>
      </c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</row>
    <row r="107" spans="1:113" s="112" customFormat="1" x14ac:dyDescent="0.2">
      <c r="A107" s="30"/>
      <c r="B107" s="42"/>
      <c r="C107" s="51"/>
      <c r="D107" s="52"/>
      <c r="E107" s="51"/>
      <c r="F107" s="53"/>
      <c r="G107" s="103"/>
      <c r="H107" s="45"/>
      <c r="I107" s="104"/>
      <c r="J107" s="105"/>
      <c r="K107" s="48"/>
      <c r="L107" s="106"/>
      <c r="M107" s="104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</row>
    <row r="108" spans="1:113" s="112" customFormat="1" hidden="1" x14ac:dyDescent="0.2">
      <c r="A108" s="30" t="s">
        <v>3</v>
      </c>
      <c r="B108" s="166"/>
      <c r="C108" s="167" t="s">
        <v>1512</v>
      </c>
      <c r="D108" s="160"/>
      <c r="E108" s="159"/>
      <c r="F108" s="176" t="s">
        <v>1513</v>
      </c>
      <c r="G108" s="162" t="s">
        <v>1511</v>
      </c>
      <c r="H108" s="163"/>
      <c r="I108" s="164"/>
      <c r="J108" s="165"/>
      <c r="K108" s="58"/>
      <c r="L108" s="56"/>
      <c r="M108" s="56" t="str">
        <f t="shared" si="2"/>
        <v xml:space="preserve"> </v>
      </c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</row>
    <row r="109" spans="1:113" s="112" customFormat="1" hidden="1" x14ac:dyDescent="0.2">
      <c r="A109" s="30" t="s">
        <v>3</v>
      </c>
      <c r="B109" s="166"/>
      <c r="C109" s="167" t="s">
        <v>1514</v>
      </c>
      <c r="D109" s="160"/>
      <c r="E109" s="159"/>
      <c r="F109" s="176" t="s">
        <v>1515</v>
      </c>
      <c r="G109" s="162" t="s">
        <v>1511</v>
      </c>
      <c r="H109" s="163"/>
      <c r="I109" s="164"/>
      <c r="J109" s="165"/>
      <c r="K109" s="58"/>
      <c r="L109" s="56"/>
      <c r="M109" s="56" t="str">
        <f t="shared" si="2"/>
        <v xml:space="preserve"> </v>
      </c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</row>
    <row r="110" spans="1:113" s="112" customFormat="1" hidden="1" x14ac:dyDescent="0.2">
      <c r="A110" s="30" t="s">
        <v>3</v>
      </c>
      <c r="B110" s="166"/>
      <c r="C110" s="167" t="s">
        <v>1516</v>
      </c>
      <c r="D110" s="160"/>
      <c r="E110" s="159"/>
      <c r="F110" s="176" t="s">
        <v>1517</v>
      </c>
      <c r="G110" s="162" t="s">
        <v>1511</v>
      </c>
      <c r="H110" s="163"/>
      <c r="I110" s="164"/>
      <c r="J110" s="165"/>
      <c r="K110" s="58"/>
      <c r="L110" s="56"/>
      <c r="M110" s="56" t="str">
        <f t="shared" si="2"/>
        <v xml:space="preserve"> </v>
      </c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</row>
    <row r="111" spans="1:113" s="112" customFormat="1" hidden="1" x14ac:dyDescent="0.2">
      <c r="A111" s="30" t="s">
        <v>3</v>
      </c>
      <c r="B111" s="166"/>
      <c r="C111" s="167" t="s">
        <v>1518</v>
      </c>
      <c r="D111" s="160"/>
      <c r="E111" s="159"/>
      <c r="F111" s="176" t="s">
        <v>1519</v>
      </c>
      <c r="G111" s="162" t="s">
        <v>1511</v>
      </c>
      <c r="H111" s="163"/>
      <c r="I111" s="164"/>
      <c r="J111" s="165"/>
      <c r="K111" s="58"/>
      <c r="L111" s="56"/>
      <c r="M111" s="56" t="str">
        <f t="shared" si="2"/>
        <v xml:space="preserve"> </v>
      </c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</row>
    <row r="112" spans="1:113" s="112" customFormat="1" ht="12" x14ac:dyDescent="0.2">
      <c r="A112" s="30" t="s">
        <v>55</v>
      </c>
      <c r="B112" s="150" t="s">
        <v>1520</v>
      </c>
      <c r="C112" s="151"/>
      <c r="D112" s="52"/>
      <c r="E112" s="157"/>
      <c r="F112" s="43" t="s">
        <v>1521</v>
      </c>
      <c r="G112" s="54" t="s">
        <v>8</v>
      </c>
      <c r="H112" s="55"/>
      <c r="I112" s="56"/>
      <c r="J112" s="57"/>
      <c r="K112" s="58"/>
      <c r="L112" s="56">
        <v>60</v>
      </c>
      <c r="M112" s="56" t="str">
        <f>IF(ISNUMBER(H112),L112*H112,IF(ISNUMBER(J112),J112,IF(J112="RATE ONLY",LOWER("RATE ONLY")," ")))</f>
        <v xml:space="preserve"> </v>
      </c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</row>
    <row r="113" spans="1:113" s="112" customFormat="1" x14ac:dyDescent="0.2">
      <c r="A113" s="30"/>
      <c r="B113" s="42"/>
      <c r="C113" s="51"/>
      <c r="D113" s="52"/>
      <c r="E113" s="51"/>
      <c r="F113" s="53"/>
      <c r="G113" s="103"/>
      <c r="H113" s="45"/>
      <c r="I113" s="104"/>
      <c r="J113" s="105"/>
      <c r="K113" s="48"/>
      <c r="L113" s="106"/>
      <c r="M113" s="104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</row>
    <row r="114" spans="1:113" s="112" customFormat="1" ht="12" hidden="1" x14ac:dyDescent="0.2">
      <c r="A114" s="30" t="s">
        <v>55</v>
      </c>
      <c r="B114" s="150" t="s">
        <v>1522</v>
      </c>
      <c r="C114" s="151"/>
      <c r="D114" s="52"/>
      <c r="E114" s="157"/>
      <c r="F114" s="43" t="s">
        <v>1523</v>
      </c>
      <c r="G114" s="54" t="s">
        <v>8</v>
      </c>
      <c r="H114" s="55"/>
      <c r="I114" s="56"/>
      <c r="J114" s="57"/>
      <c r="K114" s="58"/>
      <c r="L114" s="56"/>
      <c r="M114" s="56" t="str">
        <f>IF(ISNUMBER(H114),L114*H114,IF(ISNUMBER(J114),J114,IF(J114="RATE ONLY",LOWER("RATE ONLY")," ")))</f>
        <v xml:space="preserve"> </v>
      </c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</row>
    <row r="115" spans="1:113" s="112" customFormat="1" hidden="1" x14ac:dyDescent="0.2">
      <c r="A115" s="30"/>
      <c r="B115" s="42"/>
      <c r="C115" s="51"/>
      <c r="D115" s="52"/>
      <c r="E115" s="51"/>
      <c r="F115" s="53"/>
      <c r="G115" s="103"/>
      <c r="H115" s="45"/>
      <c r="I115" s="104"/>
      <c r="J115" s="105"/>
      <c r="K115" s="48"/>
      <c r="L115" s="106"/>
      <c r="M115" s="104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</row>
    <row r="116" spans="1:113" s="112" customFormat="1" ht="24" hidden="1" x14ac:dyDescent="0.2">
      <c r="A116" s="30" t="s">
        <v>55</v>
      </c>
      <c r="B116" s="150" t="s">
        <v>1524</v>
      </c>
      <c r="C116" s="151"/>
      <c r="D116" s="52"/>
      <c r="E116" s="157"/>
      <c r="F116" s="43" t="s">
        <v>1525</v>
      </c>
      <c r="G116" s="54" t="s">
        <v>8</v>
      </c>
      <c r="H116" s="55"/>
      <c r="I116" s="56"/>
      <c r="J116" s="57"/>
      <c r="K116" s="58"/>
      <c r="L116" s="56"/>
      <c r="M116" s="56" t="str">
        <f>IF(ISNUMBER(H116),L116*H116,IF(ISNUMBER(J116),J116,IF(J116="RATE ONLY",LOWER("RATE ONLY")," ")))</f>
        <v xml:space="preserve"> </v>
      </c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</row>
    <row r="117" spans="1:113" s="112" customFormat="1" hidden="1" x14ac:dyDescent="0.2">
      <c r="A117" s="30"/>
      <c r="B117" s="42"/>
      <c r="C117" s="51"/>
      <c r="D117" s="52"/>
      <c r="E117" s="51"/>
      <c r="F117" s="53"/>
      <c r="G117" s="103"/>
      <c r="H117" s="45"/>
      <c r="I117" s="104"/>
      <c r="J117" s="105"/>
      <c r="K117" s="48"/>
      <c r="L117" s="106"/>
      <c r="M117" s="104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</row>
    <row r="118" spans="1:113" s="112" customFormat="1" ht="12" x14ac:dyDescent="0.2">
      <c r="A118" s="30" t="s">
        <v>55</v>
      </c>
      <c r="B118" s="150" t="s">
        <v>1526</v>
      </c>
      <c r="C118" s="151"/>
      <c r="D118" s="52"/>
      <c r="E118" s="157"/>
      <c r="F118" s="43" t="s">
        <v>1477</v>
      </c>
      <c r="G118" s="54"/>
      <c r="H118" s="55"/>
      <c r="I118" s="56"/>
      <c r="J118" s="57"/>
      <c r="K118" s="58"/>
      <c r="L118" s="56"/>
      <c r="M118" s="56" t="str">
        <f>IF(ISNUMBER(H118),L118*H118,IF(ISNUMBER(J118),J118,IF(J118="RATE ONLY",LOWER("RATE ONLY")," ")))</f>
        <v xml:space="preserve"> </v>
      </c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</row>
    <row r="119" spans="1:113" s="112" customFormat="1" x14ac:dyDescent="0.2">
      <c r="A119" s="30"/>
      <c r="B119" s="42"/>
      <c r="C119" s="51"/>
      <c r="D119" s="52"/>
      <c r="E119" s="51"/>
      <c r="F119" s="53"/>
      <c r="G119" s="103"/>
      <c r="H119" s="45"/>
      <c r="I119" s="104"/>
      <c r="J119" s="105"/>
      <c r="K119" s="48"/>
      <c r="L119" s="106"/>
      <c r="M119" s="104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</row>
    <row r="120" spans="1:113" s="112" customFormat="1" ht="22.8" x14ac:dyDescent="0.2">
      <c r="A120" s="30" t="s">
        <v>56</v>
      </c>
      <c r="B120" s="155"/>
      <c r="C120" s="151" t="s">
        <v>1527</v>
      </c>
      <c r="D120" s="52"/>
      <c r="E120" s="157"/>
      <c r="F120" s="53" t="s">
        <v>1528</v>
      </c>
      <c r="G120" s="54"/>
      <c r="H120" s="55"/>
      <c r="I120" s="56"/>
      <c r="J120" s="57"/>
      <c r="K120" s="58"/>
      <c r="L120" s="56"/>
      <c r="M120" s="56" t="str">
        <f>IF(ISNUMBER(H120),L120*H120,IF(ISNUMBER(J120),J120,IF(J120="RATE ONLY",LOWER("RATE ONLY")," ")))</f>
        <v xml:space="preserve"> </v>
      </c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</row>
    <row r="121" spans="1:113" s="112" customFormat="1" x14ac:dyDescent="0.2">
      <c r="A121" s="30"/>
      <c r="B121" s="42"/>
      <c r="C121" s="51"/>
      <c r="D121" s="52"/>
      <c r="E121" s="51"/>
      <c r="F121" s="53"/>
      <c r="G121" s="103"/>
      <c r="H121" s="45"/>
      <c r="I121" s="104"/>
      <c r="J121" s="105"/>
      <c r="K121" s="48"/>
      <c r="L121" s="106"/>
      <c r="M121" s="104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</row>
    <row r="122" spans="1:113" s="112" customFormat="1" ht="22.8" x14ac:dyDescent="0.2">
      <c r="A122" s="30" t="s">
        <v>3</v>
      </c>
      <c r="B122" s="155"/>
      <c r="C122" s="151"/>
      <c r="D122" s="52" t="s">
        <v>3850</v>
      </c>
      <c r="E122" s="157"/>
      <c r="F122" s="53" t="s">
        <v>5147</v>
      </c>
      <c r="G122" s="54" t="s">
        <v>8</v>
      </c>
      <c r="H122" s="55"/>
      <c r="I122" s="56"/>
      <c r="J122" s="57"/>
      <c r="K122" s="58"/>
      <c r="L122" s="56">
        <v>100</v>
      </c>
      <c r="M122" s="56" t="str">
        <f>IF(ISNUMBER(H122),L122*H122,IF(ISNUMBER(J122),J122,IF(J122="RATE ONLY",LOWER("RATE ONLY")," ")))</f>
        <v xml:space="preserve"> </v>
      </c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</row>
    <row r="123" spans="1:113" s="112" customFormat="1" x14ac:dyDescent="0.2">
      <c r="A123" s="30"/>
      <c r="B123" s="42"/>
      <c r="C123" s="51"/>
      <c r="D123" s="52"/>
      <c r="E123" s="51"/>
      <c r="F123" s="53"/>
      <c r="G123" s="103"/>
      <c r="H123" s="45"/>
      <c r="I123" s="104"/>
      <c r="J123" s="105"/>
      <c r="K123" s="48"/>
      <c r="L123" s="106"/>
      <c r="M123" s="104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</row>
    <row r="124" spans="1:113" s="112" customFormat="1" ht="22.8" hidden="1" x14ac:dyDescent="0.2">
      <c r="A124" s="30" t="s">
        <v>3</v>
      </c>
      <c r="B124" s="166"/>
      <c r="C124" s="167"/>
      <c r="D124" s="160" t="s">
        <v>3851</v>
      </c>
      <c r="E124" s="159"/>
      <c r="F124" s="161" t="s">
        <v>5148</v>
      </c>
      <c r="G124" s="162" t="s">
        <v>8</v>
      </c>
      <c r="H124" s="163"/>
      <c r="I124" s="164"/>
      <c r="J124" s="165"/>
      <c r="K124" s="58"/>
      <c r="L124" s="56"/>
      <c r="M124" s="56" t="str">
        <f t="shared" si="2"/>
        <v xml:space="preserve"> </v>
      </c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</row>
    <row r="125" spans="1:113" s="112" customFormat="1" ht="22.8" x14ac:dyDescent="0.2">
      <c r="A125" s="30" t="s">
        <v>3</v>
      </c>
      <c r="B125" s="155"/>
      <c r="C125" s="151"/>
      <c r="D125" s="52" t="s">
        <v>3852</v>
      </c>
      <c r="E125" s="157"/>
      <c r="F125" s="53" t="s">
        <v>5179</v>
      </c>
      <c r="G125" s="54" t="s">
        <v>8</v>
      </c>
      <c r="H125" s="55"/>
      <c r="I125" s="56"/>
      <c r="J125" s="57"/>
      <c r="K125" s="58"/>
      <c r="L125" s="56">
        <v>150</v>
      </c>
      <c r="M125" s="56" t="str">
        <f>IF(ISNUMBER(H125),L125*H125,IF(ISNUMBER(J125),J125,IF(J125="RATE ONLY",LOWER("RATE ONLY")," ")))</f>
        <v xml:space="preserve"> </v>
      </c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</row>
    <row r="126" spans="1:113" s="112" customFormat="1" x14ac:dyDescent="0.2">
      <c r="A126" s="30"/>
      <c r="B126" s="42"/>
      <c r="C126" s="51"/>
      <c r="D126" s="52"/>
      <c r="E126" s="51"/>
      <c r="F126" s="53"/>
      <c r="G126" s="103"/>
      <c r="H126" s="45"/>
      <c r="I126" s="104"/>
      <c r="J126" s="105"/>
      <c r="K126" s="48"/>
      <c r="L126" s="106"/>
      <c r="M126" s="104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</row>
    <row r="127" spans="1:113" s="112" customFormat="1" ht="22.8" hidden="1" x14ac:dyDescent="0.2">
      <c r="A127" s="30" t="s">
        <v>3</v>
      </c>
      <c r="B127" s="166"/>
      <c r="C127" s="167"/>
      <c r="D127" s="160" t="s">
        <v>3853</v>
      </c>
      <c r="E127" s="159"/>
      <c r="F127" s="161" t="s">
        <v>4645</v>
      </c>
      <c r="G127" s="162" t="s">
        <v>8</v>
      </c>
      <c r="H127" s="163"/>
      <c r="I127" s="164"/>
      <c r="J127" s="165"/>
      <c r="K127" s="58"/>
      <c r="L127" s="56"/>
      <c r="M127" s="56" t="str">
        <f t="shared" si="2"/>
        <v xml:space="preserve"> </v>
      </c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</row>
    <row r="128" spans="1:113" s="112" customFormat="1" ht="22.8" hidden="1" x14ac:dyDescent="0.2">
      <c r="A128" s="30" t="s">
        <v>3</v>
      </c>
      <c r="B128" s="166"/>
      <c r="C128" s="167"/>
      <c r="D128" s="160" t="s">
        <v>3854</v>
      </c>
      <c r="E128" s="159"/>
      <c r="F128" s="161" t="s">
        <v>4646</v>
      </c>
      <c r="G128" s="162" t="s">
        <v>8</v>
      </c>
      <c r="H128" s="163"/>
      <c r="I128" s="164"/>
      <c r="J128" s="165"/>
      <c r="K128" s="58"/>
      <c r="L128" s="56"/>
      <c r="M128" s="56" t="str">
        <f t="shared" si="2"/>
        <v xml:space="preserve"> </v>
      </c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/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111"/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</row>
    <row r="129" spans="1:113" s="112" customFormat="1" hidden="1" x14ac:dyDescent="0.2">
      <c r="A129" s="30" t="s">
        <v>3</v>
      </c>
      <c r="B129" s="166"/>
      <c r="C129" s="167"/>
      <c r="D129" s="160" t="s">
        <v>3855</v>
      </c>
      <c r="E129" s="159"/>
      <c r="F129" s="161" t="s">
        <v>1577</v>
      </c>
      <c r="G129" s="162" t="s">
        <v>8</v>
      </c>
      <c r="H129" s="163"/>
      <c r="I129" s="164"/>
      <c r="J129" s="165"/>
      <c r="K129" s="58"/>
      <c r="L129" s="56"/>
      <c r="M129" s="56" t="str">
        <f t="shared" si="2"/>
        <v xml:space="preserve"> </v>
      </c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11"/>
      <c r="CO129" s="111"/>
      <c r="CP129" s="111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</row>
    <row r="130" spans="1:113" s="112" customFormat="1" ht="22.8" hidden="1" x14ac:dyDescent="0.2">
      <c r="A130" s="30" t="s">
        <v>56</v>
      </c>
      <c r="B130" s="155"/>
      <c r="C130" s="151" t="s">
        <v>1529</v>
      </c>
      <c r="D130" s="52"/>
      <c r="E130" s="157"/>
      <c r="F130" s="53" t="s">
        <v>1530</v>
      </c>
      <c r="G130" s="54"/>
      <c r="H130" s="55"/>
      <c r="I130" s="56"/>
      <c r="J130" s="57"/>
      <c r="K130" s="58"/>
      <c r="L130" s="56"/>
      <c r="M130" s="56" t="str">
        <f>IF(ISNUMBER(H130),L130*H130,IF(ISNUMBER(J130),J130,IF(J130="RATE ONLY",LOWER("RATE ONLY")," ")))</f>
        <v xml:space="preserve"> </v>
      </c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11"/>
      <c r="CO130" s="111"/>
      <c r="CP130" s="111"/>
      <c r="CQ130" s="111"/>
      <c r="CR130" s="111"/>
      <c r="CS130" s="111"/>
      <c r="CT130" s="111"/>
      <c r="CU130" s="111"/>
      <c r="CV130" s="111"/>
      <c r="CW130" s="111"/>
      <c r="CX130" s="111"/>
      <c r="CY130" s="111"/>
      <c r="CZ130" s="111"/>
      <c r="DA130" s="111"/>
      <c r="DB130" s="111"/>
      <c r="DC130" s="111"/>
      <c r="DD130" s="111"/>
      <c r="DE130" s="111"/>
      <c r="DF130" s="111"/>
      <c r="DG130" s="111"/>
      <c r="DH130" s="111"/>
      <c r="DI130" s="111"/>
    </row>
    <row r="131" spans="1:113" s="112" customFormat="1" hidden="1" x14ac:dyDescent="0.2">
      <c r="A131" s="30"/>
      <c r="B131" s="42"/>
      <c r="C131" s="51"/>
      <c r="D131" s="52"/>
      <c r="E131" s="51"/>
      <c r="F131" s="53"/>
      <c r="G131" s="103"/>
      <c r="H131" s="45"/>
      <c r="I131" s="104"/>
      <c r="J131" s="105"/>
      <c r="K131" s="48"/>
      <c r="L131" s="106"/>
      <c r="M131" s="104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11"/>
      <c r="CO131" s="111"/>
      <c r="CP131" s="111"/>
      <c r="CQ131" s="111"/>
      <c r="CR131" s="111"/>
      <c r="CS131" s="111"/>
      <c r="CT131" s="111"/>
      <c r="CU131" s="111"/>
      <c r="CV131" s="111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</row>
    <row r="132" spans="1:113" s="112" customFormat="1" ht="22.8" hidden="1" x14ac:dyDescent="0.2">
      <c r="A132" s="30" t="s">
        <v>3</v>
      </c>
      <c r="B132" s="166"/>
      <c r="C132" s="167"/>
      <c r="D132" s="160" t="s">
        <v>3850</v>
      </c>
      <c r="E132" s="159"/>
      <c r="F132" s="161" t="s">
        <v>4644</v>
      </c>
      <c r="G132" s="162" t="s">
        <v>8</v>
      </c>
      <c r="H132" s="163"/>
      <c r="I132" s="164"/>
      <c r="J132" s="165"/>
      <c r="K132" s="58"/>
      <c r="L132" s="56"/>
      <c r="M132" s="56" t="str">
        <f t="shared" ref="M132:M146" si="3">IF(ISNUMBER(H132),L132*H132,IF(ISNUMBER(J132),J132,IF(J132="RATE ONLY",LOWER("RATE ONLY")," ")))</f>
        <v xml:space="preserve"> </v>
      </c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11"/>
      <c r="CO132" s="111"/>
      <c r="CP132" s="111"/>
      <c r="CQ132" s="111"/>
      <c r="CR132" s="111"/>
      <c r="CS132" s="111"/>
      <c r="CT132" s="111"/>
      <c r="CU132" s="111"/>
      <c r="CV132" s="111"/>
      <c r="CW132" s="111"/>
      <c r="CX132" s="111"/>
      <c r="CY132" s="111"/>
      <c r="CZ132" s="111"/>
      <c r="DA132" s="111"/>
      <c r="DB132" s="111"/>
      <c r="DC132" s="111"/>
      <c r="DD132" s="111"/>
      <c r="DE132" s="111"/>
      <c r="DF132" s="111"/>
      <c r="DG132" s="111"/>
      <c r="DH132" s="111"/>
      <c r="DI132" s="111"/>
    </row>
    <row r="133" spans="1:113" s="112" customFormat="1" ht="22.8" hidden="1" x14ac:dyDescent="0.2">
      <c r="A133" s="30" t="s">
        <v>3</v>
      </c>
      <c r="B133" s="166"/>
      <c r="C133" s="167"/>
      <c r="D133" s="160" t="s">
        <v>3851</v>
      </c>
      <c r="E133" s="159"/>
      <c r="F133" s="161" t="s">
        <v>4647</v>
      </c>
      <c r="G133" s="162" t="s">
        <v>8</v>
      </c>
      <c r="H133" s="163"/>
      <c r="I133" s="164"/>
      <c r="J133" s="165"/>
      <c r="K133" s="58"/>
      <c r="L133" s="56"/>
      <c r="M133" s="56" t="str">
        <f t="shared" si="3"/>
        <v xml:space="preserve"> </v>
      </c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11"/>
      <c r="CO133" s="111"/>
      <c r="CP133" s="111"/>
      <c r="CQ133" s="111"/>
      <c r="CR133" s="111"/>
      <c r="CS133" s="111"/>
      <c r="CT133" s="111"/>
      <c r="CU133" s="111"/>
      <c r="CV133" s="111"/>
      <c r="CW133" s="111"/>
      <c r="CX133" s="111"/>
      <c r="CY133" s="111"/>
      <c r="CZ133" s="111"/>
      <c r="DA133" s="111"/>
      <c r="DB133" s="111"/>
      <c r="DC133" s="111"/>
      <c r="DD133" s="111"/>
      <c r="DE133" s="111"/>
      <c r="DF133" s="111"/>
      <c r="DG133" s="111"/>
      <c r="DH133" s="111"/>
      <c r="DI133" s="111"/>
    </row>
    <row r="134" spans="1:113" s="112" customFormat="1" ht="22.8" hidden="1" x14ac:dyDescent="0.2">
      <c r="A134" s="30" t="s">
        <v>3</v>
      </c>
      <c r="B134" s="166"/>
      <c r="C134" s="167"/>
      <c r="D134" s="160" t="s">
        <v>3852</v>
      </c>
      <c r="E134" s="159"/>
      <c r="F134" s="161" t="s">
        <v>4646</v>
      </c>
      <c r="G134" s="162" t="s">
        <v>8</v>
      </c>
      <c r="H134" s="163"/>
      <c r="I134" s="164"/>
      <c r="J134" s="165"/>
      <c r="K134" s="58"/>
      <c r="L134" s="56"/>
      <c r="M134" s="56" t="str">
        <f t="shared" si="3"/>
        <v xml:space="preserve"> </v>
      </c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11"/>
      <c r="CO134" s="111"/>
      <c r="CP134" s="111"/>
      <c r="CQ134" s="111"/>
      <c r="CR134" s="111"/>
      <c r="CS134" s="111"/>
      <c r="CT134" s="111"/>
      <c r="CU134" s="111"/>
      <c r="CV134" s="111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1"/>
      <c r="DG134" s="111"/>
      <c r="DH134" s="111"/>
      <c r="DI134" s="111"/>
    </row>
    <row r="135" spans="1:113" s="112" customFormat="1" hidden="1" x14ac:dyDescent="0.2">
      <c r="A135" s="30" t="s">
        <v>3</v>
      </c>
      <c r="B135" s="166"/>
      <c r="C135" s="167"/>
      <c r="D135" s="160" t="s">
        <v>3853</v>
      </c>
      <c r="E135" s="159"/>
      <c r="F135" s="161" t="s">
        <v>1577</v>
      </c>
      <c r="G135" s="162" t="s">
        <v>8</v>
      </c>
      <c r="H135" s="163"/>
      <c r="I135" s="164"/>
      <c r="J135" s="165"/>
      <c r="K135" s="58"/>
      <c r="L135" s="56"/>
      <c r="M135" s="56" t="str">
        <f t="shared" si="3"/>
        <v xml:space="preserve"> </v>
      </c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11"/>
      <c r="CO135" s="111"/>
      <c r="CP135" s="111"/>
      <c r="CQ135" s="111"/>
      <c r="CR135" s="111"/>
      <c r="CS135" s="111"/>
      <c r="CT135" s="111"/>
      <c r="CU135" s="111"/>
      <c r="CV135" s="111"/>
      <c r="CW135" s="111"/>
      <c r="CX135" s="111"/>
      <c r="CY135" s="111"/>
      <c r="CZ135" s="111"/>
      <c r="DA135" s="111"/>
      <c r="DB135" s="111"/>
      <c r="DC135" s="111"/>
      <c r="DD135" s="111"/>
      <c r="DE135" s="111"/>
      <c r="DF135" s="111"/>
      <c r="DG135" s="111"/>
      <c r="DH135" s="111"/>
      <c r="DI135" s="111"/>
    </row>
    <row r="136" spans="1:113" s="112" customFormat="1" ht="12" x14ac:dyDescent="0.2">
      <c r="A136" s="30" t="s">
        <v>55</v>
      </c>
      <c r="B136" s="150" t="s">
        <v>1531</v>
      </c>
      <c r="C136" s="151"/>
      <c r="D136" s="52"/>
      <c r="E136" s="157"/>
      <c r="F136" s="43" t="s">
        <v>1535</v>
      </c>
      <c r="G136" s="54"/>
      <c r="H136" s="55"/>
      <c r="I136" s="56"/>
      <c r="J136" s="57"/>
      <c r="K136" s="58"/>
      <c r="L136" s="56"/>
      <c r="M136" s="56" t="str">
        <f>IF(ISNUMBER(H136),L136*H136,IF(ISNUMBER(J136),J136,IF(J136="RATE ONLY",LOWER("RATE ONLY")," ")))</f>
        <v xml:space="preserve"> </v>
      </c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1"/>
      <c r="AU136" s="111"/>
      <c r="AV136" s="111"/>
      <c r="AW136" s="111"/>
      <c r="AX136" s="111"/>
      <c r="AY136" s="111"/>
      <c r="AZ136" s="111"/>
      <c r="BA136" s="111"/>
      <c r="BB136" s="111"/>
      <c r="BC136" s="111"/>
      <c r="BD136" s="111"/>
      <c r="BE136" s="111"/>
      <c r="BF136" s="111"/>
      <c r="BG136" s="111"/>
      <c r="BH136" s="111"/>
      <c r="BI136" s="111"/>
      <c r="BJ136" s="111"/>
      <c r="BK136" s="111"/>
      <c r="BL136" s="111"/>
      <c r="BM136" s="111"/>
      <c r="BN136" s="111"/>
      <c r="BO136" s="111"/>
      <c r="BP136" s="111"/>
      <c r="BQ136" s="111"/>
      <c r="BR136" s="111"/>
      <c r="BS136" s="111"/>
      <c r="BT136" s="111"/>
      <c r="BU136" s="111"/>
      <c r="BV136" s="111"/>
      <c r="BW136" s="111"/>
      <c r="BX136" s="111"/>
      <c r="BY136" s="111"/>
      <c r="BZ136" s="111"/>
      <c r="CA136" s="111"/>
      <c r="CB136" s="111"/>
      <c r="CC136" s="111"/>
      <c r="CD136" s="111"/>
      <c r="CE136" s="111"/>
      <c r="CF136" s="111"/>
      <c r="CG136" s="111"/>
      <c r="CH136" s="111"/>
      <c r="CI136" s="111"/>
      <c r="CJ136" s="111"/>
      <c r="CK136" s="111"/>
      <c r="CL136" s="111"/>
      <c r="CM136" s="111"/>
      <c r="CN136" s="111"/>
      <c r="CO136" s="111"/>
      <c r="CP136" s="111"/>
      <c r="CQ136" s="111"/>
      <c r="CR136" s="111"/>
      <c r="CS136" s="111"/>
      <c r="CT136" s="111"/>
      <c r="CU136" s="111"/>
      <c r="CV136" s="111"/>
      <c r="CW136" s="111"/>
      <c r="CX136" s="111"/>
      <c r="CY136" s="111"/>
      <c r="CZ136" s="111"/>
      <c r="DA136" s="111"/>
      <c r="DB136" s="111"/>
      <c r="DC136" s="111"/>
      <c r="DD136" s="111"/>
      <c r="DE136" s="111"/>
      <c r="DF136" s="111"/>
      <c r="DG136" s="111"/>
      <c r="DH136" s="111"/>
      <c r="DI136" s="111"/>
    </row>
    <row r="137" spans="1:113" s="112" customFormat="1" x14ac:dyDescent="0.2">
      <c r="A137" s="30"/>
      <c r="B137" s="42"/>
      <c r="C137" s="51"/>
      <c r="D137" s="52"/>
      <c r="E137" s="51"/>
      <c r="F137" s="53"/>
      <c r="G137" s="103"/>
      <c r="H137" s="45"/>
      <c r="I137" s="104"/>
      <c r="J137" s="105"/>
      <c r="K137" s="48"/>
      <c r="L137" s="106"/>
      <c r="M137" s="104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  <c r="BY137" s="111"/>
      <c r="BZ137" s="111"/>
      <c r="CA137" s="111"/>
      <c r="CB137" s="111"/>
      <c r="CC137" s="111"/>
      <c r="CD137" s="111"/>
      <c r="CE137" s="111"/>
      <c r="CF137" s="111"/>
      <c r="CG137" s="111"/>
      <c r="CH137" s="111"/>
      <c r="CI137" s="111"/>
      <c r="CJ137" s="111"/>
      <c r="CK137" s="111"/>
      <c r="CL137" s="111"/>
      <c r="CM137" s="111"/>
      <c r="CN137" s="111"/>
      <c r="CO137" s="111"/>
      <c r="CP137" s="111"/>
      <c r="CQ137" s="111"/>
      <c r="CR137" s="111"/>
      <c r="CS137" s="111"/>
      <c r="CT137" s="111"/>
      <c r="CU137" s="111"/>
      <c r="CV137" s="111"/>
      <c r="CW137" s="111"/>
      <c r="CX137" s="111"/>
      <c r="CY137" s="111"/>
      <c r="CZ137" s="111"/>
      <c r="DA137" s="111"/>
      <c r="DB137" s="111"/>
      <c r="DC137" s="111"/>
      <c r="DD137" s="111"/>
      <c r="DE137" s="111"/>
      <c r="DF137" s="111"/>
      <c r="DG137" s="111"/>
      <c r="DH137" s="111"/>
      <c r="DI137" s="111"/>
    </row>
    <row r="138" spans="1:113" s="112" customFormat="1" x14ac:dyDescent="0.2">
      <c r="A138" s="30" t="s">
        <v>3</v>
      </c>
      <c r="B138" s="155"/>
      <c r="C138" s="151" t="s">
        <v>1532</v>
      </c>
      <c r="D138" s="52"/>
      <c r="E138" s="157"/>
      <c r="F138" s="53" t="s">
        <v>1536</v>
      </c>
      <c r="G138" s="54" t="s">
        <v>8</v>
      </c>
      <c r="H138" s="55"/>
      <c r="I138" s="56"/>
      <c r="J138" s="57"/>
      <c r="K138" s="58"/>
      <c r="L138" s="56">
        <v>75</v>
      </c>
      <c r="M138" s="56" t="str">
        <f>IF(ISNUMBER(H138),L138*H138,IF(ISNUMBER(J138),J138,IF(J138="RATE ONLY",LOWER("RATE ONLY")," ")))</f>
        <v xml:space="preserve"> </v>
      </c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111"/>
      <c r="AM138" s="111"/>
      <c r="AN138" s="111"/>
      <c r="AO138" s="111"/>
      <c r="AP138" s="111"/>
      <c r="AQ138" s="111"/>
      <c r="AR138" s="111"/>
      <c r="AS138" s="111"/>
      <c r="AT138" s="111"/>
      <c r="AU138" s="111"/>
      <c r="AV138" s="111"/>
      <c r="AW138" s="111"/>
      <c r="AX138" s="111"/>
      <c r="AY138" s="111"/>
      <c r="AZ138" s="111"/>
      <c r="BA138" s="111"/>
      <c r="BB138" s="111"/>
      <c r="BC138" s="111"/>
      <c r="BD138" s="111"/>
      <c r="BE138" s="111"/>
      <c r="BF138" s="111"/>
      <c r="BG138" s="111"/>
      <c r="BH138" s="111"/>
      <c r="BI138" s="111"/>
      <c r="BJ138" s="111"/>
      <c r="BK138" s="111"/>
      <c r="BL138" s="111"/>
      <c r="BM138" s="111"/>
      <c r="BN138" s="111"/>
      <c r="BO138" s="111"/>
      <c r="BP138" s="111"/>
      <c r="BQ138" s="111"/>
      <c r="BR138" s="111"/>
      <c r="BS138" s="111"/>
      <c r="BT138" s="111"/>
      <c r="BU138" s="111"/>
      <c r="BV138" s="111"/>
      <c r="BW138" s="111"/>
      <c r="BX138" s="111"/>
      <c r="BY138" s="111"/>
      <c r="BZ138" s="111"/>
      <c r="CA138" s="111"/>
      <c r="CB138" s="111"/>
      <c r="CC138" s="111"/>
      <c r="CD138" s="111"/>
      <c r="CE138" s="111"/>
      <c r="CF138" s="111"/>
      <c r="CG138" s="111"/>
      <c r="CH138" s="111"/>
      <c r="CI138" s="111"/>
      <c r="CJ138" s="111"/>
      <c r="CK138" s="111"/>
      <c r="CL138" s="111"/>
      <c r="CM138" s="111"/>
      <c r="CN138" s="111"/>
      <c r="CO138" s="111"/>
      <c r="CP138" s="111"/>
      <c r="CQ138" s="111"/>
      <c r="CR138" s="111"/>
      <c r="CS138" s="111"/>
      <c r="CT138" s="111"/>
      <c r="CU138" s="111"/>
      <c r="CV138" s="111"/>
      <c r="CW138" s="111"/>
      <c r="CX138" s="111"/>
      <c r="CY138" s="111"/>
      <c r="CZ138" s="111"/>
      <c r="DA138" s="111"/>
      <c r="DB138" s="111"/>
      <c r="DC138" s="111"/>
      <c r="DD138" s="111"/>
      <c r="DE138" s="111"/>
      <c r="DF138" s="111"/>
      <c r="DG138" s="111"/>
      <c r="DH138" s="111"/>
      <c r="DI138" s="111"/>
    </row>
    <row r="139" spans="1:113" s="112" customFormat="1" x14ac:dyDescent="0.2">
      <c r="A139" s="30"/>
      <c r="B139" s="42"/>
      <c r="C139" s="51"/>
      <c r="D139" s="52"/>
      <c r="E139" s="51"/>
      <c r="F139" s="53"/>
      <c r="G139" s="103"/>
      <c r="H139" s="45"/>
      <c r="I139" s="104"/>
      <c r="J139" s="105"/>
      <c r="K139" s="48"/>
      <c r="L139" s="106"/>
      <c r="M139" s="104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111"/>
      <c r="AM139" s="111"/>
      <c r="AN139" s="111"/>
      <c r="AO139" s="111"/>
      <c r="AP139" s="111"/>
      <c r="AQ139" s="111"/>
      <c r="AR139" s="111"/>
      <c r="AS139" s="111"/>
      <c r="AT139" s="111"/>
      <c r="AU139" s="111"/>
      <c r="AV139" s="111"/>
      <c r="AW139" s="111"/>
      <c r="AX139" s="111"/>
      <c r="AY139" s="111"/>
      <c r="AZ139" s="111"/>
      <c r="BA139" s="111"/>
      <c r="BB139" s="111"/>
      <c r="BC139" s="111"/>
      <c r="BD139" s="111"/>
      <c r="BE139" s="111"/>
      <c r="BF139" s="111"/>
      <c r="BG139" s="111"/>
      <c r="BH139" s="111"/>
      <c r="BI139" s="111"/>
      <c r="BJ139" s="111"/>
      <c r="BK139" s="111"/>
      <c r="BL139" s="111"/>
      <c r="BM139" s="111"/>
      <c r="BN139" s="111"/>
      <c r="BO139" s="111"/>
      <c r="BP139" s="111"/>
      <c r="BQ139" s="111"/>
      <c r="BR139" s="111"/>
      <c r="BS139" s="111"/>
      <c r="BT139" s="111"/>
      <c r="BU139" s="111"/>
      <c r="BV139" s="111"/>
      <c r="BW139" s="111"/>
      <c r="BX139" s="111"/>
      <c r="BY139" s="111"/>
      <c r="BZ139" s="111"/>
      <c r="CA139" s="111"/>
      <c r="CB139" s="111"/>
      <c r="CC139" s="111"/>
      <c r="CD139" s="111"/>
      <c r="CE139" s="111"/>
      <c r="CF139" s="111"/>
      <c r="CG139" s="111"/>
      <c r="CH139" s="111"/>
      <c r="CI139" s="111"/>
      <c r="CJ139" s="111"/>
      <c r="CK139" s="111"/>
      <c r="CL139" s="111"/>
      <c r="CM139" s="111"/>
      <c r="CN139" s="111"/>
      <c r="CO139" s="111"/>
      <c r="CP139" s="111"/>
      <c r="CQ139" s="111"/>
      <c r="CR139" s="111"/>
      <c r="CS139" s="111"/>
      <c r="CT139" s="111"/>
      <c r="CU139" s="111"/>
      <c r="CV139" s="111"/>
      <c r="CW139" s="111"/>
      <c r="CX139" s="111"/>
      <c r="CY139" s="111"/>
      <c r="CZ139" s="111"/>
      <c r="DA139" s="111"/>
      <c r="DB139" s="111"/>
      <c r="DC139" s="111"/>
      <c r="DD139" s="111"/>
      <c r="DE139" s="111"/>
      <c r="DF139" s="111"/>
      <c r="DG139" s="111"/>
      <c r="DH139" s="111"/>
      <c r="DI139" s="111"/>
    </row>
    <row r="140" spans="1:113" s="112" customFormat="1" hidden="1" x14ac:dyDescent="0.2">
      <c r="A140" s="30" t="s">
        <v>3</v>
      </c>
      <c r="B140" s="166"/>
      <c r="C140" s="167" t="s">
        <v>1533</v>
      </c>
      <c r="D140" s="160"/>
      <c r="E140" s="159"/>
      <c r="F140" s="176" t="s">
        <v>1537</v>
      </c>
      <c r="G140" s="162" t="s">
        <v>8</v>
      </c>
      <c r="H140" s="163"/>
      <c r="I140" s="164"/>
      <c r="J140" s="165"/>
      <c r="K140" s="58"/>
      <c r="L140" s="56"/>
      <c r="M140" s="56" t="str">
        <f t="shared" si="3"/>
        <v xml:space="preserve"> </v>
      </c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11"/>
      <c r="CO140" s="111"/>
      <c r="CP140" s="111"/>
      <c r="CQ140" s="111"/>
      <c r="CR140" s="111"/>
      <c r="CS140" s="111"/>
      <c r="CT140" s="111"/>
      <c r="CU140" s="111"/>
      <c r="CV140" s="111"/>
      <c r="CW140" s="111"/>
      <c r="CX140" s="111"/>
      <c r="CY140" s="111"/>
      <c r="CZ140" s="111"/>
      <c r="DA140" s="111"/>
      <c r="DB140" s="111"/>
      <c r="DC140" s="111"/>
      <c r="DD140" s="111"/>
      <c r="DE140" s="111"/>
      <c r="DF140" s="111"/>
      <c r="DG140" s="111"/>
      <c r="DH140" s="111"/>
      <c r="DI140" s="111"/>
    </row>
    <row r="141" spans="1:113" s="112" customFormat="1" x14ac:dyDescent="0.2">
      <c r="A141" s="30" t="s">
        <v>3</v>
      </c>
      <c r="B141" s="155"/>
      <c r="C141" s="151" t="s">
        <v>1534</v>
      </c>
      <c r="D141" s="52"/>
      <c r="E141" s="157"/>
      <c r="F141" s="53" t="s">
        <v>1538</v>
      </c>
      <c r="G141" s="54" t="s">
        <v>8</v>
      </c>
      <c r="H141" s="55"/>
      <c r="I141" s="56"/>
      <c r="J141" s="57"/>
      <c r="K141" s="58"/>
      <c r="L141" s="56">
        <v>60</v>
      </c>
      <c r="M141" s="56" t="str">
        <f>IF(ISNUMBER(H141),L141*H141,IF(ISNUMBER(J141),J141,IF(J141="RATE ONLY",LOWER("RATE ONLY")," ")))</f>
        <v xml:space="preserve"> </v>
      </c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11"/>
      <c r="CO141" s="111"/>
      <c r="CP141" s="111"/>
      <c r="CQ141" s="111"/>
      <c r="CR141" s="111"/>
      <c r="CS141" s="111"/>
      <c r="CT141" s="111"/>
      <c r="CU141" s="111"/>
      <c r="CV141" s="111"/>
      <c r="CW141" s="111"/>
      <c r="CX141" s="111"/>
      <c r="CY141" s="111"/>
      <c r="CZ141" s="111"/>
      <c r="DA141" s="111"/>
      <c r="DB141" s="111"/>
      <c r="DC141" s="111"/>
      <c r="DD141" s="111"/>
      <c r="DE141" s="111"/>
      <c r="DF141" s="111"/>
      <c r="DG141" s="111"/>
      <c r="DH141" s="111"/>
      <c r="DI141" s="111"/>
    </row>
    <row r="142" spans="1:113" s="112" customFormat="1" x14ac:dyDescent="0.2">
      <c r="A142" s="30"/>
      <c r="B142" s="42"/>
      <c r="C142" s="51"/>
      <c r="D142" s="52"/>
      <c r="E142" s="51"/>
      <c r="F142" s="53"/>
      <c r="G142" s="103"/>
      <c r="H142" s="45"/>
      <c r="I142" s="104"/>
      <c r="J142" s="105"/>
      <c r="K142" s="48"/>
      <c r="L142" s="106"/>
      <c r="M142" s="104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</row>
    <row r="143" spans="1:113" s="112" customFormat="1" ht="12" x14ac:dyDescent="0.2">
      <c r="A143" s="30" t="s">
        <v>55</v>
      </c>
      <c r="B143" s="150" t="s">
        <v>1539</v>
      </c>
      <c r="C143" s="151"/>
      <c r="D143" s="52"/>
      <c r="E143" s="157"/>
      <c r="F143" s="43" t="s">
        <v>1543</v>
      </c>
      <c r="G143" s="54"/>
      <c r="H143" s="55"/>
      <c r="I143" s="56"/>
      <c r="J143" s="57"/>
      <c r="K143" s="58"/>
      <c r="L143" s="56"/>
      <c r="M143" s="56" t="str">
        <f>IF(ISNUMBER(H143),L143*H143,IF(ISNUMBER(J143),J143,IF(J143="RATE ONLY",LOWER("RATE ONLY")," ")))</f>
        <v xml:space="preserve"> </v>
      </c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</row>
    <row r="144" spans="1:113" s="112" customFormat="1" x14ac:dyDescent="0.2">
      <c r="A144" s="30"/>
      <c r="B144" s="42"/>
      <c r="C144" s="51"/>
      <c r="D144" s="52"/>
      <c r="E144" s="51"/>
      <c r="F144" s="53"/>
      <c r="G144" s="103"/>
      <c r="H144" s="45"/>
      <c r="I144" s="104"/>
      <c r="J144" s="105"/>
      <c r="K144" s="48"/>
      <c r="L144" s="106"/>
      <c r="M144" s="104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</row>
    <row r="145" spans="1:113" s="112" customFormat="1" hidden="1" x14ac:dyDescent="0.2">
      <c r="A145" s="30" t="s">
        <v>3</v>
      </c>
      <c r="B145" s="166"/>
      <c r="C145" s="167" t="s">
        <v>1540</v>
      </c>
      <c r="D145" s="160"/>
      <c r="E145" s="159"/>
      <c r="F145" s="176" t="s">
        <v>1544</v>
      </c>
      <c r="G145" s="162" t="s">
        <v>16</v>
      </c>
      <c r="H145" s="163"/>
      <c r="I145" s="164"/>
      <c r="J145" s="165"/>
      <c r="K145" s="58"/>
      <c r="L145" s="56"/>
      <c r="M145" s="56" t="str">
        <f t="shared" si="3"/>
        <v xml:space="preserve"> </v>
      </c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</row>
    <row r="146" spans="1:113" s="112" customFormat="1" hidden="1" x14ac:dyDescent="0.2">
      <c r="A146" s="30" t="s">
        <v>3</v>
      </c>
      <c r="B146" s="166"/>
      <c r="C146" s="167" t="s">
        <v>1541</v>
      </c>
      <c r="D146" s="160"/>
      <c r="E146" s="159"/>
      <c r="F146" s="176" t="s">
        <v>1545</v>
      </c>
      <c r="G146" s="162" t="s">
        <v>16</v>
      </c>
      <c r="H146" s="163"/>
      <c r="I146" s="164"/>
      <c r="J146" s="165"/>
      <c r="K146" s="58"/>
      <c r="L146" s="56"/>
      <c r="M146" s="56" t="str">
        <f t="shared" si="3"/>
        <v xml:space="preserve"> </v>
      </c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</row>
    <row r="147" spans="1:113" s="112" customFormat="1" x14ac:dyDescent="0.2">
      <c r="A147" s="30" t="s">
        <v>3</v>
      </c>
      <c r="B147" s="155"/>
      <c r="C147" s="151" t="s">
        <v>1542</v>
      </c>
      <c r="D147" s="52"/>
      <c r="E147" s="157"/>
      <c r="F147" s="53" t="s">
        <v>1546</v>
      </c>
      <c r="G147" s="54" t="s">
        <v>16</v>
      </c>
      <c r="H147" s="55"/>
      <c r="I147" s="56"/>
      <c r="J147" s="57"/>
      <c r="K147" s="58"/>
      <c r="L147" s="56">
        <v>3000</v>
      </c>
      <c r="M147" s="56" t="str">
        <f>IF(ISNUMBER(H147),L147*H147,IF(ISNUMBER(J147),J147,IF(J147="RATE ONLY",LOWER("RATE ONLY")," ")))</f>
        <v xml:space="preserve"> </v>
      </c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</row>
    <row r="148" spans="1:113" s="112" customFormat="1" x14ac:dyDescent="0.2">
      <c r="A148" s="30"/>
      <c r="B148" s="42"/>
      <c r="C148" s="51"/>
      <c r="D148" s="52"/>
      <c r="E148" s="51"/>
      <c r="F148" s="53"/>
      <c r="G148" s="103"/>
      <c r="H148" s="45"/>
      <c r="I148" s="104"/>
      <c r="J148" s="105"/>
      <c r="K148" s="48"/>
      <c r="L148" s="106"/>
      <c r="M148" s="104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</row>
    <row r="149" spans="1:113" s="112" customFormat="1" ht="12" x14ac:dyDescent="0.2">
      <c r="A149" s="30" t="s">
        <v>55</v>
      </c>
      <c r="B149" s="150" t="s">
        <v>1547</v>
      </c>
      <c r="C149" s="151"/>
      <c r="D149" s="52"/>
      <c r="E149" s="157"/>
      <c r="F149" s="43" t="s">
        <v>1548</v>
      </c>
      <c r="G149" s="54" t="s">
        <v>89</v>
      </c>
      <c r="H149" s="55"/>
      <c r="I149" s="56">
        <v>200000</v>
      </c>
      <c r="J149" s="57">
        <f>+I149</f>
        <v>200000</v>
      </c>
      <c r="K149" s="58"/>
      <c r="L149" s="56">
        <v>200000</v>
      </c>
      <c r="M149" s="56">
        <f>IF(ISNUMBER(H149),L149*H149,IF(ISNUMBER(J149),J149,IF(J149="RATE ONLY",LOWER("RATE ONLY")," ")))</f>
        <v>200000</v>
      </c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</row>
    <row r="150" spans="1:113" s="112" customFormat="1" x14ac:dyDescent="0.2">
      <c r="A150" s="30"/>
      <c r="B150" s="42"/>
      <c r="C150" s="51"/>
      <c r="D150" s="52"/>
      <c r="E150" s="51"/>
      <c r="F150" s="53"/>
      <c r="G150" s="103"/>
      <c r="H150" s="45"/>
      <c r="I150" s="104"/>
      <c r="J150" s="105"/>
      <c r="K150" s="48"/>
      <c r="L150" s="106"/>
      <c r="M150" s="104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</row>
    <row r="151" spans="1:113" s="112" customFormat="1" x14ac:dyDescent="0.2">
      <c r="A151" s="30"/>
      <c r="B151" s="42"/>
      <c r="C151" s="51"/>
      <c r="D151" s="52"/>
      <c r="E151" s="51"/>
      <c r="F151" s="53"/>
      <c r="G151" s="103"/>
      <c r="H151" s="45"/>
      <c r="I151" s="104"/>
      <c r="J151" s="105"/>
      <c r="K151" s="48"/>
      <c r="L151" s="106"/>
      <c r="M151" s="104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</row>
    <row r="152" spans="1:113" s="112" customFormat="1" x14ac:dyDescent="0.2">
      <c r="A152" s="30"/>
      <c r="B152" s="42"/>
      <c r="C152" s="51"/>
      <c r="D152" s="52"/>
      <c r="E152" s="51"/>
      <c r="F152" s="53"/>
      <c r="G152" s="103"/>
      <c r="H152" s="45"/>
      <c r="I152" s="104"/>
      <c r="J152" s="105"/>
      <c r="K152" s="48"/>
      <c r="L152" s="106"/>
      <c r="M152" s="104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</row>
    <row r="153" spans="1:113" s="112" customFormat="1" x14ac:dyDescent="0.2">
      <c r="A153" s="30"/>
      <c r="B153" s="42"/>
      <c r="C153" s="51"/>
      <c r="D153" s="52"/>
      <c r="E153" s="51"/>
      <c r="F153" s="53"/>
      <c r="G153" s="103"/>
      <c r="H153" s="45"/>
      <c r="I153" s="104"/>
      <c r="J153" s="105"/>
      <c r="K153" s="48"/>
      <c r="L153" s="106"/>
      <c r="M153" s="104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</row>
    <row r="154" spans="1:113" s="112" customFormat="1" x14ac:dyDescent="0.2">
      <c r="A154" s="30"/>
      <c r="B154" s="42"/>
      <c r="C154" s="51"/>
      <c r="D154" s="52"/>
      <c r="E154" s="51"/>
      <c r="F154" s="53"/>
      <c r="G154" s="103"/>
      <c r="H154" s="45"/>
      <c r="I154" s="104"/>
      <c r="J154" s="105"/>
      <c r="K154" s="48"/>
      <c r="L154" s="106"/>
      <c r="M154" s="104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</row>
    <row r="155" spans="1:113" s="112" customFormat="1" x14ac:dyDescent="0.2">
      <c r="A155" s="30"/>
      <c r="B155" s="42"/>
      <c r="C155" s="51"/>
      <c r="D155" s="52"/>
      <c r="E155" s="51"/>
      <c r="F155" s="53"/>
      <c r="G155" s="103"/>
      <c r="H155" s="45"/>
      <c r="I155" s="104"/>
      <c r="J155" s="105"/>
      <c r="K155" s="48"/>
      <c r="L155" s="106"/>
      <c r="M155" s="104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/>
      <c r="BA155" s="111"/>
      <c r="BB155" s="111"/>
      <c r="BC155" s="111"/>
      <c r="BD155" s="111"/>
      <c r="BE155" s="111"/>
      <c r="BF155" s="111"/>
      <c r="BG155" s="111"/>
      <c r="BH155" s="111"/>
      <c r="BI155" s="111"/>
      <c r="BJ155" s="111"/>
      <c r="BK155" s="111"/>
      <c r="BL155" s="111"/>
      <c r="BM155" s="111"/>
      <c r="BN155" s="111"/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</row>
    <row r="156" spans="1:113" s="112" customFormat="1" x14ac:dyDescent="0.2">
      <c r="A156" s="30"/>
      <c r="B156" s="42"/>
      <c r="C156" s="51"/>
      <c r="D156" s="52"/>
      <c r="E156" s="51"/>
      <c r="F156" s="53"/>
      <c r="G156" s="103"/>
      <c r="H156" s="45"/>
      <c r="I156" s="104"/>
      <c r="J156" s="105"/>
      <c r="K156" s="48"/>
      <c r="L156" s="106"/>
      <c r="M156" s="104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  <c r="BH156" s="111"/>
      <c r="BI156" s="111"/>
      <c r="BJ156" s="111"/>
      <c r="BK156" s="111"/>
      <c r="BL156" s="111"/>
      <c r="BM156" s="111"/>
      <c r="BN156" s="111"/>
      <c r="BO156" s="111"/>
      <c r="BP156" s="111"/>
      <c r="BQ156" s="111"/>
      <c r="BR156" s="111"/>
      <c r="BS156" s="111"/>
      <c r="BT156" s="111"/>
      <c r="BU156" s="111"/>
      <c r="BV156" s="111"/>
      <c r="BW156" s="111"/>
      <c r="BX156" s="111"/>
      <c r="BY156" s="111"/>
      <c r="BZ156" s="111"/>
      <c r="CA156" s="111"/>
      <c r="CB156" s="111"/>
      <c r="CC156" s="111"/>
      <c r="CD156" s="111"/>
      <c r="CE156" s="111"/>
      <c r="CF156" s="111"/>
      <c r="CG156" s="111"/>
      <c r="CH156" s="111"/>
      <c r="CI156" s="111"/>
      <c r="CJ156" s="111"/>
      <c r="CK156" s="111"/>
      <c r="CL156" s="111"/>
      <c r="CM156" s="111"/>
      <c r="CN156" s="111"/>
      <c r="CO156" s="111"/>
      <c r="CP156" s="111"/>
      <c r="CQ156" s="111"/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</row>
    <row r="157" spans="1:113" s="112" customFormat="1" x14ac:dyDescent="0.2">
      <c r="A157" s="30"/>
      <c r="B157" s="42"/>
      <c r="C157" s="51"/>
      <c r="D157" s="52"/>
      <c r="E157" s="51"/>
      <c r="F157" s="53"/>
      <c r="G157" s="103"/>
      <c r="H157" s="45"/>
      <c r="I157" s="104"/>
      <c r="J157" s="105"/>
      <c r="K157" s="48"/>
      <c r="L157" s="106"/>
      <c r="M157" s="104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11"/>
      <c r="CO157" s="111"/>
      <c r="CP157" s="111"/>
      <c r="CQ157" s="111"/>
      <c r="CR157" s="111"/>
      <c r="CS157" s="111"/>
      <c r="CT157" s="111"/>
      <c r="CU157" s="111"/>
      <c r="CV157" s="111"/>
      <c r="CW157" s="111"/>
      <c r="CX157" s="111"/>
      <c r="CY157" s="111"/>
      <c r="CZ157" s="111"/>
      <c r="DA157" s="111"/>
      <c r="DB157" s="111"/>
      <c r="DC157" s="111"/>
      <c r="DD157" s="111"/>
      <c r="DE157" s="111"/>
      <c r="DF157" s="111"/>
      <c r="DG157" s="111"/>
      <c r="DH157" s="111"/>
      <c r="DI157" s="111"/>
    </row>
    <row r="158" spans="1:113" s="112" customFormat="1" x14ac:dyDescent="0.2">
      <c r="A158" s="30"/>
      <c r="B158" s="42"/>
      <c r="C158" s="51"/>
      <c r="D158" s="52"/>
      <c r="E158" s="51"/>
      <c r="F158" s="53"/>
      <c r="G158" s="103"/>
      <c r="H158" s="45"/>
      <c r="I158" s="104"/>
      <c r="J158" s="105"/>
      <c r="K158" s="48"/>
      <c r="L158" s="106"/>
      <c r="M158" s="104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/>
      <c r="BB158" s="111"/>
      <c r="BC158" s="111"/>
      <c r="BD158" s="111"/>
      <c r="BE158" s="111"/>
      <c r="BF158" s="111"/>
      <c r="BG158" s="111"/>
      <c r="BH158" s="111"/>
      <c r="BI158" s="111"/>
      <c r="BJ158" s="111"/>
      <c r="BK158" s="111"/>
      <c r="BL158" s="111"/>
      <c r="BM158" s="111"/>
      <c r="BN158" s="111"/>
      <c r="BO158" s="111"/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1"/>
      <c r="CC158" s="111"/>
      <c r="CD158" s="111"/>
      <c r="CE158" s="111"/>
      <c r="CF158" s="111"/>
      <c r="CG158" s="111"/>
      <c r="CH158" s="111"/>
      <c r="CI158" s="111"/>
      <c r="CJ158" s="111"/>
      <c r="CK158" s="111"/>
      <c r="CL158" s="111"/>
      <c r="CM158" s="111"/>
      <c r="CN158" s="111"/>
      <c r="CO158" s="111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</row>
    <row r="159" spans="1:113" s="112" customFormat="1" x14ac:dyDescent="0.2">
      <c r="A159" s="30"/>
      <c r="B159" s="42"/>
      <c r="C159" s="51"/>
      <c r="D159" s="52"/>
      <c r="E159" s="51"/>
      <c r="F159" s="53"/>
      <c r="G159" s="103"/>
      <c r="H159" s="45"/>
      <c r="I159" s="104"/>
      <c r="J159" s="105"/>
      <c r="K159" s="48"/>
      <c r="L159" s="106"/>
      <c r="M159" s="104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11"/>
      <c r="CO159" s="111"/>
      <c r="CP159" s="111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</row>
    <row r="160" spans="1:113" s="112" customFormat="1" x14ac:dyDescent="0.2">
      <c r="A160" s="30"/>
      <c r="B160" s="42"/>
      <c r="C160" s="51"/>
      <c r="D160" s="52"/>
      <c r="E160" s="51"/>
      <c r="F160" s="53"/>
      <c r="G160" s="103"/>
      <c r="H160" s="45"/>
      <c r="I160" s="104"/>
      <c r="J160" s="105"/>
      <c r="K160" s="48"/>
      <c r="L160" s="106"/>
      <c r="M160" s="104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</row>
    <row r="161" spans="1:113" s="112" customFormat="1" x14ac:dyDescent="0.2">
      <c r="A161" s="30"/>
      <c r="B161" s="42"/>
      <c r="C161" s="51"/>
      <c r="D161" s="52"/>
      <c r="E161" s="51"/>
      <c r="F161" s="53"/>
      <c r="G161" s="103"/>
      <c r="H161" s="45"/>
      <c r="I161" s="104"/>
      <c r="J161" s="105"/>
      <c r="K161" s="48"/>
      <c r="L161" s="106"/>
      <c r="M161" s="104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/>
      <c r="BA161" s="111"/>
      <c r="BB161" s="111"/>
      <c r="BC161" s="111"/>
      <c r="BD161" s="111"/>
      <c r="BE161" s="111"/>
      <c r="BF161" s="111"/>
      <c r="BG161" s="111"/>
      <c r="BH161" s="111"/>
      <c r="BI161" s="111"/>
      <c r="BJ161" s="111"/>
      <c r="BK161" s="111"/>
      <c r="BL161" s="111"/>
      <c r="BM161" s="111"/>
      <c r="BN161" s="111"/>
      <c r="BO161" s="111"/>
      <c r="BP161" s="111"/>
      <c r="BQ161" s="111"/>
      <c r="BR161" s="111"/>
      <c r="BS161" s="111"/>
      <c r="BT161" s="111"/>
      <c r="BU161" s="111"/>
      <c r="BV161" s="111"/>
      <c r="BW161" s="111"/>
      <c r="BX161" s="111"/>
      <c r="BY161" s="111"/>
      <c r="BZ161" s="111"/>
      <c r="CA161" s="111"/>
      <c r="CB161" s="111"/>
      <c r="CC161" s="111"/>
      <c r="CD161" s="111"/>
      <c r="CE161" s="111"/>
      <c r="CF161" s="111"/>
      <c r="CG161" s="111"/>
      <c r="CH161" s="111"/>
      <c r="CI161" s="111"/>
      <c r="CJ161" s="111"/>
      <c r="CK161" s="111"/>
      <c r="CL161" s="111"/>
      <c r="CM161" s="111"/>
      <c r="CN161" s="111"/>
      <c r="CO161" s="111"/>
      <c r="CP161" s="111"/>
      <c r="CQ161" s="111"/>
      <c r="CR161" s="111"/>
      <c r="CS161" s="111"/>
      <c r="CT161" s="111"/>
      <c r="CU161" s="111"/>
      <c r="CV161" s="111"/>
      <c r="CW161" s="111"/>
      <c r="CX161" s="111"/>
      <c r="CY161" s="111"/>
      <c r="CZ161" s="111"/>
      <c r="DA161" s="111"/>
      <c r="DB161" s="111"/>
      <c r="DC161" s="111"/>
      <c r="DD161" s="111"/>
      <c r="DE161" s="111"/>
      <c r="DF161" s="111"/>
      <c r="DG161" s="111"/>
      <c r="DH161" s="111"/>
      <c r="DI161" s="111"/>
    </row>
    <row r="162" spans="1:113" s="112" customFormat="1" x14ac:dyDescent="0.2">
      <c r="A162" s="30"/>
      <c r="B162" s="42"/>
      <c r="C162" s="51"/>
      <c r="D162" s="52"/>
      <c r="E162" s="51"/>
      <c r="F162" s="53"/>
      <c r="G162" s="103"/>
      <c r="H162" s="45"/>
      <c r="I162" s="104"/>
      <c r="J162" s="105"/>
      <c r="K162" s="48"/>
      <c r="L162" s="106"/>
      <c r="M162" s="104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111"/>
      <c r="AO162" s="111"/>
      <c r="AP162" s="111"/>
      <c r="AQ162" s="111"/>
      <c r="AR162" s="111"/>
      <c r="AS162" s="111"/>
      <c r="AT162" s="111"/>
      <c r="AU162" s="111"/>
      <c r="AV162" s="111"/>
      <c r="AW162" s="111"/>
      <c r="AX162" s="111"/>
      <c r="AY162" s="111"/>
      <c r="AZ162" s="111"/>
      <c r="BA162" s="111"/>
      <c r="BB162" s="111"/>
      <c r="BC162" s="111"/>
      <c r="BD162" s="111"/>
      <c r="BE162" s="111"/>
      <c r="BF162" s="111"/>
      <c r="BG162" s="111"/>
      <c r="BH162" s="111"/>
      <c r="BI162" s="111"/>
      <c r="BJ162" s="111"/>
      <c r="BK162" s="111"/>
      <c r="BL162" s="111"/>
      <c r="BM162" s="111"/>
      <c r="BN162" s="111"/>
      <c r="BO162" s="111"/>
      <c r="BP162" s="111"/>
      <c r="BQ162" s="111"/>
      <c r="BR162" s="111"/>
      <c r="BS162" s="111"/>
      <c r="BT162" s="111"/>
      <c r="BU162" s="111"/>
      <c r="BV162" s="111"/>
      <c r="BW162" s="111"/>
      <c r="BX162" s="111"/>
      <c r="BY162" s="111"/>
      <c r="BZ162" s="111"/>
      <c r="CA162" s="111"/>
      <c r="CB162" s="111"/>
      <c r="CC162" s="111"/>
      <c r="CD162" s="111"/>
      <c r="CE162" s="111"/>
      <c r="CF162" s="111"/>
      <c r="CG162" s="111"/>
      <c r="CH162" s="111"/>
      <c r="CI162" s="111"/>
      <c r="CJ162" s="111"/>
      <c r="CK162" s="111"/>
      <c r="CL162" s="111"/>
      <c r="CM162" s="111"/>
      <c r="CN162" s="111"/>
      <c r="CO162" s="111"/>
      <c r="CP162" s="111"/>
      <c r="CQ162" s="111"/>
      <c r="CR162" s="111"/>
      <c r="CS162" s="111"/>
      <c r="CT162" s="111"/>
      <c r="CU162" s="111"/>
      <c r="CV162" s="111"/>
      <c r="CW162" s="111"/>
      <c r="CX162" s="111"/>
      <c r="CY162" s="111"/>
      <c r="CZ162" s="111"/>
      <c r="DA162" s="111"/>
      <c r="DB162" s="111"/>
      <c r="DC162" s="111"/>
      <c r="DD162" s="111"/>
      <c r="DE162" s="111"/>
      <c r="DF162" s="111"/>
      <c r="DG162" s="111"/>
      <c r="DH162" s="111"/>
      <c r="DI162" s="111"/>
    </row>
    <row r="163" spans="1:113" s="112" customFormat="1" x14ac:dyDescent="0.2">
      <c r="A163" s="30"/>
      <c r="B163" s="42"/>
      <c r="C163" s="51"/>
      <c r="D163" s="52"/>
      <c r="E163" s="51"/>
      <c r="F163" s="53"/>
      <c r="G163" s="103"/>
      <c r="H163" s="45"/>
      <c r="I163" s="104"/>
      <c r="J163" s="105"/>
      <c r="K163" s="48"/>
      <c r="L163" s="106"/>
      <c r="M163" s="104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11"/>
      <c r="CO163" s="111"/>
      <c r="CP163" s="111"/>
      <c r="CQ163" s="111"/>
      <c r="CR163" s="111"/>
      <c r="CS163" s="111"/>
      <c r="CT163" s="111"/>
      <c r="CU163" s="111"/>
      <c r="CV163" s="111"/>
      <c r="CW163" s="111"/>
      <c r="CX163" s="111"/>
      <c r="CY163" s="111"/>
      <c r="CZ163" s="111"/>
      <c r="DA163" s="111"/>
      <c r="DB163" s="111"/>
      <c r="DC163" s="111"/>
      <c r="DD163" s="111"/>
      <c r="DE163" s="111"/>
      <c r="DF163" s="111"/>
      <c r="DG163" s="111"/>
      <c r="DH163" s="111"/>
      <c r="DI163" s="111"/>
    </row>
    <row r="164" spans="1:113" s="112" customFormat="1" x14ac:dyDescent="0.2">
      <c r="A164" s="30"/>
      <c r="B164" s="42"/>
      <c r="C164" s="51"/>
      <c r="D164" s="52"/>
      <c r="E164" s="51"/>
      <c r="F164" s="53"/>
      <c r="G164" s="103"/>
      <c r="H164" s="45"/>
      <c r="I164" s="104"/>
      <c r="J164" s="105"/>
      <c r="K164" s="48"/>
      <c r="L164" s="106"/>
      <c r="M164" s="104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11"/>
      <c r="CO164" s="111"/>
      <c r="CP164" s="111"/>
      <c r="CQ164" s="111"/>
      <c r="CR164" s="111"/>
      <c r="CS164" s="111"/>
      <c r="CT164" s="111"/>
      <c r="CU164" s="111"/>
      <c r="CV164" s="111"/>
      <c r="CW164" s="111"/>
      <c r="CX164" s="111"/>
      <c r="CY164" s="111"/>
      <c r="CZ164" s="111"/>
      <c r="DA164" s="111"/>
      <c r="DB164" s="111"/>
      <c r="DC164" s="111"/>
      <c r="DD164" s="111"/>
      <c r="DE164" s="111"/>
      <c r="DF164" s="111"/>
      <c r="DG164" s="111"/>
      <c r="DH164" s="111"/>
      <c r="DI164" s="111"/>
    </row>
    <row r="165" spans="1:113" s="112" customFormat="1" x14ac:dyDescent="0.2">
      <c r="A165" s="30"/>
      <c r="B165" s="42"/>
      <c r="C165" s="51"/>
      <c r="D165" s="52"/>
      <c r="E165" s="51"/>
      <c r="F165" s="53"/>
      <c r="G165" s="103"/>
      <c r="H165" s="45"/>
      <c r="I165" s="104"/>
      <c r="J165" s="105"/>
      <c r="K165" s="48"/>
      <c r="L165" s="106"/>
      <c r="M165" s="104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11"/>
      <c r="CO165" s="111"/>
      <c r="CP165" s="111"/>
      <c r="CQ165" s="111"/>
      <c r="CR165" s="111"/>
      <c r="CS165" s="111"/>
      <c r="CT165" s="111"/>
      <c r="CU165" s="111"/>
      <c r="CV165" s="111"/>
      <c r="CW165" s="111"/>
      <c r="CX165" s="111"/>
      <c r="CY165" s="111"/>
      <c r="CZ165" s="111"/>
      <c r="DA165" s="111"/>
      <c r="DB165" s="111"/>
      <c r="DC165" s="111"/>
      <c r="DD165" s="111"/>
      <c r="DE165" s="111"/>
      <c r="DF165" s="111"/>
      <c r="DG165" s="111"/>
      <c r="DH165" s="111"/>
      <c r="DI165" s="111"/>
    </row>
    <row r="166" spans="1:113" s="112" customFormat="1" x14ac:dyDescent="0.2">
      <c r="A166" s="30"/>
      <c r="B166" s="42"/>
      <c r="C166" s="51"/>
      <c r="D166" s="52"/>
      <c r="E166" s="51"/>
      <c r="F166" s="53"/>
      <c r="G166" s="103"/>
      <c r="H166" s="45"/>
      <c r="I166" s="104"/>
      <c r="J166" s="105"/>
      <c r="K166" s="48"/>
      <c r="L166" s="106"/>
      <c r="M166" s="104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11"/>
      <c r="CO166" s="111"/>
      <c r="CP166" s="111"/>
      <c r="CQ166" s="111"/>
      <c r="CR166" s="111"/>
      <c r="CS166" s="111"/>
      <c r="CT166" s="111"/>
      <c r="CU166" s="111"/>
      <c r="CV166" s="111"/>
      <c r="CW166" s="111"/>
      <c r="CX166" s="111"/>
      <c r="CY166" s="111"/>
      <c r="CZ166" s="111"/>
      <c r="DA166" s="111"/>
      <c r="DB166" s="111"/>
      <c r="DC166" s="111"/>
      <c r="DD166" s="111"/>
      <c r="DE166" s="111"/>
      <c r="DF166" s="111"/>
      <c r="DG166" s="111"/>
      <c r="DH166" s="111"/>
      <c r="DI166" s="111"/>
    </row>
    <row r="167" spans="1:113" s="112" customFormat="1" x14ac:dyDescent="0.2">
      <c r="A167" s="30"/>
      <c r="B167" s="42"/>
      <c r="C167" s="51"/>
      <c r="D167" s="52"/>
      <c r="E167" s="51"/>
      <c r="F167" s="53"/>
      <c r="G167" s="103"/>
      <c r="H167" s="45"/>
      <c r="I167" s="104"/>
      <c r="J167" s="105"/>
      <c r="K167" s="48"/>
      <c r="L167" s="106"/>
      <c r="M167" s="104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11"/>
      <c r="CO167" s="111"/>
      <c r="CP167" s="111"/>
      <c r="CQ167" s="111"/>
      <c r="CR167" s="111"/>
      <c r="CS167" s="111"/>
      <c r="CT167" s="111"/>
      <c r="CU167" s="111"/>
      <c r="CV167" s="111"/>
      <c r="CW167" s="111"/>
      <c r="CX167" s="111"/>
      <c r="CY167" s="111"/>
      <c r="CZ167" s="111"/>
      <c r="DA167" s="111"/>
      <c r="DB167" s="111"/>
      <c r="DC167" s="111"/>
      <c r="DD167" s="111"/>
      <c r="DE167" s="111"/>
      <c r="DF167" s="111"/>
      <c r="DG167" s="111"/>
      <c r="DH167" s="111"/>
      <c r="DI167" s="111"/>
    </row>
    <row r="168" spans="1:113" s="112" customFormat="1" x14ac:dyDescent="0.2">
      <c r="A168" s="30"/>
      <c r="B168" s="42"/>
      <c r="C168" s="51"/>
      <c r="D168" s="52"/>
      <c r="E168" s="51"/>
      <c r="F168" s="53"/>
      <c r="G168" s="103"/>
      <c r="H168" s="45"/>
      <c r="I168" s="104"/>
      <c r="J168" s="105"/>
      <c r="K168" s="48"/>
      <c r="L168" s="106"/>
      <c r="M168" s="104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111"/>
      <c r="AM168" s="111"/>
      <c r="AN168" s="111"/>
      <c r="AO168" s="111"/>
      <c r="AP168" s="111"/>
      <c r="AQ168" s="111"/>
      <c r="AR168" s="111"/>
      <c r="AS168" s="111"/>
      <c r="AT168" s="111"/>
      <c r="AU168" s="111"/>
      <c r="AV168" s="111"/>
      <c r="AW168" s="111"/>
      <c r="AX168" s="111"/>
      <c r="AY168" s="111"/>
      <c r="AZ168" s="111"/>
      <c r="BA168" s="111"/>
      <c r="BB168" s="111"/>
      <c r="BC168" s="111"/>
      <c r="BD168" s="111"/>
      <c r="BE168" s="111"/>
      <c r="BF168" s="111"/>
      <c r="BG168" s="111"/>
      <c r="BH168" s="111"/>
      <c r="BI168" s="111"/>
      <c r="BJ168" s="111"/>
      <c r="BK168" s="111"/>
      <c r="BL168" s="111"/>
      <c r="BM168" s="111"/>
      <c r="BN168" s="111"/>
      <c r="BO168" s="111"/>
      <c r="BP168" s="111"/>
      <c r="BQ168" s="111"/>
      <c r="BR168" s="111"/>
      <c r="BS168" s="111"/>
      <c r="BT168" s="111"/>
      <c r="BU168" s="111"/>
      <c r="BV168" s="111"/>
      <c r="BW168" s="111"/>
      <c r="BX168" s="111"/>
      <c r="BY168" s="111"/>
      <c r="BZ168" s="111"/>
      <c r="CA168" s="111"/>
      <c r="CB168" s="111"/>
      <c r="CC168" s="111"/>
      <c r="CD168" s="111"/>
      <c r="CE168" s="111"/>
      <c r="CF168" s="111"/>
      <c r="CG168" s="111"/>
      <c r="CH168" s="111"/>
      <c r="CI168" s="111"/>
      <c r="CJ168" s="111"/>
      <c r="CK168" s="111"/>
      <c r="CL168" s="111"/>
      <c r="CM168" s="111"/>
      <c r="CN168" s="111"/>
      <c r="CO168" s="111"/>
      <c r="CP168" s="111"/>
      <c r="CQ168" s="111"/>
      <c r="CR168" s="111"/>
      <c r="CS168" s="111"/>
      <c r="CT168" s="111"/>
      <c r="CU168" s="111"/>
      <c r="CV168" s="111"/>
      <c r="CW168" s="111"/>
      <c r="CX168" s="111"/>
      <c r="CY168" s="111"/>
      <c r="CZ168" s="111"/>
      <c r="DA168" s="111"/>
      <c r="DB168" s="111"/>
      <c r="DC168" s="111"/>
      <c r="DD168" s="111"/>
      <c r="DE168" s="111"/>
      <c r="DF168" s="111"/>
      <c r="DG168" s="111"/>
      <c r="DH168" s="111"/>
      <c r="DI168" s="111"/>
    </row>
    <row r="169" spans="1:113" s="112" customFormat="1" x14ac:dyDescent="0.2">
      <c r="A169" s="30"/>
      <c r="B169" s="42"/>
      <c r="C169" s="51"/>
      <c r="D169" s="52"/>
      <c r="E169" s="51"/>
      <c r="F169" s="53"/>
      <c r="G169" s="103"/>
      <c r="H169" s="45"/>
      <c r="I169" s="104"/>
      <c r="J169" s="105"/>
      <c r="K169" s="48"/>
      <c r="L169" s="106"/>
      <c r="M169" s="104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1"/>
      <c r="BJ169" s="111"/>
      <c r="BK169" s="111"/>
      <c r="BL169" s="111"/>
      <c r="BM169" s="111"/>
      <c r="BN169" s="111"/>
      <c r="BO169" s="111"/>
      <c r="BP169" s="111"/>
      <c r="BQ169" s="111"/>
      <c r="BR169" s="111"/>
      <c r="BS169" s="111"/>
      <c r="BT169" s="111"/>
      <c r="BU169" s="111"/>
      <c r="BV169" s="111"/>
      <c r="BW169" s="111"/>
      <c r="BX169" s="111"/>
      <c r="BY169" s="111"/>
      <c r="BZ169" s="111"/>
      <c r="CA169" s="111"/>
      <c r="CB169" s="111"/>
      <c r="CC169" s="111"/>
      <c r="CD169" s="111"/>
      <c r="CE169" s="111"/>
      <c r="CF169" s="111"/>
      <c r="CG169" s="111"/>
      <c r="CH169" s="111"/>
      <c r="CI169" s="111"/>
      <c r="CJ169" s="111"/>
      <c r="CK169" s="111"/>
      <c r="CL169" s="111"/>
      <c r="CM169" s="111"/>
      <c r="CN169" s="111"/>
      <c r="CO169" s="111"/>
      <c r="CP169" s="111"/>
      <c r="CQ169" s="111"/>
      <c r="CR169" s="111"/>
      <c r="CS169" s="111"/>
      <c r="CT169" s="111"/>
      <c r="CU169" s="111"/>
      <c r="CV169" s="111"/>
      <c r="CW169" s="111"/>
      <c r="CX169" s="111"/>
      <c r="CY169" s="111"/>
      <c r="CZ169" s="111"/>
      <c r="DA169" s="111"/>
      <c r="DB169" s="111"/>
      <c r="DC169" s="111"/>
      <c r="DD169" s="111"/>
      <c r="DE169" s="111"/>
      <c r="DF169" s="111"/>
      <c r="DG169" s="111"/>
      <c r="DH169" s="111"/>
      <c r="DI169" s="111"/>
    </row>
    <row r="170" spans="1:113" s="112" customFormat="1" x14ac:dyDescent="0.2">
      <c r="A170" s="30"/>
      <c r="B170" s="42"/>
      <c r="C170" s="51"/>
      <c r="D170" s="52"/>
      <c r="E170" s="51"/>
      <c r="F170" s="53"/>
      <c r="G170" s="103"/>
      <c r="H170" s="45"/>
      <c r="I170" s="104"/>
      <c r="J170" s="105"/>
      <c r="K170" s="48"/>
      <c r="L170" s="106"/>
      <c r="M170" s="104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111"/>
      <c r="AO170" s="111"/>
      <c r="AP170" s="111"/>
      <c r="AQ170" s="111"/>
      <c r="AR170" s="111"/>
      <c r="AS170" s="111"/>
      <c r="AT170" s="111"/>
      <c r="AU170" s="111"/>
      <c r="AV170" s="111"/>
      <c r="AW170" s="111"/>
      <c r="AX170" s="111"/>
      <c r="AY170" s="111"/>
      <c r="AZ170" s="111"/>
      <c r="BA170" s="111"/>
      <c r="BB170" s="111"/>
      <c r="BC170" s="111"/>
      <c r="BD170" s="111"/>
      <c r="BE170" s="111"/>
      <c r="BF170" s="111"/>
      <c r="BG170" s="111"/>
      <c r="BH170" s="111"/>
      <c r="BI170" s="111"/>
      <c r="BJ170" s="111"/>
      <c r="BK170" s="111"/>
      <c r="BL170" s="111"/>
      <c r="BM170" s="111"/>
      <c r="BN170" s="111"/>
      <c r="BO170" s="111"/>
      <c r="BP170" s="111"/>
      <c r="BQ170" s="111"/>
      <c r="BR170" s="111"/>
      <c r="BS170" s="111"/>
      <c r="BT170" s="111"/>
      <c r="BU170" s="111"/>
      <c r="BV170" s="111"/>
      <c r="BW170" s="111"/>
      <c r="BX170" s="111"/>
      <c r="BY170" s="111"/>
      <c r="BZ170" s="111"/>
      <c r="CA170" s="111"/>
      <c r="CB170" s="111"/>
      <c r="CC170" s="111"/>
      <c r="CD170" s="111"/>
      <c r="CE170" s="111"/>
      <c r="CF170" s="111"/>
      <c r="CG170" s="111"/>
      <c r="CH170" s="111"/>
      <c r="CI170" s="111"/>
      <c r="CJ170" s="111"/>
      <c r="CK170" s="111"/>
      <c r="CL170" s="111"/>
      <c r="CM170" s="111"/>
      <c r="CN170" s="111"/>
      <c r="CO170" s="111"/>
      <c r="CP170" s="111"/>
      <c r="CQ170" s="111"/>
      <c r="CR170" s="111"/>
      <c r="CS170" s="111"/>
      <c r="CT170" s="111"/>
      <c r="CU170" s="111"/>
      <c r="CV170" s="111"/>
      <c r="CW170" s="111"/>
      <c r="CX170" s="111"/>
      <c r="CY170" s="111"/>
      <c r="CZ170" s="111"/>
      <c r="DA170" s="111"/>
      <c r="DB170" s="111"/>
      <c r="DC170" s="111"/>
      <c r="DD170" s="111"/>
      <c r="DE170" s="111"/>
      <c r="DF170" s="111"/>
      <c r="DG170" s="111"/>
      <c r="DH170" s="111"/>
      <c r="DI170" s="111"/>
    </row>
    <row r="171" spans="1:113" s="112" customFormat="1" x14ac:dyDescent="0.2">
      <c r="A171" s="30"/>
      <c r="B171" s="42"/>
      <c r="C171" s="51"/>
      <c r="D171" s="52"/>
      <c r="E171" s="51"/>
      <c r="F171" s="53"/>
      <c r="G171" s="103"/>
      <c r="H171" s="45"/>
      <c r="I171" s="104"/>
      <c r="J171" s="105"/>
      <c r="K171" s="48"/>
      <c r="L171" s="106"/>
      <c r="M171" s="104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  <c r="AO171" s="111"/>
      <c r="AP171" s="111"/>
      <c r="AQ171" s="111"/>
      <c r="AR171" s="111"/>
      <c r="AS171" s="111"/>
      <c r="AT171" s="111"/>
      <c r="AU171" s="111"/>
      <c r="AV171" s="111"/>
      <c r="AW171" s="111"/>
      <c r="AX171" s="111"/>
      <c r="AY171" s="111"/>
      <c r="AZ171" s="111"/>
      <c r="BA171" s="111"/>
      <c r="BB171" s="111"/>
      <c r="BC171" s="111"/>
      <c r="BD171" s="111"/>
      <c r="BE171" s="111"/>
      <c r="BF171" s="111"/>
      <c r="BG171" s="111"/>
      <c r="BH171" s="111"/>
      <c r="BI171" s="111"/>
      <c r="BJ171" s="111"/>
      <c r="BK171" s="111"/>
      <c r="BL171" s="111"/>
      <c r="BM171" s="111"/>
      <c r="BN171" s="111"/>
      <c r="BO171" s="111"/>
      <c r="BP171" s="111"/>
      <c r="BQ171" s="111"/>
      <c r="BR171" s="111"/>
      <c r="BS171" s="111"/>
      <c r="BT171" s="111"/>
      <c r="BU171" s="111"/>
      <c r="BV171" s="111"/>
      <c r="BW171" s="111"/>
      <c r="BX171" s="111"/>
      <c r="BY171" s="111"/>
      <c r="BZ171" s="111"/>
      <c r="CA171" s="111"/>
      <c r="CB171" s="111"/>
      <c r="CC171" s="111"/>
      <c r="CD171" s="111"/>
      <c r="CE171" s="111"/>
      <c r="CF171" s="111"/>
      <c r="CG171" s="111"/>
      <c r="CH171" s="111"/>
      <c r="CI171" s="111"/>
      <c r="CJ171" s="111"/>
      <c r="CK171" s="111"/>
      <c r="CL171" s="111"/>
      <c r="CM171" s="111"/>
      <c r="CN171" s="111"/>
      <c r="CO171" s="111"/>
      <c r="CP171" s="111"/>
      <c r="CQ171" s="111"/>
      <c r="CR171" s="111"/>
      <c r="CS171" s="111"/>
      <c r="CT171" s="111"/>
      <c r="CU171" s="111"/>
      <c r="CV171" s="111"/>
      <c r="CW171" s="111"/>
      <c r="CX171" s="111"/>
      <c r="CY171" s="111"/>
      <c r="CZ171" s="111"/>
      <c r="DA171" s="111"/>
      <c r="DB171" s="111"/>
      <c r="DC171" s="111"/>
      <c r="DD171" s="111"/>
      <c r="DE171" s="111"/>
      <c r="DF171" s="111"/>
      <c r="DG171" s="111"/>
      <c r="DH171" s="111"/>
      <c r="DI171" s="111"/>
    </row>
    <row r="172" spans="1:113" s="110" customFormat="1" x14ac:dyDescent="0.2">
      <c r="A172" s="30" t="s">
        <v>4</v>
      </c>
      <c r="B172" s="83"/>
      <c r="C172" s="84"/>
      <c r="D172" s="84"/>
      <c r="E172" s="84"/>
      <c r="F172" s="85"/>
      <c r="G172" s="86"/>
      <c r="H172" s="87"/>
      <c r="I172" s="88"/>
      <c r="J172" s="89"/>
      <c r="K172" s="22"/>
      <c r="L172" s="67"/>
      <c r="M172" s="68"/>
      <c r="N172" s="109"/>
    </row>
    <row r="173" spans="1:113" s="110" customFormat="1" ht="12" x14ac:dyDescent="0.2">
      <c r="A173" s="30" t="s">
        <v>4</v>
      </c>
      <c r="B173" s="90" t="s">
        <v>3857</v>
      </c>
      <c r="C173" s="91"/>
      <c r="D173" s="91"/>
      <c r="E173" s="91"/>
      <c r="F173" s="92"/>
      <c r="G173" s="30"/>
      <c r="H173" s="93"/>
      <c r="I173" s="94"/>
      <c r="J173" s="198"/>
      <c r="K173" s="22"/>
      <c r="L173" s="72"/>
      <c r="M173" s="73">
        <f>SUBTOTAL(9,M$7:M150)</f>
        <v>200000</v>
      </c>
      <c r="N173" s="109"/>
    </row>
    <row r="174" spans="1:113" s="110" customFormat="1" x14ac:dyDescent="0.2">
      <c r="A174" s="30" t="s">
        <v>4</v>
      </c>
      <c r="B174" s="96"/>
      <c r="C174" s="97"/>
      <c r="D174" s="97"/>
      <c r="E174" s="97"/>
      <c r="F174" s="98"/>
      <c r="G174" s="99"/>
      <c r="H174" s="100"/>
      <c r="I174" s="101"/>
      <c r="J174" s="102"/>
      <c r="K174" s="22"/>
      <c r="L174" s="81"/>
      <c r="M174" s="82"/>
      <c r="N174" s="109"/>
    </row>
  </sheetData>
  <autoFilter ref="G1:G174" xr:uid="{75DAD5C9-294A-4C5A-B43A-482A55372872}"/>
  <dataConsolidate link="1"/>
  <phoneticPr fontId="30" type="noConversion"/>
  <dataValidations count="1">
    <dataValidation type="list" showInputMessage="1" showErrorMessage="1" sqref="G100:G105" xr:uid="{AF4DD0EB-BFE8-4AF7-A130-B913DD0D9FF9}">
      <formula1>"-,No,m,m²,m³,%,Prov Sum,Lump Sum,Sum, Litre, hour, day"</formula1>
    </dataValidation>
  </dataValidations>
  <pageMargins left="0.59055118110236215" right="0.19685039370078738" top="0.59055118110236215" bottom="0.59055118110236215" header="0.19685039370078738" footer="0.19685039370078738"/>
  <pageSetup paperSize="9" firstPageNumber="52" orientation="portrait" cellComments="atEnd" useFirstPageNumber="1" r:id="rId1"/>
  <headerFooter>
    <oddFooter>&amp;CPage &amp;P&amp;RPrint date: &amp;D</oddFooter>
  </headerFooter>
  <rowBreaks count="1" manualBreakCount="1">
    <brk id="102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3">
    <tabColor rgb="FFFF0000"/>
  </sheetPr>
  <dimension ref="A1:DI96"/>
  <sheetViews>
    <sheetView view="pageBreakPreview" topLeftCell="B1" zoomScaleNormal="75" zoomScaleSheetLayoutView="100" workbookViewId="0">
      <pane xSplit="7" ySplit="11" topLeftCell="I12" activePane="bottomRight" state="frozenSplit"/>
      <selection activeCell="M64" sqref="M64"/>
      <selection pane="topRight" activeCell="M64" sqref="M64"/>
      <selection pane="bottomLeft" activeCell="M64" sqref="M64"/>
      <selection pane="bottomRight" activeCell="H13" sqref="H13:H73"/>
    </sheetView>
  </sheetViews>
  <sheetFormatPr defaultColWidth="9.109375" defaultRowHeight="11.4" x14ac:dyDescent="0.2"/>
  <cols>
    <col min="1" max="1" width="10.44140625" style="113" hidden="1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4648</v>
      </c>
      <c r="C2" s="128" t="s">
        <v>894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SUBTOTAL(9,M$7:M1080)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hidden="1" x14ac:dyDescent="0.2">
      <c r="A7" s="30"/>
      <c r="B7" s="42"/>
      <c r="C7" s="42"/>
      <c r="D7" s="42"/>
      <c r="E7" s="42"/>
      <c r="F7" s="43" t="s">
        <v>894</v>
      </c>
      <c r="G7" s="44"/>
      <c r="H7" s="45"/>
      <c r="I7" s="46"/>
      <c r="J7" s="47"/>
      <c r="K7" s="48"/>
      <c r="L7" s="49"/>
      <c r="M7" s="46"/>
    </row>
    <row r="8" spans="1:113" s="112" customFormat="1" ht="12" hidden="1" x14ac:dyDescent="0.2">
      <c r="A8" s="30" t="s">
        <v>55</v>
      </c>
      <c r="B8" s="150" t="s">
        <v>1549</v>
      </c>
      <c r="C8" s="151"/>
      <c r="D8" s="52"/>
      <c r="E8" s="157"/>
      <c r="F8" s="43" t="s">
        <v>1550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idden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22.8" hidden="1" x14ac:dyDescent="0.2">
      <c r="A10" s="30" t="s">
        <v>3</v>
      </c>
      <c r="B10" s="166"/>
      <c r="C10" s="167" t="s">
        <v>1551</v>
      </c>
      <c r="D10" s="168"/>
      <c r="E10" s="159"/>
      <c r="F10" s="176" t="s">
        <v>4256</v>
      </c>
      <c r="G10" s="162" t="s">
        <v>8</v>
      </c>
      <c r="H10" s="163"/>
      <c r="I10" s="164"/>
      <c r="J10" s="165"/>
      <c r="K10" s="58"/>
      <c r="L10" s="56"/>
      <c r="M10" s="56" t="str">
        <f t="shared" ref="M10:M62" si="0"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34.200000000000003" hidden="1" x14ac:dyDescent="0.2">
      <c r="A11" s="30" t="s">
        <v>3</v>
      </c>
      <c r="B11" s="166"/>
      <c r="C11" s="167" t="s">
        <v>1552</v>
      </c>
      <c r="D11" s="168"/>
      <c r="E11" s="159"/>
      <c r="F11" s="176" t="s">
        <v>1553</v>
      </c>
      <c r="G11" s="162" t="s">
        <v>8</v>
      </c>
      <c r="H11" s="163"/>
      <c r="I11" s="164"/>
      <c r="J11" s="165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12" x14ac:dyDescent="0.2">
      <c r="A12" s="30" t="s">
        <v>55</v>
      </c>
      <c r="B12" s="150" t="s">
        <v>1554</v>
      </c>
      <c r="C12" s="151"/>
      <c r="D12" s="52"/>
      <c r="E12" s="157"/>
      <c r="F12" s="43" t="s">
        <v>1557</v>
      </c>
      <c r="G12" s="54"/>
      <c r="H12" s="55"/>
      <c r="I12" s="56"/>
      <c r="J12" s="57"/>
      <c r="K12" s="58"/>
      <c r="L12" s="56"/>
      <c r="M12" s="56" t="str">
        <f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/>
      <c r="B13" s="42"/>
      <c r="C13" s="51"/>
      <c r="D13" s="52"/>
      <c r="E13" s="51"/>
      <c r="F13" s="53"/>
      <c r="G13" s="103"/>
      <c r="H13" s="45"/>
      <c r="I13" s="104"/>
      <c r="J13" s="105"/>
      <c r="K13" s="48"/>
      <c r="L13" s="106"/>
      <c r="M13" s="104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x14ac:dyDescent="0.2">
      <c r="A14" s="30" t="s">
        <v>56</v>
      </c>
      <c r="B14" s="155"/>
      <c r="C14" s="151" t="s">
        <v>1555</v>
      </c>
      <c r="D14" s="52"/>
      <c r="E14" s="157"/>
      <c r="F14" s="53" t="s">
        <v>5227</v>
      </c>
      <c r="G14" s="54" t="s">
        <v>5149</v>
      </c>
      <c r="H14" s="55"/>
      <c r="I14" s="56"/>
      <c r="J14" s="57"/>
      <c r="K14" s="58"/>
      <c r="L14" s="56"/>
      <c r="M14" s="56" t="str">
        <f>IF(ISNUMBER(H14),L14*H14,IF(ISNUMBER(J14),J14,IF(J14="RATE ONLY",LOWER("RATE ONLY")," ")))</f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/>
      <c r="B15" s="42"/>
      <c r="C15" s="51"/>
      <c r="D15" s="52"/>
      <c r="E15" s="51"/>
      <c r="F15" s="53"/>
      <c r="G15" s="103"/>
      <c r="H15" s="45"/>
      <c r="I15" s="104"/>
      <c r="J15" s="105"/>
      <c r="K15" s="48"/>
      <c r="L15" s="106"/>
      <c r="M15" s="104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x14ac:dyDescent="0.2">
      <c r="A16" s="30" t="s">
        <v>3</v>
      </c>
      <c r="B16" s="155"/>
      <c r="C16" s="151"/>
      <c r="D16" s="52" t="s">
        <v>3850</v>
      </c>
      <c r="E16" s="157"/>
      <c r="F16" s="53" t="s">
        <v>5180</v>
      </c>
      <c r="G16" s="54" t="s">
        <v>8</v>
      </c>
      <c r="H16" s="55"/>
      <c r="I16" s="56"/>
      <c r="J16" s="57"/>
      <c r="K16" s="58"/>
      <c r="L16" s="56">
        <v>13</v>
      </c>
      <c r="M16" s="56" t="str">
        <f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/>
      <c r="B17" s="42"/>
      <c r="C17" s="51"/>
      <c r="D17" s="52"/>
      <c r="E17" s="51"/>
      <c r="F17" s="53"/>
      <c r="G17" s="103"/>
      <c r="H17" s="45"/>
      <c r="I17" s="104"/>
      <c r="J17" s="105"/>
      <c r="K17" s="48"/>
      <c r="L17" s="106"/>
      <c r="M17" s="104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x14ac:dyDescent="0.2">
      <c r="A18" s="30" t="s">
        <v>3</v>
      </c>
      <c r="B18" s="155"/>
      <c r="C18" s="151"/>
      <c r="D18" s="52" t="s">
        <v>3851</v>
      </c>
      <c r="E18" s="157"/>
      <c r="F18" s="53" t="s">
        <v>5181</v>
      </c>
      <c r="G18" s="54" t="s">
        <v>8</v>
      </c>
      <c r="H18" s="55"/>
      <c r="I18" s="56"/>
      <c r="J18" s="57"/>
      <c r="K18" s="58"/>
      <c r="L18" s="56">
        <v>13</v>
      </c>
      <c r="M18" s="56" t="str">
        <f>IF(ISNUMBER(H18),L18*H18,IF(ISNUMBER(J18),J18,IF(J18="RATE ONLY",LOWER("RATE ONLY")," ")))</f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x14ac:dyDescent="0.2">
      <c r="A19" s="30"/>
      <c r="B19" s="42"/>
      <c r="C19" s="51"/>
      <c r="D19" s="52"/>
      <c r="E19" s="51"/>
      <c r="F19" s="53"/>
      <c r="G19" s="103"/>
      <c r="H19" s="45"/>
      <c r="I19" s="104"/>
      <c r="J19" s="105"/>
      <c r="K19" s="48"/>
      <c r="L19" s="106"/>
      <c r="M19" s="104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45.6" hidden="1" x14ac:dyDescent="0.2">
      <c r="A20" s="30" t="s">
        <v>3</v>
      </c>
      <c r="B20" s="166"/>
      <c r="C20" s="167" t="s">
        <v>1556</v>
      </c>
      <c r="D20" s="168"/>
      <c r="E20" s="159"/>
      <c r="F20" s="176" t="s">
        <v>4257</v>
      </c>
      <c r="G20" s="162" t="s">
        <v>8</v>
      </c>
      <c r="H20" s="163"/>
      <c r="I20" s="164"/>
      <c r="J20" s="165"/>
      <c r="K20" s="58"/>
      <c r="L20" s="56"/>
      <c r="M20" s="56" t="str">
        <f t="shared" si="0"/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36" hidden="1" x14ac:dyDescent="0.2">
      <c r="A21" s="30" t="s">
        <v>55</v>
      </c>
      <c r="B21" s="150" t="s">
        <v>1558</v>
      </c>
      <c r="C21" s="151"/>
      <c r="D21" s="52"/>
      <c r="E21" s="157"/>
      <c r="F21" s="43" t="s">
        <v>4258</v>
      </c>
      <c r="G21" s="54" t="s">
        <v>8</v>
      </c>
      <c r="H21" s="55"/>
      <c r="I21" s="56"/>
      <c r="J21" s="57"/>
      <c r="K21" s="58"/>
      <c r="L21" s="56"/>
      <c r="M21" s="56" t="str">
        <f>IF(ISNUMBER(H21),L21*H21,IF(ISNUMBER(J21),J21,IF(J21="RATE ONLY",LOWER("RATE ONLY")," ")))</f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hidden="1" x14ac:dyDescent="0.2">
      <c r="A22" s="30"/>
      <c r="B22" s="42"/>
      <c r="C22" s="51"/>
      <c r="D22" s="52"/>
      <c r="E22" s="51"/>
      <c r="F22" s="53"/>
      <c r="G22" s="103"/>
      <c r="H22" s="45"/>
      <c r="I22" s="104"/>
      <c r="J22" s="105"/>
      <c r="K22" s="48"/>
      <c r="L22" s="106"/>
      <c r="M22" s="104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t="24" hidden="1" x14ac:dyDescent="0.2">
      <c r="A23" s="30" t="s">
        <v>55</v>
      </c>
      <c r="B23" s="150" t="s">
        <v>1559</v>
      </c>
      <c r="C23" s="151"/>
      <c r="D23" s="52"/>
      <c r="E23" s="157"/>
      <c r="F23" s="43" t="s">
        <v>4259</v>
      </c>
      <c r="G23" s="54" t="s">
        <v>8</v>
      </c>
      <c r="H23" s="55"/>
      <c r="I23" s="56"/>
      <c r="J23" s="57"/>
      <c r="K23" s="58"/>
      <c r="L23" s="56"/>
      <c r="M23" s="56" t="str">
        <f>IF(ISNUMBER(H23),L23*H23,IF(ISNUMBER(J23),J23,IF(J23="RATE ONLY",LOWER("RATE ONLY")," ")))</f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idden="1" x14ac:dyDescent="0.2">
      <c r="A24" s="30"/>
      <c r="B24" s="42"/>
      <c r="C24" s="51"/>
      <c r="D24" s="52"/>
      <c r="E24" s="51"/>
      <c r="F24" s="53"/>
      <c r="G24" s="103"/>
      <c r="H24" s="45"/>
      <c r="I24" s="104"/>
      <c r="J24" s="105"/>
      <c r="K24" s="48"/>
      <c r="L24" s="106"/>
      <c r="M24" s="104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ht="24" x14ac:dyDescent="0.2">
      <c r="A25" s="30" t="s">
        <v>55</v>
      </c>
      <c r="B25" s="150" t="s">
        <v>1560</v>
      </c>
      <c r="C25" s="151"/>
      <c r="D25" s="52"/>
      <c r="E25" s="157"/>
      <c r="F25" s="43" t="s">
        <v>1561</v>
      </c>
      <c r="G25" s="54"/>
      <c r="H25" s="55"/>
      <c r="I25" s="56"/>
      <c r="J25" s="57"/>
      <c r="K25" s="58"/>
      <c r="L25" s="56"/>
      <c r="M25" s="56" t="str">
        <f>IF(ISNUMBER(H25),L25*H25,IF(ISNUMBER(J25),J25,IF(J25="RATE ONLY",LOWER("RATE ONLY")," ")))</f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x14ac:dyDescent="0.2">
      <c r="A26" s="30"/>
      <c r="B26" s="42"/>
      <c r="C26" s="51"/>
      <c r="D26" s="52"/>
      <c r="E26" s="51"/>
      <c r="F26" s="53"/>
      <c r="G26" s="103"/>
      <c r="H26" s="45"/>
      <c r="I26" s="104"/>
      <c r="J26" s="105"/>
      <c r="K26" s="48"/>
      <c r="L26" s="106"/>
      <c r="M26" s="104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ht="22.8" x14ac:dyDescent="0.2">
      <c r="A27" s="30" t="s">
        <v>56</v>
      </c>
      <c r="B27" s="155"/>
      <c r="C27" s="151" t="s">
        <v>1562</v>
      </c>
      <c r="D27" s="52"/>
      <c r="E27" s="157"/>
      <c r="F27" s="53" t="s">
        <v>4932</v>
      </c>
      <c r="G27" s="54"/>
      <c r="H27" s="55"/>
      <c r="I27" s="56"/>
      <c r="J27" s="57"/>
      <c r="K27" s="58"/>
      <c r="L27" s="56"/>
      <c r="M27" s="56" t="str">
        <f>IF(ISNUMBER(H27),L27*H27,IF(ISNUMBER(J27),J27,IF(J27="RATE ONLY",LOWER("RATE ONLY")," ")))</f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x14ac:dyDescent="0.2">
      <c r="A28" s="30"/>
      <c r="B28" s="42"/>
      <c r="C28" s="51"/>
      <c r="D28" s="52"/>
      <c r="E28" s="51"/>
      <c r="F28" s="53"/>
      <c r="G28" s="103"/>
      <c r="H28" s="45"/>
      <c r="I28" s="104"/>
      <c r="J28" s="105"/>
      <c r="K28" s="48"/>
      <c r="L28" s="106"/>
      <c r="M28" s="104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x14ac:dyDescent="0.2">
      <c r="A29" s="30" t="s">
        <v>3</v>
      </c>
      <c r="B29" s="155"/>
      <c r="C29" s="151"/>
      <c r="D29" s="52" t="s">
        <v>3850</v>
      </c>
      <c r="E29" s="157"/>
      <c r="F29" s="53" t="s">
        <v>4933</v>
      </c>
      <c r="G29" s="54" t="s">
        <v>26</v>
      </c>
      <c r="H29" s="55"/>
      <c r="I29" s="56"/>
      <c r="J29" s="57"/>
      <c r="K29" s="58"/>
      <c r="L29" s="56">
        <v>5</v>
      </c>
      <c r="M29" s="56" t="str">
        <f>IF(ISNUMBER(H29),L29*H29,IF(ISNUMBER(J29),J29,IF(J29="RATE ONLY",LOWER("RATE ONLY")," ")))</f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x14ac:dyDescent="0.2">
      <c r="A30" s="30"/>
      <c r="B30" s="42"/>
      <c r="C30" s="51"/>
      <c r="D30" s="52"/>
      <c r="E30" s="51"/>
      <c r="F30" s="53"/>
      <c r="G30" s="103"/>
      <c r="H30" s="45"/>
      <c r="I30" s="104"/>
      <c r="J30" s="105"/>
      <c r="K30" s="48"/>
      <c r="L30" s="106"/>
      <c r="M30" s="104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ht="22.8" hidden="1" x14ac:dyDescent="0.2">
      <c r="A31" s="30" t="s">
        <v>3</v>
      </c>
      <c r="B31" s="166"/>
      <c r="C31" s="167"/>
      <c r="D31" s="168" t="s">
        <v>3851</v>
      </c>
      <c r="E31" s="159"/>
      <c r="F31" s="161" t="s">
        <v>4649</v>
      </c>
      <c r="G31" s="162" t="s">
        <v>26</v>
      </c>
      <c r="H31" s="163"/>
      <c r="I31" s="164"/>
      <c r="J31" s="165"/>
      <c r="K31" s="58"/>
      <c r="L31" s="56"/>
      <c r="M31" s="56" t="str">
        <f t="shared" si="0"/>
        <v xml:space="preserve"> </v>
      </c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ht="45.6" x14ac:dyDescent="0.2">
      <c r="A32" s="30" t="s">
        <v>56</v>
      </c>
      <c r="B32" s="155"/>
      <c r="C32" s="151" t="s">
        <v>1563</v>
      </c>
      <c r="D32" s="52"/>
      <c r="E32" s="157"/>
      <c r="F32" s="53" t="s">
        <v>5228</v>
      </c>
      <c r="G32" s="54"/>
      <c r="H32" s="55"/>
      <c r="I32" s="56"/>
      <c r="J32" s="57"/>
      <c r="K32" s="58"/>
      <c r="L32" s="56"/>
      <c r="M32" s="56" t="str">
        <f>IF(ISNUMBER(H32),L32*H32,IF(ISNUMBER(J32),J32,IF(J32="RATE ONLY",LOWER("RATE ONLY")," ")))</f>
        <v xml:space="preserve"> 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x14ac:dyDescent="0.2">
      <c r="A33" s="30"/>
      <c r="B33" s="42"/>
      <c r="C33" s="51"/>
      <c r="D33" s="52"/>
      <c r="E33" s="51"/>
      <c r="F33" s="53"/>
      <c r="G33" s="103"/>
      <c r="H33" s="45"/>
      <c r="I33" s="104"/>
      <c r="J33" s="105"/>
      <c r="K33" s="48"/>
      <c r="L33" s="106"/>
      <c r="M33" s="104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x14ac:dyDescent="0.2">
      <c r="A34" s="30" t="s">
        <v>3</v>
      </c>
      <c r="B34" s="155"/>
      <c r="C34" s="151"/>
      <c r="D34" s="52" t="s">
        <v>3850</v>
      </c>
      <c r="E34" s="157"/>
      <c r="F34" s="53" t="s">
        <v>4933</v>
      </c>
      <c r="G34" s="54" t="s">
        <v>26</v>
      </c>
      <c r="H34" s="55"/>
      <c r="I34" s="56"/>
      <c r="J34" s="57"/>
      <c r="K34" s="58"/>
      <c r="L34" s="56">
        <v>5</v>
      </c>
      <c r="M34" s="56" t="str">
        <f>IF(ISNUMBER(H34),L34*H34,IF(ISNUMBER(J34),J34,IF(J34="RATE ONLY",LOWER("RATE ONLY")," ")))</f>
        <v xml:space="preserve"> 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x14ac:dyDescent="0.2">
      <c r="A35" s="30"/>
      <c r="B35" s="42"/>
      <c r="C35" s="51"/>
      <c r="D35" s="52"/>
      <c r="E35" s="51"/>
      <c r="F35" s="53"/>
      <c r="G35" s="103"/>
      <c r="H35" s="45"/>
      <c r="I35" s="104"/>
      <c r="J35" s="105"/>
      <c r="K35" s="48"/>
      <c r="L35" s="106"/>
      <c r="M35" s="104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ht="22.8" hidden="1" x14ac:dyDescent="0.2">
      <c r="A36" s="30" t="s">
        <v>3</v>
      </c>
      <c r="B36" s="166"/>
      <c r="C36" s="167"/>
      <c r="D36" s="168" t="s">
        <v>3851</v>
      </c>
      <c r="E36" s="159"/>
      <c r="F36" s="161" t="s">
        <v>4649</v>
      </c>
      <c r="G36" s="162" t="s">
        <v>26</v>
      </c>
      <c r="H36" s="163"/>
      <c r="I36" s="164"/>
      <c r="J36" s="165"/>
      <c r="K36" s="58"/>
      <c r="L36" s="56"/>
      <c r="M36" s="56" t="str">
        <f t="shared" si="0"/>
        <v xml:space="preserve"> </v>
      </c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ht="36" hidden="1" x14ac:dyDescent="0.2">
      <c r="A37" s="30" t="s">
        <v>55</v>
      </c>
      <c r="B37" s="150" t="s">
        <v>1564</v>
      </c>
      <c r="C37" s="151"/>
      <c r="D37" s="52"/>
      <c r="E37" s="157"/>
      <c r="F37" s="43" t="s">
        <v>4260</v>
      </c>
      <c r="G37" s="54"/>
      <c r="H37" s="55"/>
      <c r="I37" s="56"/>
      <c r="J37" s="57"/>
      <c r="K37" s="58"/>
      <c r="L37" s="56"/>
      <c r="M37" s="56" t="str">
        <f>IF(ISNUMBER(H37),L37*H37,IF(ISNUMBER(J37),J37,IF(J37="RATE ONLY",LOWER("RATE ONLY")," ")))</f>
        <v xml:space="preserve"> </v>
      </c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hidden="1" x14ac:dyDescent="0.2">
      <c r="A38" s="30"/>
      <c r="B38" s="42"/>
      <c r="C38" s="51"/>
      <c r="D38" s="52"/>
      <c r="E38" s="51"/>
      <c r="F38" s="53"/>
      <c r="G38" s="103"/>
      <c r="H38" s="45"/>
      <c r="I38" s="104"/>
      <c r="J38" s="105"/>
      <c r="K38" s="48"/>
      <c r="L38" s="106"/>
      <c r="M38" s="104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hidden="1" x14ac:dyDescent="0.2">
      <c r="A39" s="30" t="s">
        <v>3</v>
      </c>
      <c r="B39" s="166"/>
      <c r="C39" s="167" t="s">
        <v>1565</v>
      </c>
      <c r="D39" s="168"/>
      <c r="E39" s="159"/>
      <c r="F39" s="176" t="s">
        <v>1316</v>
      </c>
      <c r="G39" s="162" t="s">
        <v>26</v>
      </c>
      <c r="H39" s="163"/>
      <c r="I39" s="164"/>
      <c r="J39" s="165"/>
      <c r="K39" s="58"/>
      <c r="L39" s="56"/>
      <c r="M39" s="56" t="str">
        <f t="shared" si="0"/>
        <v xml:space="preserve"> </v>
      </c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hidden="1" x14ac:dyDescent="0.2">
      <c r="A40" s="30" t="s">
        <v>3</v>
      </c>
      <c r="B40" s="166"/>
      <c r="C40" s="167" t="s">
        <v>1566</v>
      </c>
      <c r="D40" s="168"/>
      <c r="E40" s="159"/>
      <c r="F40" s="176" t="s">
        <v>1567</v>
      </c>
      <c r="G40" s="162" t="s">
        <v>26</v>
      </c>
      <c r="H40" s="163"/>
      <c r="I40" s="164"/>
      <c r="J40" s="165"/>
      <c r="K40" s="58"/>
      <c r="L40" s="56"/>
      <c r="M40" s="56" t="str">
        <f t="shared" si="0"/>
        <v xml:space="preserve"> 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ht="36" hidden="1" x14ac:dyDescent="0.2">
      <c r="A41" s="30" t="s">
        <v>55</v>
      </c>
      <c r="B41" s="150" t="s">
        <v>1568</v>
      </c>
      <c r="C41" s="151"/>
      <c r="D41" s="52"/>
      <c r="E41" s="157"/>
      <c r="F41" s="43" t="s">
        <v>4261</v>
      </c>
      <c r="G41" s="54" t="s">
        <v>8</v>
      </c>
      <c r="H41" s="55"/>
      <c r="I41" s="56"/>
      <c r="J41" s="57"/>
      <c r="K41" s="58"/>
      <c r="L41" s="56"/>
      <c r="M41" s="56" t="str">
        <f>IF(ISNUMBER(H41),L41*H41,IF(ISNUMBER(J41),J41,IF(J41="RATE ONLY",LOWER("RATE ONLY")," ")))</f>
        <v xml:space="preserve"> </v>
      </c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hidden="1" x14ac:dyDescent="0.2">
      <c r="A42" s="30"/>
      <c r="B42" s="42"/>
      <c r="C42" s="51"/>
      <c r="D42" s="52"/>
      <c r="E42" s="51"/>
      <c r="F42" s="53"/>
      <c r="G42" s="103"/>
      <c r="H42" s="45"/>
      <c r="I42" s="104"/>
      <c r="J42" s="105"/>
      <c r="K42" s="48"/>
      <c r="L42" s="106"/>
      <c r="M42" s="104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ht="24" hidden="1" x14ac:dyDescent="0.2">
      <c r="A43" s="30" t="s">
        <v>55</v>
      </c>
      <c r="B43" s="150" t="s">
        <v>1569</v>
      </c>
      <c r="C43" s="151"/>
      <c r="D43" s="52"/>
      <c r="E43" s="157"/>
      <c r="F43" s="43" t="s">
        <v>4262</v>
      </c>
      <c r="G43" s="54"/>
      <c r="H43" s="55"/>
      <c r="I43" s="56"/>
      <c r="J43" s="57"/>
      <c r="K43" s="58"/>
      <c r="L43" s="56"/>
      <c r="M43" s="56" t="str">
        <f>IF(ISNUMBER(H43),L43*H43,IF(ISNUMBER(J43),J43,IF(J43="RATE ONLY",LOWER("RATE ONLY")," ")))</f>
        <v xml:space="preserve"> </v>
      </c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hidden="1" x14ac:dyDescent="0.2">
      <c r="A44" s="30"/>
      <c r="B44" s="42"/>
      <c r="C44" s="51"/>
      <c r="D44" s="52"/>
      <c r="E44" s="51"/>
      <c r="F44" s="53"/>
      <c r="G44" s="103"/>
      <c r="H44" s="45"/>
      <c r="I44" s="104"/>
      <c r="J44" s="105"/>
      <c r="K44" s="48"/>
      <c r="L44" s="106"/>
      <c r="M44" s="104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hidden="1" x14ac:dyDescent="0.2">
      <c r="A45" s="30" t="s">
        <v>3</v>
      </c>
      <c r="B45" s="166"/>
      <c r="C45" s="167" t="s">
        <v>1570</v>
      </c>
      <c r="D45" s="168"/>
      <c r="E45" s="159"/>
      <c r="F45" s="176" t="s">
        <v>1572</v>
      </c>
      <c r="G45" s="162" t="s">
        <v>28</v>
      </c>
      <c r="H45" s="163"/>
      <c r="I45" s="164"/>
      <c r="J45" s="165"/>
      <c r="K45" s="58"/>
      <c r="L45" s="56"/>
      <c r="M45" s="56" t="str">
        <f t="shared" si="0"/>
        <v xml:space="preserve"> </v>
      </c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hidden="1" x14ac:dyDescent="0.2">
      <c r="A46" s="30" t="s">
        <v>3</v>
      </c>
      <c r="B46" s="166"/>
      <c r="C46" s="167" t="s">
        <v>1571</v>
      </c>
      <c r="D46" s="168"/>
      <c r="E46" s="159"/>
      <c r="F46" s="176" t="s">
        <v>1573</v>
      </c>
      <c r="G46" s="162" t="s">
        <v>28</v>
      </c>
      <c r="H46" s="163"/>
      <c r="I46" s="164"/>
      <c r="J46" s="165"/>
      <c r="K46" s="58"/>
      <c r="L46" s="56"/>
      <c r="M46" s="56" t="str">
        <f t="shared" si="0"/>
        <v xml:space="preserve"> </v>
      </c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hidden="1" x14ac:dyDescent="0.2">
      <c r="A47" s="30" t="s">
        <v>3</v>
      </c>
      <c r="B47" s="166"/>
      <c r="C47" s="167" t="s">
        <v>1574</v>
      </c>
      <c r="D47" s="168"/>
      <c r="E47" s="159"/>
      <c r="F47" s="176" t="s">
        <v>1575</v>
      </c>
      <c r="G47" s="162" t="s">
        <v>28</v>
      </c>
      <c r="H47" s="163"/>
      <c r="I47" s="164"/>
      <c r="J47" s="165"/>
      <c r="K47" s="58"/>
      <c r="L47" s="56"/>
      <c r="M47" s="56" t="str">
        <f t="shared" si="0"/>
        <v xml:space="preserve"> </v>
      </c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hidden="1" x14ac:dyDescent="0.2">
      <c r="A48" s="30" t="s">
        <v>3</v>
      </c>
      <c r="B48" s="166"/>
      <c r="C48" s="167" t="s">
        <v>1576</v>
      </c>
      <c r="D48" s="168"/>
      <c r="E48" s="159"/>
      <c r="F48" s="176" t="s">
        <v>1577</v>
      </c>
      <c r="G48" s="162" t="s">
        <v>28</v>
      </c>
      <c r="H48" s="163"/>
      <c r="I48" s="164"/>
      <c r="J48" s="165"/>
      <c r="K48" s="58"/>
      <c r="L48" s="56"/>
      <c r="M48" s="56" t="str">
        <f t="shared" si="0"/>
        <v xml:space="preserve"> </v>
      </c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ht="24" hidden="1" x14ac:dyDescent="0.2">
      <c r="A49" s="30" t="s">
        <v>55</v>
      </c>
      <c r="B49" s="150" t="s">
        <v>1578</v>
      </c>
      <c r="C49" s="151"/>
      <c r="D49" s="52"/>
      <c r="E49" s="157"/>
      <c r="F49" s="43" t="s">
        <v>1579</v>
      </c>
      <c r="G49" s="54"/>
      <c r="H49" s="55"/>
      <c r="I49" s="56"/>
      <c r="J49" s="57"/>
      <c r="K49" s="58"/>
      <c r="L49" s="56"/>
      <c r="M49" s="56" t="str">
        <f>IF(ISNUMBER(H49),L49*H49,IF(ISNUMBER(J49),J49,IF(J49="RATE ONLY",LOWER("RATE ONLY")," ")))</f>
        <v xml:space="preserve"> </v>
      </c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hidden="1" x14ac:dyDescent="0.2">
      <c r="A50" s="30"/>
      <c r="B50" s="42"/>
      <c r="C50" s="51"/>
      <c r="D50" s="52"/>
      <c r="E50" s="51"/>
      <c r="F50" s="53"/>
      <c r="G50" s="103"/>
      <c r="H50" s="45"/>
      <c r="I50" s="104"/>
      <c r="J50" s="105"/>
      <c r="K50" s="48"/>
      <c r="L50" s="106"/>
      <c r="M50" s="104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ht="22.8" hidden="1" x14ac:dyDescent="0.2">
      <c r="A51" s="30" t="s">
        <v>3</v>
      </c>
      <c r="B51" s="166"/>
      <c r="C51" s="167" t="s">
        <v>1580</v>
      </c>
      <c r="D51" s="168"/>
      <c r="E51" s="159"/>
      <c r="F51" s="176" t="s">
        <v>4263</v>
      </c>
      <c r="G51" s="162" t="s">
        <v>26</v>
      </c>
      <c r="H51" s="163"/>
      <c r="I51" s="164"/>
      <c r="J51" s="165"/>
      <c r="K51" s="58"/>
      <c r="L51" s="56"/>
      <c r="M51" s="56" t="str">
        <f t="shared" si="0"/>
        <v xml:space="preserve"> </v>
      </c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ht="45.6" hidden="1" x14ac:dyDescent="0.2">
      <c r="A52" s="30" t="s">
        <v>3</v>
      </c>
      <c r="B52" s="166"/>
      <c r="C52" s="167" t="s">
        <v>1581</v>
      </c>
      <c r="D52" s="168"/>
      <c r="E52" s="159"/>
      <c r="F52" s="176" t="s">
        <v>4264</v>
      </c>
      <c r="G52" s="162" t="s">
        <v>26</v>
      </c>
      <c r="H52" s="163"/>
      <c r="I52" s="164"/>
      <c r="J52" s="165"/>
      <c r="K52" s="58"/>
      <c r="L52" s="56"/>
      <c r="M52" s="56" t="str">
        <f t="shared" si="0"/>
        <v xml:space="preserve"> </v>
      </c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ht="24" x14ac:dyDescent="0.2">
      <c r="A53" s="30" t="s">
        <v>55</v>
      </c>
      <c r="B53" s="150" t="s">
        <v>1582</v>
      </c>
      <c r="C53" s="151"/>
      <c r="D53" s="52"/>
      <c r="E53" s="157"/>
      <c r="F53" s="43" t="s">
        <v>1583</v>
      </c>
      <c r="G53" s="54" t="s">
        <v>3518</v>
      </c>
      <c r="H53" s="55"/>
      <c r="I53" s="56"/>
      <c r="J53" s="57"/>
      <c r="K53" s="58"/>
      <c r="L53" s="56">
        <v>105</v>
      </c>
      <c r="M53" s="56" t="str">
        <f>IF(ISNUMBER(H53),L53*H53,IF(ISNUMBER(J53),J53,IF(J53="RATE ONLY",LOWER("RATE ONLY")," ")))</f>
        <v xml:space="preserve"> </v>
      </c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x14ac:dyDescent="0.2">
      <c r="A54" s="30"/>
      <c r="B54" s="42"/>
      <c r="C54" s="51"/>
      <c r="D54" s="52"/>
      <c r="E54" s="51"/>
      <c r="F54" s="53"/>
      <c r="G54" s="103"/>
      <c r="H54" s="45"/>
      <c r="I54" s="104"/>
      <c r="J54" s="105"/>
      <c r="K54" s="48"/>
      <c r="L54" s="106"/>
      <c r="M54" s="104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ht="24" x14ac:dyDescent="0.2">
      <c r="A55" s="30" t="s">
        <v>55</v>
      </c>
      <c r="B55" s="150" t="s">
        <v>1584</v>
      </c>
      <c r="C55" s="151"/>
      <c r="D55" s="52"/>
      <c r="E55" s="157"/>
      <c r="F55" s="43" t="s">
        <v>1585</v>
      </c>
      <c r="G55" s="54" t="s">
        <v>19</v>
      </c>
      <c r="H55" s="55"/>
      <c r="I55" s="56"/>
      <c r="J55" s="57"/>
      <c r="K55" s="58"/>
      <c r="L55" s="56">
        <v>10</v>
      </c>
      <c r="M55" s="56" t="str">
        <f>IF(ISNUMBER(H55),L55*H55,IF(ISNUMBER(J55),J55,IF(J55="RATE ONLY",LOWER("RATE ONLY")," ")))</f>
        <v xml:space="preserve"> </v>
      </c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x14ac:dyDescent="0.2">
      <c r="A56" s="30"/>
      <c r="B56" s="42"/>
      <c r="C56" s="51"/>
      <c r="D56" s="52"/>
      <c r="E56" s="51"/>
      <c r="F56" s="53"/>
      <c r="G56" s="103"/>
      <c r="H56" s="45"/>
      <c r="I56" s="104"/>
      <c r="J56" s="105"/>
      <c r="K56" s="48"/>
      <c r="L56" s="106"/>
      <c r="M56" s="104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ht="24" hidden="1" x14ac:dyDescent="0.2">
      <c r="A57" s="30" t="s">
        <v>55</v>
      </c>
      <c r="B57" s="150" t="s">
        <v>1586</v>
      </c>
      <c r="C57" s="151"/>
      <c r="D57" s="52"/>
      <c r="E57" s="157"/>
      <c r="F57" s="43" t="s">
        <v>4265</v>
      </c>
      <c r="G57" s="54"/>
      <c r="H57" s="55"/>
      <c r="I57" s="56"/>
      <c r="J57" s="57"/>
      <c r="K57" s="58"/>
      <c r="L57" s="56"/>
      <c r="M57" s="56" t="str">
        <f>IF(ISNUMBER(H57),L57*H57,IF(ISNUMBER(J57),J57,IF(J57="RATE ONLY",LOWER("RATE ONLY")," ")))</f>
        <v xml:space="preserve"> </v>
      </c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hidden="1" x14ac:dyDescent="0.2">
      <c r="A58" s="30"/>
      <c r="B58" s="42"/>
      <c r="C58" s="51"/>
      <c r="D58" s="52"/>
      <c r="E58" s="51"/>
      <c r="F58" s="53"/>
      <c r="G58" s="103"/>
      <c r="H58" s="45"/>
      <c r="I58" s="104"/>
      <c r="J58" s="105"/>
      <c r="K58" s="48"/>
      <c r="L58" s="106"/>
      <c r="M58" s="104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hidden="1" x14ac:dyDescent="0.2">
      <c r="A59" s="30" t="s">
        <v>3</v>
      </c>
      <c r="B59" s="166"/>
      <c r="C59" s="167" t="s">
        <v>1587</v>
      </c>
      <c r="D59" s="168"/>
      <c r="E59" s="159"/>
      <c r="F59" s="176" t="s">
        <v>1591</v>
      </c>
      <c r="G59" s="162" t="s">
        <v>28</v>
      </c>
      <c r="H59" s="163"/>
      <c r="I59" s="164"/>
      <c r="J59" s="165"/>
      <c r="K59" s="58"/>
      <c r="L59" s="56"/>
      <c r="M59" s="56" t="str">
        <f t="shared" si="0"/>
        <v xml:space="preserve"> </v>
      </c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hidden="1" x14ac:dyDescent="0.2">
      <c r="A60" s="30" t="s">
        <v>3</v>
      </c>
      <c r="B60" s="166"/>
      <c r="C60" s="167" t="s">
        <v>1588</v>
      </c>
      <c r="D60" s="168"/>
      <c r="E60" s="159"/>
      <c r="F60" s="176" t="s">
        <v>1592</v>
      </c>
      <c r="G60" s="162" t="s">
        <v>28</v>
      </c>
      <c r="H60" s="163"/>
      <c r="I60" s="164"/>
      <c r="J60" s="165"/>
      <c r="K60" s="58"/>
      <c r="L60" s="56"/>
      <c r="M60" s="56" t="str">
        <f t="shared" si="0"/>
        <v xml:space="preserve"> </v>
      </c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hidden="1" x14ac:dyDescent="0.2">
      <c r="A61" s="30" t="s">
        <v>3</v>
      </c>
      <c r="B61" s="166"/>
      <c r="C61" s="167" t="s">
        <v>1589</v>
      </c>
      <c r="D61" s="168"/>
      <c r="E61" s="159"/>
      <c r="F61" s="176" t="s">
        <v>1593</v>
      </c>
      <c r="G61" s="162" t="s">
        <v>28</v>
      </c>
      <c r="H61" s="163"/>
      <c r="I61" s="164"/>
      <c r="J61" s="165"/>
      <c r="K61" s="58"/>
      <c r="L61" s="56"/>
      <c r="M61" s="56" t="str">
        <f t="shared" si="0"/>
        <v xml:space="preserve"> </v>
      </c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hidden="1" x14ac:dyDescent="0.2">
      <c r="A62" s="30" t="s">
        <v>3</v>
      </c>
      <c r="B62" s="166"/>
      <c r="C62" s="167" t="s">
        <v>1590</v>
      </c>
      <c r="D62" s="168"/>
      <c r="E62" s="159"/>
      <c r="F62" s="176" t="s">
        <v>1594</v>
      </c>
      <c r="G62" s="162" t="s">
        <v>28</v>
      </c>
      <c r="H62" s="163"/>
      <c r="I62" s="164"/>
      <c r="J62" s="165"/>
      <c r="K62" s="58"/>
      <c r="L62" s="56"/>
      <c r="M62" s="56" t="str">
        <f t="shared" si="0"/>
        <v xml:space="preserve"> </v>
      </c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ht="24" hidden="1" x14ac:dyDescent="0.2">
      <c r="A63" s="30" t="s">
        <v>55</v>
      </c>
      <c r="B63" s="150" t="s">
        <v>1595</v>
      </c>
      <c r="C63" s="151"/>
      <c r="D63" s="52"/>
      <c r="E63" s="157"/>
      <c r="F63" s="43" t="s">
        <v>4266</v>
      </c>
      <c r="G63" s="54" t="s">
        <v>19</v>
      </c>
      <c r="H63" s="55"/>
      <c r="I63" s="56"/>
      <c r="J63" s="57"/>
      <c r="K63" s="58"/>
      <c r="L63" s="56"/>
      <c r="M63" s="56" t="str">
        <f>IF(ISNUMBER(H63),L63*H63,IF(ISNUMBER(J63),J63,IF(J63="RATE ONLY",LOWER("RATE ONLY")," ")))</f>
        <v xml:space="preserve"> </v>
      </c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hidden="1" x14ac:dyDescent="0.2">
      <c r="A64" s="30"/>
      <c r="B64" s="42"/>
      <c r="C64" s="51"/>
      <c r="D64" s="52"/>
      <c r="E64" s="51"/>
      <c r="F64" s="53"/>
      <c r="G64" s="103"/>
      <c r="H64" s="45"/>
      <c r="I64" s="104"/>
      <c r="J64" s="105"/>
      <c r="K64" s="48"/>
      <c r="L64" s="106"/>
      <c r="M64" s="104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ht="24" x14ac:dyDescent="0.2">
      <c r="A65" s="30" t="s">
        <v>55</v>
      </c>
      <c r="B65" s="150" t="s">
        <v>1596</v>
      </c>
      <c r="C65" s="151"/>
      <c r="D65" s="52"/>
      <c r="E65" s="157"/>
      <c r="F65" s="43" t="s">
        <v>1597</v>
      </c>
      <c r="G65" s="54" t="s">
        <v>8</v>
      </c>
      <c r="H65" s="55"/>
      <c r="I65" s="56"/>
      <c r="J65" s="57"/>
      <c r="K65" s="58"/>
      <c r="L65" s="56">
        <v>20</v>
      </c>
      <c r="M65" s="56" t="str">
        <f>IF(ISNUMBER(H65),L65*H65,IF(ISNUMBER(J65),J65,IF(J65="RATE ONLY",LOWER("RATE ONLY")," ")))</f>
        <v xml:space="preserve"> </v>
      </c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x14ac:dyDescent="0.2">
      <c r="A66" s="30"/>
      <c r="B66" s="42"/>
      <c r="C66" s="51"/>
      <c r="D66" s="52"/>
      <c r="E66" s="51"/>
      <c r="F66" s="53"/>
      <c r="G66" s="103"/>
      <c r="H66" s="45"/>
      <c r="I66" s="104"/>
      <c r="J66" s="105"/>
      <c r="K66" s="48"/>
      <c r="L66" s="106"/>
      <c r="M66" s="104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ht="24" hidden="1" x14ac:dyDescent="0.2">
      <c r="A67" s="30" t="s">
        <v>55</v>
      </c>
      <c r="B67" s="150" t="s">
        <v>1598</v>
      </c>
      <c r="C67" s="151"/>
      <c r="D67" s="52"/>
      <c r="E67" s="157"/>
      <c r="F67" s="43" t="s">
        <v>4267</v>
      </c>
      <c r="G67" s="54" t="s">
        <v>19</v>
      </c>
      <c r="H67" s="55"/>
      <c r="I67" s="56"/>
      <c r="J67" s="57"/>
      <c r="K67" s="58"/>
      <c r="L67" s="56"/>
      <c r="M67" s="56" t="str">
        <f>IF(ISNUMBER(H67),L67*H67,IF(ISNUMBER(J67),J67,IF(J67="RATE ONLY",LOWER("RATE ONLY")," ")))</f>
        <v xml:space="preserve"> </v>
      </c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hidden="1" x14ac:dyDescent="0.2">
      <c r="A68" s="30"/>
      <c r="B68" s="42"/>
      <c r="C68" s="51"/>
      <c r="D68" s="52"/>
      <c r="E68" s="51"/>
      <c r="F68" s="53"/>
      <c r="G68" s="103"/>
      <c r="H68" s="45"/>
      <c r="I68" s="104"/>
      <c r="J68" s="105"/>
      <c r="K68" s="48"/>
      <c r="L68" s="106"/>
      <c r="M68" s="104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2" customFormat="1" ht="12" hidden="1" x14ac:dyDescent="0.2">
      <c r="A69" s="30" t="s">
        <v>55</v>
      </c>
      <c r="B69" s="150" t="s">
        <v>1599</v>
      </c>
      <c r="C69" s="151"/>
      <c r="D69" s="52"/>
      <c r="E69" s="157"/>
      <c r="F69" s="43" t="s">
        <v>1600</v>
      </c>
      <c r="G69" s="54" t="s">
        <v>8</v>
      </c>
      <c r="H69" s="55"/>
      <c r="I69" s="56"/>
      <c r="J69" s="57"/>
      <c r="K69" s="58"/>
      <c r="L69" s="56"/>
      <c r="M69" s="56" t="str">
        <f>IF(ISNUMBER(H69),L69*H69,IF(ISNUMBER(J69),J69,IF(J69="RATE ONLY",LOWER("RATE ONLY")," ")))</f>
        <v xml:space="preserve"> </v>
      </c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</row>
    <row r="70" spans="1:113" s="112" customFormat="1" hidden="1" x14ac:dyDescent="0.2">
      <c r="A70" s="30"/>
      <c r="B70" s="42"/>
      <c r="C70" s="51"/>
      <c r="D70" s="52"/>
      <c r="E70" s="51"/>
      <c r="F70" s="53"/>
      <c r="G70" s="103"/>
      <c r="H70" s="45"/>
      <c r="I70" s="104"/>
      <c r="J70" s="105"/>
      <c r="K70" s="48"/>
      <c r="L70" s="106"/>
      <c r="M70" s="104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</row>
    <row r="71" spans="1:113" s="112" customFormat="1" ht="12" hidden="1" x14ac:dyDescent="0.2">
      <c r="A71" s="30" t="s">
        <v>55</v>
      </c>
      <c r="B71" s="150" t="s">
        <v>1601</v>
      </c>
      <c r="C71" s="151"/>
      <c r="D71" s="52"/>
      <c r="E71" s="157"/>
      <c r="F71" s="43" t="s">
        <v>1602</v>
      </c>
      <c r="G71" s="54" t="s">
        <v>8</v>
      </c>
      <c r="H71" s="55"/>
      <c r="I71" s="56"/>
      <c r="J71" s="57"/>
      <c r="K71" s="58"/>
      <c r="L71" s="56"/>
      <c r="M71" s="56" t="str">
        <f>IF(ISNUMBER(H71),L71*H71,IF(ISNUMBER(J71),J71,IF(J71="RATE ONLY",LOWER("RATE ONLY")," ")))</f>
        <v xml:space="preserve"> </v>
      </c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</row>
    <row r="72" spans="1:113" s="112" customFormat="1" hidden="1" x14ac:dyDescent="0.2">
      <c r="A72" s="30"/>
      <c r="B72" s="42"/>
      <c r="C72" s="51"/>
      <c r="D72" s="52"/>
      <c r="E72" s="51"/>
      <c r="F72" s="53"/>
      <c r="G72" s="103"/>
      <c r="H72" s="45"/>
      <c r="I72" s="104"/>
      <c r="J72" s="105"/>
      <c r="K72" s="48"/>
      <c r="L72" s="106"/>
      <c r="M72" s="104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</row>
    <row r="73" spans="1:113" s="112" customFormat="1" x14ac:dyDescent="0.2">
      <c r="A73" s="30"/>
      <c r="B73" s="42"/>
      <c r="C73" s="51"/>
      <c r="D73" s="52"/>
      <c r="E73" s="51"/>
      <c r="F73" s="53"/>
      <c r="G73" s="103"/>
      <c r="H73" s="45"/>
      <c r="I73" s="104"/>
      <c r="J73" s="105"/>
      <c r="K73" s="48"/>
      <c r="L73" s="106"/>
      <c r="M73" s="104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</row>
    <row r="74" spans="1:113" s="112" customFormat="1" x14ac:dyDescent="0.2">
      <c r="A74" s="30"/>
      <c r="B74" s="42"/>
      <c r="C74" s="51"/>
      <c r="D74" s="52"/>
      <c r="E74" s="51"/>
      <c r="F74" s="53"/>
      <c r="G74" s="103"/>
      <c r="H74" s="45"/>
      <c r="I74" s="104"/>
      <c r="J74" s="105"/>
      <c r="K74" s="48"/>
      <c r="L74" s="106"/>
      <c r="M74" s="104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</row>
    <row r="75" spans="1:113" s="112" customFormat="1" x14ac:dyDescent="0.2">
      <c r="A75" s="30"/>
      <c r="B75" s="42"/>
      <c r="C75" s="51"/>
      <c r="D75" s="52"/>
      <c r="E75" s="51"/>
      <c r="F75" s="53"/>
      <c r="G75" s="103"/>
      <c r="H75" s="45"/>
      <c r="I75" s="104"/>
      <c r="J75" s="105"/>
      <c r="K75" s="48"/>
      <c r="L75" s="106"/>
      <c r="M75" s="104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</row>
    <row r="76" spans="1:113" s="112" customFormat="1" x14ac:dyDescent="0.2">
      <c r="A76" s="30"/>
      <c r="B76" s="42"/>
      <c r="C76" s="51"/>
      <c r="D76" s="52"/>
      <c r="E76" s="51"/>
      <c r="F76" s="53"/>
      <c r="G76" s="103"/>
      <c r="H76" s="45"/>
      <c r="I76" s="104"/>
      <c r="J76" s="105"/>
      <c r="K76" s="48"/>
      <c r="L76" s="106"/>
      <c r="M76" s="104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</row>
    <row r="77" spans="1:113" s="112" customFormat="1" x14ac:dyDescent="0.2">
      <c r="A77" s="30"/>
      <c r="B77" s="42"/>
      <c r="C77" s="51"/>
      <c r="D77" s="52"/>
      <c r="E77" s="51"/>
      <c r="F77" s="53"/>
      <c r="G77" s="103"/>
      <c r="H77" s="45"/>
      <c r="I77" s="104"/>
      <c r="J77" s="105"/>
      <c r="K77" s="48"/>
      <c r="L77" s="106"/>
      <c r="M77" s="104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</row>
    <row r="78" spans="1:113" s="112" customFormat="1" x14ac:dyDescent="0.2">
      <c r="A78" s="30"/>
      <c r="B78" s="42"/>
      <c r="C78" s="51"/>
      <c r="D78" s="52"/>
      <c r="E78" s="51"/>
      <c r="F78" s="53"/>
      <c r="G78" s="103"/>
      <c r="H78" s="45"/>
      <c r="I78" s="104"/>
      <c r="J78" s="105"/>
      <c r="K78" s="48"/>
      <c r="L78" s="106"/>
      <c r="M78" s="104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</row>
    <row r="79" spans="1:113" s="112" customFormat="1" x14ac:dyDescent="0.2">
      <c r="A79" s="30"/>
      <c r="B79" s="42"/>
      <c r="C79" s="51"/>
      <c r="D79" s="52"/>
      <c r="E79" s="51"/>
      <c r="F79" s="53"/>
      <c r="G79" s="103"/>
      <c r="H79" s="45"/>
      <c r="I79" s="104"/>
      <c r="J79" s="105"/>
      <c r="K79" s="48"/>
      <c r="L79" s="106"/>
      <c r="M79" s="104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</row>
    <row r="80" spans="1:113" s="112" customFormat="1" x14ac:dyDescent="0.2">
      <c r="A80" s="30"/>
      <c r="B80" s="42"/>
      <c r="C80" s="51"/>
      <c r="D80" s="52"/>
      <c r="E80" s="51"/>
      <c r="F80" s="53"/>
      <c r="G80" s="103"/>
      <c r="H80" s="45"/>
      <c r="I80" s="104"/>
      <c r="J80" s="105"/>
      <c r="K80" s="48"/>
      <c r="L80" s="106"/>
      <c r="M80" s="104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</row>
    <row r="81" spans="1:113" s="112" customFormat="1" x14ac:dyDescent="0.2">
      <c r="A81" s="30"/>
      <c r="B81" s="42"/>
      <c r="C81" s="51"/>
      <c r="D81" s="52"/>
      <c r="E81" s="51"/>
      <c r="F81" s="53"/>
      <c r="G81" s="103"/>
      <c r="H81" s="45"/>
      <c r="I81" s="104"/>
      <c r="J81" s="105"/>
      <c r="K81" s="48"/>
      <c r="L81" s="106"/>
      <c r="M81" s="104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</row>
    <row r="82" spans="1:113" s="112" customFormat="1" x14ac:dyDescent="0.2">
      <c r="A82" s="30"/>
      <c r="B82" s="42"/>
      <c r="C82" s="51"/>
      <c r="D82" s="52"/>
      <c r="E82" s="51"/>
      <c r="F82" s="53"/>
      <c r="G82" s="103"/>
      <c r="H82" s="45"/>
      <c r="I82" s="104"/>
      <c r="J82" s="105"/>
      <c r="K82" s="48"/>
      <c r="L82" s="106"/>
      <c r="M82" s="104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</row>
    <row r="83" spans="1:113" s="112" customFormat="1" x14ac:dyDescent="0.2">
      <c r="A83" s="30"/>
      <c r="B83" s="42"/>
      <c r="C83" s="51"/>
      <c r="D83" s="52"/>
      <c r="E83" s="51"/>
      <c r="F83" s="53"/>
      <c r="G83" s="103"/>
      <c r="H83" s="45"/>
      <c r="I83" s="104"/>
      <c r="J83" s="105"/>
      <c r="K83" s="48"/>
      <c r="L83" s="106"/>
      <c r="M83" s="104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</row>
    <row r="84" spans="1:113" s="112" customFormat="1" x14ac:dyDescent="0.2">
      <c r="A84" s="30"/>
      <c r="B84" s="42"/>
      <c r="C84" s="51"/>
      <c r="D84" s="52"/>
      <c r="E84" s="51"/>
      <c r="F84" s="53"/>
      <c r="G84" s="103"/>
      <c r="H84" s="45"/>
      <c r="I84" s="104"/>
      <c r="J84" s="105"/>
      <c r="K84" s="48"/>
      <c r="L84" s="106"/>
      <c r="M84" s="104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</row>
    <row r="85" spans="1:113" s="112" customFormat="1" x14ac:dyDescent="0.2">
      <c r="A85" s="30"/>
      <c r="B85" s="42"/>
      <c r="C85" s="51"/>
      <c r="D85" s="52"/>
      <c r="E85" s="51"/>
      <c r="F85" s="53"/>
      <c r="G85" s="103"/>
      <c r="H85" s="45"/>
      <c r="I85" s="104"/>
      <c r="J85" s="105"/>
      <c r="K85" s="48"/>
      <c r="L85" s="106"/>
      <c r="M85" s="104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</row>
    <row r="86" spans="1:113" s="112" customFormat="1" x14ac:dyDescent="0.2">
      <c r="A86" s="30"/>
      <c r="B86" s="42"/>
      <c r="C86" s="51"/>
      <c r="D86" s="52"/>
      <c r="E86" s="51"/>
      <c r="F86" s="53"/>
      <c r="G86" s="103"/>
      <c r="H86" s="45"/>
      <c r="I86" s="104"/>
      <c r="J86" s="105"/>
      <c r="K86" s="48"/>
      <c r="L86" s="106"/>
      <c r="M86" s="104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</row>
    <row r="87" spans="1:113" s="112" customFormat="1" x14ac:dyDescent="0.2">
      <c r="A87" s="30"/>
      <c r="B87" s="42"/>
      <c r="C87" s="51"/>
      <c r="D87" s="52"/>
      <c r="E87" s="51"/>
      <c r="F87" s="53"/>
      <c r="G87" s="103"/>
      <c r="H87" s="45"/>
      <c r="I87" s="104"/>
      <c r="J87" s="105"/>
      <c r="K87" s="48"/>
      <c r="L87" s="106"/>
      <c r="M87" s="104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</row>
    <row r="88" spans="1:113" s="112" customFormat="1" x14ac:dyDescent="0.2">
      <c r="A88" s="30"/>
      <c r="B88" s="42"/>
      <c r="C88" s="51"/>
      <c r="D88" s="52"/>
      <c r="E88" s="51"/>
      <c r="F88" s="53"/>
      <c r="G88" s="103"/>
      <c r="H88" s="45"/>
      <c r="I88" s="104"/>
      <c r="J88" s="105"/>
      <c r="K88" s="48"/>
      <c r="L88" s="106"/>
      <c r="M88" s="104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</row>
    <row r="89" spans="1:113" s="112" customFormat="1" x14ac:dyDescent="0.2">
      <c r="A89" s="30"/>
      <c r="B89" s="42"/>
      <c r="C89" s="51"/>
      <c r="D89" s="52"/>
      <c r="E89" s="51"/>
      <c r="F89" s="53"/>
      <c r="G89" s="103"/>
      <c r="H89" s="45"/>
      <c r="I89" s="104"/>
      <c r="J89" s="105"/>
      <c r="K89" s="48"/>
      <c r="L89" s="106"/>
      <c r="M89" s="104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</row>
    <row r="90" spans="1:113" s="112" customFormat="1" x14ac:dyDescent="0.2">
      <c r="A90" s="30"/>
      <c r="B90" s="42"/>
      <c r="C90" s="51"/>
      <c r="D90" s="52"/>
      <c r="E90" s="51"/>
      <c r="F90" s="53"/>
      <c r="G90" s="103"/>
      <c r="H90" s="45"/>
      <c r="I90" s="104"/>
      <c r="J90" s="105"/>
      <c r="K90" s="48"/>
      <c r="L90" s="106"/>
      <c r="M90" s="104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</row>
    <row r="91" spans="1:113" s="112" customFormat="1" x14ac:dyDescent="0.2">
      <c r="A91" s="30"/>
      <c r="B91" s="42"/>
      <c r="C91" s="51"/>
      <c r="D91" s="52"/>
      <c r="E91" s="51"/>
      <c r="F91" s="53"/>
      <c r="G91" s="103"/>
      <c r="H91" s="45"/>
      <c r="I91" s="104"/>
      <c r="J91" s="105"/>
      <c r="K91" s="48"/>
      <c r="L91" s="106"/>
      <c r="M91" s="104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</row>
    <row r="92" spans="1:113" s="112" customFormat="1" x14ac:dyDescent="0.2">
      <c r="A92" s="30"/>
      <c r="B92" s="42"/>
      <c r="C92" s="51"/>
      <c r="D92" s="52"/>
      <c r="E92" s="51"/>
      <c r="F92" s="53"/>
      <c r="G92" s="103"/>
      <c r="H92" s="45"/>
      <c r="I92" s="104"/>
      <c r="J92" s="105"/>
      <c r="K92" s="48"/>
      <c r="L92" s="106"/>
      <c r="M92" s="104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</row>
    <row r="93" spans="1:113" s="110" customFormat="1" x14ac:dyDescent="0.2">
      <c r="A93" s="30" t="s">
        <v>4</v>
      </c>
      <c r="B93" s="83"/>
      <c r="C93" s="84"/>
      <c r="D93" s="84"/>
      <c r="E93" s="84"/>
      <c r="F93" s="85"/>
      <c r="G93" s="86"/>
      <c r="H93" s="87"/>
      <c r="I93" s="88"/>
      <c r="J93" s="89"/>
      <c r="K93" s="22"/>
      <c r="L93" s="67"/>
      <c r="M93" s="68"/>
      <c r="N93" s="109"/>
    </row>
    <row r="94" spans="1:113" s="110" customFormat="1" ht="12" x14ac:dyDescent="0.2">
      <c r="A94" s="30" t="s">
        <v>4</v>
      </c>
      <c r="B94" s="90" t="s">
        <v>3857</v>
      </c>
      <c r="C94" s="91"/>
      <c r="D94" s="91"/>
      <c r="E94" s="91"/>
      <c r="F94" s="92"/>
      <c r="G94" s="30"/>
      <c r="H94" s="93"/>
      <c r="I94" s="94"/>
      <c r="J94" s="198"/>
      <c r="K94" s="22"/>
      <c r="L94" s="72"/>
      <c r="M94" s="73">
        <f>SUBTOTAL(9,M$7:M72)</f>
        <v>0</v>
      </c>
      <c r="N94" s="109"/>
    </row>
    <row r="95" spans="1:113" s="110" customFormat="1" x14ac:dyDescent="0.2">
      <c r="A95" s="30" t="s">
        <v>4</v>
      </c>
      <c r="B95" s="96"/>
      <c r="C95" s="97"/>
      <c r="D95" s="97"/>
      <c r="E95" s="97"/>
      <c r="F95" s="98"/>
      <c r="G95" s="99"/>
      <c r="H95" s="100"/>
      <c r="I95" s="101"/>
      <c r="J95" s="102"/>
      <c r="K95" s="22"/>
      <c r="L95" s="81"/>
      <c r="M95" s="82"/>
      <c r="N95" s="109"/>
    </row>
    <row r="96" spans="1:113" s="113" customFormat="1" x14ac:dyDescent="0.2">
      <c r="B96" s="135"/>
      <c r="C96" s="135"/>
      <c r="D96" s="135"/>
      <c r="E96" s="114"/>
      <c r="F96" s="115"/>
      <c r="G96" s="112"/>
      <c r="H96" s="112"/>
      <c r="I96" s="136"/>
      <c r="J96" s="136"/>
      <c r="K96" s="136"/>
      <c r="L96" s="136"/>
      <c r="M96" s="136"/>
      <c r="N96" s="116"/>
    </row>
  </sheetData>
  <autoFilter ref="G1:G96" xr:uid="{9BEDCE21-46AC-4E9E-B05B-EDFB353673F8}"/>
  <dataConsolidate link="1"/>
  <phoneticPr fontId="31" type="noConversion"/>
  <pageMargins left="0.59055118110236215" right="0.19685039370078738" top="0.59055118110236215" bottom="0.59055118110236215" header="0.19685039370078738" footer="0.19685039370078738"/>
  <pageSetup paperSize="9" firstPageNumber="55" orientation="portrait" cellComments="atEnd" useFirstPageNumber="1" r:id="rId1"/>
  <headerFooter>
    <oddFooter>&amp;CPage &amp;P&amp;RPrint date: 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4">
    <tabColor rgb="FFFF0000"/>
  </sheetPr>
  <dimension ref="A1:DI332"/>
  <sheetViews>
    <sheetView view="pageBreakPreview" topLeftCell="B1" zoomScaleNormal="75" zoomScaleSheetLayoutView="100" workbookViewId="0">
      <pane xSplit="7" ySplit="7" topLeftCell="I8" activePane="bottomRight" state="frozenSplit"/>
      <selection activeCell="M64" sqref="M64"/>
      <selection pane="topRight" activeCell="M64" sqref="M64"/>
      <selection pane="bottomLeft" activeCell="M64" sqref="M64"/>
      <selection pane="bottomRight" activeCell="H319" sqref="H8:H319"/>
    </sheetView>
  </sheetViews>
  <sheetFormatPr defaultColWidth="9.109375" defaultRowHeight="11.4" x14ac:dyDescent="0.2"/>
  <cols>
    <col min="1" max="1" width="9.6640625" style="113" hidden="1" customWidth="1"/>
    <col min="2" max="2" width="8.33203125" style="135" customWidth="1"/>
    <col min="3" max="3" width="10" style="135" customWidth="1"/>
    <col min="4" max="4" width="3.33203125" style="135" customWidth="1"/>
    <col min="5" max="5" width="3.33203125" style="114" customWidth="1"/>
    <col min="6" max="6" width="33.6640625" style="115" customWidth="1"/>
    <col min="7" max="7" width="9.6640625" style="112" customWidth="1"/>
    <col min="8" max="8" width="7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4" width="12" style="116" customWidth="1"/>
    <col min="15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4650</v>
      </c>
      <c r="C2" s="128" t="s">
        <v>895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SUBTOTAL(9,M$7:M1304)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24" hidden="1" x14ac:dyDescent="0.2">
      <c r="A7" s="30"/>
      <c r="B7" s="42"/>
      <c r="C7" s="42"/>
      <c r="D7" s="42"/>
      <c r="E7" s="42"/>
      <c r="F7" s="43" t="s">
        <v>895</v>
      </c>
      <c r="G7" s="44"/>
      <c r="H7" s="45"/>
      <c r="I7" s="46"/>
      <c r="J7" s="47"/>
      <c r="K7" s="48"/>
      <c r="L7" s="49"/>
      <c r="M7" s="46"/>
    </row>
    <row r="8" spans="1:113" s="112" customFormat="1" ht="36" x14ac:dyDescent="0.2">
      <c r="A8" s="30" t="s">
        <v>55</v>
      </c>
      <c r="B8" s="150" t="s">
        <v>1603</v>
      </c>
      <c r="C8" s="151"/>
      <c r="D8" s="52"/>
      <c r="E8" s="157"/>
      <c r="F8" s="43" t="s">
        <v>1604</v>
      </c>
      <c r="G8" s="54" t="s">
        <v>99</v>
      </c>
      <c r="H8" s="55"/>
      <c r="I8" s="56"/>
      <c r="J8" s="57"/>
      <c r="K8" s="58"/>
      <c r="L8" s="56">
        <v>50000</v>
      </c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12" x14ac:dyDescent="0.2">
      <c r="A10" s="30" t="s">
        <v>55</v>
      </c>
      <c r="B10" s="150" t="s">
        <v>1605</v>
      </c>
      <c r="C10" s="151"/>
      <c r="D10" s="52"/>
      <c r="E10" s="157"/>
      <c r="F10" s="43" t="s">
        <v>1607</v>
      </c>
      <c r="G10" s="54"/>
      <c r="H10" s="55"/>
      <c r="I10" s="56"/>
      <c r="J10" s="57"/>
      <c r="K10" s="58"/>
      <c r="L10" s="56"/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/>
      <c r="B11" s="42"/>
      <c r="C11" s="51"/>
      <c r="D11" s="52"/>
      <c r="E11" s="51"/>
      <c r="F11" s="53"/>
      <c r="G11" s="103"/>
      <c r="H11" s="45"/>
      <c r="I11" s="104"/>
      <c r="J11" s="105"/>
      <c r="K11" s="48"/>
      <c r="L11" s="106"/>
      <c r="M11" s="104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idden="1" x14ac:dyDescent="0.2">
      <c r="A12" s="30" t="s">
        <v>56</v>
      </c>
      <c r="B12" s="155"/>
      <c r="C12" s="151" t="s">
        <v>1606</v>
      </c>
      <c r="D12" s="52"/>
      <c r="E12" s="157"/>
      <c r="F12" s="53" t="s">
        <v>1608</v>
      </c>
      <c r="G12" s="54"/>
      <c r="H12" s="55"/>
      <c r="I12" s="56"/>
      <c r="J12" s="57"/>
      <c r="K12" s="58"/>
      <c r="L12" s="56"/>
      <c r="M12" s="56" t="str">
        <f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idden="1" x14ac:dyDescent="0.2">
      <c r="A13" s="30"/>
      <c r="B13" s="42"/>
      <c r="C13" s="51"/>
      <c r="D13" s="52"/>
      <c r="E13" s="51"/>
      <c r="F13" s="53"/>
      <c r="G13" s="103"/>
      <c r="H13" s="45"/>
      <c r="I13" s="104"/>
      <c r="J13" s="105"/>
      <c r="K13" s="48"/>
      <c r="L13" s="106"/>
      <c r="M13" s="104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22.8" hidden="1" x14ac:dyDescent="0.2">
      <c r="A14" s="30" t="s">
        <v>3</v>
      </c>
      <c r="B14" s="166"/>
      <c r="C14" s="167"/>
      <c r="D14" s="160" t="s">
        <v>3850</v>
      </c>
      <c r="E14" s="171"/>
      <c r="F14" s="161" t="s">
        <v>4651</v>
      </c>
      <c r="G14" s="162" t="s">
        <v>16</v>
      </c>
      <c r="H14" s="163"/>
      <c r="I14" s="164"/>
      <c r="J14" s="165"/>
      <c r="K14" s="58"/>
      <c r="L14" s="56"/>
      <c r="M14" s="56" t="str">
        <f t="shared" ref="M14:M48" si="0">IF(ISNUMBER(H14),L14*H14,IF(ISNUMBER(J14),J14,IF(J14="RATE ONLY",LOWER("RATE ONLY")," ")))</f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22.8" hidden="1" x14ac:dyDescent="0.2">
      <c r="A15" s="30" t="s">
        <v>3</v>
      </c>
      <c r="B15" s="166"/>
      <c r="C15" s="167"/>
      <c r="D15" s="160" t="s">
        <v>3851</v>
      </c>
      <c r="E15" s="171"/>
      <c r="F15" s="161" t="s">
        <v>4651</v>
      </c>
      <c r="G15" s="162" t="s">
        <v>16</v>
      </c>
      <c r="H15" s="163"/>
      <c r="I15" s="164"/>
      <c r="J15" s="165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idden="1" x14ac:dyDescent="0.2">
      <c r="A16" s="30" t="s">
        <v>3</v>
      </c>
      <c r="B16" s="166"/>
      <c r="C16" s="167"/>
      <c r="D16" s="160" t="s">
        <v>3852</v>
      </c>
      <c r="E16" s="171"/>
      <c r="F16" s="161" t="s">
        <v>4652</v>
      </c>
      <c r="G16" s="162" t="s">
        <v>16</v>
      </c>
      <c r="H16" s="163"/>
      <c r="I16" s="164"/>
      <c r="J16" s="165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 t="s">
        <v>56</v>
      </c>
      <c r="B17" s="155"/>
      <c r="C17" s="151" t="s">
        <v>1609</v>
      </c>
      <c r="D17" s="52"/>
      <c r="E17" s="157"/>
      <c r="F17" s="53" t="s">
        <v>1610</v>
      </c>
      <c r="G17" s="54"/>
      <c r="H17" s="55"/>
      <c r="I17" s="56"/>
      <c r="J17" s="57"/>
      <c r="K17" s="58"/>
      <c r="L17" s="56"/>
      <c r="M17" s="56" t="str">
        <f>IF(ISNUMBER(H17),L17*H17,IF(ISNUMBER(J17),J17,IF(J17="RATE ONLY",LOWER("RATE ONLY")," ")))</f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x14ac:dyDescent="0.2">
      <c r="A18" s="30"/>
      <c r="B18" s="42"/>
      <c r="C18" s="51"/>
      <c r="D18" s="52"/>
      <c r="E18" s="51"/>
      <c r="F18" s="53"/>
      <c r="G18" s="103"/>
      <c r="H18" s="45"/>
      <c r="I18" s="104"/>
      <c r="J18" s="105"/>
      <c r="K18" s="48"/>
      <c r="L18" s="106"/>
      <c r="M18" s="104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x14ac:dyDescent="0.2">
      <c r="A19" s="30" t="s">
        <v>3</v>
      </c>
      <c r="B19" s="155"/>
      <c r="C19" s="151"/>
      <c r="D19" s="52" t="s">
        <v>3850</v>
      </c>
      <c r="E19" s="157"/>
      <c r="F19" s="53" t="s">
        <v>5182</v>
      </c>
      <c r="G19" s="54" t="s">
        <v>16</v>
      </c>
      <c r="H19" s="55"/>
      <c r="I19" s="56"/>
      <c r="J19" s="57"/>
      <c r="K19" s="58"/>
      <c r="L19" s="56">
        <v>10000</v>
      </c>
      <c r="M19" s="56" t="str">
        <f>IF(ISNUMBER(H19),L19*H19,IF(ISNUMBER(J19),J19,IF(J19="RATE ONLY",LOWER("RATE ONLY")," ")))</f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x14ac:dyDescent="0.2">
      <c r="A20" s="30"/>
      <c r="B20" s="42"/>
      <c r="C20" s="51"/>
      <c r="D20" s="52"/>
      <c r="E20" s="51"/>
      <c r="F20" s="53"/>
      <c r="G20" s="103"/>
      <c r="H20" s="45"/>
      <c r="I20" s="104"/>
      <c r="J20" s="105"/>
      <c r="K20" s="48"/>
      <c r="L20" s="106"/>
      <c r="M20" s="104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22.8" hidden="1" x14ac:dyDescent="0.2">
      <c r="A21" s="30" t="s">
        <v>3</v>
      </c>
      <c r="B21" s="166"/>
      <c r="C21" s="167"/>
      <c r="D21" s="160" t="s">
        <v>3851</v>
      </c>
      <c r="E21" s="171"/>
      <c r="F21" s="161" t="s">
        <v>4651</v>
      </c>
      <c r="G21" s="162" t="s">
        <v>16</v>
      </c>
      <c r="H21" s="163"/>
      <c r="I21" s="164"/>
      <c r="J21" s="165"/>
      <c r="K21" s="58"/>
      <c r="L21" s="56"/>
      <c r="M21" s="56" t="str">
        <f t="shared" si="0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hidden="1" x14ac:dyDescent="0.2">
      <c r="A22" s="30" t="s">
        <v>3</v>
      </c>
      <c r="B22" s="166"/>
      <c r="C22" s="167"/>
      <c r="D22" s="160" t="s">
        <v>3852</v>
      </c>
      <c r="E22" s="171"/>
      <c r="F22" s="161" t="s">
        <v>4652</v>
      </c>
      <c r="G22" s="162" t="s">
        <v>16</v>
      </c>
      <c r="H22" s="163"/>
      <c r="I22" s="164"/>
      <c r="J22" s="165"/>
      <c r="K22" s="58"/>
      <c r="L22" s="56"/>
      <c r="M22" s="56" t="str">
        <f t="shared" si="0"/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t="24" hidden="1" x14ac:dyDescent="0.2">
      <c r="A23" s="30" t="s">
        <v>55</v>
      </c>
      <c r="B23" s="150" t="s">
        <v>1611</v>
      </c>
      <c r="C23" s="151"/>
      <c r="D23" s="52"/>
      <c r="E23" s="157"/>
      <c r="F23" s="43" t="s">
        <v>1612</v>
      </c>
      <c r="G23" s="54" t="s">
        <v>99</v>
      </c>
      <c r="H23" s="55"/>
      <c r="I23" s="56"/>
      <c r="J23" s="57"/>
      <c r="K23" s="58"/>
      <c r="L23" s="56"/>
      <c r="M23" s="56" t="str">
        <f>IF(ISNUMBER(H23),L23*H23,IF(ISNUMBER(J23),J23,IF(J23="RATE ONLY",LOWER("RATE ONLY")," ")))</f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idden="1" x14ac:dyDescent="0.2">
      <c r="A24" s="30"/>
      <c r="B24" s="42"/>
      <c r="C24" s="51"/>
      <c r="D24" s="52"/>
      <c r="E24" s="51"/>
      <c r="F24" s="53"/>
      <c r="G24" s="103"/>
      <c r="H24" s="45"/>
      <c r="I24" s="104"/>
      <c r="J24" s="105"/>
      <c r="K24" s="48"/>
      <c r="L24" s="106"/>
      <c r="M24" s="104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ht="24" hidden="1" x14ac:dyDescent="0.2">
      <c r="A25" s="30" t="s">
        <v>55</v>
      </c>
      <c r="B25" s="150" t="s">
        <v>1613</v>
      </c>
      <c r="C25" s="151"/>
      <c r="D25" s="52"/>
      <c r="E25" s="157"/>
      <c r="F25" s="43" t="s">
        <v>1614</v>
      </c>
      <c r="G25" s="54" t="s">
        <v>99</v>
      </c>
      <c r="H25" s="55"/>
      <c r="I25" s="56"/>
      <c r="J25" s="57"/>
      <c r="K25" s="58"/>
      <c r="L25" s="56"/>
      <c r="M25" s="56" t="str">
        <f>IF(ISNUMBER(H25),L25*H25,IF(ISNUMBER(J25),J25,IF(J25="RATE ONLY",LOWER("RATE ONLY")," ")))</f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idden="1" x14ac:dyDescent="0.2">
      <c r="A26" s="30"/>
      <c r="B26" s="42"/>
      <c r="C26" s="51"/>
      <c r="D26" s="52"/>
      <c r="E26" s="51"/>
      <c r="F26" s="53"/>
      <c r="G26" s="103"/>
      <c r="H26" s="45"/>
      <c r="I26" s="104"/>
      <c r="J26" s="105"/>
      <c r="K26" s="48"/>
      <c r="L26" s="106"/>
      <c r="M26" s="104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ht="24" x14ac:dyDescent="0.2">
      <c r="A27" s="30" t="s">
        <v>55</v>
      </c>
      <c r="B27" s="150" t="s">
        <v>1615</v>
      </c>
      <c r="C27" s="151"/>
      <c r="D27" s="52"/>
      <c r="E27" s="157"/>
      <c r="F27" s="43" t="s">
        <v>1616</v>
      </c>
      <c r="G27" s="54" t="s">
        <v>8</v>
      </c>
      <c r="H27" s="55"/>
      <c r="I27" s="56"/>
      <c r="J27" s="57"/>
      <c r="K27" s="58"/>
      <c r="L27" s="56">
        <v>45</v>
      </c>
      <c r="M27" s="56" t="str">
        <f>IF(ISNUMBER(H27),L27*H27,IF(ISNUMBER(J27),J27,IF(J27="RATE ONLY",LOWER("RATE ONLY")," ")))</f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x14ac:dyDescent="0.2">
      <c r="A28" s="30"/>
      <c r="B28" s="42"/>
      <c r="C28" s="51"/>
      <c r="D28" s="52"/>
      <c r="E28" s="51"/>
      <c r="F28" s="53"/>
      <c r="G28" s="103"/>
      <c r="H28" s="45"/>
      <c r="I28" s="104"/>
      <c r="J28" s="105"/>
      <c r="K28" s="48"/>
      <c r="L28" s="106"/>
      <c r="M28" s="104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ht="24" hidden="1" x14ac:dyDescent="0.2">
      <c r="A29" s="30" t="s">
        <v>55</v>
      </c>
      <c r="B29" s="150" t="s">
        <v>1617</v>
      </c>
      <c r="C29" s="151"/>
      <c r="D29" s="52"/>
      <c r="E29" s="157"/>
      <c r="F29" s="43" t="s">
        <v>1618</v>
      </c>
      <c r="G29" s="54" t="s">
        <v>8</v>
      </c>
      <c r="H29" s="55"/>
      <c r="I29" s="56"/>
      <c r="J29" s="57"/>
      <c r="K29" s="58"/>
      <c r="L29" s="56"/>
      <c r="M29" s="56" t="str">
        <f>IF(ISNUMBER(H29),L29*H29,IF(ISNUMBER(J29),J29,IF(J29="RATE ONLY",LOWER("RATE ONLY")," ")))</f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hidden="1" x14ac:dyDescent="0.2">
      <c r="A30" s="30"/>
      <c r="B30" s="42"/>
      <c r="C30" s="51"/>
      <c r="D30" s="52"/>
      <c r="E30" s="51"/>
      <c r="F30" s="53"/>
      <c r="G30" s="103"/>
      <c r="H30" s="45"/>
      <c r="I30" s="104"/>
      <c r="J30" s="105"/>
      <c r="K30" s="48"/>
      <c r="L30" s="106"/>
      <c r="M30" s="104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ht="24" hidden="1" x14ac:dyDescent="0.2">
      <c r="A31" s="30" t="s">
        <v>55</v>
      </c>
      <c r="B31" s="150" t="s">
        <v>1619</v>
      </c>
      <c r="C31" s="151"/>
      <c r="D31" s="52"/>
      <c r="E31" s="157"/>
      <c r="F31" s="43" t="s">
        <v>1621</v>
      </c>
      <c r="G31" s="54"/>
      <c r="H31" s="55"/>
      <c r="I31" s="56"/>
      <c r="J31" s="57"/>
      <c r="K31" s="58"/>
      <c r="L31" s="56"/>
      <c r="M31" s="56" t="str">
        <f>IF(ISNUMBER(H31),L31*H31,IF(ISNUMBER(J31),J31,IF(J31="RATE ONLY",LOWER("RATE ONLY")," ")))</f>
        <v xml:space="preserve"> </v>
      </c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hidden="1" x14ac:dyDescent="0.2">
      <c r="A32" s="30"/>
      <c r="B32" s="42"/>
      <c r="C32" s="51"/>
      <c r="D32" s="52"/>
      <c r="E32" s="51"/>
      <c r="F32" s="53"/>
      <c r="G32" s="103"/>
      <c r="H32" s="45"/>
      <c r="I32" s="104"/>
      <c r="J32" s="105"/>
      <c r="K32" s="48"/>
      <c r="L32" s="106"/>
      <c r="M32" s="104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ht="34.200000000000003" hidden="1" x14ac:dyDescent="0.2">
      <c r="A33" s="30" t="s">
        <v>3</v>
      </c>
      <c r="B33" s="166"/>
      <c r="C33" s="167" t="s">
        <v>1620</v>
      </c>
      <c r="D33" s="160"/>
      <c r="E33" s="171"/>
      <c r="F33" s="161" t="s">
        <v>1622</v>
      </c>
      <c r="G33" s="162" t="s">
        <v>19</v>
      </c>
      <c r="H33" s="163"/>
      <c r="I33" s="164"/>
      <c r="J33" s="165"/>
      <c r="K33" s="58"/>
      <c r="L33" s="56"/>
      <c r="M33" s="56" t="str">
        <f t="shared" si="0"/>
        <v xml:space="preserve"> 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ht="34.200000000000003" hidden="1" x14ac:dyDescent="0.2">
      <c r="A34" s="30" t="s">
        <v>3</v>
      </c>
      <c r="B34" s="166"/>
      <c r="C34" s="167" t="s">
        <v>1623</v>
      </c>
      <c r="D34" s="160"/>
      <c r="E34" s="171"/>
      <c r="F34" s="161" t="s">
        <v>1624</v>
      </c>
      <c r="G34" s="162" t="s">
        <v>19</v>
      </c>
      <c r="H34" s="163"/>
      <c r="I34" s="164"/>
      <c r="J34" s="165"/>
      <c r="K34" s="58"/>
      <c r="L34" s="56"/>
      <c r="M34" s="56" t="str">
        <f t="shared" si="0"/>
        <v xml:space="preserve"> 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ht="24" hidden="1" x14ac:dyDescent="0.2">
      <c r="A35" s="30" t="s">
        <v>55</v>
      </c>
      <c r="B35" s="150" t="s">
        <v>1625</v>
      </c>
      <c r="C35" s="151"/>
      <c r="D35" s="52"/>
      <c r="E35" s="157"/>
      <c r="F35" s="43" t="s">
        <v>1628</v>
      </c>
      <c r="G35" s="54"/>
      <c r="H35" s="55"/>
      <c r="I35" s="56"/>
      <c r="J35" s="57"/>
      <c r="K35" s="58"/>
      <c r="L35" s="56"/>
      <c r="M35" s="56" t="str">
        <f>IF(ISNUMBER(H35),L35*H35,IF(ISNUMBER(J35),J35,IF(J35="RATE ONLY",LOWER("RATE ONLY")," ")))</f>
        <v xml:space="preserve"> </v>
      </c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hidden="1" x14ac:dyDescent="0.2">
      <c r="A36" s="30"/>
      <c r="B36" s="42"/>
      <c r="C36" s="51"/>
      <c r="D36" s="52"/>
      <c r="E36" s="51"/>
      <c r="F36" s="53"/>
      <c r="G36" s="103"/>
      <c r="H36" s="45"/>
      <c r="I36" s="104"/>
      <c r="J36" s="105"/>
      <c r="K36" s="48"/>
      <c r="L36" s="106"/>
      <c r="M36" s="104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ht="22.8" hidden="1" x14ac:dyDescent="0.2">
      <c r="A37" s="30" t="s">
        <v>3</v>
      </c>
      <c r="B37" s="166"/>
      <c r="C37" s="167" t="s">
        <v>1626</v>
      </c>
      <c r="D37" s="160"/>
      <c r="E37" s="171"/>
      <c r="F37" s="161" t="s">
        <v>4250</v>
      </c>
      <c r="G37" s="162" t="s">
        <v>8</v>
      </c>
      <c r="H37" s="163"/>
      <c r="I37" s="164"/>
      <c r="J37" s="165"/>
      <c r="K37" s="58"/>
      <c r="L37" s="56"/>
      <c r="M37" s="56" t="str">
        <f t="shared" si="0"/>
        <v xml:space="preserve"> </v>
      </c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ht="22.8" hidden="1" x14ac:dyDescent="0.2">
      <c r="A38" s="30" t="s">
        <v>3</v>
      </c>
      <c r="B38" s="166"/>
      <c r="C38" s="167" t="s">
        <v>1627</v>
      </c>
      <c r="D38" s="160"/>
      <c r="E38" s="171"/>
      <c r="F38" s="161" t="s">
        <v>4251</v>
      </c>
      <c r="G38" s="162" t="s">
        <v>8</v>
      </c>
      <c r="H38" s="163"/>
      <c r="I38" s="164"/>
      <c r="J38" s="165"/>
      <c r="K38" s="58"/>
      <c r="L38" s="56"/>
      <c r="M38" s="56" t="str">
        <f t="shared" si="0"/>
        <v xml:space="preserve"> </v>
      </c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ht="22.8" hidden="1" x14ac:dyDescent="0.2">
      <c r="A39" s="30" t="s">
        <v>3</v>
      </c>
      <c r="B39" s="166"/>
      <c r="C39" s="167" t="s">
        <v>1629</v>
      </c>
      <c r="D39" s="160"/>
      <c r="E39" s="171"/>
      <c r="F39" s="161" t="s">
        <v>4252</v>
      </c>
      <c r="G39" s="162" t="s">
        <v>8</v>
      </c>
      <c r="H39" s="163"/>
      <c r="I39" s="164"/>
      <c r="J39" s="165"/>
      <c r="K39" s="58"/>
      <c r="L39" s="56"/>
      <c r="M39" s="56" t="str">
        <f t="shared" si="0"/>
        <v xml:space="preserve"> </v>
      </c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ht="22.8" hidden="1" x14ac:dyDescent="0.2">
      <c r="A40" s="30" t="s">
        <v>3</v>
      </c>
      <c r="B40" s="166"/>
      <c r="C40" s="167" t="s">
        <v>1630</v>
      </c>
      <c r="D40" s="160"/>
      <c r="E40" s="171"/>
      <c r="F40" s="161" t="s">
        <v>4253</v>
      </c>
      <c r="G40" s="162" t="s">
        <v>8</v>
      </c>
      <c r="H40" s="163"/>
      <c r="I40" s="164"/>
      <c r="J40" s="165"/>
      <c r="K40" s="58"/>
      <c r="L40" s="56"/>
      <c r="M40" s="56" t="str">
        <f t="shared" si="0"/>
        <v xml:space="preserve"> 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ht="24" hidden="1" x14ac:dyDescent="0.2">
      <c r="A41" s="30" t="s">
        <v>55</v>
      </c>
      <c r="B41" s="150" t="s">
        <v>1631</v>
      </c>
      <c r="C41" s="151"/>
      <c r="D41" s="52"/>
      <c r="E41" s="157"/>
      <c r="F41" s="43" t="s">
        <v>1632</v>
      </c>
      <c r="G41" s="54" t="s">
        <v>8</v>
      </c>
      <c r="H41" s="55"/>
      <c r="I41" s="56"/>
      <c r="J41" s="57"/>
      <c r="K41" s="58"/>
      <c r="L41" s="56"/>
      <c r="M41" s="56" t="str">
        <f>IF(ISNUMBER(H41),L41*H41,IF(ISNUMBER(J41),J41,IF(J41="RATE ONLY",LOWER("RATE ONLY")," ")))</f>
        <v xml:space="preserve"> </v>
      </c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hidden="1" x14ac:dyDescent="0.2">
      <c r="A42" s="30"/>
      <c r="B42" s="42"/>
      <c r="C42" s="51"/>
      <c r="D42" s="52"/>
      <c r="E42" s="51"/>
      <c r="F42" s="53"/>
      <c r="G42" s="103"/>
      <c r="H42" s="45"/>
      <c r="I42" s="104"/>
      <c r="J42" s="105"/>
      <c r="K42" s="48"/>
      <c r="L42" s="106"/>
      <c r="M42" s="104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ht="24" hidden="1" x14ac:dyDescent="0.2">
      <c r="A43" s="30" t="s">
        <v>55</v>
      </c>
      <c r="B43" s="150" t="s">
        <v>1633</v>
      </c>
      <c r="C43" s="151"/>
      <c r="D43" s="52"/>
      <c r="E43" s="157"/>
      <c r="F43" s="43" t="s">
        <v>1634</v>
      </c>
      <c r="G43" s="54"/>
      <c r="H43" s="55"/>
      <c r="I43" s="56"/>
      <c r="J43" s="57"/>
      <c r="K43" s="58"/>
      <c r="L43" s="56"/>
      <c r="M43" s="56" t="str">
        <f>IF(ISNUMBER(H43),L43*H43,IF(ISNUMBER(J43),J43,IF(J43="RATE ONLY",LOWER("RATE ONLY")," ")))</f>
        <v xml:space="preserve"> </v>
      </c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hidden="1" x14ac:dyDescent="0.2">
      <c r="A44" s="30"/>
      <c r="B44" s="42"/>
      <c r="C44" s="51"/>
      <c r="D44" s="52"/>
      <c r="E44" s="51"/>
      <c r="F44" s="53"/>
      <c r="G44" s="103"/>
      <c r="H44" s="45"/>
      <c r="I44" s="104"/>
      <c r="J44" s="105"/>
      <c r="K44" s="48"/>
      <c r="L44" s="106"/>
      <c r="M44" s="104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hidden="1" x14ac:dyDescent="0.2">
      <c r="A45" s="30" t="s">
        <v>3</v>
      </c>
      <c r="B45" s="166"/>
      <c r="C45" s="167" t="s">
        <v>1635</v>
      </c>
      <c r="D45" s="160"/>
      <c r="E45" s="171"/>
      <c r="F45" s="161" t="s">
        <v>1391</v>
      </c>
      <c r="G45" s="162" t="s">
        <v>19</v>
      </c>
      <c r="H45" s="163"/>
      <c r="I45" s="164"/>
      <c r="J45" s="165"/>
      <c r="K45" s="58"/>
      <c r="L45" s="56"/>
      <c r="M45" s="56" t="str">
        <f t="shared" si="0"/>
        <v xml:space="preserve"> </v>
      </c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ht="22.8" hidden="1" x14ac:dyDescent="0.2">
      <c r="A46" s="30" t="s">
        <v>3</v>
      </c>
      <c r="B46" s="166"/>
      <c r="C46" s="167" t="s">
        <v>1636</v>
      </c>
      <c r="D46" s="160"/>
      <c r="E46" s="171"/>
      <c r="F46" s="161" t="s">
        <v>4254</v>
      </c>
      <c r="G46" s="162" t="s">
        <v>19</v>
      </c>
      <c r="H46" s="163"/>
      <c r="I46" s="164"/>
      <c r="J46" s="165"/>
      <c r="K46" s="58"/>
      <c r="L46" s="56"/>
      <c r="M46" s="56" t="str">
        <f t="shared" si="0"/>
        <v xml:space="preserve"> </v>
      </c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hidden="1" x14ac:dyDescent="0.2">
      <c r="A47" s="30" t="s">
        <v>3</v>
      </c>
      <c r="B47" s="166"/>
      <c r="C47" s="167" t="s">
        <v>1637</v>
      </c>
      <c r="D47" s="160"/>
      <c r="E47" s="171"/>
      <c r="F47" s="161" t="s">
        <v>1393</v>
      </c>
      <c r="G47" s="162" t="s">
        <v>19</v>
      </c>
      <c r="H47" s="163"/>
      <c r="I47" s="164"/>
      <c r="J47" s="165"/>
      <c r="K47" s="58"/>
      <c r="L47" s="56"/>
      <c r="M47" s="56" t="str">
        <f t="shared" si="0"/>
        <v xml:space="preserve"> </v>
      </c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hidden="1" x14ac:dyDescent="0.2">
      <c r="A48" s="30" t="s">
        <v>3</v>
      </c>
      <c r="B48" s="166"/>
      <c r="C48" s="167" t="s">
        <v>1638</v>
      </c>
      <c r="D48" s="160"/>
      <c r="E48" s="171"/>
      <c r="F48" s="161" t="s">
        <v>1639</v>
      </c>
      <c r="G48" s="162" t="s">
        <v>19</v>
      </c>
      <c r="H48" s="163"/>
      <c r="I48" s="164"/>
      <c r="J48" s="165"/>
      <c r="K48" s="58"/>
      <c r="L48" s="56"/>
      <c r="M48" s="56" t="str">
        <f t="shared" si="0"/>
        <v xml:space="preserve"> </v>
      </c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ht="12" hidden="1" x14ac:dyDescent="0.2">
      <c r="A49" s="30" t="s">
        <v>55</v>
      </c>
      <c r="B49" s="150" t="s">
        <v>1640</v>
      </c>
      <c r="C49" s="151"/>
      <c r="D49" s="52"/>
      <c r="E49" s="157"/>
      <c r="F49" s="43" t="s">
        <v>1641</v>
      </c>
      <c r="G49" s="54" t="s">
        <v>3518</v>
      </c>
      <c r="H49" s="55"/>
      <c r="I49" s="56"/>
      <c r="J49" s="57"/>
      <c r="K49" s="58"/>
      <c r="L49" s="56"/>
      <c r="M49" s="56" t="str">
        <f>IF(ISNUMBER(H49),L49*H49,IF(ISNUMBER(J49),J49,IF(J49="RATE ONLY",LOWER("RATE ONLY")," ")))</f>
        <v xml:space="preserve"> </v>
      </c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hidden="1" x14ac:dyDescent="0.2">
      <c r="A50" s="30"/>
      <c r="B50" s="42"/>
      <c r="C50" s="51"/>
      <c r="D50" s="52"/>
      <c r="E50" s="51"/>
      <c r="F50" s="53"/>
      <c r="G50" s="103"/>
      <c r="H50" s="45"/>
      <c r="I50" s="104"/>
      <c r="J50" s="105"/>
      <c r="K50" s="48"/>
      <c r="L50" s="106"/>
      <c r="M50" s="104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ht="12" hidden="1" x14ac:dyDescent="0.2">
      <c r="A51" s="30" t="s">
        <v>55</v>
      </c>
      <c r="B51" s="150" t="s">
        <v>1642</v>
      </c>
      <c r="C51" s="151"/>
      <c r="D51" s="52"/>
      <c r="E51" s="157"/>
      <c r="F51" s="43" t="s">
        <v>1643</v>
      </c>
      <c r="G51" s="54" t="s">
        <v>8</v>
      </c>
      <c r="H51" s="55"/>
      <c r="I51" s="56"/>
      <c r="J51" s="57"/>
      <c r="K51" s="58"/>
      <c r="L51" s="56"/>
      <c r="M51" s="56" t="str">
        <f>IF(ISNUMBER(H51),L51*H51,IF(ISNUMBER(J51),J51,IF(J51="RATE ONLY",LOWER("RATE ONLY")," ")))</f>
        <v xml:space="preserve"> </v>
      </c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hidden="1" x14ac:dyDescent="0.2">
      <c r="A52" s="30"/>
      <c r="B52" s="42"/>
      <c r="C52" s="51"/>
      <c r="D52" s="52"/>
      <c r="E52" s="51"/>
      <c r="F52" s="53"/>
      <c r="G52" s="103"/>
      <c r="H52" s="45"/>
      <c r="I52" s="104"/>
      <c r="J52" s="105"/>
      <c r="K52" s="48"/>
      <c r="L52" s="106"/>
      <c r="M52" s="104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ht="24" hidden="1" x14ac:dyDescent="0.2">
      <c r="A53" s="30" t="s">
        <v>55</v>
      </c>
      <c r="B53" s="150" t="s">
        <v>1644</v>
      </c>
      <c r="C53" s="151"/>
      <c r="D53" s="52"/>
      <c r="E53" s="157"/>
      <c r="F53" s="43" t="s">
        <v>4255</v>
      </c>
      <c r="G53" s="54" t="s">
        <v>8</v>
      </c>
      <c r="H53" s="55"/>
      <c r="I53" s="56"/>
      <c r="J53" s="57"/>
      <c r="K53" s="58"/>
      <c r="L53" s="56"/>
      <c r="M53" s="56" t="str">
        <f>IF(ISNUMBER(H53),L53*H53,IF(ISNUMBER(J53),J53,IF(J53="RATE ONLY",LOWER("RATE ONLY")," ")))</f>
        <v xml:space="preserve"> </v>
      </c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hidden="1" x14ac:dyDescent="0.2">
      <c r="A54" s="30"/>
      <c r="B54" s="42"/>
      <c r="C54" s="51"/>
      <c r="D54" s="52"/>
      <c r="E54" s="51"/>
      <c r="F54" s="53"/>
      <c r="G54" s="103"/>
      <c r="H54" s="45"/>
      <c r="I54" s="104"/>
      <c r="J54" s="105"/>
      <c r="K54" s="48"/>
      <c r="L54" s="106"/>
      <c r="M54" s="104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ht="36" hidden="1" x14ac:dyDescent="0.2">
      <c r="A55" s="30" t="s">
        <v>55</v>
      </c>
      <c r="B55" s="150" t="s">
        <v>1645</v>
      </c>
      <c r="C55" s="151"/>
      <c r="D55" s="52"/>
      <c r="E55" s="157"/>
      <c r="F55" s="43" t="s">
        <v>1647</v>
      </c>
      <c r="G55" s="54"/>
      <c r="H55" s="55"/>
      <c r="I55" s="56"/>
      <c r="J55" s="57"/>
      <c r="K55" s="58"/>
      <c r="L55" s="56"/>
      <c r="M55" s="56" t="str">
        <f>IF(ISNUMBER(H55),L55*H55,IF(ISNUMBER(J55),J55,IF(J55="RATE ONLY",LOWER("RATE ONLY")," ")))</f>
        <v xml:space="preserve"> </v>
      </c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hidden="1" x14ac:dyDescent="0.2">
      <c r="A56" s="30"/>
      <c r="B56" s="42"/>
      <c r="C56" s="51"/>
      <c r="D56" s="52"/>
      <c r="E56" s="51"/>
      <c r="F56" s="53"/>
      <c r="G56" s="103"/>
      <c r="H56" s="45"/>
      <c r="I56" s="104"/>
      <c r="J56" s="105"/>
      <c r="K56" s="48"/>
      <c r="L56" s="106"/>
      <c r="M56" s="104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ht="34.200000000000003" hidden="1" x14ac:dyDescent="0.2">
      <c r="A57" s="30" t="s">
        <v>56</v>
      </c>
      <c r="B57" s="155"/>
      <c r="C57" s="151" t="s">
        <v>1646</v>
      </c>
      <c r="D57" s="52"/>
      <c r="E57" s="157"/>
      <c r="F57" s="53" t="s">
        <v>1648</v>
      </c>
      <c r="G57" s="54"/>
      <c r="H57" s="55"/>
      <c r="I57" s="56"/>
      <c r="J57" s="57"/>
      <c r="K57" s="58"/>
      <c r="L57" s="56"/>
      <c r="M57" s="56" t="str">
        <f>IF(ISNUMBER(H57),L57*H57,IF(ISNUMBER(J57),J57,IF(J57="RATE ONLY",LOWER("RATE ONLY")," ")))</f>
        <v xml:space="preserve"> </v>
      </c>
      <c r="N57" s="172" t="s">
        <v>5192</v>
      </c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hidden="1" x14ac:dyDescent="0.2">
      <c r="A58" s="30"/>
      <c r="B58" s="42"/>
      <c r="C58" s="51"/>
      <c r="D58" s="52"/>
      <c r="E58" s="51"/>
      <c r="F58" s="53"/>
      <c r="G58" s="103"/>
      <c r="H58" s="45"/>
      <c r="I58" s="104"/>
      <c r="J58" s="105"/>
      <c r="K58" s="48"/>
      <c r="L58" s="106"/>
      <c r="M58" s="104"/>
      <c r="N58" s="172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ht="22.8" hidden="1" x14ac:dyDescent="0.2">
      <c r="A59" s="30" t="s">
        <v>3</v>
      </c>
      <c r="B59" s="166"/>
      <c r="C59" s="167"/>
      <c r="D59" s="160" t="s">
        <v>3850</v>
      </c>
      <c r="E59" s="171"/>
      <c r="F59" s="161" t="s">
        <v>4653</v>
      </c>
      <c r="G59" s="162" t="s">
        <v>8</v>
      </c>
      <c r="H59" s="163"/>
      <c r="I59" s="164"/>
      <c r="J59" s="165"/>
      <c r="K59" s="58"/>
      <c r="L59" s="56"/>
      <c r="M59" s="56" t="str">
        <f t="shared" ref="M59:M74" si="1">IF(ISNUMBER(H59),L59*H59,IF(ISNUMBER(J59),J59,IF(J59="RATE ONLY",LOWER("RATE ONLY")," ")))</f>
        <v xml:space="preserve"> </v>
      </c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ht="22.8" hidden="1" x14ac:dyDescent="0.2">
      <c r="A60" s="30" t="s">
        <v>3</v>
      </c>
      <c r="B60" s="166"/>
      <c r="C60" s="167"/>
      <c r="D60" s="160" t="s">
        <v>3851</v>
      </c>
      <c r="E60" s="171"/>
      <c r="F60" s="161" t="s">
        <v>4654</v>
      </c>
      <c r="G60" s="162" t="s">
        <v>8</v>
      </c>
      <c r="H60" s="163"/>
      <c r="I60" s="164"/>
      <c r="J60" s="165"/>
      <c r="K60" s="58"/>
      <c r="L60" s="56"/>
      <c r="M60" s="56" t="str">
        <f t="shared" si="1"/>
        <v xml:space="preserve"> </v>
      </c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ht="34.200000000000003" hidden="1" x14ac:dyDescent="0.2">
      <c r="A61" s="30" t="s">
        <v>3</v>
      </c>
      <c r="B61" s="166"/>
      <c r="C61" s="167"/>
      <c r="D61" s="160" t="s">
        <v>3852</v>
      </c>
      <c r="E61" s="171"/>
      <c r="F61" s="161" t="s">
        <v>4655</v>
      </c>
      <c r="G61" s="162" t="s">
        <v>8</v>
      </c>
      <c r="H61" s="163"/>
      <c r="I61" s="164"/>
      <c r="J61" s="165"/>
      <c r="K61" s="58"/>
      <c r="L61" s="56"/>
      <c r="M61" s="56" t="str">
        <f t="shared" si="1"/>
        <v xml:space="preserve"> </v>
      </c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ht="34.200000000000003" hidden="1" x14ac:dyDescent="0.2">
      <c r="A62" s="30" t="s">
        <v>3</v>
      </c>
      <c r="B62" s="166"/>
      <c r="C62" s="167"/>
      <c r="D62" s="160" t="s">
        <v>3853</v>
      </c>
      <c r="E62" s="171"/>
      <c r="F62" s="161" t="s">
        <v>4656</v>
      </c>
      <c r="G62" s="162" t="s">
        <v>8</v>
      </c>
      <c r="H62" s="163"/>
      <c r="I62" s="164"/>
      <c r="J62" s="165"/>
      <c r="K62" s="58"/>
      <c r="L62" s="56"/>
      <c r="M62" s="56" t="str">
        <f t="shared" si="1"/>
        <v xml:space="preserve"> </v>
      </c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ht="22.8" hidden="1" x14ac:dyDescent="0.2">
      <c r="A63" s="30" t="s">
        <v>56</v>
      </c>
      <c r="B63" s="155"/>
      <c r="C63" s="151" t="s">
        <v>1649</v>
      </c>
      <c r="D63" s="52"/>
      <c r="E63" s="157"/>
      <c r="F63" s="53" t="s">
        <v>1650</v>
      </c>
      <c r="G63" s="54"/>
      <c r="H63" s="55"/>
      <c r="I63" s="56"/>
      <c r="J63" s="57"/>
      <c r="K63" s="58"/>
      <c r="L63" s="56"/>
      <c r="M63" s="56" t="str">
        <f>IF(ISNUMBER(H63),L63*H63,IF(ISNUMBER(J63),J63,IF(J63="RATE ONLY",LOWER("RATE ONLY")," ")))</f>
        <v xml:space="preserve"> </v>
      </c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hidden="1" x14ac:dyDescent="0.2">
      <c r="A64" s="30"/>
      <c r="B64" s="42"/>
      <c r="C64" s="51"/>
      <c r="D64" s="52"/>
      <c r="E64" s="51"/>
      <c r="F64" s="53"/>
      <c r="G64" s="103"/>
      <c r="H64" s="45"/>
      <c r="I64" s="104"/>
      <c r="J64" s="105"/>
      <c r="K64" s="48"/>
      <c r="L64" s="106"/>
      <c r="M64" s="104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ht="22.8" hidden="1" x14ac:dyDescent="0.2">
      <c r="A65" s="30" t="s">
        <v>3</v>
      </c>
      <c r="B65" s="166"/>
      <c r="C65" s="167"/>
      <c r="D65" s="160" t="s">
        <v>3850</v>
      </c>
      <c r="E65" s="171"/>
      <c r="F65" s="161" t="s">
        <v>4653</v>
      </c>
      <c r="G65" s="162" t="s">
        <v>8</v>
      </c>
      <c r="H65" s="163"/>
      <c r="I65" s="164"/>
      <c r="J65" s="165"/>
      <c r="K65" s="58"/>
      <c r="L65" s="56"/>
      <c r="M65" s="56" t="str">
        <f t="shared" si="1"/>
        <v xml:space="preserve"> </v>
      </c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ht="22.8" hidden="1" x14ac:dyDescent="0.2">
      <c r="A66" s="30" t="s">
        <v>3</v>
      </c>
      <c r="B66" s="166"/>
      <c r="C66" s="167"/>
      <c r="D66" s="160" t="s">
        <v>3851</v>
      </c>
      <c r="E66" s="171"/>
      <c r="F66" s="161" t="s">
        <v>4654</v>
      </c>
      <c r="G66" s="162" t="s">
        <v>8</v>
      </c>
      <c r="H66" s="163"/>
      <c r="I66" s="164"/>
      <c r="J66" s="165"/>
      <c r="K66" s="58"/>
      <c r="L66" s="56"/>
      <c r="M66" s="56" t="str">
        <f t="shared" si="1"/>
        <v xml:space="preserve"> </v>
      </c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ht="34.200000000000003" hidden="1" x14ac:dyDescent="0.2">
      <c r="A67" s="30" t="s">
        <v>3</v>
      </c>
      <c r="B67" s="166"/>
      <c r="C67" s="167"/>
      <c r="D67" s="160" t="s">
        <v>3852</v>
      </c>
      <c r="E67" s="171"/>
      <c r="F67" s="161" t="s">
        <v>4655</v>
      </c>
      <c r="G67" s="162" t="s">
        <v>8</v>
      </c>
      <c r="H67" s="163"/>
      <c r="I67" s="164"/>
      <c r="J67" s="165"/>
      <c r="K67" s="58"/>
      <c r="L67" s="56"/>
      <c r="M67" s="56" t="str">
        <f t="shared" si="1"/>
        <v xml:space="preserve"> </v>
      </c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ht="34.200000000000003" hidden="1" x14ac:dyDescent="0.2">
      <c r="A68" s="30" t="s">
        <v>3</v>
      </c>
      <c r="B68" s="166"/>
      <c r="C68" s="167"/>
      <c r="D68" s="160" t="s">
        <v>3853</v>
      </c>
      <c r="E68" s="171"/>
      <c r="F68" s="161" t="s">
        <v>4656</v>
      </c>
      <c r="G68" s="162" t="s">
        <v>8</v>
      </c>
      <c r="H68" s="163"/>
      <c r="I68" s="164"/>
      <c r="J68" s="165"/>
      <c r="K68" s="58"/>
      <c r="L68" s="56"/>
      <c r="M68" s="56" t="str">
        <f t="shared" si="1"/>
        <v xml:space="preserve"> </v>
      </c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2" customFormat="1" ht="22.8" hidden="1" x14ac:dyDescent="0.2">
      <c r="A69" s="30" t="s">
        <v>56</v>
      </c>
      <c r="B69" s="155"/>
      <c r="C69" s="151" t="s">
        <v>1651</v>
      </c>
      <c r="D69" s="52"/>
      <c r="E69" s="157"/>
      <c r="F69" s="53" t="s">
        <v>3636</v>
      </c>
      <c r="G69" s="54"/>
      <c r="H69" s="55"/>
      <c r="I69" s="56"/>
      <c r="J69" s="57"/>
      <c r="K69" s="58"/>
      <c r="L69" s="56"/>
      <c r="M69" s="56" t="str">
        <f>IF(ISNUMBER(H69),L69*H69,IF(ISNUMBER(J69),J69,IF(J69="RATE ONLY",LOWER("RATE ONLY")," ")))</f>
        <v xml:space="preserve"> </v>
      </c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</row>
    <row r="70" spans="1:113" s="112" customFormat="1" hidden="1" x14ac:dyDescent="0.2">
      <c r="A70" s="30"/>
      <c r="B70" s="42"/>
      <c r="C70" s="51"/>
      <c r="D70" s="52"/>
      <c r="E70" s="51"/>
      <c r="F70" s="53"/>
      <c r="G70" s="103"/>
      <c r="H70" s="45"/>
      <c r="I70" s="104"/>
      <c r="J70" s="105"/>
      <c r="K70" s="48"/>
      <c r="L70" s="106"/>
      <c r="M70" s="104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</row>
    <row r="71" spans="1:113" s="112" customFormat="1" ht="22.8" hidden="1" x14ac:dyDescent="0.2">
      <c r="A71" s="30" t="s">
        <v>3</v>
      </c>
      <c r="B71" s="166"/>
      <c r="C71" s="167"/>
      <c r="D71" s="160" t="s">
        <v>3850</v>
      </c>
      <c r="E71" s="171"/>
      <c r="F71" s="161" t="s">
        <v>4653</v>
      </c>
      <c r="G71" s="162" t="s">
        <v>8</v>
      </c>
      <c r="H71" s="163"/>
      <c r="I71" s="164"/>
      <c r="J71" s="165"/>
      <c r="K71" s="58"/>
      <c r="L71" s="56"/>
      <c r="M71" s="56" t="str">
        <f t="shared" si="1"/>
        <v xml:space="preserve"> </v>
      </c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</row>
    <row r="72" spans="1:113" s="112" customFormat="1" ht="22.8" hidden="1" x14ac:dyDescent="0.2">
      <c r="A72" s="30" t="s">
        <v>3</v>
      </c>
      <c r="B72" s="166"/>
      <c r="C72" s="167"/>
      <c r="D72" s="160" t="s">
        <v>3851</v>
      </c>
      <c r="E72" s="171"/>
      <c r="F72" s="161" t="s">
        <v>4654</v>
      </c>
      <c r="G72" s="162" t="s">
        <v>8</v>
      </c>
      <c r="H72" s="163"/>
      <c r="I72" s="164"/>
      <c r="J72" s="165"/>
      <c r="K72" s="58"/>
      <c r="L72" s="56"/>
      <c r="M72" s="56" t="str">
        <f t="shared" si="1"/>
        <v xml:space="preserve"> </v>
      </c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</row>
    <row r="73" spans="1:113" s="112" customFormat="1" ht="34.200000000000003" hidden="1" x14ac:dyDescent="0.2">
      <c r="A73" s="30" t="s">
        <v>3</v>
      </c>
      <c r="B73" s="166"/>
      <c r="C73" s="167"/>
      <c r="D73" s="160" t="s">
        <v>3852</v>
      </c>
      <c r="E73" s="171"/>
      <c r="F73" s="161" t="s">
        <v>4655</v>
      </c>
      <c r="G73" s="162" t="s">
        <v>8</v>
      </c>
      <c r="H73" s="163"/>
      <c r="I73" s="164"/>
      <c r="J73" s="165"/>
      <c r="K73" s="58"/>
      <c r="L73" s="56"/>
      <c r="M73" s="56" t="str">
        <f t="shared" si="1"/>
        <v xml:space="preserve"> </v>
      </c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</row>
    <row r="74" spans="1:113" s="112" customFormat="1" ht="34.200000000000003" hidden="1" x14ac:dyDescent="0.2">
      <c r="A74" s="30" t="s">
        <v>3</v>
      </c>
      <c r="B74" s="166"/>
      <c r="C74" s="167"/>
      <c r="D74" s="160" t="s">
        <v>3853</v>
      </c>
      <c r="E74" s="171"/>
      <c r="F74" s="161" t="s">
        <v>4656</v>
      </c>
      <c r="G74" s="162" t="s">
        <v>8</v>
      </c>
      <c r="H74" s="163"/>
      <c r="I74" s="164"/>
      <c r="J74" s="165"/>
      <c r="K74" s="58"/>
      <c r="L74" s="56"/>
      <c r="M74" s="56" t="str">
        <f t="shared" si="1"/>
        <v xml:space="preserve"> </v>
      </c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</row>
    <row r="75" spans="1:113" s="112" customFormat="1" ht="36" x14ac:dyDescent="0.2">
      <c r="A75" s="30" t="s">
        <v>55</v>
      </c>
      <c r="B75" s="150" t="s">
        <v>1652</v>
      </c>
      <c r="C75" s="151"/>
      <c r="D75" s="52"/>
      <c r="E75" s="157"/>
      <c r="F75" s="43" t="s">
        <v>1654</v>
      </c>
      <c r="G75" s="54"/>
      <c r="H75" s="55"/>
      <c r="I75" s="56"/>
      <c r="J75" s="57"/>
      <c r="K75" s="58"/>
      <c r="L75" s="56"/>
      <c r="M75" s="56" t="str">
        <f>IF(ISNUMBER(H75),L75*H75,IF(ISNUMBER(J75),J75,IF(J75="RATE ONLY",LOWER("RATE ONLY")," ")))</f>
        <v xml:space="preserve"> </v>
      </c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</row>
    <row r="76" spans="1:113" s="112" customFormat="1" x14ac:dyDescent="0.2">
      <c r="A76" s="30"/>
      <c r="B76" s="42"/>
      <c r="C76" s="51"/>
      <c r="D76" s="52"/>
      <c r="E76" s="51"/>
      <c r="F76" s="53"/>
      <c r="G76" s="103"/>
      <c r="H76" s="45"/>
      <c r="I76" s="104"/>
      <c r="J76" s="105"/>
      <c r="K76" s="48"/>
      <c r="L76" s="106"/>
      <c r="M76" s="104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</row>
    <row r="77" spans="1:113" s="112" customFormat="1" ht="22.8" x14ac:dyDescent="0.2">
      <c r="A77" s="30" t="s">
        <v>56</v>
      </c>
      <c r="B77" s="155"/>
      <c r="C77" s="151" t="s">
        <v>1653</v>
      </c>
      <c r="D77" s="52"/>
      <c r="E77" s="157"/>
      <c r="F77" s="53" t="s">
        <v>1655</v>
      </c>
      <c r="G77" s="54"/>
      <c r="H77" s="55"/>
      <c r="I77" s="56"/>
      <c r="J77" s="57"/>
      <c r="K77" s="58"/>
      <c r="L77" s="56"/>
      <c r="M77" s="56" t="str">
        <f>IF(ISNUMBER(H77),L77*H77,IF(ISNUMBER(J77),J77,IF(J77="RATE ONLY",LOWER("RATE ONLY")," ")))</f>
        <v xml:space="preserve"> </v>
      </c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</row>
    <row r="78" spans="1:113" s="112" customFormat="1" x14ac:dyDescent="0.2">
      <c r="A78" s="30"/>
      <c r="B78" s="42"/>
      <c r="C78" s="51"/>
      <c r="D78" s="52"/>
      <c r="E78" s="51"/>
      <c r="F78" s="53"/>
      <c r="G78" s="103"/>
      <c r="H78" s="45"/>
      <c r="I78" s="104"/>
      <c r="J78" s="105"/>
      <c r="K78" s="48"/>
      <c r="L78" s="106"/>
      <c r="M78" s="104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</row>
    <row r="79" spans="1:113" s="112" customFormat="1" x14ac:dyDescent="0.2">
      <c r="A79" s="30" t="s">
        <v>59</v>
      </c>
      <c r="B79" s="155"/>
      <c r="C79" s="151"/>
      <c r="D79" s="52" t="s">
        <v>3850</v>
      </c>
      <c r="E79" s="157"/>
      <c r="F79" s="53" t="s">
        <v>5248</v>
      </c>
      <c r="G79" s="54"/>
      <c r="H79" s="55"/>
      <c r="I79" s="56"/>
      <c r="J79" s="57"/>
      <c r="K79" s="58"/>
      <c r="L79" s="56"/>
      <c r="M79" s="56" t="str">
        <f>IF(ISNUMBER(H79),L79*H79,IF(ISNUMBER(J79),J79,IF(J79="RATE ONLY",LOWER("RATE ONLY")," ")))</f>
        <v xml:space="preserve"> </v>
      </c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</row>
    <row r="80" spans="1:113" s="112" customFormat="1" x14ac:dyDescent="0.2">
      <c r="A80" s="30"/>
      <c r="B80" s="42"/>
      <c r="C80" s="51"/>
      <c r="D80" s="52"/>
      <c r="E80" s="51"/>
      <c r="F80" s="53"/>
      <c r="G80" s="103"/>
      <c r="H80" s="45"/>
      <c r="I80" s="104"/>
      <c r="J80" s="105"/>
      <c r="K80" s="48"/>
      <c r="L80" s="106"/>
      <c r="M80" s="104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</row>
    <row r="81" spans="1:113" s="112" customFormat="1" x14ac:dyDescent="0.2">
      <c r="A81" s="30" t="s">
        <v>3</v>
      </c>
      <c r="B81" s="155"/>
      <c r="C81" s="151"/>
      <c r="D81" s="52"/>
      <c r="E81" s="157" t="s">
        <v>3877</v>
      </c>
      <c r="F81" s="53" t="s">
        <v>5249</v>
      </c>
      <c r="G81" s="54" t="s">
        <v>8</v>
      </c>
      <c r="H81" s="55"/>
      <c r="I81" s="56"/>
      <c r="J81" s="57"/>
      <c r="K81" s="58"/>
      <c r="L81" s="56">
        <v>15</v>
      </c>
      <c r="M81" s="56" t="str">
        <f>IF(ISNUMBER(H81),L81*H81,IF(ISNUMBER(J81),J81,IF(J81="RATE ONLY",LOWER("RATE ONLY")," ")))</f>
        <v xml:space="preserve"> </v>
      </c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</row>
    <row r="82" spans="1:113" s="112" customFormat="1" x14ac:dyDescent="0.2">
      <c r="A82" s="30"/>
      <c r="B82" s="42"/>
      <c r="C82" s="51"/>
      <c r="D82" s="52"/>
      <c r="E82" s="51"/>
      <c r="F82" s="53"/>
      <c r="G82" s="103"/>
      <c r="H82" s="45"/>
      <c r="I82" s="104"/>
      <c r="J82" s="105"/>
      <c r="K82" s="48"/>
      <c r="L82" s="106"/>
      <c r="M82" s="104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</row>
    <row r="83" spans="1:113" s="112" customFormat="1" x14ac:dyDescent="0.2">
      <c r="A83" s="30" t="s">
        <v>3</v>
      </c>
      <c r="B83" s="155"/>
      <c r="C83" s="151"/>
      <c r="D83" s="52"/>
      <c r="E83" s="157" t="s">
        <v>3878</v>
      </c>
      <c r="F83" s="53" t="s">
        <v>5250</v>
      </c>
      <c r="G83" s="54" t="s">
        <v>8</v>
      </c>
      <c r="H83" s="55"/>
      <c r="I83" s="56"/>
      <c r="J83" s="57"/>
      <c r="K83" s="58"/>
      <c r="L83" s="56">
        <v>15</v>
      </c>
      <c r="M83" s="56" t="str">
        <f>IF(ISNUMBER(H83),L83*H83,IF(ISNUMBER(J83),J83,IF(J83="RATE ONLY",LOWER("RATE ONLY")," ")))</f>
        <v xml:space="preserve"> </v>
      </c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</row>
    <row r="84" spans="1:113" s="112" customFormat="1" x14ac:dyDescent="0.2">
      <c r="A84" s="30"/>
      <c r="B84" s="42"/>
      <c r="C84" s="51"/>
      <c r="D84" s="52"/>
      <c r="E84" s="51"/>
      <c r="F84" s="53"/>
      <c r="G84" s="103"/>
      <c r="H84" s="45"/>
      <c r="I84" s="104"/>
      <c r="J84" s="105"/>
      <c r="K84" s="48"/>
      <c r="L84" s="106"/>
      <c r="M84" s="104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</row>
    <row r="85" spans="1:113" s="112" customFormat="1" x14ac:dyDescent="0.2">
      <c r="A85" s="30" t="s">
        <v>59</v>
      </c>
      <c r="B85" s="155"/>
      <c r="C85" s="151"/>
      <c r="D85" s="52" t="s">
        <v>3851</v>
      </c>
      <c r="E85" s="157"/>
      <c r="F85" s="53" t="s">
        <v>5251</v>
      </c>
      <c r="G85" s="54"/>
      <c r="H85" s="55"/>
      <c r="I85" s="56"/>
      <c r="J85" s="57"/>
      <c r="K85" s="58"/>
      <c r="L85" s="56"/>
      <c r="M85" s="56" t="str">
        <f>IF(ISNUMBER(H85),L85*H85,IF(ISNUMBER(J85),J85,IF(J85="RATE ONLY",LOWER("RATE ONLY")," ")))</f>
        <v xml:space="preserve"> </v>
      </c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</row>
    <row r="86" spans="1:113" s="112" customFormat="1" x14ac:dyDescent="0.2">
      <c r="A86" s="30"/>
      <c r="B86" s="42"/>
      <c r="C86" s="51"/>
      <c r="D86" s="52"/>
      <c r="E86" s="51"/>
      <c r="F86" s="53"/>
      <c r="G86" s="103"/>
      <c r="H86" s="45"/>
      <c r="I86" s="104"/>
      <c r="J86" s="105"/>
      <c r="K86" s="48"/>
      <c r="L86" s="106"/>
      <c r="M86" s="104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</row>
    <row r="87" spans="1:113" s="112" customFormat="1" x14ac:dyDescent="0.2">
      <c r="A87" s="30" t="s">
        <v>3</v>
      </c>
      <c r="B87" s="155"/>
      <c r="C87" s="151"/>
      <c r="D87" s="52"/>
      <c r="E87" s="157" t="s">
        <v>3877</v>
      </c>
      <c r="F87" s="53" t="s">
        <v>5249</v>
      </c>
      <c r="G87" s="54" t="s">
        <v>8</v>
      </c>
      <c r="H87" s="55"/>
      <c r="I87" s="56"/>
      <c r="J87" s="57"/>
      <c r="K87" s="58"/>
      <c r="L87" s="56">
        <v>18</v>
      </c>
      <c r="M87" s="56" t="str">
        <f>IF(ISNUMBER(H87),L87*H87,IF(ISNUMBER(J87),J87,IF(J87="RATE ONLY",LOWER("RATE ONLY")," ")))</f>
        <v xml:space="preserve"> </v>
      </c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</row>
    <row r="88" spans="1:113" s="112" customFormat="1" x14ac:dyDescent="0.2">
      <c r="A88" s="30"/>
      <c r="B88" s="42"/>
      <c r="C88" s="51"/>
      <c r="D88" s="52"/>
      <c r="E88" s="51"/>
      <c r="F88" s="53"/>
      <c r="G88" s="103"/>
      <c r="H88" s="45"/>
      <c r="I88" s="104"/>
      <c r="J88" s="105"/>
      <c r="K88" s="48"/>
      <c r="L88" s="106"/>
      <c r="M88" s="104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</row>
    <row r="89" spans="1:113" s="112" customFormat="1" x14ac:dyDescent="0.2">
      <c r="A89" s="30" t="s">
        <v>3</v>
      </c>
      <c r="B89" s="155"/>
      <c r="C89" s="151"/>
      <c r="D89" s="52"/>
      <c r="E89" s="157" t="s">
        <v>3878</v>
      </c>
      <c r="F89" s="53" t="s">
        <v>5250</v>
      </c>
      <c r="G89" s="54" t="s">
        <v>8</v>
      </c>
      <c r="H89" s="55"/>
      <c r="I89" s="56"/>
      <c r="J89" s="57"/>
      <c r="K89" s="58"/>
      <c r="L89" s="56">
        <v>20</v>
      </c>
      <c r="M89" s="56" t="str">
        <f>IF(ISNUMBER(H89),L89*H89,IF(ISNUMBER(J89),J89,IF(J89="RATE ONLY",LOWER("RATE ONLY")," ")))</f>
        <v xml:space="preserve"> </v>
      </c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</row>
    <row r="90" spans="1:113" s="112" customFormat="1" x14ac:dyDescent="0.2">
      <c r="A90" s="30"/>
      <c r="B90" s="42"/>
      <c r="C90" s="51"/>
      <c r="D90" s="52"/>
      <c r="E90" s="51"/>
      <c r="F90" s="53"/>
      <c r="G90" s="103"/>
      <c r="H90" s="45"/>
      <c r="I90" s="104"/>
      <c r="J90" s="105"/>
      <c r="K90" s="48"/>
      <c r="L90" s="106"/>
      <c r="M90" s="104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</row>
    <row r="91" spans="1:113" s="112" customFormat="1" ht="34.200000000000003" hidden="1" x14ac:dyDescent="0.2">
      <c r="A91" s="30" t="s">
        <v>59</v>
      </c>
      <c r="B91" s="155"/>
      <c r="C91" s="151"/>
      <c r="D91" s="52" t="s">
        <v>3852</v>
      </c>
      <c r="E91" s="157"/>
      <c r="F91" s="53" t="s">
        <v>4655</v>
      </c>
      <c r="G91" s="54" t="s">
        <v>8</v>
      </c>
      <c r="H91" s="55"/>
      <c r="I91" s="56"/>
      <c r="J91" s="57"/>
      <c r="K91" s="58"/>
      <c r="L91" s="56"/>
      <c r="M91" s="56" t="str">
        <f>IF(ISNUMBER(H91),L91*H91,IF(ISNUMBER(J91),J91,IF(J91="RATE ONLY",LOWER("RATE ONLY")," ")))</f>
        <v xml:space="preserve"> </v>
      </c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</row>
    <row r="92" spans="1:113" s="112" customFormat="1" hidden="1" x14ac:dyDescent="0.2">
      <c r="A92" s="30"/>
      <c r="B92" s="42"/>
      <c r="C92" s="51"/>
      <c r="D92" s="52"/>
      <c r="E92" s="51"/>
      <c r="F92" s="53"/>
      <c r="G92" s="103"/>
      <c r="H92" s="45"/>
      <c r="I92" s="104"/>
      <c r="J92" s="105"/>
      <c r="K92" s="48"/>
      <c r="L92" s="106"/>
      <c r="M92" s="104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</row>
    <row r="93" spans="1:113" s="112" customFormat="1" ht="34.200000000000003" hidden="1" x14ac:dyDescent="0.2">
      <c r="A93" s="30" t="s">
        <v>59</v>
      </c>
      <c r="B93" s="155"/>
      <c r="C93" s="151"/>
      <c r="D93" s="52" t="s">
        <v>3853</v>
      </c>
      <c r="E93" s="157"/>
      <c r="F93" s="53" t="s">
        <v>4656</v>
      </c>
      <c r="G93" s="54" t="s">
        <v>8</v>
      </c>
      <c r="H93" s="55"/>
      <c r="I93" s="56"/>
      <c r="J93" s="57"/>
      <c r="K93" s="58"/>
      <c r="L93" s="56"/>
      <c r="M93" s="56" t="str">
        <f>IF(ISNUMBER(H93),L93*H93,IF(ISNUMBER(J93),J93,IF(J93="RATE ONLY",LOWER("RATE ONLY")," ")))</f>
        <v xml:space="preserve"> </v>
      </c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</row>
    <row r="94" spans="1:113" s="112" customFormat="1" hidden="1" x14ac:dyDescent="0.2">
      <c r="A94" s="30"/>
      <c r="B94" s="42"/>
      <c r="C94" s="51"/>
      <c r="D94" s="52"/>
      <c r="E94" s="51"/>
      <c r="F94" s="53"/>
      <c r="G94" s="103"/>
      <c r="H94" s="45"/>
      <c r="I94" s="104"/>
      <c r="J94" s="105"/>
      <c r="K94" s="48"/>
      <c r="L94" s="106"/>
      <c r="M94" s="104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</row>
    <row r="95" spans="1:113" s="112" customFormat="1" ht="22.8" hidden="1" x14ac:dyDescent="0.2">
      <c r="A95" s="30" t="s">
        <v>56</v>
      </c>
      <c r="B95" s="155"/>
      <c r="C95" s="151" t="s">
        <v>1656</v>
      </c>
      <c r="D95" s="52"/>
      <c r="E95" s="157"/>
      <c r="F95" s="53" t="s">
        <v>1657</v>
      </c>
      <c r="G95" s="54"/>
      <c r="H95" s="55"/>
      <c r="I95" s="56"/>
      <c r="J95" s="57"/>
      <c r="K95" s="58"/>
      <c r="L95" s="56"/>
      <c r="M95" s="56" t="str">
        <f>IF(ISNUMBER(H95),L95*H95,IF(ISNUMBER(J95),J95,IF(J95="RATE ONLY",LOWER("RATE ONLY")," ")))</f>
        <v xml:space="preserve"> </v>
      </c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</row>
    <row r="96" spans="1:113" s="112" customFormat="1" hidden="1" x14ac:dyDescent="0.2">
      <c r="A96" s="30"/>
      <c r="B96" s="42"/>
      <c r="C96" s="51"/>
      <c r="D96" s="52"/>
      <c r="E96" s="51"/>
      <c r="F96" s="53"/>
      <c r="G96" s="103"/>
      <c r="H96" s="45"/>
      <c r="I96" s="104"/>
      <c r="J96" s="105"/>
      <c r="K96" s="48"/>
      <c r="L96" s="106"/>
      <c r="M96" s="104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</row>
    <row r="97" spans="1:113" s="112" customFormat="1" ht="22.8" hidden="1" x14ac:dyDescent="0.2">
      <c r="A97" s="30" t="s">
        <v>3</v>
      </c>
      <c r="B97" s="166"/>
      <c r="C97" s="167"/>
      <c r="D97" s="160" t="s">
        <v>3850</v>
      </c>
      <c r="E97" s="171"/>
      <c r="F97" s="161" t="s">
        <v>4653</v>
      </c>
      <c r="G97" s="162" t="s">
        <v>8</v>
      </c>
      <c r="H97" s="163"/>
      <c r="I97" s="164"/>
      <c r="J97" s="165"/>
      <c r="K97" s="58"/>
      <c r="L97" s="56"/>
      <c r="M97" s="56" t="str">
        <f t="shared" ref="M97:M106" si="2">IF(ISNUMBER(H97),L97*H97,IF(ISNUMBER(J97),J97,IF(J97="RATE ONLY",LOWER("RATE ONLY")," ")))</f>
        <v xml:space="preserve"> </v>
      </c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</row>
    <row r="98" spans="1:113" s="112" customFormat="1" ht="22.8" hidden="1" x14ac:dyDescent="0.2">
      <c r="A98" s="30" t="s">
        <v>3</v>
      </c>
      <c r="B98" s="166"/>
      <c r="C98" s="167"/>
      <c r="D98" s="160" t="s">
        <v>3851</v>
      </c>
      <c r="E98" s="171"/>
      <c r="F98" s="161" t="s">
        <v>4654</v>
      </c>
      <c r="G98" s="162" t="s">
        <v>8</v>
      </c>
      <c r="H98" s="163"/>
      <c r="I98" s="164"/>
      <c r="J98" s="165"/>
      <c r="K98" s="58"/>
      <c r="L98" s="56"/>
      <c r="M98" s="56" t="str">
        <f t="shared" si="2"/>
        <v xml:space="preserve"> </v>
      </c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</row>
    <row r="99" spans="1:113" s="112" customFormat="1" ht="34.200000000000003" hidden="1" x14ac:dyDescent="0.2">
      <c r="A99" s="30" t="s">
        <v>3</v>
      </c>
      <c r="B99" s="166"/>
      <c r="C99" s="167"/>
      <c r="D99" s="160" t="s">
        <v>3852</v>
      </c>
      <c r="E99" s="171"/>
      <c r="F99" s="161" t="s">
        <v>4655</v>
      </c>
      <c r="G99" s="162" t="s">
        <v>8</v>
      </c>
      <c r="H99" s="163"/>
      <c r="I99" s="164"/>
      <c r="J99" s="165"/>
      <c r="K99" s="58"/>
      <c r="L99" s="56"/>
      <c r="M99" s="56" t="str">
        <f t="shared" si="2"/>
        <v xml:space="preserve"> </v>
      </c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</row>
    <row r="100" spans="1:113" s="112" customFormat="1" ht="34.200000000000003" hidden="1" x14ac:dyDescent="0.2">
      <c r="A100" s="30" t="s">
        <v>3</v>
      </c>
      <c r="B100" s="166"/>
      <c r="C100" s="167"/>
      <c r="D100" s="160" t="s">
        <v>3853</v>
      </c>
      <c r="E100" s="171"/>
      <c r="F100" s="161" t="s">
        <v>4656</v>
      </c>
      <c r="G100" s="162" t="s">
        <v>8</v>
      </c>
      <c r="H100" s="163"/>
      <c r="I100" s="164"/>
      <c r="J100" s="165"/>
      <c r="K100" s="58"/>
      <c r="L100" s="56"/>
      <c r="M100" s="56" t="str">
        <f t="shared" si="2"/>
        <v xml:space="preserve"> </v>
      </c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</row>
    <row r="101" spans="1:113" s="112" customFormat="1" ht="22.8" hidden="1" x14ac:dyDescent="0.2">
      <c r="A101" s="30" t="s">
        <v>56</v>
      </c>
      <c r="B101" s="155"/>
      <c r="C101" s="151" t="s">
        <v>1658</v>
      </c>
      <c r="D101" s="52"/>
      <c r="E101" s="157"/>
      <c r="F101" s="53" t="s">
        <v>3637</v>
      </c>
      <c r="G101" s="54"/>
      <c r="H101" s="55"/>
      <c r="I101" s="56"/>
      <c r="J101" s="57"/>
      <c r="K101" s="58"/>
      <c r="L101" s="56"/>
      <c r="M101" s="56" t="str">
        <f>IF(ISNUMBER(H101),L101*H101,IF(ISNUMBER(J101),J101,IF(J101="RATE ONLY",LOWER("RATE ONLY")," ")))</f>
        <v xml:space="preserve"> </v>
      </c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</row>
    <row r="102" spans="1:113" s="112" customFormat="1" hidden="1" x14ac:dyDescent="0.2">
      <c r="A102" s="30"/>
      <c r="B102" s="42"/>
      <c r="C102" s="51"/>
      <c r="D102" s="52"/>
      <c r="E102" s="51"/>
      <c r="F102" s="53"/>
      <c r="G102" s="103"/>
      <c r="H102" s="45"/>
      <c r="I102" s="104"/>
      <c r="J102" s="105"/>
      <c r="K102" s="48"/>
      <c r="L102" s="106"/>
      <c r="M102" s="104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</row>
    <row r="103" spans="1:113" s="112" customFormat="1" ht="22.8" hidden="1" x14ac:dyDescent="0.2">
      <c r="A103" s="30" t="s">
        <v>3</v>
      </c>
      <c r="B103" s="166"/>
      <c r="C103" s="167"/>
      <c r="D103" s="160" t="s">
        <v>3850</v>
      </c>
      <c r="E103" s="171"/>
      <c r="F103" s="161" t="s">
        <v>4653</v>
      </c>
      <c r="G103" s="162" t="s">
        <v>8</v>
      </c>
      <c r="H103" s="163"/>
      <c r="I103" s="164"/>
      <c r="J103" s="165"/>
      <c r="K103" s="58"/>
      <c r="L103" s="56"/>
      <c r="M103" s="56" t="str">
        <f t="shared" si="2"/>
        <v xml:space="preserve"> </v>
      </c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</row>
    <row r="104" spans="1:113" s="112" customFormat="1" ht="22.8" hidden="1" x14ac:dyDescent="0.2">
      <c r="A104" s="30" t="s">
        <v>3</v>
      </c>
      <c r="B104" s="166"/>
      <c r="C104" s="167"/>
      <c r="D104" s="160" t="s">
        <v>3851</v>
      </c>
      <c r="E104" s="171"/>
      <c r="F104" s="161" t="s">
        <v>4654</v>
      </c>
      <c r="G104" s="162" t="s">
        <v>8</v>
      </c>
      <c r="H104" s="163"/>
      <c r="I104" s="164"/>
      <c r="J104" s="165"/>
      <c r="K104" s="58"/>
      <c r="L104" s="56"/>
      <c r="M104" s="56" t="str">
        <f t="shared" si="2"/>
        <v xml:space="preserve"> </v>
      </c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</row>
    <row r="105" spans="1:113" s="112" customFormat="1" ht="34.200000000000003" hidden="1" x14ac:dyDescent="0.2">
      <c r="A105" s="30" t="s">
        <v>3</v>
      </c>
      <c r="B105" s="166"/>
      <c r="C105" s="167"/>
      <c r="D105" s="160" t="s">
        <v>3852</v>
      </c>
      <c r="E105" s="171"/>
      <c r="F105" s="161" t="s">
        <v>4655</v>
      </c>
      <c r="G105" s="162" t="s">
        <v>8</v>
      </c>
      <c r="H105" s="163"/>
      <c r="I105" s="164"/>
      <c r="J105" s="165"/>
      <c r="K105" s="58"/>
      <c r="L105" s="56"/>
      <c r="M105" s="56" t="str">
        <f t="shared" si="2"/>
        <v xml:space="preserve"> </v>
      </c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</row>
    <row r="106" spans="1:113" s="112" customFormat="1" ht="34.200000000000003" hidden="1" x14ac:dyDescent="0.2">
      <c r="A106" s="30" t="s">
        <v>3</v>
      </c>
      <c r="B106" s="166"/>
      <c r="C106" s="167"/>
      <c r="D106" s="160" t="s">
        <v>3853</v>
      </c>
      <c r="E106" s="171"/>
      <c r="F106" s="161" t="s">
        <v>4656</v>
      </c>
      <c r="G106" s="162" t="s">
        <v>8</v>
      </c>
      <c r="H106" s="163"/>
      <c r="I106" s="164"/>
      <c r="J106" s="165"/>
      <c r="K106" s="58"/>
      <c r="L106" s="56"/>
      <c r="M106" s="56" t="str">
        <f t="shared" si="2"/>
        <v xml:space="preserve"> </v>
      </c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</row>
    <row r="107" spans="1:113" s="112" customFormat="1" ht="22.8" x14ac:dyDescent="0.2">
      <c r="A107" s="30" t="s">
        <v>56</v>
      </c>
      <c r="B107" s="155"/>
      <c r="C107" s="151" t="s">
        <v>5252</v>
      </c>
      <c r="D107" s="52"/>
      <c r="E107" s="157"/>
      <c r="F107" s="53" t="s">
        <v>5197</v>
      </c>
      <c r="G107" s="54"/>
      <c r="H107" s="55"/>
      <c r="I107" s="56"/>
      <c r="J107" s="57"/>
      <c r="K107" s="58"/>
      <c r="L107" s="56"/>
      <c r="M107" s="56" t="str">
        <f>IF(ISNUMBER(H107),L107*H107,IF(ISNUMBER(J107),J107,IF(J107="RATE ONLY",LOWER("RATE ONLY")," ")))</f>
        <v xml:space="preserve"> </v>
      </c>
      <c r="N107" s="195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</row>
    <row r="108" spans="1:113" s="112" customFormat="1" x14ac:dyDescent="0.2">
      <c r="A108" s="30"/>
      <c r="B108" s="42"/>
      <c r="C108" s="51"/>
      <c r="D108" s="52"/>
      <c r="E108" s="51"/>
      <c r="F108" s="53"/>
      <c r="G108" s="103"/>
      <c r="H108" s="45"/>
      <c r="I108" s="104"/>
      <c r="J108" s="105"/>
      <c r="K108" s="48"/>
      <c r="L108" s="106"/>
      <c r="M108" s="104"/>
      <c r="N108" s="195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</row>
    <row r="109" spans="1:113" s="112" customFormat="1" ht="22.8" x14ac:dyDescent="0.2">
      <c r="A109" s="30" t="s">
        <v>3</v>
      </c>
      <c r="B109" s="155"/>
      <c r="C109" s="151"/>
      <c r="D109" s="52" t="s">
        <v>3850</v>
      </c>
      <c r="E109" s="157" t="s">
        <v>5149</v>
      </c>
      <c r="F109" s="53" t="s">
        <v>5195</v>
      </c>
      <c r="G109" s="54" t="s">
        <v>8</v>
      </c>
      <c r="H109" s="55"/>
      <c r="I109" s="56"/>
      <c r="J109" s="57"/>
      <c r="K109" s="58"/>
      <c r="L109" s="56">
        <v>20</v>
      </c>
      <c r="M109" s="56" t="str">
        <f>IF(ISNUMBER(H109),L109*H109,IF(ISNUMBER(J109),J109,IF(J109="RATE ONLY",LOWER("RATE ONLY")," ")))</f>
        <v xml:space="preserve"> </v>
      </c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</row>
    <row r="110" spans="1:113" s="112" customFormat="1" x14ac:dyDescent="0.2">
      <c r="A110" s="30"/>
      <c r="B110" s="42"/>
      <c r="C110" s="51"/>
      <c r="D110" s="52"/>
      <c r="E110" s="51"/>
      <c r="F110" s="53"/>
      <c r="G110" s="103"/>
      <c r="H110" s="45"/>
      <c r="I110" s="104"/>
      <c r="J110" s="105"/>
      <c r="K110" s="48"/>
      <c r="L110" s="106"/>
      <c r="M110" s="104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</row>
    <row r="111" spans="1:113" s="112" customFormat="1" ht="22.8" x14ac:dyDescent="0.2">
      <c r="A111" s="30" t="s">
        <v>3</v>
      </c>
      <c r="B111" s="155"/>
      <c r="C111" s="151"/>
      <c r="D111" s="52" t="s">
        <v>3851</v>
      </c>
      <c r="E111" s="157" t="s">
        <v>5149</v>
      </c>
      <c r="F111" s="53" t="s">
        <v>5196</v>
      </c>
      <c r="G111" s="54" t="s">
        <v>8</v>
      </c>
      <c r="H111" s="55"/>
      <c r="I111" s="56"/>
      <c r="J111" s="57"/>
      <c r="K111" s="58"/>
      <c r="L111" s="56">
        <v>20</v>
      </c>
      <c r="M111" s="56" t="str">
        <f>IF(ISNUMBER(H111),L111*H111,IF(ISNUMBER(J111),J111,IF(J111="RATE ONLY",LOWER("RATE ONLY")," ")))</f>
        <v xml:space="preserve"> </v>
      </c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</row>
    <row r="112" spans="1:113" s="112" customFormat="1" x14ac:dyDescent="0.2">
      <c r="A112" s="30"/>
      <c r="B112" s="42"/>
      <c r="C112" s="51"/>
      <c r="D112" s="52"/>
      <c r="E112" s="51"/>
      <c r="F112" s="53"/>
      <c r="G112" s="103"/>
      <c r="H112" s="45"/>
      <c r="I112" s="104"/>
      <c r="J112" s="105"/>
      <c r="K112" s="48"/>
      <c r="L112" s="106"/>
      <c r="M112" s="104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</row>
    <row r="113" spans="1:113" s="112" customFormat="1" ht="36" hidden="1" x14ac:dyDescent="0.2">
      <c r="A113" s="30" t="s">
        <v>55</v>
      </c>
      <c r="B113" s="150" t="s">
        <v>1659</v>
      </c>
      <c r="C113" s="151"/>
      <c r="D113" s="52"/>
      <c r="E113" s="157"/>
      <c r="F113" s="43" t="s">
        <v>1660</v>
      </c>
      <c r="G113" s="54"/>
      <c r="H113" s="55"/>
      <c r="I113" s="56"/>
      <c r="J113" s="57"/>
      <c r="K113" s="58"/>
      <c r="L113" s="56"/>
      <c r="M113" s="56" t="str">
        <f>IF(ISNUMBER(H113),L113*H113,IF(ISNUMBER(J113),J113,IF(J113="RATE ONLY",LOWER("RATE ONLY")," ")))</f>
        <v xml:space="preserve"> </v>
      </c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</row>
    <row r="114" spans="1:113" s="112" customFormat="1" hidden="1" x14ac:dyDescent="0.2">
      <c r="A114" s="30"/>
      <c r="B114" s="42"/>
      <c r="C114" s="51"/>
      <c r="D114" s="52"/>
      <c r="E114" s="51"/>
      <c r="F114" s="53"/>
      <c r="G114" s="103"/>
      <c r="H114" s="45"/>
      <c r="I114" s="104"/>
      <c r="J114" s="105"/>
      <c r="K114" s="48"/>
      <c r="L114" s="106"/>
      <c r="M114" s="104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</row>
    <row r="115" spans="1:113" s="112" customFormat="1" ht="22.8" hidden="1" x14ac:dyDescent="0.2">
      <c r="A115" s="30" t="s">
        <v>56</v>
      </c>
      <c r="B115" s="155"/>
      <c r="C115" s="151" t="s">
        <v>1661</v>
      </c>
      <c r="D115" s="52"/>
      <c r="E115" s="157"/>
      <c r="F115" s="53" t="s">
        <v>1662</v>
      </c>
      <c r="G115" s="54"/>
      <c r="H115" s="55"/>
      <c r="I115" s="56"/>
      <c r="J115" s="57"/>
      <c r="K115" s="58"/>
      <c r="L115" s="56"/>
      <c r="M115" s="56" t="str">
        <f>IF(ISNUMBER(H115),L115*H115,IF(ISNUMBER(J115),J115,IF(J115="RATE ONLY",LOWER("RATE ONLY")," ")))</f>
        <v xml:space="preserve"> </v>
      </c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</row>
    <row r="116" spans="1:113" s="112" customFormat="1" hidden="1" x14ac:dyDescent="0.2">
      <c r="A116" s="30"/>
      <c r="B116" s="42"/>
      <c r="C116" s="51"/>
      <c r="D116" s="52"/>
      <c r="E116" s="51"/>
      <c r="F116" s="53"/>
      <c r="G116" s="103"/>
      <c r="H116" s="45"/>
      <c r="I116" s="104"/>
      <c r="J116" s="105"/>
      <c r="K116" s="48"/>
      <c r="L116" s="106"/>
      <c r="M116" s="104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</row>
    <row r="117" spans="1:113" s="112" customFormat="1" ht="22.8" hidden="1" x14ac:dyDescent="0.2">
      <c r="A117" s="30" t="s">
        <v>3</v>
      </c>
      <c r="B117" s="166"/>
      <c r="C117" s="167"/>
      <c r="D117" s="160" t="s">
        <v>3850</v>
      </c>
      <c r="E117" s="171"/>
      <c r="F117" s="161" t="s">
        <v>4653</v>
      </c>
      <c r="G117" s="162" t="s">
        <v>8</v>
      </c>
      <c r="H117" s="163"/>
      <c r="I117" s="164"/>
      <c r="J117" s="165"/>
      <c r="K117" s="58"/>
      <c r="L117" s="56"/>
      <c r="M117" s="56" t="str">
        <f t="shared" ref="M117:M152" si="3">IF(ISNUMBER(H117),L117*H117,IF(ISNUMBER(J117),J117,IF(J117="RATE ONLY",LOWER("RATE ONLY")," ")))</f>
        <v xml:space="preserve"> </v>
      </c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</row>
    <row r="118" spans="1:113" s="112" customFormat="1" ht="22.8" hidden="1" x14ac:dyDescent="0.2">
      <c r="A118" s="30" t="s">
        <v>3</v>
      </c>
      <c r="B118" s="166"/>
      <c r="C118" s="167"/>
      <c r="D118" s="160" t="s">
        <v>3851</v>
      </c>
      <c r="E118" s="171"/>
      <c r="F118" s="161" t="s">
        <v>4654</v>
      </c>
      <c r="G118" s="162" t="s">
        <v>8</v>
      </c>
      <c r="H118" s="163"/>
      <c r="I118" s="164"/>
      <c r="J118" s="165"/>
      <c r="K118" s="58"/>
      <c r="L118" s="56"/>
      <c r="M118" s="56" t="str">
        <f t="shared" si="3"/>
        <v xml:space="preserve"> </v>
      </c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</row>
    <row r="119" spans="1:113" s="112" customFormat="1" ht="34.200000000000003" hidden="1" x14ac:dyDescent="0.2">
      <c r="A119" s="30" t="s">
        <v>3</v>
      </c>
      <c r="B119" s="166"/>
      <c r="C119" s="167"/>
      <c r="D119" s="160" t="s">
        <v>3852</v>
      </c>
      <c r="E119" s="171"/>
      <c r="F119" s="161" t="s">
        <v>4655</v>
      </c>
      <c r="G119" s="162" t="s">
        <v>8</v>
      </c>
      <c r="H119" s="163"/>
      <c r="I119" s="164"/>
      <c r="J119" s="165"/>
      <c r="K119" s="58"/>
      <c r="L119" s="56"/>
      <c r="M119" s="56" t="str">
        <f t="shared" si="3"/>
        <v xml:space="preserve"> </v>
      </c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</row>
    <row r="120" spans="1:113" s="112" customFormat="1" ht="34.200000000000003" hidden="1" x14ac:dyDescent="0.2">
      <c r="A120" s="30" t="s">
        <v>3</v>
      </c>
      <c r="B120" s="166"/>
      <c r="C120" s="167"/>
      <c r="D120" s="160" t="s">
        <v>3853</v>
      </c>
      <c r="E120" s="171"/>
      <c r="F120" s="161" t="s">
        <v>4656</v>
      </c>
      <c r="G120" s="162" t="s">
        <v>8</v>
      </c>
      <c r="H120" s="163"/>
      <c r="I120" s="164"/>
      <c r="J120" s="165"/>
      <c r="K120" s="58"/>
      <c r="L120" s="56"/>
      <c r="M120" s="56" t="str">
        <f t="shared" si="3"/>
        <v xml:space="preserve"> </v>
      </c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</row>
    <row r="121" spans="1:113" s="112" customFormat="1" ht="22.8" hidden="1" x14ac:dyDescent="0.2">
      <c r="A121" s="30" t="s">
        <v>56</v>
      </c>
      <c r="B121" s="155"/>
      <c r="C121" s="151" t="s">
        <v>1663</v>
      </c>
      <c r="D121" s="52"/>
      <c r="E121" s="157"/>
      <c r="F121" s="53" t="s">
        <v>1664</v>
      </c>
      <c r="G121" s="54"/>
      <c r="H121" s="55"/>
      <c r="I121" s="56"/>
      <c r="J121" s="57"/>
      <c r="K121" s="58"/>
      <c r="L121" s="56"/>
      <c r="M121" s="56" t="str">
        <f>IF(ISNUMBER(H121),L121*H121,IF(ISNUMBER(J121),J121,IF(J121="RATE ONLY",LOWER("RATE ONLY")," ")))</f>
        <v xml:space="preserve"> </v>
      </c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</row>
    <row r="122" spans="1:113" s="112" customFormat="1" hidden="1" x14ac:dyDescent="0.2">
      <c r="A122" s="30"/>
      <c r="B122" s="42"/>
      <c r="C122" s="51"/>
      <c r="D122" s="52"/>
      <c r="E122" s="51"/>
      <c r="F122" s="53"/>
      <c r="G122" s="103"/>
      <c r="H122" s="45"/>
      <c r="I122" s="104"/>
      <c r="J122" s="105"/>
      <c r="K122" s="48"/>
      <c r="L122" s="106"/>
      <c r="M122" s="104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</row>
    <row r="123" spans="1:113" s="112" customFormat="1" ht="22.8" hidden="1" x14ac:dyDescent="0.2">
      <c r="A123" s="30" t="s">
        <v>3</v>
      </c>
      <c r="B123" s="166"/>
      <c r="C123" s="167"/>
      <c r="D123" s="160" t="s">
        <v>3850</v>
      </c>
      <c r="E123" s="171"/>
      <c r="F123" s="161" t="s">
        <v>4653</v>
      </c>
      <c r="G123" s="162" t="s">
        <v>8</v>
      </c>
      <c r="H123" s="163"/>
      <c r="I123" s="164"/>
      <c r="J123" s="165"/>
      <c r="K123" s="58"/>
      <c r="L123" s="56"/>
      <c r="M123" s="56" t="str">
        <f t="shared" si="3"/>
        <v xml:space="preserve"> </v>
      </c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</row>
    <row r="124" spans="1:113" s="112" customFormat="1" ht="22.8" hidden="1" x14ac:dyDescent="0.2">
      <c r="A124" s="30" t="s">
        <v>3</v>
      </c>
      <c r="B124" s="166"/>
      <c r="C124" s="167"/>
      <c r="D124" s="160" t="s">
        <v>3851</v>
      </c>
      <c r="E124" s="171"/>
      <c r="F124" s="161" t="s">
        <v>4654</v>
      </c>
      <c r="G124" s="162" t="s">
        <v>8</v>
      </c>
      <c r="H124" s="163"/>
      <c r="I124" s="164"/>
      <c r="J124" s="165"/>
      <c r="K124" s="58"/>
      <c r="L124" s="56"/>
      <c r="M124" s="56" t="str">
        <f t="shared" si="3"/>
        <v xml:space="preserve"> </v>
      </c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</row>
    <row r="125" spans="1:113" s="112" customFormat="1" ht="34.200000000000003" hidden="1" x14ac:dyDescent="0.2">
      <c r="A125" s="30" t="s">
        <v>3</v>
      </c>
      <c r="B125" s="166"/>
      <c r="C125" s="167"/>
      <c r="D125" s="160" t="s">
        <v>3852</v>
      </c>
      <c r="E125" s="171"/>
      <c r="F125" s="161" t="s">
        <v>4655</v>
      </c>
      <c r="G125" s="162" t="s">
        <v>8</v>
      </c>
      <c r="H125" s="163"/>
      <c r="I125" s="164"/>
      <c r="J125" s="165"/>
      <c r="K125" s="58"/>
      <c r="L125" s="56"/>
      <c r="M125" s="56" t="str">
        <f t="shared" si="3"/>
        <v xml:space="preserve"> </v>
      </c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</row>
    <row r="126" spans="1:113" s="112" customFormat="1" ht="34.200000000000003" hidden="1" x14ac:dyDescent="0.2">
      <c r="A126" s="30" t="s">
        <v>3</v>
      </c>
      <c r="B126" s="166"/>
      <c r="C126" s="167"/>
      <c r="D126" s="160" t="s">
        <v>3853</v>
      </c>
      <c r="E126" s="171"/>
      <c r="F126" s="161" t="s">
        <v>4656</v>
      </c>
      <c r="G126" s="162" t="s">
        <v>8</v>
      </c>
      <c r="H126" s="163"/>
      <c r="I126" s="164"/>
      <c r="J126" s="165"/>
      <c r="K126" s="58"/>
      <c r="L126" s="56"/>
      <c r="M126" s="56" t="str">
        <f t="shared" si="3"/>
        <v xml:space="preserve"> </v>
      </c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</row>
    <row r="127" spans="1:113" s="112" customFormat="1" ht="22.8" hidden="1" x14ac:dyDescent="0.2">
      <c r="A127" s="30" t="s">
        <v>56</v>
      </c>
      <c r="B127" s="155"/>
      <c r="C127" s="151" t="s">
        <v>1665</v>
      </c>
      <c r="D127" s="52"/>
      <c r="E127" s="157"/>
      <c r="F127" s="53" t="s">
        <v>3638</v>
      </c>
      <c r="G127" s="54"/>
      <c r="H127" s="55"/>
      <c r="I127" s="56"/>
      <c r="J127" s="57"/>
      <c r="K127" s="58"/>
      <c r="L127" s="56"/>
      <c r="M127" s="56" t="str">
        <f>IF(ISNUMBER(H127),L127*H127,IF(ISNUMBER(J127),J127,IF(J127="RATE ONLY",LOWER("RATE ONLY")," ")))</f>
        <v xml:space="preserve"> </v>
      </c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</row>
    <row r="128" spans="1:113" s="112" customFormat="1" hidden="1" x14ac:dyDescent="0.2">
      <c r="A128" s="30"/>
      <c r="B128" s="42"/>
      <c r="C128" s="51"/>
      <c r="D128" s="52"/>
      <c r="E128" s="51"/>
      <c r="F128" s="53"/>
      <c r="G128" s="103"/>
      <c r="H128" s="45"/>
      <c r="I128" s="104"/>
      <c r="J128" s="105"/>
      <c r="K128" s="48"/>
      <c r="L128" s="106"/>
      <c r="M128" s="104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/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111"/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</row>
    <row r="129" spans="1:113" s="112" customFormat="1" ht="22.8" hidden="1" x14ac:dyDescent="0.2">
      <c r="A129" s="30" t="s">
        <v>3</v>
      </c>
      <c r="B129" s="166"/>
      <c r="C129" s="167"/>
      <c r="D129" s="160" t="s">
        <v>3850</v>
      </c>
      <c r="E129" s="171"/>
      <c r="F129" s="161" t="s">
        <v>4653</v>
      </c>
      <c r="G129" s="162" t="s">
        <v>8</v>
      </c>
      <c r="H129" s="163"/>
      <c r="I129" s="164"/>
      <c r="J129" s="165"/>
      <c r="K129" s="58"/>
      <c r="L129" s="56"/>
      <c r="M129" s="56" t="str">
        <f t="shared" si="3"/>
        <v xml:space="preserve"> </v>
      </c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11"/>
      <c r="CO129" s="111"/>
      <c r="CP129" s="111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</row>
    <row r="130" spans="1:113" s="112" customFormat="1" ht="22.8" hidden="1" x14ac:dyDescent="0.2">
      <c r="A130" s="30" t="s">
        <v>3</v>
      </c>
      <c r="B130" s="166"/>
      <c r="C130" s="167"/>
      <c r="D130" s="160" t="s">
        <v>3851</v>
      </c>
      <c r="E130" s="171"/>
      <c r="F130" s="161" t="s">
        <v>4654</v>
      </c>
      <c r="G130" s="162" t="s">
        <v>8</v>
      </c>
      <c r="H130" s="163"/>
      <c r="I130" s="164"/>
      <c r="J130" s="165"/>
      <c r="K130" s="58"/>
      <c r="L130" s="56"/>
      <c r="M130" s="56" t="str">
        <f t="shared" si="3"/>
        <v xml:space="preserve"> </v>
      </c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11"/>
      <c r="CO130" s="111"/>
      <c r="CP130" s="111"/>
      <c r="CQ130" s="111"/>
      <c r="CR130" s="111"/>
      <c r="CS130" s="111"/>
      <c r="CT130" s="111"/>
      <c r="CU130" s="111"/>
      <c r="CV130" s="111"/>
      <c r="CW130" s="111"/>
      <c r="CX130" s="111"/>
      <c r="CY130" s="111"/>
      <c r="CZ130" s="111"/>
      <c r="DA130" s="111"/>
      <c r="DB130" s="111"/>
      <c r="DC130" s="111"/>
      <c r="DD130" s="111"/>
      <c r="DE130" s="111"/>
      <c r="DF130" s="111"/>
      <c r="DG130" s="111"/>
      <c r="DH130" s="111"/>
      <c r="DI130" s="111"/>
    </row>
    <row r="131" spans="1:113" s="112" customFormat="1" ht="34.200000000000003" hidden="1" x14ac:dyDescent="0.2">
      <c r="A131" s="30" t="s">
        <v>3</v>
      </c>
      <c r="B131" s="166"/>
      <c r="C131" s="167"/>
      <c r="D131" s="160" t="s">
        <v>3852</v>
      </c>
      <c r="E131" s="171"/>
      <c r="F131" s="161" t="s">
        <v>4655</v>
      </c>
      <c r="G131" s="162" t="s">
        <v>8</v>
      </c>
      <c r="H131" s="163"/>
      <c r="I131" s="164"/>
      <c r="J131" s="165"/>
      <c r="K131" s="58"/>
      <c r="L131" s="56"/>
      <c r="M131" s="56" t="str">
        <f t="shared" si="3"/>
        <v xml:space="preserve"> </v>
      </c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11"/>
      <c r="CO131" s="111"/>
      <c r="CP131" s="111"/>
      <c r="CQ131" s="111"/>
      <c r="CR131" s="111"/>
      <c r="CS131" s="111"/>
      <c r="CT131" s="111"/>
      <c r="CU131" s="111"/>
      <c r="CV131" s="111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</row>
    <row r="132" spans="1:113" s="112" customFormat="1" ht="34.200000000000003" hidden="1" x14ac:dyDescent="0.2">
      <c r="A132" s="30" t="s">
        <v>3</v>
      </c>
      <c r="B132" s="166"/>
      <c r="C132" s="167"/>
      <c r="D132" s="160" t="s">
        <v>3853</v>
      </c>
      <c r="E132" s="171"/>
      <c r="F132" s="161" t="s">
        <v>4656</v>
      </c>
      <c r="G132" s="162" t="s">
        <v>8</v>
      </c>
      <c r="H132" s="163"/>
      <c r="I132" s="164"/>
      <c r="J132" s="165"/>
      <c r="K132" s="58"/>
      <c r="L132" s="56"/>
      <c r="M132" s="56" t="str">
        <f t="shared" si="3"/>
        <v xml:space="preserve"> </v>
      </c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11"/>
      <c r="CO132" s="111"/>
      <c r="CP132" s="111"/>
      <c r="CQ132" s="111"/>
      <c r="CR132" s="111"/>
      <c r="CS132" s="111"/>
      <c r="CT132" s="111"/>
      <c r="CU132" s="111"/>
      <c r="CV132" s="111"/>
      <c r="CW132" s="111"/>
      <c r="CX132" s="111"/>
      <c r="CY132" s="111"/>
      <c r="CZ132" s="111"/>
      <c r="DA132" s="111"/>
      <c r="DB132" s="111"/>
      <c r="DC132" s="111"/>
      <c r="DD132" s="111"/>
      <c r="DE132" s="111"/>
      <c r="DF132" s="111"/>
      <c r="DG132" s="111"/>
      <c r="DH132" s="111"/>
      <c r="DI132" s="111"/>
    </row>
    <row r="133" spans="1:113" s="112" customFormat="1" ht="48" hidden="1" x14ac:dyDescent="0.2">
      <c r="A133" s="30" t="s">
        <v>55</v>
      </c>
      <c r="B133" s="150" t="s">
        <v>1666</v>
      </c>
      <c r="C133" s="151"/>
      <c r="D133" s="52"/>
      <c r="E133" s="157"/>
      <c r="F133" s="43" t="s">
        <v>1673</v>
      </c>
      <c r="G133" s="54"/>
      <c r="H133" s="55"/>
      <c r="I133" s="56"/>
      <c r="J133" s="57"/>
      <c r="K133" s="58"/>
      <c r="L133" s="56"/>
      <c r="M133" s="56" t="str">
        <f>IF(ISNUMBER(H133),L133*H133,IF(ISNUMBER(J133),J133,IF(J133="RATE ONLY",LOWER("RATE ONLY")," ")))</f>
        <v xml:space="preserve"> </v>
      </c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11"/>
      <c r="CO133" s="111"/>
      <c r="CP133" s="111"/>
      <c r="CQ133" s="111"/>
      <c r="CR133" s="111"/>
      <c r="CS133" s="111"/>
      <c r="CT133" s="111"/>
      <c r="CU133" s="111"/>
      <c r="CV133" s="111"/>
      <c r="CW133" s="111"/>
      <c r="CX133" s="111"/>
      <c r="CY133" s="111"/>
      <c r="CZ133" s="111"/>
      <c r="DA133" s="111"/>
      <c r="DB133" s="111"/>
      <c r="DC133" s="111"/>
      <c r="DD133" s="111"/>
      <c r="DE133" s="111"/>
      <c r="DF133" s="111"/>
      <c r="DG133" s="111"/>
      <c r="DH133" s="111"/>
      <c r="DI133" s="111"/>
    </row>
    <row r="134" spans="1:113" s="112" customFormat="1" hidden="1" x14ac:dyDescent="0.2">
      <c r="A134" s="30"/>
      <c r="B134" s="42"/>
      <c r="C134" s="51"/>
      <c r="D134" s="52"/>
      <c r="E134" s="51"/>
      <c r="F134" s="53"/>
      <c r="G134" s="103"/>
      <c r="H134" s="45"/>
      <c r="I134" s="104"/>
      <c r="J134" s="105"/>
      <c r="K134" s="48"/>
      <c r="L134" s="106"/>
      <c r="M134" s="104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11"/>
      <c r="CO134" s="111"/>
      <c r="CP134" s="111"/>
      <c r="CQ134" s="111"/>
      <c r="CR134" s="111"/>
      <c r="CS134" s="111"/>
      <c r="CT134" s="111"/>
      <c r="CU134" s="111"/>
      <c r="CV134" s="111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1"/>
      <c r="DG134" s="111"/>
      <c r="DH134" s="111"/>
      <c r="DI134" s="111"/>
    </row>
    <row r="135" spans="1:113" s="112" customFormat="1" ht="22.8" hidden="1" x14ac:dyDescent="0.2">
      <c r="A135" s="30" t="s">
        <v>56</v>
      </c>
      <c r="B135" s="155"/>
      <c r="C135" s="151" t="s">
        <v>1667</v>
      </c>
      <c r="D135" s="52"/>
      <c r="E135" s="157"/>
      <c r="F135" s="53" t="s">
        <v>1648</v>
      </c>
      <c r="G135" s="54"/>
      <c r="H135" s="55"/>
      <c r="I135" s="56"/>
      <c r="J135" s="57"/>
      <c r="K135" s="58"/>
      <c r="L135" s="56"/>
      <c r="M135" s="56" t="str">
        <f>IF(ISNUMBER(H135),L135*H135,IF(ISNUMBER(J135),J135,IF(J135="RATE ONLY",LOWER("RATE ONLY")," ")))</f>
        <v xml:space="preserve"> </v>
      </c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11"/>
      <c r="CO135" s="111"/>
      <c r="CP135" s="111"/>
      <c r="CQ135" s="111"/>
      <c r="CR135" s="111"/>
      <c r="CS135" s="111"/>
      <c r="CT135" s="111"/>
      <c r="CU135" s="111"/>
      <c r="CV135" s="111"/>
      <c r="CW135" s="111"/>
      <c r="CX135" s="111"/>
      <c r="CY135" s="111"/>
      <c r="CZ135" s="111"/>
      <c r="DA135" s="111"/>
      <c r="DB135" s="111"/>
      <c r="DC135" s="111"/>
      <c r="DD135" s="111"/>
      <c r="DE135" s="111"/>
      <c r="DF135" s="111"/>
      <c r="DG135" s="111"/>
      <c r="DH135" s="111"/>
      <c r="DI135" s="111"/>
    </row>
    <row r="136" spans="1:113" s="112" customFormat="1" hidden="1" x14ac:dyDescent="0.2">
      <c r="A136" s="30"/>
      <c r="B136" s="42"/>
      <c r="C136" s="51"/>
      <c r="D136" s="52"/>
      <c r="E136" s="51"/>
      <c r="F136" s="53"/>
      <c r="G136" s="103"/>
      <c r="H136" s="45"/>
      <c r="I136" s="104"/>
      <c r="J136" s="105"/>
      <c r="K136" s="48"/>
      <c r="L136" s="106"/>
      <c r="M136" s="104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1"/>
      <c r="AU136" s="111"/>
      <c r="AV136" s="111"/>
      <c r="AW136" s="111"/>
      <c r="AX136" s="111"/>
      <c r="AY136" s="111"/>
      <c r="AZ136" s="111"/>
      <c r="BA136" s="111"/>
      <c r="BB136" s="111"/>
      <c r="BC136" s="111"/>
      <c r="BD136" s="111"/>
      <c r="BE136" s="111"/>
      <c r="BF136" s="111"/>
      <c r="BG136" s="111"/>
      <c r="BH136" s="111"/>
      <c r="BI136" s="111"/>
      <c r="BJ136" s="111"/>
      <c r="BK136" s="111"/>
      <c r="BL136" s="111"/>
      <c r="BM136" s="111"/>
      <c r="BN136" s="111"/>
      <c r="BO136" s="111"/>
      <c r="BP136" s="111"/>
      <c r="BQ136" s="111"/>
      <c r="BR136" s="111"/>
      <c r="BS136" s="111"/>
      <c r="BT136" s="111"/>
      <c r="BU136" s="111"/>
      <c r="BV136" s="111"/>
      <c r="BW136" s="111"/>
      <c r="BX136" s="111"/>
      <c r="BY136" s="111"/>
      <c r="BZ136" s="111"/>
      <c r="CA136" s="111"/>
      <c r="CB136" s="111"/>
      <c r="CC136" s="111"/>
      <c r="CD136" s="111"/>
      <c r="CE136" s="111"/>
      <c r="CF136" s="111"/>
      <c r="CG136" s="111"/>
      <c r="CH136" s="111"/>
      <c r="CI136" s="111"/>
      <c r="CJ136" s="111"/>
      <c r="CK136" s="111"/>
      <c r="CL136" s="111"/>
      <c r="CM136" s="111"/>
      <c r="CN136" s="111"/>
      <c r="CO136" s="111"/>
      <c r="CP136" s="111"/>
      <c r="CQ136" s="111"/>
      <c r="CR136" s="111"/>
      <c r="CS136" s="111"/>
      <c r="CT136" s="111"/>
      <c r="CU136" s="111"/>
      <c r="CV136" s="111"/>
      <c r="CW136" s="111"/>
      <c r="CX136" s="111"/>
      <c r="CY136" s="111"/>
      <c r="CZ136" s="111"/>
      <c r="DA136" s="111"/>
      <c r="DB136" s="111"/>
      <c r="DC136" s="111"/>
      <c r="DD136" s="111"/>
      <c r="DE136" s="111"/>
      <c r="DF136" s="111"/>
      <c r="DG136" s="111"/>
      <c r="DH136" s="111"/>
      <c r="DI136" s="111"/>
    </row>
    <row r="137" spans="1:113" s="112" customFormat="1" ht="22.8" hidden="1" x14ac:dyDescent="0.2">
      <c r="A137" s="30" t="s">
        <v>3</v>
      </c>
      <c r="B137" s="166"/>
      <c r="C137" s="167"/>
      <c r="D137" s="160" t="s">
        <v>3850</v>
      </c>
      <c r="E137" s="171"/>
      <c r="F137" s="161" t="s">
        <v>4653</v>
      </c>
      <c r="G137" s="162" t="s">
        <v>8</v>
      </c>
      <c r="H137" s="163"/>
      <c r="I137" s="164"/>
      <c r="J137" s="165"/>
      <c r="K137" s="58"/>
      <c r="L137" s="56"/>
      <c r="M137" s="56" t="str">
        <f t="shared" si="3"/>
        <v xml:space="preserve"> </v>
      </c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  <c r="BY137" s="111"/>
      <c r="BZ137" s="111"/>
      <c r="CA137" s="111"/>
      <c r="CB137" s="111"/>
      <c r="CC137" s="111"/>
      <c r="CD137" s="111"/>
      <c r="CE137" s="111"/>
      <c r="CF137" s="111"/>
      <c r="CG137" s="111"/>
      <c r="CH137" s="111"/>
      <c r="CI137" s="111"/>
      <c r="CJ137" s="111"/>
      <c r="CK137" s="111"/>
      <c r="CL137" s="111"/>
      <c r="CM137" s="111"/>
      <c r="CN137" s="111"/>
      <c r="CO137" s="111"/>
      <c r="CP137" s="111"/>
      <c r="CQ137" s="111"/>
      <c r="CR137" s="111"/>
      <c r="CS137" s="111"/>
      <c r="CT137" s="111"/>
      <c r="CU137" s="111"/>
      <c r="CV137" s="111"/>
      <c r="CW137" s="111"/>
      <c r="CX137" s="111"/>
      <c r="CY137" s="111"/>
      <c r="CZ137" s="111"/>
      <c r="DA137" s="111"/>
      <c r="DB137" s="111"/>
      <c r="DC137" s="111"/>
      <c r="DD137" s="111"/>
      <c r="DE137" s="111"/>
      <c r="DF137" s="111"/>
      <c r="DG137" s="111"/>
      <c r="DH137" s="111"/>
      <c r="DI137" s="111"/>
    </row>
    <row r="138" spans="1:113" s="112" customFormat="1" ht="22.8" hidden="1" x14ac:dyDescent="0.2">
      <c r="A138" s="30" t="s">
        <v>3</v>
      </c>
      <c r="B138" s="166"/>
      <c r="C138" s="167"/>
      <c r="D138" s="160" t="s">
        <v>3851</v>
      </c>
      <c r="E138" s="171"/>
      <c r="F138" s="161" t="s">
        <v>4654</v>
      </c>
      <c r="G138" s="162" t="s">
        <v>8</v>
      </c>
      <c r="H138" s="163"/>
      <c r="I138" s="164"/>
      <c r="J138" s="165"/>
      <c r="K138" s="58"/>
      <c r="L138" s="56"/>
      <c r="M138" s="56" t="str">
        <f t="shared" si="3"/>
        <v xml:space="preserve"> </v>
      </c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111"/>
      <c r="AM138" s="111"/>
      <c r="AN138" s="111"/>
      <c r="AO138" s="111"/>
      <c r="AP138" s="111"/>
      <c r="AQ138" s="111"/>
      <c r="AR138" s="111"/>
      <c r="AS138" s="111"/>
      <c r="AT138" s="111"/>
      <c r="AU138" s="111"/>
      <c r="AV138" s="111"/>
      <c r="AW138" s="111"/>
      <c r="AX138" s="111"/>
      <c r="AY138" s="111"/>
      <c r="AZ138" s="111"/>
      <c r="BA138" s="111"/>
      <c r="BB138" s="111"/>
      <c r="BC138" s="111"/>
      <c r="BD138" s="111"/>
      <c r="BE138" s="111"/>
      <c r="BF138" s="111"/>
      <c r="BG138" s="111"/>
      <c r="BH138" s="111"/>
      <c r="BI138" s="111"/>
      <c r="BJ138" s="111"/>
      <c r="BK138" s="111"/>
      <c r="BL138" s="111"/>
      <c r="BM138" s="111"/>
      <c r="BN138" s="111"/>
      <c r="BO138" s="111"/>
      <c r="BP138" s="111"/>
      <c r="BQ138" s="111"/>
      <c r="BR138" s="111"/>
      <c r="BS138" s="111"/>
      <c r="BT138" s="111"/>
      <c r="BU138" s="111"/>
      <c r="BV138" s="111"/>
      <c r="BW138" s="111"/>
      <c r="BX138" s="111"/>
      <c r="BY138" s="111"/>
      <c r="BZ138" s="111"/>
      <c r="CA138" s="111"/>
      <c r="CB138" s="111"/>
      <c r="CC138" s="111"/>
      <c r="CD138" s="111"/>
      <c r="CE138" s="111"/>
      <c r="CF138" s="111"/>
      <c r="CG138" s="111"/>
      <c r="CH138" s="111"/>
      <c r="CI138" s="111"/>
      <c r="CJ138" s="111"/>
      <c r="CK138" s="111"/>
      <c r="CL138" s="111"/>
      <c r="CM138" s="111"/>
      <c r="CN138" s="111"/>
      <c r="CO138" s="111"/>
      <c r="CP138" s="111"/>
      <c r="CQ138" s="111"/>
      <c r="CR138" s="111"/>
      <c r="CS138" s="111"/>
      <c r="CT138" s="111"/>
      <c r="CU138" s="111"/>
      <c r="CV138" s="111"/>
      <c r="CW138" s="111"/>
      <c r="CX138" s="111"/>
      <c r="CY138" s="111"/>
      <c r="CZ138" s="111"/>
      <c r="DA138" s="111"/>
      <c r="DB138" s="111"/>
      <c r="DC138" s="111"/>
      <c r="DD138" s="111"/>
      <c r="DE138" s="111"/>
      <c r="DF138" s="111"/>
      <c r="DG138" s="111"/>
      <c r="DH138" s="111"/>
      <c r="DI138" s="111"/>
    </row>
    <row r="139" spans="1:113" s="112" customFormat="1" ht="34.200000000000003" hidden="1" x14ac:dyDescent="0.2">
      <c r="A139" s="30" t="s">
        <v>3</v>
      </c>
      <c r="B139" s="166"/>
      <c r="C139" s="167"/>
      <c r="D139" s="160" t="s">
        <v>3852</v>
      </c>
      <c r="E139" s="171"/>
      <c r="F139" s="161" t="s">
        <v>4655</v>
      </c>
      <c r="G139" s="162" t="s">
        <v>8</v>
      </c>
      <c r="H139" s="163"/>
      <c r="I139" s="164"/>
      <c r="J139" s="165"/>
      <c r="K139" s="58"/>
      <c r="L139" s="56"/>
      <c r="M139" s="56" t="str">
        <f t="shared" si="3"/>
        <v xml:space="preserve"> </v>
      </c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111"/>
      <c r="AM139" s="111"/>
      <c r="AN139" s="111"/>
      <c r="AO139" s="111"/>
      <c r="AP139" s="111"/>
      <c r="AQ139" s="111"/>
      <c r="AR139" s="111"/>
      <c r="AS139" s="111"/>
      <c r="AT139" s="111"/>
      <c r="AU139" s="111"/>
      <c r="AV139" s="111"/>
      <c r="AW139" s="111"/>
      <c r="AX139" s="111"/>
      <c r="AY139" s="111"/>
      <c r="AZ139" s="111"/>
      <c r="BA139" s="111"/>
      <c r="BB139" s="111"/>
      <c r="BC139" s="111"/>
      <c r="BD139" s="111"/>
      <c r="BE139" s="111"/>
      <c r="BF139" s="111"/>
      <c r="BG139" s="111"/>
      <c r="BH139" s="111"/>
      <c r="BI139" s="111"/>
      <c r="BJ139" s="111"/>
      <c r="BK139" s="111"/>
      <c r="BL139" s="111"/>
      <c r="BM139" s="111"/>
      <c r="BN139" s="111"/>
      <c r="BO139" s="111"/>
      <c r="BP139" s="111"/>
      <c r="BQ139" s="111"/>
      <c r="BR139" s="111"/>
      <c r="BS139" s="111"/>
      <c r="BT139" s="111"/>
      <c r="BU139" s="111"/>
      <c r="BV139" s="111"/>
      <c r="BW139" s="111"/>
      <c r="BX139" s="111"/>
      <c r="BY139" s="111"/>
      <c r="BZ139" s="111"/>
      <c r="CA139" s="111"/>
      <c r="CB139" s="111"/>
      <c r="CC139" s="111"/>
      <c r="CD139" s="111"/>
      <c r="CE139" s="111"/>
      <c r="CF139" s="111"/>
      <c r="CG139" s="111"/>
      <c r="CH139" s="111"/>
      <c r="CI139" s="111"/>
      <c r="CJ139" s="111"/>
      <c r="CK139" s="111"/>
      <c r="CL139" s="111"/>
      <c r="CM139" s="111"/>
      <c r="CN139" s="111"/>
      <c r="CO139" s="111"/>
      <c r="CP139" s="111"/>
      <c r="CQ139" s="111"/>
      <c r="CR139" s="111"/>
      <c r="CS139" s="111"/>
      <c r="CT139" s="111"/>
      <c r="CU139" s="111"/>
      <c r="CV139" s="111"/>
      <c r="CW139" s="111"/>
      <c r="CX139" s="111"/>
      <c r="CY139" s="111"/>
      <c r="CZ139" s="111"/>
      <c r="DA139" s="111"/>
      <c r="DB139" s="111"/>
      <c r="DC139" s="111"/>
      <c r="DD139" s="111"/>
      <c r="DE139" s="111"/>
      <c r="DF139" s="111"/>
      <c r="DG139" s="111"/>
      <c r="DH139" s="111"/>
      <c r="DI139" s="111"/>
    </row>
    <row r="140" spans="1:113" s="112" customFormat="1" ht="34.200000000000003" hidden="1" x14ac:dyDescent="0.2">
      <c r="A140" s="30" t="s">
        <v>3</v>
      </c>
      <c r="B140" s="166"/>
      <c r="C140" s="167"/>
      <c r="D140" s="160" t="s">
        <v>3853</v>
      </c>
      <c r="E140" s="171"/>
      <c r="F140" s="161" t="s">
        <v>4656</v>
      </c>
      <c r="G140" s="162" t="s">
        <v>8</v>
      </c>
      <c r="H140" s="163"/>
      <c r="I140" s="164"/>
      <c r="J140" s="165"/>
      <c r="K140" s="58"/>
      <c r="L140" s="56"/>
      <c r="M140" s="56" t="str">
        <f t="shared" si="3"/>
        <v xml:space="preserve"> </v>
      </c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11"/>
      <c r="CO140" s="111"/>
      <c r="CP140" s="111"/>
      <c r="CQ140" s="111"/>
      <c r="CR140" s="111"/>
      <c r="CS140" s="111"/>
      <c r="CT140" s="111"/>
      <c r="CU140" s="111"/>
      <c r="CV140" s="111"/>
      <c r="CW140" s="111"/>
      <c r="CX140" s="111"/>
      <c r="CY140" s="111"/>
      <c r="CZ140" s="111"/>
      <c r="DA140" s="111"/>
      <c r="DB140" s="111"/>
      <c r="DC140" s="111"/>
      <c r="DD140" s="111"/>
      <c r="DE140" s="111"/>
      <c r="DF140" s="111"/>
      <c r="DG140" s="111"/>
      <c r="DH140" s="111"/>
      <c r="DI140" s="111"/>
    </row>
    <row r="141" spans="1:113" s="112" customFormat="1" ht="22.8" hidden="1" x14ac:dyDescent="0.2">
      <c r="A141" s="30" t="s">
        <v>56</v>
      </c>
      <c r="B141" s="155"/>
      <c r="C141" s="151" t="s">
        <v>1668</v>
      </c>
      <c r="D141" s="52"/>
      <c r="E141" s="157"/>
      <c r="F141" s="53" t="s">
        <v>1650</v>
      </c>
      <c r="G141" s="54"/>
      <c r="H141" s="55"/>
      <c r="I141" s="56"/>
      <c r="J141" s="57"/>
      <c r="K141" s="58"/>
      <c r="L141" s="56"/>
      <c r="M141" s="56" t="str">
        <f>IF(ISNUMBER(H141),L141*H141,IF(ISNUMBER(J141),J141,IF(J141="RATE ONLY",LOWER("RATE ONLY")," ")))</f>
        <v xml:space="preserve"> </v>
      </c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11"/>
      <c r="CO141" s="111"/>
      <c r="CP141" s="111"/>
      <c r="CQ141" s="111"/>
      <c r="CR141" s="111"/>
      <c r="CS141" s="111"/>
      <c r="CT141" s="111"/>
      <c r="CU141" s="111"/>
      <c r="CV141" s="111"/>
      <c r="CW141" s="111"/>
      <c r="CX141" s="111"/>
      <c r="CY141" s="111"/>
      <c r="CZ141" s="111"/>
      <c r="DA141" s="111"/>
      <c r="DB141" s="111"/>
      <c r="DC141" s="111"/>
      <c r="DD141" s="111"/>
      <c r="DE141" s="111"/>
      <c r="DF141" s="111"/>
      <c r="DG141" s="111"/>
      <c r="DH141" s="111"/>
      <c r="DI141" s="111"/>
    </row>
    <row r="142" spans="1:113" s="112" customFormat="1" hidden="1" x14ac:dyDescent="0.2">
      <c r="A142" s="30"/>
      <c r="B142" s="42"/>
      <c r="C142" s="51"/>
      <c r="D142" s="52"/>
      <c r="E142" s="51"/>
      <c r="F142" s="53"/>
      <c r="G142" s="103"/>
      <c r="H142" s="45"/>
      <c r="I142" s="104"/>
      <c r="J142" s="105"/>
      <c r="K142" s="48"/>
      <c r="L142" s="106"/>
      <c r="M142" s="104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</row>
    <row r="143" spans="1:113" s="112" customFormat="1" ht="22.8" hidden="1" x14ac:dyDescent="0.2">
      <c r="A143" s="30" t="s">
        <v>3</v>
      </c>
      <c r="B143" s="166"/>
      <c r="C143" s="167"/>
      <c r="D143" s="160" t="s">
        <v>3850</v>
      </c>
      <c r="E143" s="171"/>
      <c r="F143" s="161" t="s">
        <v>4653</v>
      </c>
      <c r="G143" s="162" t="s">
        <v>8</v>
      </c>
      <c r="H143" s="163"/>
      <c r="I143" s="164"/>
      <c r="J143" s="165"/>
      <c r="K143" s="58"/>
      <c r="L143" s="56"/>
      <c r="M143" s="56" t="str">
        <f t="shared" si="3"/>
        <v xml:space="preserve"> </v>
      </c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</row>
    <row r="144" spans="1:113" s="112" customFormat="1" ht="22.8" hidden="1" x14ac:dyDescent="0.2">
      <c r="A144" s="30" t="s">
        <v>3</v>
      </c>
      <c r="B144" s="166"/>
      <c r="C144" s="167"/>
      <c r="D144" s="160" t="s">
        <v>3851</v>
      </c>
      <c r="E144" s="171"/>
      <c r="F144" s="161" t="s">
        <v>4654</v>
      </c>
      <c r="G144" s="162" t="s">
        <v>8</v>
      </c>
      <c r="H144" s="163"/>
      <c r="I144" s="164"/>
      <c r="J144" s="165"/>
      <c r="K144" s="58"/>
      <c r="L144" s="56"/>
      <c r="M144" s="56" t="str">
        <f t="shared" si="3"/>
        <v xml:space="preserve"> </v>
      </c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</row>
    <row r="145" spans="1:113" s="112" customFormat="1" ht="34.200000000000003" hidden="1" x14ac:dyDescent="0.2">
      <c r="A145" s="30" t="s">
        <v>3</v>
      </c>
      <c r="B145" s="166"/>
      <c r="C145" s="167"/>
      <c r="D145" s="160" t="s">
        <v>3852</v>
      </c>
      <c r="E145" s="171"/>
      <c r="F145" s="161" t="s">
        <v>4655</v>
      </c>
      <c r="G145" s="162" t="s">
        <v>8</v>
      </c>
      <c r="H145" s="163"/>
      <c r="I145" s="164"/>
      <c r="J145" s="165"/>
      <c r="K145" s="58"/>
      <c r="L145" s="56"/>
      <c r="M145" s="56" t="str">
        <f t="shared" si="3"/>
        <v xml:space="preserve"> </v>
      </c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</row>
    <row r="146" spans="1:113" s="112" customFormat="1" ht="34.200000000000003" hidden="1" x14ac:dyDescent="0.2">
      <c r="A146" s="30" t="s">
        <v>3</v>
      </c>
      <c r="B146" s="166"/>
      <c r="C146" s="167"/>
      <c r="D146" s="160" t="s">
        <v>3853</v>
      </c>
      <c r="E146" s="171"/>
      <c r="F146" s="161" t="s">
        <v>4656</v>
      </c>
      <c r="G146" s="162" t="s">
        <v>8</v>
      </c>
      <c r="H146" s="163"/>
      <c r="I146" s="164"/>
      <c r="J146" s="165"/>
      <c r="K146" s="58"/>
      <c r="L146" s="56"/>
      <c r="M146" s="56" t="str">
        <f t="shared" si="3"/>
        <v xml:space="preserve"> </v>
      </c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</row>
    <row r="147" spans="1:113" s="112" customFormat="1" ht="22.8" hidden="1" x14ac:dyDescent="0.2">
      <c r="A147" s="30" t="s">
        <v>56</v>
      </c>
      <c r="B147" s="155"/>
      <c r="C147" s="151" t="s">
        <v>1669</v>
      </c>
      <c r="D147" s="52"/>
      <c r="E147" s="157"/>
      <c r="F147" s="53" t="s">
        <v>3636</v>
      </c>
      <c r="G147" s="54"/>
      <c r="H147" s="55"/>
      <c r="I147" s="56"/>
      <c r="J147" s="57"/>
      <c r="K147" s="58"/>
      <c r="L147" s="56"/>
      <c r="M147" s="56" t="str">
        <f>IF(ISNUMBER(H147),L147*H147,IF(ISNUMBER(J147),J147,IF(J147="RATE ONLY",LOWER("RATE ONLY")," ")))</f>
        <v xml:space="preserve"> </v>
      </c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</row>
    <row r="148" spans="1:113" s="112" customFormat="1" hidden="1" x14ac:dyDescent="0.2">
      <c r="A148" s="30"/>
      <c r="B148" s="42"/>
      <c r="C148" s="51"/>
      <c r="D148" s="52"/>
      <c r="E148" s="51"/>
      <c r="F148" s="53"/>
      <c r="G148" s="103"/>
      <c r="H148" s="45"/>
      <c r="I148" s="104"/>
      <c r="J148" s="105"/>
      <c r="K148" s="48"/>
      <c r="L148" s="106"/>
      <c r="M148" s="104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</row>
    <row r="149" spans="1:113" s="112" customFormat="1" ht="22.8" hidden="1" x14ac:dyDescent="0.2">
      <c r="A149" s="30" t="s">
        <v>3</v>
      </c>
      <c r="B149" s="166"/>
      <c r="C149" s="167"/>
      <c r="D149" s="160" t="s">
        <v>3850</v>
      </c>
      <c r="E149" s="171"/>
      <c r="F149" s="161" t="s">
        <v>4653</v>
      </c>
      <c r="G149" s="162" t="s">
        <v>8</v>
      </c>
      <c r="H149" s="163"/>
      <c r="I149" s="164"/>
      <c r="J149" s="165"/>
      <c r="K149" s="58"/>
      <c r="L149" s="56"/>
      <c r="M149" s="56" t="str">
        <f t="shared" si="3"/>
        <v xml:space="preserve"> </v>
      </c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</row>
    <row r="150" spans="1:113" s="112" customFormat="1" ht="22.8" hidden="1" x14ac:dyDescent="0.2">
      <c r="A150" s="30" t="s">
        <v>3</v>
      </c>
      <c r="B150" s="166"/>
      <c r="C150" s="167"/>
      <c r="D150" s="160" t="s">
        <v>3851</v>
      </c>
      <c r="E150" s="171"/>
      <c r="F150" s="161" t="s">
        <v>4654</v>
      </c>
      <c r="G150" s="162" t="s">
        <v>8</v>
      </c>
      <c r="H150" s="163"/>
      <c r="I150" s="164"/>
      <c r="J150" s="165"/>
      <c r="K150" s="58"/>
      <c r="L150" s="56"/>
      <c r="M150" s="56" t="str">
        <f t="shared" si="3"/>
        <v xml:space="preserve"> </v>
      </c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</row>
    <row r="151" spans="1:113" s="112" customFormat="1" ht="34.200000000000003" hidden="1" x14ac:dyDescent="0.2">
      <c r="A151" s="30" t="s">
        <v>3</v>
      </c>
      <c r="B151" s="166"/>
      <c r="C151" s="167"/>
      <c r="D151" s="160" t="s">
        <v>3852</v>
      </c>
      <c r="E151" s="171"/>
      <c r="F151" s="161" t="s">
        <v>4655</v>
      </c>
      <c r="G151" s="162" t="s">
        <v>8</v>
      </c>
      <c r="H151" s="163"/>
      <c r="I151" s="164"/>
      <c r="J151" s="165"/>
      <c r="K151" s="58"/>
      <c r="L151" s="56"/>
      <c r="M151" s="56" t="str">
        <f t="shared" si="3"/>
        <v xml:space="preserve"> </v>
      </c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</row>
    <row r="152" spans="1:113" s="112" customFormat="1" ht="34.200000000000003" hidden="1" x14ac:dyDescent="0.2">
      <c r="A152" s="30" t="s">
        <v>3</v>
      </c>
      <c r="B152" s="166"/>
      <c r="C152" s="167"/>
      <c r="D152" s="160" t="s">
        <v>3853</v>
      </c>
      <c r="E152" s="171"/>
      <c r="F152" s="161" t="s">
        <v>4656</v>
      </c>
      <c r="G152" s="162" t="s">
        <v>8</v>
      </c>
      <c r="H152" s="163"/>
      <c r="I152" s="164"/>
      <c r="J152" s="165"/>
      <c r="K152" s="58"/>
      <c r="L152" s="56"/>
      <c r="M152" s="56" t="str">
        <f t="shared" si="3"/>
        <v xml:space="preserve"> </v>
      </c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</row>
    <row r="153" spans="1:113" s="112" customFormat="1" ht="48" hidden="1" x14ac:dyDescent="0.2">
      <c r="A153" s="30" t="s">
        <v>55</v>
      </c>
      <c r="B153" s="150" t="s">
        <v>1670</v>
      </c>
      <c r="C153" s="151"/>
      <c r="D153" s="52"/>
      <c r="E153" s="157"/>
      <c r="F153" s="43" t="s">
        <v>1672</v>
      </c>
      <c r="G153" s="54"/>
      <c r="H153" s="55"/>
      <c r="I153" s="56"/>
      <c r="J153" s="57"/>
      <c r="K153" s="58"/>
      <c r="L153" s="56"/>
      <c r="M153" s="56" t="str">
        <f>IF(ISNUMBER(H153),L153*H153,IF(ISNUMBER(J153),J153,IF(J153="RATE ONLY",LOWER("RATE ONLY")," ")))</f>
        <v xml:space="preserve"> </v>
      </c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</row>
    <row r="154" spans="1:113" s="112" customFormat="1" hidden="1" x14ac:dyDescent="0.2">
      <c r="A154" s="30"/>
      <c r="B154" s="42"/>
      <c r="C154" s="51"/>
      <c r="D154" s="52"/>
      <c r="E154" s="51"/>
      <c r="F154" s="53"/>
      <c r="G154" s="103"/>
      <c r="H154" s="45"/>
      <c r="I154" s="104"/>
      <c r="J154" s="105"/>
      <c r="K154" s="48"/>
      <c r="L154" s="106"/>
      <c r="M154" s="104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</row>
    <row r="155" spans="1:113" s="112" customFormat="1" ht="22.8" hidden="1" x14ac:dyDescent="0.2">
      <c r="A155" s="30" t="s">
        <v>56</v>
      </c>
      <c r="B155" s="155"/>
      <c r="C155" s="151" t="s">
        <v>1671</v>
      </c>
      <c r="D155" s="52"/>
      <c r="E155" s="157"/>
      <c r="F155" s="53" t="s">
        <v>1655</v>
      </c>
      <c r="G155" s="54"/>
      <c r="H155" s="55"/>
      <c r="I155" s="56"/>
      <c r="J155" s="57"/>
      <c r="K155" s="58"/>
      <c r="L155" s="56"/>
      <c r="M155" s="56" t="str">
        <f>IF(ISNUMBER(H155),L155*H155,IF(ISNUMBER(J155),J155,IF(J155="RATE ONLY",LOWER("RATE ONLY")," ")))</f>
        <v xml:space="preserve"> </v>
      </c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/>
      <c r="BA155" s="111"/>
      <c r="BB155" s="111"/>
      <c r="BC155" s="111"/>
      <c r="BD155" s="111"/>
      <c r="BE155" s="111"/>
      <c r="BF155" s="111"/>
      <c r="BG155" s="111"/>
      <c r="BH155" s="111"/>
      <c r="BI155" s="111"/>
      <c r="BJ155" s="111"/>
      <c r="BK155" s="111"/>
      <c r="BL155" s="111"/>
      <c r="BM155" s="111"/>
      <c r="BN155" s="111"/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</row>
    <row r="156" spans="1:113" s="112" customFormat="1" hidden="1" x14ac:dyDescent="0.2">
      <c r="A156" s="30"/>
      <c r="B156" s="42"/>
      <c r="C156" s="51"/>
      <c r="D156" s="52"/>
      <c r="E156" s="51"/>
      <c r="F156" s="53"/>
      <c r="G156" s="103"/>
      <c r="H156" s="45"/>
      <c r="I156" s="104"/>
      <c r="J156" s="105"/>
      <c r="K156" s="48"/>
      <c r="L156" s="106"/>
      <c r="M156" s="104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  <c r="BH156" s="111"/>
      <c r="BI156" s="111"/>
      <c r="BJ156" s="111"/>
      <c r="BK156" s="111"/>
      <c r="BL156" s="111"/>
      <c r="BM156" s="111"/>
      <c r="BN156" s="111"/>
      <c r="BO156" s="111"/>
      <c r="BP156" s="111"/>
      <c r="BQ156" s="111"/>
      <c r="BR156" s="111"/>
      <c r="BS156" s="111"/>
      <c r="BT156" s="111"/>
      <c r="BU156" s="111"/>
      <c r="BV156" s="111"/>
      <c r="BW156" s="111"/>
      <c r="BX156" s="111"/>
      <c r="BY156" s="111"/>
      <c r="BZ156" s="111"/>
      <c r="CA156" s="111"/>
      <c r="CB156" s="111"/>
      <c r="CC156" s="111"/>
      <c r="CD156" s="111"/>
      <c r="CE156" s="111"/>
      <c r="CF156" s="111"/>
      <c r="CG156" s="111"/>
      <c r="CH156" s="111"/>
      <c r="CI156" s="111"/>
      <c r="CJ156" s="111"/>
      <c r="CK156" s="111"/>
      <c r="CL156" s="111"/>
      <c r="CM156" s="111"/>
      <c r="CN156" s="111"/>
      <c r="CO156" s="111"/>
      <c r="CP156" s="111"/>
      <c r="CQ156" s="111"/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</row>
    <row r="157" spans="1:113" s="112" customFormat="1" ht="22.8" hidden="1" x14ac:dyDescent="0.2">
      <c r="A157" s="30" t="s">
        <v>3</v>
      </c>
      <c r="B157" s="166"/>
      <c r="C157" s="167"/>
      <c r="D157" s="160" t="s">
        <v>3850</v>
      </c>
      <c r="E157" s="171"/>
      <c r="F157" s="161" t="s">
        <v>4653</v>
      </c>
      <c r="G157" s="162" t="s">
        <v>8</v>
      </c>
      <c r="H157" s="163"/>
      <c r="I157" s="164"/>
      <c r="J157" s="165"/>
      <c r="K157" s="58"/>
      <c r="L157" s="56"/>
      <c r="M157" s="56" t="str">
        <f t="shared" ref="M157:M192" si="4">IF(ISNUMBER(H157),L157*H157,IF(ISNUMBER(J157),J157,IF(J157="RATE ONLY",LOWER("RATE ONLY")," ")))</f>
        <v xml:space="preserve"> </v>
      </c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11"/>
      <c r="CO157" s="111"/>
      <c r="CP157" s="111"/>
      <c r="CQ157" s="111"/>
      <c r="CR157" s="111"/>
      <c r="CS157" s="111"/>
      <c r="CT157" s="111"/>
      <c r="CU157" s="111"/>
      <c r="CV157" s="111"/>
      <c r="CW157" s="111"/>
      <c r="CX157" s="111"/>
      <c r="CY157" s="111"/>
      <c r="CZ157" s="111"/>
      <c r="DA157" s="111"/>
      <c r="DB157" s="111"/>
      <c r="DC157" s="111"/>
      <c r="DD157" s="111"/>
      <c r="DE157" s="111"/>
      <c r="DF157" s="111"/>
      <c r="DG157" s="111"/>
      <c r="DH157" s="111"/>
      <c r="DI157" s="111"/>
    </row>
    <row r="158" spans="1:113" s="112" customFormat="1" ht="22.8" hidden="1" x14ac:dyDescent="0.2">
      <c r="A158" s="30" t="s">
        <v>3</v>
      </c>
      <c r="B158" s="166"/>
      <c r="C158" s="167"/>
      <c r="D158" s="160" t="s">
        <v>3851</v>
      </c>
      <c r="E158" s="171"/>
      <c r="F158" s="161" t="s">
        <v>4654</v>
      </c>
      <c r="G158" s="162" t="s">
        <v>8</v>
      </c>
      <c r="H158" s="163"/>
      <c r="I158" s="164"/>
      <c r="J158" s="165"/>
      <c r="K158" s="58"/>
      <c r="L158" s="56"/>
      <c r="M158" s="56" t="str">
        <f t="shared" si="4"/>
        <v xml:space="preserve"> </v>
      </c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/>
      <c r="BB158" s="111"/>
      <c r="BC158" s="111"/>
      <c r="BD158" s="111"/>
      <c r="BE158" s="111"/>
      <c r="BF158" s="111"/>
      <c r="BG158" s="111"/>
      <c r="BH158" s="111"/>
      <c r="BI158" s="111"/>
      <c r="BJ158" s="111"/>
      <c r="BK158" s="111"/>
      <c r="BL158" s="111"/>
      <c r="BM158" s="111"/>
      <c r="BN158" s="111"/>
      <c r="BO158" s="111"/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1"/>
      <c r="CC158" s="111"/>
      <c r="CD158" s="111"/>
      <c r="CE158" s="111"/>
      <c r="CF158" s="111"/>
      <c r="CG158" s="111"/>
      <c r="CH158" s="111"/>
      <c r="CI158" s="111"/>
      <c r="CJ158" s="111"/>
      <c r="CK158" s="111"/>
      <c r="CL158" s="111"/>
      <c r="CM158" s="111"/>
      <c r="CN158" s="111"/>
      <c r="CO158" s="111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</row>
    <row r="159" spans="1:113" s="112" customFormat="1" ht="34.200000000000003" hidden="1" x14ac:dyDescent="0.2">
      <c r="A159" s="30" t="s">
        <v>3</v>
      </c>
      <c r="B159" s="166"/>
      <c r="C159" s="167"/>
      <c r="D159" s="160" t="s">
        <v>3852</v>
      </c>
      <c r="E159" s="171"/>
      <c r="F159" s="161" t="s">
        <v>4655</v>
      </c>
      <c r="G159" s="162" t="s">
        <v>8</v>
      </c>
      <c r="H159" s="163"/>
      <c r="I159" s="164"/>
      <c r="J159" s="165"/>
      <c r="K159" s="58"/>
      <c r="L159" s="56"/>
      <c r="M159" s="56" t="str">
        <f t="shared" si="4"/>
        <v xml:space="preserve"> </v>
      </c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11"/>
      <c r="CO159" s="111"/>
      <c r="CP159" s="111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</row>
    <row r="160" spans="1:113" s="112" customFormat="1" ht="34.200000000000003" hidden="1" x14ac:dyDescent="0.2">
      <c r="A160" s="30" t="s">
        <v>3</v>
      </c>
      <c r="B160" s="166"/>
      <c r="C160" s="167"/>
      <c r="D160" s="160" t="s">
        <v>3853</v>
      </c>
      <c r="E160" s="171"/>
      <c r="F160" s="161" t="s">
        <v>4656</v>
      </c>
      <c r="G160" s="162" t="s">
        <v>8</v>
      </c>
      <c r="H160" s="163"/>
      <c r="I160" s="164"/>
      <c r="J160" s="165"/>
      <c r="K160" s="58"/>
      <c r="L160" s="56"/>
      <c r="M160" s="56" t="str">
        <f t="shared" si="4"/>
        <v xml:space="preserve"> </v>
      </c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</row>
    <row r="161" spans="1:113" s="112" customFormat="1" ht="22.8" hidden="1" x14ac:dyDescent="0.2">
      <c r="A161" s="30" t="s">
        <v>56</v>
      </c>
      <c r="B161" s="155"/>
      <c r="C161" s="151" t="s">
        <v>1674</v>
      </c>
      <c r="D161" s="52"/>
      <c r="E161" s="157"/>
      <c r="F161" s="53" t="s">
        <v>1657</v>
      </c>
      <c r="G161" s="54"/>
      <c r="H161" s="55"/>
      <c r="I161" s="56"/>
      <c r="J161" s="57"/>
      <c r="K161" s="58"/>
      <c r="L161" s="56"/>
      <c r="M161" s="56" t="str">
        <f>IF(ISNUMBER(H161),L161*H161,IF(ISNUMBER(J161),J161,IF(J161="RATE ONLY",LOWER("RATE ONLY")," ")))</f>
        <v xml:space="preserve"> </v>
      </c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/>
      <c r="BA161" s="111"/>
      <c r="BB161" s="111"/>
      <c r="BC161" s="111"/>
      <c r="BD161" s="111"/>
      <c r="BE161" s="111"/>
      <c r="BF161" s="111"/>
      <c r="BG161" s="111"/>
      <c r="BH161" s="111"/>
      <c r="BI161" s="111"/>
      <c r="BJ161" s="111"/>
      <c r="BK161" s="111"/>
      <c r="BL161" s="111"/>
      <c r="BM161" s="111"/>
      <c r="BN161" s="111"/>
      <c r="BO161" s="111"/>
      <c r="BP161" s="111"/>
      <c r="BQ161" s="111"/>
      <c r="BR161" s="111"/>
      <c r="BS161" s="111"/>
      <c r="BT161" s="111"/>
      <c r="BU161" s="111"/>
      <c r="BV161" s="111"/>
      <c r="BW161" s="111"/>
      <c r="BX161" s="111"/>
      <c r="BY161" s="111"/>
      <c r="BZ161" s="111"/>
      <c r="CA161" s="111"/>
      <c r="CB161" s="111"/>
      <c r="CC161" s="111"/>
      <c r="CD161" s="111"/>
      <c r="CE161" s="111"/>
      <c r="CF161" s="111"/>
      <c r="CG161" s="111"/>
      <c r="CH161" s="111"/>
      <c r="CI161" s="111"/>
      <c r="CJ161" s="111"/>
      <c r="CK161" s="111"/>
      <c r="CL161" s="111"/>
      <c r="CM161" s="111"/>
      <c r="CN161" s="111"/>
      <c r="CO161" s="111"/>
      <c r="CP161" s="111"/>
      <c r="CQ161" s="111"/>
      <c r="CR161" s="111"/>
      <c r="CS161" s="111"/>
      <c r="CT161" s="111"/>
      <c r="CU161" s="111"/>
      <c r="CV161" s="111"/>
      <c r="CW161" s="111"/>
      <c r="CX161" s="111"/>
      <c r="CY161" s="111"/>
      <c r="CZ161" s="111"/>
      <c r="DA161" s="111"/>
      <c r="DB161" s="111"/>
      <c r="DC161" s="111"/>
      <c r="DD161" s="111"/>
      <c r="DE161" s="111"/>
      <c r="DF161" s="111"/>
      <c r="DG161" s="111"/>
      <c r="DH161" s="111"/>
      <c r="DI161" s="111"/>
    </row>
    <row r="162" spans="1:113" s="112" customFormat="1" hidden="1" x14ac:dyDescent="0.2">
      <c r="A162" s="30"/>
      <c r="B162" s="42"/>
      <c r="C162" s="51"/>
      <c r="D162" s="52"/>
      <c r="E162" s="51"/>
      <c r="F162" s="53"/>
      <c r="G162" s="103"/>
      <c r="H162" s="45"/>
      <c r="I162" s="104"/>
      <c r="J162" s="105"/>
      <c r="K162" s="48"/>
      <c r="L162" s="106"/>
      <c r="M162" s="104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111"/>
      <c r="AO162" s="111"/>
      <c r="AP162" s="111"/>
      <c r="AQ162" s="111"/>
      <c r="AR162" s="111"/>
      <c r="AS162" s="111"/>
      <c r="AT162" s="111"/>
      <c r="AU162" s="111"/>
      <c r="AV162" s="111"/>
      <c r="AW162" s="111"/>
      <c r="AX162" s="111"/>
      <c r="AY162" s="111"/>
      <c r="AZ162" s="111"/>
      <c r="BA162" s="111"/>
      <c r="BB162" s="111"/>
      <c r="BC162" s="111"/>
      <c r="BD162" s="111"/>
      <c r="BE162" s="111"/>
      <c r="BF162" s="111"/>
      <c r="BG162" s="111"/>
      <c r="BH162" s="111"/>
      <c r="BI162" s="111"/>
      <c r="BJ162" s="111"/>
      <c r="BK162" s="111"/>
      <c r="BL162" s="111"/>
      <c r="BM162" s="111"/>
      <c r="BN162" s="111"/>
      <c r="BO162" s="111"/>
      <c r="BP162" s="111"/>
      <c r="BQ162" s="111"/>
      <c r="BR162" s="111"/>
      <c r="BS162" s="111"/>
      <c r="BT162" s="111"/>
      <c r="BU162" s="111"/>
      <c r="BV162" s="111"/>
      <c r="BW162" s="111"/>
      <c r="BX162" s="111"/>
      <c r="BY162" s="111"/>
      <c r="BZ162" s="111"/>
      <c r="CA162" s="111"/>
      <c r="CB162" s="111"/>
      <c r="CC162" s="111"/>
      <c r="CD162" s="111"/>
      <c r="CE162" s="111"/>
      <c r="CF162" s="111"/>
      <c r="CG162" s="111"/>
      <c r="CH162" s="111"/>
      <c r="CI162" s="111"/>
      <c r="CJ162" s="111"/>
      <c r="CK162" s="111"/>
      <c r="CL162" s="111"/>
      <c r="CM162" s="111"/>
      <c r="CN162" s="111"/>
      <c r="CO162" s="111"/>
      <c r="CP162" s="111"/>
      <c r="CQ162" s="111"/>
      <c r="CR162" s="111"/>
      <c r="CS162" s="111"/>
      <c r="CT162" s="111"/>
      <c r="CU162" s="111"/>
      <c r="CV162" s="111"/>
      <c r="CW162" s="111"/>
      <c r="CX162" s="111"/>
      <c r="CY162" s="111"/>
      <c r="CZ162" s="111"/>
      <c r="DA162" s="111"/>
      <c r="DB162" s="111"/>
      <c r="DC162" s="111"/>
      <c r="DD162" s="111"/>
      <c r="DE162" s="111"/>
      <c r="DF162" s="111"/>
      <c r="DG162" s="111"/>
      <c r="DH162" s="111"/>
      <c r="DI162" s="111"/>
    </row>
    <row r="163" spans="1:113" s="112" customFormat="1" ht="22.8" hidden="1" x14ac:dyDescent="0.2">
      <c r="A163" s="30" t="s">
        <v>3</v>
      </c>
      <c r="B163" s="166"/>
      <c r="C163" s="167"/>
      <c r="D163" s="160" t="s">
        <v>3850</v>
      </c>
      <c r="E163" s="171"/>
      <c r="F163" s="161" t="s">
        <v>4653</v>
      </c>
      <c r="G163" s="162" t="s">
        <v>8</v>
      </c>
      <c r="H163" s="163"/>
      <c r="I163" s="164"/>
      <c r="J163" s="165"/>
      <c r="K163" s="58"/>
      <c r="L163" s="56"/>
      <c r="M163" s="56" t="str">
        <f t="shared" si="4"/>
        <v xml:space="preserve"> </v>
      </c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11"/>
      <c r="CO163" s="111"/>
      <c r="CP163" s="111"/>
      <c r="CQ163" s="111"/>
      <c r="CR163" s="111"/>
      <c r="CS163" s="111"/>
      <c r="CT163" s="111"/>
      <c r="CU163" s="111"/>
      <c r="CV163" s="111"/>
      <c r="CW163" s="111"/>
      <c r="CX163" s="111"/>
      <c r="CY163" s="111"/>
      <c r="CZ163" s="111"/>
      <c r="DA163" s="111"/>
      <c r="DB163" s="111"/>
      <c r="DC163" s="111"/>
      <c r="DD163" s="111"/>
      <c r="DE163" s="111"/>
      <c r="DF163" s="111"/>
      <c r="DG163" s="111"/>
      <c r="DH163" s="111"/>
      <c r="DI163" s="111"/>
    </row>
    <row r="164" spans="1:113" s="112" customFormat="1" ht="22.8" hidden="1" x14ac:dyDescent="0.2">
      <c r="A164" s="30" t="s">
        <v>3</v>
      </c>
      <c r="B164" s="166"/>
      <c r="C164" s="167"/>
      <c r="D164" s="160" t="s">
        <v>3851</v>
      </c>
      <c r="E164" s="171"/>
      <c r="F164" s="161" t="s">
        <v>4654</v>
      </c>
      <c r="G164" s="162" t="s">
        <v>8</v>
      </c>
      <c r="H164" s="163"/>
      <c r="I164" s="164"/>
      <c r="J164" s="165"/>
      <c r="K164" s="58"/>
      <c r="L164" s="56"/>
      <c r="M164" s="56" t="str">
        <f t="shared" si="4"/>
        <v xml:space="preserve"> </v>
      </c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11"/>
      <c r="CO164" s="111"/>
      <c r="CP164" s="111"/>
      <c r="CQ164" s="111"/>
      <c r="CR164" s="111"/>
      <c r="CS164" s="111"/>
      <c r="CT164" s="111"/>
      <c r="CU164" s="111"/>
      <c r="CV164" s="111"/>
      <c r="CW164" s="111"/>
      <c r="CX164" s="111"/>
      <c r="CY164" s="111"/>
      <c r="CZ164" s="111"/>
      <c r="DA164" s="111"/>
      <c r="DB164" s="111"/>
      <c r="DC164" s="111"/>
      <c r="DD164" s="111"/>
      <c r="DE164" s="111"/>
      <c r="DF164" s="111"/>
      <c r="DG164" s="111"/>
      <c r="DH164" s="111"/>
      <c r="DI164" s="111"/>
    </row>
    <row r="165" spans="1:113" s="112" customFormat="1" ht="34.200000000000003" hidden="1" x14ac:dyDescent="0.2">
      <c r="A165" s="30" t="s">
        <v>3</v>
      </c>
      <c r="B165" s="166"/>
      <c r="C165" s="167"/>
      <c r="D165" s="160" t="s">
        <v>3852</v>
      </c>
      <c r="E165" s="171"/>
      <c r="F165" s="161" t="s">
        <v>4655</v>
      </c>
      <c r="G165" s="162" t="s">
        <v>8</v>
      </c>
      <c r="H165" s="163"/>
      <c r="I165" s="164"/>
      <c r="J165" s="165"/>
      <c r="K165" s="58"/>
      <c r="L165" s="56"/>
      <c r="M165" s="56" t="str">
        <f t="shared" si="4"/>
        <v xml:space="preserve"> </v>
      </c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11"/>
      <c r="CO165" s="111"/>
      <c r="CP165" s="111"/>
      <c r="CQ165" s="111"/>
      <c r="CR165" s="111"/>
      <c r="CS165" s="111"/>
      <c r="CT165" s="111"/>
      <c r="CU165" s="111"/>
      <c r="CV165" s="111"/>
      <c r="CW165" s="111"/>
      <c r="CX165" s="111"/>
      <c r="CY165" s="111"/>
      <c r="CZ165" s="111"/>
      <c r="DA165" s="111"/>
      <c r="DB165" s="111"/>
      <c r="DC165" s="111"/>
      <c r="DD165" s="111"/>
      <c r="DE165" s="111"/>
      <c r="DF165" s="111"/>
      <c r="DG165" s="111"/>
      <c r="DH165" s="111"/>
      <c r="DI165" s="111"/>
    </row>
    <row r="166" spans="1:113" s="112" customFormat="1" ht="34.200000000000003" hidden="1" x14ac:dyDescent="0.2">
      <c r="A166" s="30" t="s">
        <v>3</v>
      </c>
      <c r="B166" s="166"/>
      <c r="C166" s="167"/>
      <c r="D166" s="160" t="s">
        <v>3853</v>
      </c>
      <c r="E166" s="171"/>
      <c r="F166" s="161" t="s">
        <v>4656</v>
      </c>
      <c r="G166" s="162" t="s">
        <v>8</v>
      </c>
      <c r="H166" s="163"/>
      <c r="I166" s="164"/>
      <c r="J166" s="165"/>
      <c r="K166" s="58"/>
      <c r="L166" s="56"/>
      <c r="M166" s="56" t="str">
        <f t="shared" si="4"/>
        <v xml:space="preserve"> </v>
      </c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11"/>
      <c r="CO166" s="111"/>
      <c r="CP166" s="111"/>
      <c r="CQ166" s="111"/>
      <c r="CR166" s="111"/>
      <c r="CS166" s="111"/>
      <c r="CT166" s="111"/>
      <c r="CU166" s="111"/>
      <c r="CV166" s="111"/>
      <c r="CW166" s="111"/>
      <c r="CX166" s="111"/>
      <c r="CY166" s="111"/>
      <c r="CZ166" s="111"/>
      <c r="DA166" s="111"/>
      <c r="DB166" s="111"/>
      <c r="DC166" s="111"/>
      <c r="DD166" s="111"/>
      <c r="DE166" s="111"/>
      <c r="DF166" s="111"/>
      <c r="DG166" s="111"/>
      <c r="DH166" s="111"/>
      <c r="DI166" s="111"/>
    </row>
    <row r="167" spans="1:113" s="112" customFormat="1" ht="22.8" hidden="1" x14ac:dyDescent="0.2">
      <c r="A167" s="30" t="s">
        <v>56</v>
      </c>
      <c r="B167" s="155"/>
      <c r="C167" s="151" t="s">
        <v>1675</v>
      </c>
      <c r="D167" s="52"/>
      <c r="E167" s="157"/>
      <c r="F167" s="53" t="s">
        <v>3637</v>
      </c>
      <c r="G167" s="54"/>
      <c r="H167" s="55"/>
      <c r="I167" s="56"/>
      <c r="J167" s="57"/>
      <c r="K167" s="58"/>
      <c r="L167" s="56"/>
      <c r="M167" s="56" t="str">
        <f>IF(ISNUMBER(H167),L167*H167,IF(ISNUMBER(J167),J167,IF(J167="RATE ONLY",LOWER("RATE ONLY")," ")))</f>
        <v xml:space="preserve"> </v>
      </c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11"/>
      <c r="CO167" s="111"/>
      <c r="CP167" s="111"/>
      <c r="CQ167" s="111"/>
      <c r="CR167" s="111"/>
      <c r="CS167" s="111"/>
      <c r="CT167" s="111"/>
      <c r="CU167" s="111"/>
      <c r="CV167" s="111"/>
      <c r="CW167" s="111"/>
      <c r="CX167" s="111"/>
      <c r="CY167" s="111"/>
      <c r="CZ167" s="111"/>
      <c r="DA167" s="111"/>
      <c r="DB167" s="111"/>
      <c r="DC167" s="111"/>
      <c r="DD167" s="111"/>
      <c r="DE167" s="111"/>
      <c r="DF167" s="111"/>
      <c r="DG167" s="111"/>
      <c r="DH167" s="111"/>
      <c r="DI167" s="111"/>
    </row>
    <row r="168" spans="1:113" s="112" customFormat="1" hidden="1" x14ac:dyDescent="0.2">
      <c r="A168" s="30"/>
      <c r="B168" s="42"/>
      <c r="C168" s="51"/>
      <c r="D168" s="52"/>
      <c r="E168" s="51"/>
      <c r="F168" s="53"/>
      <c r="G168" s="103"/>
      <c r="H168" s="45"/>
      <c r="I168" s="104"/>
      <c r="J168" s="105"/>
      <c r="K168" s="48"/>
      <c r="L168" s="106"/>
      <c r="M168" s="104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111"/>
      <c r="AM168" s="111"/>
      <c r="AN168" s="111"/>
      <c r="AO168" s="111"/>
      <c r="AP168" s="111"/>
      <c r="AQ168" s="111"/>
      <c r="AR168" s="111"/>
      <c r="AS168" s="111"/>
      <c r="AT168" s="111"/>
      <c r="AU168" s="111"/>
      <c r="AV168" s="111"/>
      <c r="AW168" s="111"/>
      <c r="AX168" s="111"/>
      <c r="AY168" s="111"/>
      <c r="AZ168" s="111"/>
      <c r="BA168" s="111"/>
      <c r="BB168" s="111"/>
      <c r="BC168" s="111"/>
      <c r="BD168" s="111"/>
      <c r="BE168" s="111"/>
      <c r="BF168" s="111"/>
      <c r="BG168" s="111"/>
      <c r="BH168" s="111"/>
      <c r="BI168" s="111"/>
      <c r="BJ168" s="111"/>
      <c r="BK168" s="111"/>
      <c r="BL168" s="111"/>
      <c r="BM168" s="111"/>
      <c r="BN168" s="111"/>
      <c r="BO168" s="111"/>
      <c r="BP168" s="111"/>
      <c r="BQ168" s="111"/>
      <c r="BR168" s="111"/>
      <c r="BS168" s="111"/>
      <c r="BT168" s="111"/>
      <c r="BU168" s="111"/>
      <c r="BV168" s="111"/>
      <c r="BW168" s="111"/>
      <c r="BX168" s="111"/>
      <c r="BY168" s="111"/>
      <c r="BZ168" s="111"/>
      <c r="CA168" s="111"/>
      <c r="CB168" s="111"/>
      <c r="CC168" s="111"/>
      <c r="CD168" s="111"/>
      <c r="CE168" s="111"/>
      <c r="CF168" s="111"/>
      <c r="CG168" s="111"/>
      <c r="CH168" s="111"/>
      <c r="CI168" s="111"/>
      <c r="CJ168" s="111"/>
      <c r="CK168" s="111"/>
      <c r="CL168" s="111"/>
      <c r="CM168" s="111"/>
      <c r="CN168" s="111"/>
      <c r="CO168" s="111"/>
      <c r="CP168" s="111"/>
      <c r="CQ168" s="111"/>
      <c r="CR168" s="111"/>
      <c r="CS168" s="111"/>
      <c r="CT168" s="111"/>
      <c r="CU168" s="111"/>
      <c r="CV168" s="111"/>
      <c r="CW168" s="111"/>
      <c r="CX168" s="111"/>
      <c r="CY168" s="111"/>
      <c r="CZ168" s="111"/>
      <c r="DA168" s="111"/>
      <c r="DB168" s="111"/>
      <c r="DC168" s="111"/>
      <c r="DD168" s="111"/>
      <c r="DE168" s="111"/>
      <c r="DF168" s="111"/>
      <c r="DG168" s="111"/>
      <c r="DH168" s="111"/>
      <c r="DI168" s="111"/>
    </row>
    <row r="169" spans="1:113" s="112" customFormat="1" ht="22.8" hidden="1" x14ac:dyDescent="0.2">
      <c r="A169" s="30" t="s">
        <v>3</v>
      </c>
      <c r="B169" s="166"/>
      <c r="C169" s="167"/>
      <c r="D169" s="160" t="s">
        <v>3850</v>
      </c>
      <c r="E169" s="171"/>
      <c r="F169" s="161" t="s">
        <v>4653</v>
      </c>
      <c r="G169" s="162" t="s">
        <v>8</v>
      </c>
      <c r="H169" s="163"/>
      <c r="I169" s="164"/>
      <c r="J169" s="165"/>
      <c r="K169" s="58"/>
      <c r="L169" s="56"/>
      <c r="M169" s="56" t="str">
        <f t="shared" si="4"/>
        <v xml:space="preserve"> </v>
      </c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1"/>
      <c r="BJ169" s="111"/>
      <c r="BK169" s="111"/>
      <c r="BL169" s="111"/>
      <c r="BM169" s="111"/>
      <c r="BN169" s="111"/>
      <c r="BO169" s="111"/>
      <c r="BP169" s="111"/>
      <c r="BQ169" s="111"/>
      <c r="BR169" s="111"/>
      <c r="BS169" s="111"/>
      <c r="BT169" s="111"/>
      <c r="BU169" s="111"/>
      <c r="BV169" s="111"/>
      <c r="BW169" s="111"/>
      <c r="BX169" s="111"/>
      <c r="BY169" s="111"/>
      <c r="BZ169" s="111"/>
      <c r="CA169" s="111"/>
      <c r="CB169" s="111"/>
      <c r="CC169" s="111"/>
      <c r="CD169" s="111"/>
      <c r="CE169" s="111"/>
      <c r="CF169" s="111"/>
      <c r="CG169" s="111"/>
      <c r="CH169" s="111"/>
      <c r="CI169" s="111"/>
      <c r="CJ169" s="111"/>
      <c r="CK169" s="111"/>
      <c r="CL169" s="111"/>
      <c r="CM169" s="111"/>
      <c r="CN169" s="111"/>
      <c r="CO169" s="111"/>
      <c r="CP169" s="111"/>
      <c r="CQ169" s="111"/>
      <c r="CR169" s="111"/>
      <c r="CS169" s="111"/>
      <c r="CT169" s="111"/>
      <c r="CU169" s="111"/>
      <c r="CV169" s="111"/>
      <c r="CW169" s="111"/>
      <c r="CX169" s="111"/>
      <c r="CY169" s="111"/>
      <c r="CZ169" s="111"/>
      <c r="DA169" s="111"/>
      <c r="DB169" s="111"/>
      <c r="DC169" s="111"/>
      <c r="DD169" s="111"/>
      <c r="DE169" s="111"/>
      <c r="DF169" s="111"/>
      <c r="DG169" s="111"/>
      <c r="DH169" s="111"/>
      <c r="DI169" s="111"/>
    </row>
    <row r="170" spans="1:113" s="112" customFormat="1" ht="22.8" hidden="1" x14ac:dyDescent="0.2">
      <c r="A170" s="30" t="s">
        <v>3</v>
      </c>
      <c r="B170" s="166"/>
      <c r="C170" s="167"/>
      <c r="D170" s="160" t="s">
        <v>3851</v>
      </c>
      <c r="E170" s="171"/>
      <c r="F170" s="161" t="s">
        <v>4654</v>
      </c>
      <c r="G170" s="162" t="s">
        <v>8</v>
      </c>
      <c r="H170" s="163"/>
      <c r="I170" s="164"/>
      <c r="J170" s="165"/>
      <c r="K170" s="58"/>
      <c r="L170" s="56"/>
      <c r="M170" s="56" t="str">
        <f t="shared" si="4"/>
        <v xml:space="preserve"> </v>
      </c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111"/>
      <c r="AO170" s="111"/>
      <c r="AP170" s="111"/>
      <c r="AQ170" s="111"/>
      <c r="AR170" s="111"/>
      <c r="AS170" s="111"/>
      <c r="AT170" s="111"/>
      <c r="AU170" s="111"/>
      <c r="AV170" s="111"/>
      <c r="AW170" s="111"/>
      <c r="AX170" s="111"/>
      <c r="AY170" s="111"/>
      <c r="AZ170" s="111"/>
      <c r="BA170" s="111"/>
      <c r="BB170" s="111"/>
      <c r="BC170" s="111"/>
      <c r="BD170" s="111"/>
      <c r="BE170" s="111"/>
      <c r="BF170" s="111"/>
      <c r="BG170" s="111"/>
      <c r="BH170" s="111"/>
      <c r="BI170" s="111"/>
      <c r="BJ170" s="111"/>
      <c r="BK170" s="111"/>
      <c r="BL170" s="111"/>
      <c r="BM170" s="111"/>
      <c r="BN170" s="111"/>
      <c r="BO170" s="111"/>
      <c r="BP170" s="111"/>
      <c r="BQ170" s="111"/>
      <c r="BR170" s="111"/>
      <c r="BS170" s="111"/>
      <c r="BT170" s="111"/>
      <c r="BU170" s="111"/>
      <c r="BV170" s="111"/>
      <c r="BW170" s="111"/>
      <c r="BX170" s="111"/>
      <c r="BY170" s="111"/>
      <c r="BZ170" s="111"/>
      <c r="CA170" s="111"/>
      <c r="CB170" s="111"/>
      <c r="CC170" s="111"/>
      <c r="CD170" s="111"/>
      <c r="CE170" s="111"/>
      <c r="CF170" s="111"/>
      <c r="CG170" s="111"/>
      <c r="CH170" s="111"/>
      <c r="CI170" s="111"/>
      <c r="CJ170" s="111"/>
      <c r="CK170" s="111"/>
      <c r="CL170" s="111"/>
      <c r="CM170" s="111"/>
      <c r="CN170" s="111"/>
      <c r="CO170" s="111"/>
      <c r="CP170" s="111"/>
      <c r="CQ170" s="111"/>
      <c r="CR170" s="111"/>
      <c r="CS170" s="111"/>
      <c r="CT170" s="111"/>
      <c r="CU170" s="111"/>
      <c r="CV170" s="111"/>
      <c r="CW170" s="111"/>
      <c r="CX170" s="111"/>
      <c r="CY170" s="111"/>
      <c r="CZ170" s="111"/>
      <c r="DA170" s="111"/>
      <c r="DB170" s="111"/>
      <c r="DC170" s="111"/>
      <c r="DD170" s="111"/>
      <c r="DE170" s="111"/>
      <c r="DF170" s="111"/>
      <c r="DG170" s="111"/>
      <c r="DH170" s="111"/>
      <c r="DI170" s="111"/>
    </row>
    <row r="171" spans="1:113" s="112" customFormat="1" ht="34.200000000000003" hidden="1" x14ac:dyDescent="0.2">
      <c r="A171" s="30" t="s">
        <v>3</v>
      </c>
      <c r="B171" s="166"/>
      <c r="C171" s="167"/>
      <c r="D171" s="160" t="s">
        <v>3852</v>
      </c>
      <c r="E171" s="171"/>
      <c r="F171" s="161" t="s">
        <v>4655</v>
      </c>
      <c r="G171" s="162" t="s">
        <v>8</v>
      </c>
      <c r="H171" s="163"/>
      <c r="I171" s="164"/>
      <c r="J171" s="165"/>
      <c r="K171" s="58"/>
      <c r="L171" s="56"/>
      <c r="M171" s="56" t="str">
        <f t="shared" si="4"/>
        <v xml:space="preserve"> </v>
      </c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  <c r="AO171" s="111"/>
      <c r="AP171" s="111"/>
      <c r="AQ171" s="111"/>
      <c r="AR171" s="111"/>
      <c r="AS171" s="111"/>
      <c r="AT171" s="111"/>
      <c r="AU171" s="111"/>
      <c r="AV171" s="111"/>
      <c r="AW171" s="111"/>
      <c r="AX171" s="111"/>
      <c r="AY171" s="111"/>
      <c r="AZ171" s="111"/>
      <c r="BA171" s="111"/>
      <c r="BB171" s="111"/>
      <c r="BC171" s="111"/>
      <c r="BD171" s="111"/>
      <c r="BE171" s="111"/>
      <c r="BF171" s="111"/>
      <c r="BG171" s="111"/>
      <c r="BH171" s="111"/>
      <c r="BI171" s="111"/>
      <c r="BJ171" s="111"/>
      <c r="BK171" s="111"/>
      <c r="BL171" s="111"/>
      <c r="BM171" s="111"/>
      <c r="BN171" s="111"/>
      <c r="BO171" s="111"/>
      <c r="BP171" s="111"/>
      <c r="BQ171" s="111"/>
      <c r="BR171" s="111"/>
      <c r="BS171" s="111"/>
      <c r="BT171" s="111"/>
      <c r="BU171" s="111"/>
      <c r="BV171" s="111"/>
      <c r="BW171" s="111"/>
      <c r="BX171" s="111"/>
      <c r="BY171" s="111"/>
      <c r="BZ171" s="111"/>
      <c r="CA171" s="111"/>
      <c r="CB171" s="111"/>
      <c r="CC171" s="111"/>
      <c r="CD171" s="111"/>
      <c r="CE171" s="111"/>
      <c r="CF171" s="111"/>
      <c r="CG171" s="111"/>
      <c r="CH171" s="111"/>
      <c r="CI171" s="111"/>
      <c r="CJ171" s="111"/>
      <c r="CK171" s="111"/>
      <c r="CL171" s="111"/>
      <c r="CM171" s="111"/>
      <c r="CN171" s="111"/>
      <c r="CO171" s="111"/>
      <c r="CP171" s="111"/>
      <c r="CQ171" s="111"/>
      <c r="CR171" s="111"/>
      <c r="CS171" s="111"/>
      <c r="CT171" s="111"/>
      <c r="CU171" s="111"/>
      <c r="CV171" s="111"/>
      <c r="CW171" s="111"/>
      <c r="CX171" s="111"/>
      <c r="CY171" s="111"/>
      <c r="CZ171" s="111"/>
      <c r="DA171" s="111"/>
      <c r="DB171" s="111"/>
      <c r="DC171" s="111"/>
      <c r="DD171" s="111"/>
      <c r="DE171" s="111"/>
      <c r="DF171" s="111"/>
      <c r="DG171" s="111"/>
      <c r="DH171" s="111"/>
      <c r="DI171" s="111"/>
    </row>
    <row r="172" spans="1:113" s="112" customFormat="1" ht="34.200000000000003" hidden="1" x14ac:dyDescent="0.2">
      <c r="A172" s="30" t="s">
        <v>3</v>
      </c>
      <c r="B172" s="166"/>
      <c r="C172" s="167"/>
      <c r="D172" s="160" t="s">
        <v>3853</v>
      </c>
      <c r="E172" s="171"/>
      <c r="F172" s="161" t="s">
        <v>4656</v>
      </c>
      <c r="G172" s="162" t="s">
        <v>8</v>
      </c>
      <c r="H172" s="163"/>
      <c r="I172" s="164"/>
      <c r="J172" s="165"/>
      <c r="K172" s="58"/>
      <c r="L172" s="56"/>
      <c r="M172" s="56" t="str">
        <f t="shared" si="4"/>
        <v xml:space="preserve"> </v>
      </c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111"/>
      <c r="AM172" s="111"/>
      <c r="AN172" s="111"/>
      <c r="AO172" s="111"/>
      <c r="AP172" s="111"/>
      <c r="AQ172" s="111"/>
      <c r="AR172" s="111"/>
      <c r="AS172" s="111"/>
      <c r="AT172" s="111"/>
      <c r="AU172" s="111"/>
      <c r="AV172" s="111"/>
      <c r="AW172" s="111"/>
      <c r="AX172" s="111"/>
      <c r="AY172" s="111"/>
      <c r="AZ172" s="111"/>
      <c r="BA172" s="111"/>
      <c r="BB172" s="111"/>
      <c r="BC172" s="111"/>
      <c r="BD172" s="111"/>
      <c r="BE172" s="111"/>
      <c r="BF172" s="111"/>
      <c r="BG172" s="111"/>
      <c r="BH172" s="111"/>
      <c r="BI172" s="111"/>
      <c r="BJ172" s="111"/>
      <c r="BK172" s="111"/>
      <c r="BL172" s="111"/>
      <c r="BM172" s="111"/>
      <c r="BN172" s="111"/>
      <c r="BO172" s="111"/>
      <c r="BP172" s="111"/>
      <c r="BQ172" s="111"/>
      <c r="BR172" s="111"/>
      <c r="BS172" s="111"/>
      <c r="BT172" s="111"/>
      <c r="BU172" s="111"/>
      <c r="BV172" s="111"/>
      <c r="BW172" s="111"/>
      <c r="BX172" s="111"/>
      <c r="BY172" s="111"/>
      <c r="BZ172" s="111"/>
      <c r="CA172" s="111"/>
      <c r="CB172" s="111"/>
      <c r="CC172" s="111"/>
      <c r="CD172" s="111"/>
      <c r="CE172" s="111"/>
      <c r="CF172" s="111"/>
      <c r="CG172" s="111"/>
      <c r="CH172" s="111"/>
      <c r="CI172" s="111"/>
      <c r="CJ172" s="111"/>
      <c r="CK172" s="111"/>
      <c r="CL172" s="111"/>
      <c r="CM172" s="111"/>
      <c r="CN172" s="111"/>
      <c r="CO172" s="111"/>
      <c r="CP172" s="111"/>
      <c r="CQ172" s="111"/>
      <c r="CR172" s="111"/>
      <c r="CS172" s="111"/>
      <c r="CT172" s="111"/>
      <c r="CU172" s="111"/>
      <c r="CV172" s="111"/>
      <c r="CW172" s="111"/>
      <c r="CX172" s="111"/>
      <c r="CY172" s="111"/>
      <c r="CZ172" s="111"/>
      <c r="DA172" s="111"/>
      <c r="DB172" s="111"/>
      <c r="DC172" s="111"/>
      <c r="DD172" s="111"/>
      <c r="DE172" s="111"/>
      <c r="DF172" s="111"/>
      <c r="DG172" s="111"/>
      <c r="DH172" s="111"/>
      <c r="DI172" s="111"/>
    </row>
    <row r="173" spans="1:113" s="112" customFormat="1" ht="48" hidden="1" x14ac:dyDescent="0.2">
      <c r="A173" s="30" t="s">
        <v>55</v>
      </c>
      <c r="B173" s="150" t="s">
        <v>1676</v>
      </c>
      <c r="C173" s="151"/>
      <c r="D173" s="52"/>
      <c r="E173" s="157"/>
      <c r="F173" s="43" t="s">
        <v>1677</v>
      </c>
      <c r="G173" s="54"/>
      <c r="H173" s="55"/>
      <c r="I173" s="56"/>
      <c r="J173" s="57"/>
      <c r="K173" s="58"/>
      <c r="L173" s="56"/>
      <c r="M173" s="56" t="str">
        <f>IF(ISNUMBER(H173),L173*H173,IF(ISNUMBER(J173),J173,IF(J173="RATE ONLY",LOWER("RATE ONLY")," ")))</f>
        <v xml:space="preserve"> </v>
      </c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1"/>
      <c r="AJ173" s="111"/>
      <c r="AK173" s="111"/>
      <c r="AL173" s="111"/>
      <c r="AM173" s="111"/>
      <c r="AN173" s="111"/>
      <c r="AO173" s="111"/>
      <c r="AP173" s="111"/>
      <c r="AQ173" s="111"/>
      <c r="AR173" s="111"/>
      <c r="AS173" s="111"/>
      <c r="AT173" s="111"/>
      <c r="AU173" s="111"/>
      <c r="AV173" s="111"/>
      <c r="AW173" s="111"/>
      <c r="AX173" s="111"/>
      <c r="AY173" s="111"/>
      <c r="AZ173" s="111"/>
      <c r="BA173" s="111"/>
      <c r="BB173" s="111"/>
      <c r="BC173" s="111"/>
      <c r="BD173" s="111"/>
      <c r="BE173" s="111"/>
      <c r="BF173" s="111"/>
      <c r="BG173" s="111"/>
      <c r="BH173" s="111"/>
      <c r="BI173" s="111"/>
      <c r="BJ173" s="111"/>
      <c r="BK173" s="111"/>
      <c r="BL173" s="111"/>
      <c r="BM173" s="111"/>
      <c r="BN173" s="111"/>
      <c r="BO173" s="111"/>
      <c r="BP173" s="111"/>
      <c r="BQ173" s="111"/>
      <c r="BR173" s="111"/>
      <c r="BS173" s="111"/>
      <c r="BT173" s="111"/>
      <c r="BU173" s="111"/>
      <c r="BV173" s="111"/>
      <c r="BW173" s="111"/>
      <c r="BX173" s="111"/>
      <c r="BY173" s="111"/>
      <c r="BZ173" s="111"/>
      <c r="CA173" s="111"/>
      <c r="CB173" s="111"/>
      <c r="CC173" s="111"/>
      <c r="CD173" s="111"/>
      <c r="CE173" s="111"/>
      <c r="CF173" s="111"/>
      <c r="CG173" s="111"/>
      <c r="CH173" s="111"/>
      <c r="CI173" s="111"/>
      <c r="CJ173" s="111"/>
      <c r="CK173" s="111"/>
      <c r="CL173" s="111"/>
      <c r="CM173" s="111"/>
      <c r="CN173" s="111"/>
      <c r="CO173" s="111"/>
      <c r="CP173" s="111"/>
      <c r="CQ173" s="111"/>
      <c r="CR173" s="111"/>
      <c r="CS173" s="111"/>
      <c r="CT173" s="111"/>
      <c r="CU173" s="111"/>
      <c r="CV173" s="111"/>
      <c r="CW173" s="111"/>
      <c r="CX173" s="111"/>
      <c r="CY173" s="111"/>
      <c r="CZ173" s="111"/>
      <c r="DA173" s="111"/>
      <c r="DB173" s="111"/>
      <c r="DC173" s="111"/>
      <c r="DD173" s="111"/>
      <c r="DE173" s="111"/>
      <c r="DF173" s="111"/>
      <c r="DG173" s="111"/>
      <c r="DH173" s="111"/>
      <c r="DI173" s="111"/>
    </row>
    <row r="174" spans="1:113" s="112" customFormat="1" hidden="1" x14ac:dyDescent="0.2">
      <c r="A174" s="30"/>
      <c r="B174" s="42"/>
      <c r="C174" s="51"/>
      <c r="D174" s="52"/>
      <c r="E174" s="51"/>
      <c r="F174" s="53"/>
      <c r="G174" s="103"/>
      <c r="H174" s="45"/>
      <c r="I174" s="104"/>
      <c r="J174" s="105"/>
      <c r="K174" s="48"/>
      <c r="L174" s="106"/>
      <c r="M174" s="104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/>
      <c r="BO174" s="111"/>
      <c r="BP174" s="111"/>
      <c r="BQ174" s="111"/>
      <c r="BR174" s="111"/>
      <c r="BS174" s="111"/>
      <c r="BT174" s="111"/>
      <c r="BU174" s="111"/>
      <c r="BV174" s="111"/>
      <c r="BW174" s="111"/>
      <c r="BX174" s="111"/>
      <c r="BY174" s="111"/>
      <c r="BZ174" s="111"/>
      <c r="CA174" s="111"/>
      <c r="CB174" s="111"/>
      <c r="CC174" s="111"/>
      <c r="CD174" s="111"/>
      <c r="CE174" s="111"/>
      <c r="CF174" s="111"/>
      <c r="CG174" s="111"/>
      <c r="CH174" s="111"/>
      <c r="CI174" s="111"/>
      <c r="CJ174" s="111"/>
      <c r="CK174" s="111"/>
      <c r="CL174" s="111"/>
      <c r="CM174" s="111"/>
      <c r="CN174" s="111"/>
      <c r="CO174" s="111"/>
      <c r="CP174" s="111"/>
      <c r="CQ174" s="111"/>
      <c r="CR174" s="111"/>
      <c r="CS174" s="111"/>
      <c r="CT174" s="111"/>
      <c r="CU174" s="111"/>
      <c r="CV174" s="111"/>
      <c r="CW174" s="111"/>
      <c r="CX174" s="111"/>
      <c r="CY174" s="111"/>
      <c r="CZ174" s="111"/>
      <c r="DA174" s="111"/>
      <c r="DB174" s="111"/>
      <c r="DC174" s="111"/>
      <c r="DD174" s="111"/>
      <c r="DE174" s="111"/>
      <c r="DF174" s="111"/>
      <c r="DG174" s="111"/>
      <c r="DH174" s="111"/>
      <c r="DI174" s="111"/>
    </row>
    <row r="175" spans="1:113" s="112" customFormat="1" ht="22.8" hidden="1" x14ac:dyDescent="0.2">
      <c r="A175" s="30" t="s">
        <v>56</v>
      </c>
      <c r="B175" s="155"/>
      <c r="C175" s="151" t="s">
        <v>1678</v>
      </c>
      <c r="D175" s="52"/>
      <c r="E175" s="157"/>
      <c r="F175" s="53" t="s">
        <v>1679</v>
      </c>
      <c r="G175" s="54"/>
      <c r="H175" s="55"/>
      <c r="I175" s="56"/>
      <c r="J175" s="57"/>
      <c r="K175" s="58"/>
      <c r="L175" s="56"/>
      <c r="M175" s="56" t="str">
        <f>IF(ISNUMBER(H175),L175*H175,IF(ISNUMBER(J175),J175,IF(J175="RATE ONLY",LOWER("RATE ONLY")," ")))</f>
        <v xml:space="preserve"> </v>
      </c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/>
      <c r="BB175" s="111"/>
      <c r="BC175" s="111"/>
      <c r="BD175" s="111"/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/>
      <c r="BO175" s="111"/>
      <c r="BP175" s="111"/>
      <c r="BQ175" s="111"/>
      <c r="BR175" s="111"/>
      <c r="BS175" s="111"/>
      <c r="BT175" s="111"/>
      <c r="BU175" s="111"/>
      <c r="BV175" s="111"/>
      <c r="BW175" s="111"/>
      <c r="BX175" s="111"/>
      <c r="BY175" s="111"/>
      <c r="BZ175" s="111"/>
      <c r="CA175" s="111"/>
      <c r="CB175" s="111"/>
      <c r="CC175" s="111"/>
      <c r="CD175" s="111"/>
      <c r="CE175" s="111"/>
      <c r="CF175" s="111"/>
      <c r="CG175" s="111"/>
      <c r="CH175" s="111"/>
      <c r="CI175" s="111"/>
      <c r="CJ175" s="111"/>
      <c r="CK175" s="111"/>
      <c r="CL175" s="111"/>
      <c r="CM175" s="111"/>
      <c r="CN175" s="111"/>
      <c r="CO175" s="111"/>
      <c r="CP175" s="111"/>
      <c r="CQ175" s="111"/>
      <c r="CR175" s="111"/>
      <c r="CS175" s="111"/>
      <c r="CT175" s="111"/>
      <c r="CU175" s="111"/>
      <c r="CV175" s="111"/>
      <c r="CW175" s="111"/>
      <c r="CX175" s="111"/>
      <c r="CY175" s="111"/>
      <c r="CZ175" s="111"/>
      <c r="DA175" s="111"/>
      <c r="DB175" s="111"/>
      <c r="DC175" s="111"/>
      <c r="DD175" s="111"/>
      <c r="DE175" s="111"/>
      <c r="DF175" s="111"/>
      <c r="DG175" s="111"/>
      <c r="DH175" s="111"/>
      <c r="DI175" s="111"/>
    </row>
    <row r="176" spans="1:113" s="112" customFormat="1" hidden="1" x14ac:dyDescent="0.2">
      <c r="A176" s="30"/>
      <c r="B176" s="42"/>
      <c r="C176" s="51"/>
      <c r="D176" s="52"/>
      <c r="E176" s="51"/>
      <c r="F176" s="53"/>
      <c r="G176" s="103"/>
      <c r="H176" s="45"/>
      <c r="I176" s="104"/>
      <c r="J176" s="105"/>
      <c r="K176" s="48"/>
      <c r="L176" s="106"/>
      <c r="M176" s="104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/>
      <c r="BA176" s="111"/>
      <c r="BB176" s="111"/>
      <c r="BC176" s="111"/>
      <c r="BD176" s="111"/>
      <c r="BE176" s="111"/>
      <c r="BF176" s="111"/>
      <c r="BG176" s="111"/>
      <c r="BH176" s="111"/>
      <c r="BI176" s="111"/>
      <c r="BJ176" s="111"/>
      <c r="BK176" s="111"/>
      <c r="BL176" s="111"/>
      <c r="BM176" s="111"/>
      <c r="BN176" s="111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1"/>
      <c r="CM176" s="111"/>
      <c r="CN176" s="111"/>
      <c r="CO176" s="111"/>
      <c r="CP176" s="111"/>
      <c r="CQ176" s="111"/>
      <c r="CR176" s="111"/>
      <c r="CS176" s="111"/>
      <c r="CT176" s="111"/>
      <c r="CU176" s="111"/>
      <c r="CV176" s="111"/>
      <c r="CW176" s="111"/>
      <c r="CX176" s="111"/>
      <c r="CY176" s="111"/>
      <c r="CZ176" s="111"/>
      <c r="DA176" s="111"/>
      <c r="DB176" s="111"/>
      <c r="DC176" s="111"/>
      <c r="DD176" s="111"/>
      <c r="DE176" s="111"/>
      <c r="DF176" s="111"/>
      <c r="DG176" s="111"/>
      <c r="DH176" s="111"/>
      <c r="DI176" s="111"/>
    </row>
    <row r="177" spans="1:113" s="112" customFormat="1" ht="22.8" hidden="1" x14ac:dyDescent="0.2">
      <c r="A177" s="30" t="s">
        <v>3</v>
      </c>
      <c r="B177" s="166"/>
      <c r="C177" s="167"/>
      <c r="D177" s="160" t="s">
        <v>3850</v>
      </c>
      <c r="E177" s="171"/>
      <c r="F177" s="161" t="s">
        <v>4653</v>
      </c>
      <c r="G177" s="162" t="s">
        <v>8</v>
      </c>
      <c r="H177" s="163"/>
      <c r="I177" s="164"/>
      <c r="J177" s="165"/>
      <c r="K177" s="58"/>
      <c r="L177" s="56"/>
      <c r="M177" s="56" t="str">
        <f t="shared" si="4"/>
        <v xml:space="preserve"> </v>
      </c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/>
      <c r="BB177" s="111"/>
      <c r="BC177" s="111"/>
      <c r="BD177" s="111"/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/>
      <c r="BO177" s="111"/>
      <c r="BP177" s="111"/>
      <c r="BQ177" s="111"/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1"/>
      <c r="CB177" s="111"/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1"/>
      <c r="CM177" s="111"/>
      <c r="CN177" s="111"/>
      <c r="CO177" s="111"/>
      <c r="CP177" s="111"/>
      <c r="CQ177" s="111"/>
      <c r="CR177" s="111"/>
      <c r="CS177" s="111"/>
      <c r="CT177" s="111"/>
      <c r="CU177" s="111"/>
      <c r="CV177" s="111"/>
      <c r="CW177" s="111"/>
      <c r="CX177" s="111"/>
      <c r="CY177" s="111"/>
      <c r="CZ177" s="111"/>
      <c r="DA177" s="111"/>
      <c r="DB177" s="111"/>
      <c r="DC177" s="111"/>
      <c r="DD177" s="111"/>
      <c r="DE177" s="111"/>
      <c r="DF177" s="111"/>
      <c r="DG177" s="111"/>
      <c r="DH177" s="111"/>
      <c r="DI177" s="111"/>
    </row>
    <row r="178" spans="1:113" s="112" customFormat="1" ht="22.8" hidden="1" x14ac:dyDescent="0.2">
      <c r="A178" s="30" t="s">
        <v>3</v>
      </c>
      <c r="B178" s="166"/>
      <c r="C178" s="167"/>
      <c r="D178" s="160" t="s">
        <v>3851</v>
      </c>
      <c r="E178" s="171"/>
      <c r="F178" s="161" t="s">
        <v>4654</v>
      </c>
      <c r="G178" s="162" t="s">
        <v>8</v>
      </c>
      <c r="H178" s="163"/>
      <c r="I178" s="164"/>
      <c r="J178" s="165"/>
      <c r="K178" s="58"/>
      <c r="L178" s="56"/>
      <c r="M178" s="56" t="str">
        <f t="shared" si="4"/>
        <v xml:space="preserve"> </v>
      </c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  <c r="AZ178" s="111"/>
      <c r="BA178" s="111"/>
      <c r="BB178" s="111"/>
      <c r="BC178" s="111"/>
      <c r="BD178" s="111"/>
      <c r="BE178" s="111"/>
      <c r="BF178" s="111"/>
      <c r="BG178" s="111"/>
      <c r="BH178" s="111"/>
      <c r="BI178" s="111"/>
      <c r="BJ178" s="111"/>
      <c r="BK178" s="111"/>
      <c r="BL178" s="111"/>
      <c r="BM178" s="111"/>
      <c r="BN178" s="111"/>
      <c r="BO178" s="111"/>
      <c r="BP178" s="111"/>
      <c r="BQ178" s="111"/>
      <c r="BR178" s="111"/>
      <c r="BS178" s="111"/>
      <c r="BT178" s="111"/>
      <c r="BU178" s="111"/>
      <c r="BV178" s="111"/>
      <c r="BW178" s="111"/>
      <c r="BX178" s="111"/>
      <c r="BY178" s="111"/>
      <c r="BZ178" s="111"/>
      <c r="CA178" s="111"/>
      <c r="CB178" s="111"/>
      <c r="CC178" s="111"/>
      <c r="CD178" s="111"/>
      <c r="CE178" s="111"/>
      <c r="CF178" s="111"/>
      <c r="CG178" s="111"/>
      <c r="CH178" s="111"/>
      <c r="CI178" s="111"/>
      <c r="CJ178" s="111"/>
      <c r="CK178" s="111"/>
      <c r="CL178" s="111"/>
      <c r="CM178" s="111"/>
      <c r="CN178" s="111"/>
      <c r="CO178" s="111"/>
      <c r="CP178" s="111"/>
      <c r="CQ178" s="111"/>
      <c r="CR178" s="111"/>
      <c r="CS178" s="111"/>
      <c r="CT178" s="111"/>
      <c r="CU178" s="111"/>
      <c r="CV178" s="111"/>
      <c r="CW178" s="111"/>
      <c r="CX178" s="111"/>
      <c r="CY178" s="111"/>
      <c r="CZ178" s="111"/>
      <c r="DA178" s="111"/>
      <c r="DB178" s="111"/>
      <c r="DC178" s="111"/>
      <c r="DD178" s="111"/>
      <c r="DE178" s="111"/>
      <c r="DF178" s="111"/>
      <c r="DG178" s="111"/>
      <c r="DH178" s="111"/>
      <c r="DI178" s="111"/>
    </row>
    <row r="179" spans="1:113" s="112" customFormat="1" ht="34.200000000000003" hidden="1" x14ac:dyDescent="0.2">
      <c r="A179" s="30" t="s">
        <v>3</v>
      </c>
      <c r="B179" s="166"/>
      <c r="C179" s="167"/>
      <c r="D179" s="160" t="s">
        <v>3852</v>
      </c>
      <c r="E179" s="171"/>
      <c r="F179" s="161" t="s">
        <v>4655</v>
      </c>
      <c r="G179" s="162" t="s">
        <v>8</v>
      </c>
      <c r="H179" s="163"/>
      <c r="I179" s="164"/>
      <c r="J179" s="165"/>
      <c r="K179" s="58"/>
      <c r="L179" s="56"/>
      <c r="M179" s="56" t="str">
        <f t="shared" si="4"/>
        <v xml:space="preserve"> </v>
      </c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1"/>
      <c r="AJ179" s="111"/>
      <c r="AK179" s="111"/>
      <c r="AL179" s="111"/>
      <c r="AM179" s="111"/>
      <c r="AN179" s="111"/>
      <c r="AO179" s="111"/>
      <c r="AP179" s="111"/>
      <c r="AQ179" s="111"/>
      <c r="AR179" s="111"/>
      <c r="AS179" s="111"/>
      <c r="AT179" s="111"/>
      <c r="AU179" s="111"/>
      <c r="AV179" s="111"/>
      <c r="AW179" s="111"/>
      <c r="AX179" s="111"/>
      <c r="AY179" s="111"/>
      <c r="AZ179" s="111"/>
      <c r="BA179" s="111"/>
      <c r="BB179" s="111"/>
      <c r="BC179" s="111"/>
      <c r="BD179" s="111"/>
      <c r="BE179" s="111"/>
      <c r="BF179" s="111"/>
      <c r="BG179" s="111"/>
      <c r="BH179" s="111"/>
      <c r="BI179" s="111"/>
      <c r="BJ179" s="111"/>
      <c r="BK179" s="111"/>
      <c r="BL179" s="111"/>
      <c r="BM179" s="111"/>
      <c r="BN179" s="111"/>
      <c r="BO179" s="111"/>
      <c r="BP179" s="111"/>
      <c r="BQ179" s="111"/>
      <c r="BR179" s="111"/>
      <c r="BS179" s="111"/>
      <c r="BT179" s="111"/>
      <c r="BU179" s="111"/>
      <c r="BV179" s="111"/>
      <c r="BW179" s="111"/>
      <c r="BX179" s="111"/>
      <c r="BY179" s="111"/>
      <c r="BZ179" s="111"/>
      <c r="CA179" s="111"/>
      <c r="CB179" s="111"/>
      <c r="CC179" s="111"/>
      <c r="CD179" s="111"/>
      <c r="CE179" s="111"/>
      <c r="CF179" s="111"/>
      <c r="CG179" s="111"/>
      <c r="CH179" s="111"/>
      <c r="CI179" s="111"/>
      <c r="CJ179" s="111"/>
      <c r="CK179" s="111"/>
      <c r="CL179" s="111"/>
      <c r="CM179" s="111"/>
      <c r="CN179" s="111"/>
      <c r="CO179" s="111"/>
      <c r="CP179" s="111"/>
      <c r="CQ179" s="111"/>
      <c r="CR179" s="111"/>
      <c r="CS179" s="111"/>
      <c r="CT179" s="111"/>
      <c r="CU179" s="111"/>
      <c r="CV179" s="111"/>
      <c r="CW179" s="111"/>
      <c r="CX179" s="111"/>
      <c r="CY179" s="111"/>
      <c r="CZ179" s="111"/>
      <c r="DA179" s="111"/>
      <c r="DB179" s="111"/>
      <c r="DC179" s="111"/>
      <c r="DD179" s="111"/>
      <c r="DE179" s="111"/>
      <c r="DF179" s="111"/>
      <c r="DG179" s="111"/>
      <c r="DH179" s="111"/>
      <c r="DI179" s="111"/>
    </row>
    <row r="180" spans="1:113" s="112" customFormat="1" ht="34.200000000000003" hidden="1" x14ac:dyDescent="0.2">
      <c r="A180" s="30" t="s">
        <v>3</v>
      </c>
      <c r="B180" s="166"/>
      <c r="C180" s="167"/>
      <c r="D180" s="160" t="s">
        <v>3853</v>
      </c>
      <c r="E180" s="171"/>
      <c r="F180" s="161" t="s">
        <v>4656</v>
      </c>
      <c r="G180" s="162" t="s">
        <v>8</v>
      </c>
      <c r="H180" s="163"/>
      <c r="I180" s="164"/>
      <c r="J180" s="165"/>
      <c r="K180" s="58"/>
      <c r="L180" s="56"/>
      <c r="M180" s="56" t="str">
        <f t="shared" si="4"/>
        <v xml:space="preserve"> </v>
      </c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111"/>
      <c r="AO180" s="111"/>
      <c r="AP180" s="111"/>
      <c r="AQ180" s="111"/>
      <c r="AR180" s="111"/>
      <c r="AS180" s="111"/>
      <c r="AT180" s="111"/>
      <c r="AU180" s="111"/>
      <c r="AV180" s="111"/>
      <c r="AW180" s="111"/>
      <c r="AX180" s="111"/>
      <c r="AY180" s="111"/>
      <c r="AZ180" s="111"/>
      <c r="BA180" s="111"/>
      <c r="BB180" s="111"/>
      <c r="BC180" s="111"/>
      <c r="BD180" s="111"/>
      <c r="BE180" s="111"/>
      <c r="BF180" s="111"/>
      <c r="BG180" s="111"/>
      <c r="BH180" s="111"/>
      <c r="BI180" s="111"/>
      <c r="BJ180" s="111"/>
      <c r="BK180" s="111"/>
      <c r="BL180" s="111"/>
      <c r="BM180" s="111"/>
      <c r="BN180" s="111"/>
      <c r="BO180" s="111"/>
      <c r="BP180" s="111"/>
      <c r="BQ180" s="111"/>
      <c r="BR180" s="111"/>
      <c r="BS180" s="111"/>
      <c r="BT180" s="111"/>
      <c r="BU180" s="111"/>
      <c r="BV180" s="111"/>
      <c r="BW180" s="111"/>
      <c r="BX180" s="111"/>
      <c r="BY180" s="111"/>
      <c r="BZ180" s="111"/>
      <c r="CA180" s="111"/>
      <c r="CB180" s="111"/>
      <c r="CC180" s="111"/>
      <c r="CD180" s="111"/>
      <c r="CE180" s="111"/>
      <c r="CF180" s="111"/>
      <c r="CG180" s="111"/>
      <c r="CH180" s="111"/>
      <c r="CI180" s="111"/>
      <c r="CJ180" s="111"/>
      <c r="CK180" s="111"/>
      <c r="CL180" s="111"/>
      <c r="CM180" s="111"/>
      <c r="CN180" s="111"/>
      <c r="CO180" s="111"/>
      <c r="CP180" s="111"/>
      <c r="CQ180" s="111"/>
      <c r="CR180" s="111"/>
      <c r="CS180" s="111"/>
      <c r="CT180" s="111"/>
      <c r="CU180" s="111"/>
      <c r="CV180" s="111"/>
      <c r="CW180" s="111"/>
      <c r="CX180" s="111"/>
      <c r="CY180" s="111"/>
      <c r="CZ180" s="111"/>
      <c r="DA180" s="111"/>
      <c r="DB180" s="111"/>
      <c r="DC180" s="111"/>
      <c r="DD180" s="111"/>
      <c r="DE180" s="111"/>
      <c r="DF180" s="111"/>
      <c r="DG180" s="111"/>
      <c r="DH180" s="111"/>
      <c r="DI180" s="111"/>
    </row>
    <row r="181" spans="1:113" s="112" customFormat="1" ht="22.8" hidden="1" x14ac:dyDescent="0.2">
      <c r="A181" s="30" t="s">
        <v>56</v>
      </c>
      <c r="B181" s="155"/>
      <c r="C181" s="151" t="s">
        <v>1680</v>
      </c>
      <c r="D181" s="52"/>
      <c r="E181" s="157"/>
      <c r="F181" s="53" t="s">
        <v>1681</v>
      </c>
      <c r="G181" s="54"/>
      <c r="H181" s="55"/>
      <c r="I181" s="56"/>
      <c r="J181" s="57"/>
      <c r="K181" s="58"/>
      <c r="L181" s="56"/>
      <c r="M181" s="56" t="str">
        <f>IF(ISNUMBER(H181),L181*H181,IF(ISNUMBER(J181),J181,IF(J181="RATE ONLY",LOWER("RATE ONLY")," ")))</f>
        <v xml:space="preserve"> </v>
      </c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  <c r="AJ181" s="111"/>
      <c r="AK181" s="111"/>
      <c r="AL181" s="111"/>
      <c r="AM181" s="111"/>
      <c r="AN181" s="111"/>
      <c r="AO181" s="111"/>
      <c r="AP181" s="111"/>
      <c r="AQ181" s="111"/>
      <c r="AR181" s="111"/>
      <c r="AS181" s="111"/>
      <c r="AT181" s="111"/>
      <c r="AU181" s="111"/>
      <c r="AV181" s="111"/>
      <c r="AW181" s="111"/>
      <c r="AX181" s="111"/>
      <c r="AY181" s="111"/>
      <c r="AZ181" s="111"/>
      <c r="BA181" s="111"/>
      <c r="BB181" s="111"/>
      <c r="BC181" s="111"/>
      <c r="BD181" s="111"/>
      <c r="BE181" s="111"/>
      <c r="BF181" s="111"/>
      <c r="BG181" s="111"/>
      <c r="BH181" s="111"/>
      <c r="BI181" s="111"/>
      <c r="BJ181" s="111"/>
      <c r="BK181" s="111"/>
      <c r="BL181" s="111"/>
      <c r="BM181" s="111"/>
      <c r="BN181" s="111"/>
      <c r="BO181" s="111"/>
      <c r="BP181" s="111"/>
      <c r="BQ181" s="111"/>
      <c r="BR181" s="111"/>
      <c r="BS181" s="111"/>
      <c r="BT181" s="111"/>
      <c r="BU181" s="111"/>
      <c r="BV181" s="111"/>
      <c r="BW181" s="111"/>
      <c r="BX181" s="111"/>
      <c r="BY181" s="111"/>
      <c r="BZ181" s="111"/>
      <c r="CA181" s="111"/>
      <c r="CB181" s="111"/>
      <c r="CC181" s="111"/>
      <c r="CD181" s="111"/>
      <c r="CE181" s="111"/>
      <c r="CF181" s="111"/>
      <c r="CG181" s="111"/>
      <c r="CH181" s="111"/>
      <c r="CI181" s="111"/>
      <c r="CJ181" s="111"/>
      <c r="CK181" s="111"/>
      <c r="CL181" s="111"/>
      <c r="CM181" s="111"/>
      <c r="CN181" s="111"/>
      <c r="CO181" s="111"/>
      <c r="CP181" s="111"/>
      <c r="CQ181" s="111"/>
      <c r="CR181" s="111"/>
      <c r="CS181" s="111"/>
      <c r="CT181" s="111"/>
      <c r="CU181" s="111"/>
      <c r="CV181" s="111"/>
      <c r="CW181" s="111"/>
      <c r="CX181" s="111"/>
      <c r="CY181" s="111"/>
      <c r="CZ181" s="111"/>
      <c r="DA181" s="111"/>
      <c r="DB181" s="111"/>
      <c r="DC181" s="111"/>
      <c r="DD181" s="111"/>
      <c r="DE181" s="111"/>
      <c r="DF181" s="111"/>
      <c r="DG181" s="111"/>
      <c r="DH181" s="111"/>
      <c r="DI181" s="111"/>
    </row>
    <row r="182" spans="1:113" s="112" customFormat="1" hidden="1" x14ac:dyDescent="0.2">
      <c r="A182" s="30"/>
      <c r="B182" s="42"/>
      <c r="C182" s="51"/>
      <c r="D182" s="52"/>
      <c r="E182" s="51"/>
      <c r="F182" s="53"/>
      <c r="G182" s="103"/>
      <c r="H182" s="45"/>
      <c r="I182" s="104"/>
      <c r="J182" s="105"/>
      <c r="K182" s="48"/>
      <c r="L182" s="106"/>
      <c r="M182" s="104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111"/>
      <c r="AJ182" s="111"/>
      <c r="AK182" s="111"/>
      <c r="AL182" s="111"/>
      <c r="AM182" s="111"/>
      <c r="AN182" s="111"/>
      <c r="AO182" s="111"/>
      <c r="AP182" s="111"/>
      <c r="AQ182" s="111"/>
      <c r="AR182" s="111"/>
      <c r="AS182" s="111"/>
      <c r="AT182" s="111"/>
      <c r="AU182" s="111"/>
      <c r="AV182" s="111"/>
      <c r="AW182" s="111"/>
      <c r="AX182" s="111"/>
      <c r="AY182" s="111"/>
      <c r="AZ182" s="111"/>
      <c r="BA182" s="111"/>
      <c r="BB182" s="111"/>
      <c r="BC182" s="111"/>
      <c r="BD182" s="111"/>
      <c r="BE182" s="111"/>
      <c r="BF182" s="111"/>
      <c r="BG182" s="111"/>
      <c r="BH182" s="111"/>
      <c r="BI182" s="111"/>
      <c r="BJ182" s="111"/>
      <c r="BK182" s="111"/>
      <c r="BL182" s="111"/>
      <c r="BM182" s="111"/>
      <c r="BN182" s="111"/>
      <c r="BO182" s="111"/>
      <c r="BP182" s="111"/>
      <c r="BQ182" s="111"/>
      <c r="BR182" s="111"/>
      <c r="BS182" s="111"/>
      <c r="BT182" s="111"/>
      <c r="BU182" s="111"/>
      <c r="BV182" s="111"/>
      <c r="BW182" s="111"/>
      <c r="BX182" s="111"/>
      <c r="BY182" s="111"/>
      <c r="BZ182" s="111"/>
      <c r="CA182" s="111"/>
      <c r="CB182" s="111"/>
      <c r="CC182" s="111"/>
      <c r="CD182" s="111"/>
      <c r="CE182" s="111"/>
      <c r="CF182" s="111"/>
      <c r="CG182" s="111"/>
      <c r="CH182" s="111"/>
      <c r="CI182" s="111"/>
      <c r="CJ182" s="111"/>
      <c r="CK182" s="111"/>
      <c r="CL182" s="111"/>
      <c r="CM182" s="111"/>
      <c r="CN182" s="111"/>
      <c r="CO182" s="111"/>
      <c r="CP182" s="111"/>
      <c r="CQ182" s="111"/>
      <c r="CR182" s="111"/>
      <c r="CS182" s="111"/>
      <c r="CT182" s="111"/>
      <c r="CU182" s="111"/>
      <c r="CV182" s="111"/>
      <c r="CW182" s="111"/>
      <c r="CX182" s="111"/>
      <c r="CY182" s="111"/>
      <c r="CZ182" s="111"/>
      <c r="DA182" s="111"/>
      <c r="DB182" s="111"/>
      <c r="DC182" s="111"/>
      <c r="DD182" s="111"/>
      <c r="DE182" s="111"/>
      <c r="DF182" s="111"/>
      <c r="DG182" s="111"/>
      <c r="DH182" s="111"/>
      <c r="DI182" s="111"/>
    </row>
    <row r="183" spans="1:113" s="112" customFormat="1" ht="22.8" hidden="1" x14ac:dyDescent="0.2">
      <c r="A183" s="30" t="s">
        <v>3</v>
      </c>
      <c r="B183" s="166"/>
      <c r="C183" s="167"/>
      <c r="D183" s="160" t="s">
        <v>3850</v>
      </c>
      <c r="E183" s="171"/>
      <c r="F183" s="161" t="s">
        <v>4653</v>
      </c>
      <c r="G183" s="162" t="s">
        <v>8</v>
      </c>
      <c r="H183" s="163"/>
      <c r="I183" s="164"/>
      <c r="J183" s="165"/>
      <c r="K183" s="58"/>
      <c r="L183" s="56"/>
      <c r="M183" s="56" t="str">
        <f t="shared" si="4"/>
        <v xml:space="preserve"> </v>
      </c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1"/>
      <c r="AL183" s="111"/>
      <c r="AM183" s="111"/>
      <c r="AN183" s="111"/>
      <c r="AO183" s="111"/>
      <c r="AP183" s="111"/>
      <c r="AQ183" s="111"/>
      <c r="AR183" s="111"/>
      <c r="AS183" s="111"/>
      <c r="AT183" s="111"/>
      <c r="AU183" s="111"/>
      <c r="AV183" s="111"/>
      <c r="AW183" s="111"/>
      <c r="AX183" s="111"/>
      <c r="AY183" s="111"/>
      <c r="AZ183" s="111"/>
      <c r="BA183" s="111"/>
      <c r="BB183" s="111"/>
      <c r="BC183" s="111"/>
      <c r="BD183" s="111"/>
      <c r="BE183" s="111"/>
      <c r="BF183" s="111"/>
      <c r="BG183" s="111"/>
      <c r="BH183" s="111"/>
      <c r="BI183" s="111"/>
      <c r="BJ183" s="111"/>
      <c r="BK183" s="111"/>
      <c r="BL183" s="111"/>
      <c r="BM183" s="111"/>
      <c r="BN183" s="111"/>
      <c r="BO183" s="111"/>
      <c r="BP183" s="111"/>
      <c r="BQ183" s="111"/>
      <c r="BR183" s="111"/>
      <c r="BS183" s="111"/>
      <c r="BT183" s="111"/>
      <c r="BU183" s="111"/>
      <c r="BV183" s="111"/>
      <c r="BW183" s="111"/>
      <c r="BX183" s="111"/>
      <c r="BY183" s="111"/>
      <c r="BZ183" s="111"/>
      <c r="CA183" s="111"/>
      <c r="CB183" s="111"/>
      <c r="CC183" s="111"/>
      <c r="CD183" s="111"/>
      <c r="CE183" s="111"/>
      <c r="CF183" s="111"/>
      <c r="CG183" s="111"/>
      <c r="CH183" s="111"/>
      <c r="CI183" s="111"/>
      <c r="CJ183" s="111"/>
      <c r="CK183" s="111"/>
      <c r="CL183" s="111"/>
      <c r="CM183" s="111"/>
      <c r="CN183" s="111"/>
      <c r="CO183" s="111"/>
      <c r="CP183" s="111"/>
      <c r="CQ183" s="111"/>
      <c r="CR183" s="111"/>
      <c r="CS183" s="111"/>
      <c r="CT183" s="111"/>
      <c r="CU183" s="111"/>
      <c r="CV183" s="111"/>
      <c r="CW183" s="111"/>
      <c r="CX183" s="111"/>
      <c r="CY183" s="111"/>
      <c r="CZ183" s="111"/>
      <c r="DA183" s="111"/>
      <c r="DB183" s="111"/>
      <c r="DC183" s="111"/>
      <c r="DD183" s="111"/>
      <c r="DE183" s="111"/>
      <c r="DF183" s="111"/>
      <c r="DG183" s="111"/>
      <c r="DH183" s="111"/>
      <c r="DI183" s="111"/>
    </row>
    <row r="184" spans="1:113" s="112" customFormat="1" ht="22.8" hidden="1" x14ac:dyDescent="0.2">
      <c r="A184" s="30" t="s">
        <v>3</v>
      </c>
      <c r="B184" s="166"/>
      <c r="C184" s="167"/>
      <c r="D184" s="160" t="s">
        <v>3851</v>
      </c>
      <c r="E184" s="171"/>
      <c r="F184" s="161" t="s">
        <v>4654</v>
      </c>
      <c r="G184" s="162" t="s">
        <v>8</v>
      </c>
      <c r="H184" s="163"/>
      <c r="I184" s="164"/>
      <c r="J184" s="165"/>
      <c r="K184" s="58"/>
      <c r="L184" s="56"/>
      <c r="M184" s="56" t="str">
        <f t="shared" si="4"/>
        <v xml:space="preserve"> </v>
      </c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111"/>
      <c r="AJ184" s="111"/>
      <c r="AK184" s="111"/>
      <c r="AL184" s="111"/>
      <c r="AM184" s="111"/>
      <c r="AN184" s="111"/>
      <c r="AO184" s="111"/>
      <c r="AP184" s="111"/>
      <c r="AQ184" s="111"/>
      <c r="AR184" s="111"/>
      <c r="AS184" s="111"/>
      <c r="AT184" s="111"/>
      <c r="AU184" s="111"/>
      <c r="AV184" s="111"/>
      <c r="AW184" s="111"/>
      <c r="AX184" s="111"/>
      <c r="AY184" s="111"/>
      <c r="AZ184" s="111"/>
      <c r="BA184" s="111"/>
      <c r="BB184" s="111"/>
      <c r="BC184" s="111"/>
      <c r="BD184" s="111"/>
      <c r="BE184" s="111"/>
      <c r="BF184" s="111"/>
      <c r="BG184" s="111"/>
      <c r="BH184" s="111"/>
      <c r="BI184" s="111"/>
      <c r="BJ184" s="111"/>
      <c r="BK184" s="111"/>
      <c r="BL184" s="111"/>
      <c r="BM184" s="111"/>
      <c r="BN184" s="111"/>
      <c r="BO184" s="111"/>
      <c r="BP184" s="111"/>
      <c r="BQ184" s="111"/>
      <c r="BR184" s="111"/>
      <c r="BS184" s="111"/>
      <c r="BT184" s="111"/>
      <c r="BU184" s="111"/>
      <c r="BV184" s="111"/>
      <c r="BW184" s="111"/>
      <c r="BX184" s="111"/>
      <c r="BY184" s="111"/>
      <c r="BZ184" s="111"/>
      <c r="CA184" s="111"/>
      <c r="CB184" s="111"/>
      <c r="CC184" s="111"/>
      <c r="CD184" s="111"/>
      <c r="CE184" s="111"/>
      <c r="CF184" s="111"/>
      <c r="CG184" s="111"/>
      <c r="CH184" s="111"/>
      <c r="CI184" s="111"/>
      <c r="CJ184" s="111"/>
      <c r="CK184" s="111"/>
      <c r="CL184" s="111"/>
      <c r="CM184" s="111"/>
      <c r="CN184" s="111"/>
      <c r="CO184" s="111"/>
      <c r="CP184" s="111"/>
      <c r="CQ184" s="111"/>
      <c r="CR184" s="111"/>
      <c r="CS184" s="111"/>
      <c r="CT184" s="111"/>
      <c r="CU184" s="111"/>
      <c r="CV184" s="111"/>
      <c r="CW184" s="111"/>
      <c r="CX184" s="111"/>
      <c r="CY184" s="111"/>
      <c r="CZ184" s="111"/>
      <c r="DA184" s="111"/>
      <c r="DB184" s="111"/>
      <c r="DC184" s="111"/>
      <c r="DD184" s="111"/>
      <c r="DE184" s="111"/>
      <c r="DF184" s="111"/>
      <c r="DG184" s="111"/>
      <c r="DH184" s="111"/>
      <c r="DI184" s="111"/>
    </row>
    <row r="185" spans="1:113" s="112" customFormat="1" ht="34.200000000000003" hidden="1" x14ac:dyDescent="0.2">
      <c r="A185" s="30" t="s">
        <v>3</v>
      </c>
      <c r="B185" s="166"/>
      <c r="C185" s="167"/>
      <c r="D185" s="160" t="s">
        <v>3852</v>
      </c>
      <c r="E185" s="171"/>
      <c r="F185" s="161" t="s">
        <v>4655</v>
      </c>
      <c r="G185" s="162" t="s">
        <v>8</v>
      </c>
      <c r="H185" s="163"/>
      <c r="I185" s="164"/>
      <c r="J185" s="165"/>
      <c r="K185" s="58"/>
      <c r="L185" s="56"/>
      <c r="M185" s="56" t="str">
        <f t="shared" si="4"/>
        <v xml:space="preserve"> </v>
      </c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  <c r="AI185" s="111"/>
      <c r="AJ185" s="111"/>
      <c r="AK185" s="111"/>
      <c r="AL185" s="111"/>
      <c r="AM185" s="111"/>
      <c r="AN185" s="111"/>
      <c r="AO185" s="111"/>
      <c r="AP185" s="111"/>
      <c r="AQ185" s="111"/>
      <c r="AR185" s="111"/>
      <c r="AS185" s="111"/>
      <c r="AT185" s="111"/>
      <c r="AU185" s="111"/>
      <c r="AV185" s="111"/>
      <c r="AW185" s="111"/>
      <c r="AX185" s="111"/>
      <c r="AY185" s="111"/>
      <c r="AZ185" s="111"/>
      <c r="BA185" s="111"/>
      <c r="BB185" s="111"/>
      <c r="BC185" s="111"/>
      <c r="BD185" s="111"/>
      <c r="BE185" s="111"/>
      <c r="BF185" s="111"/>
      <c r="BG185" s="111"/>
      <c r="BH185" s="111"/>
      <c r="BI185" s="111"/>
      <c r="BJ185" s="111"/>
      <c r="BK185" s="111"/>
      <c r="BL185" s="111"/>
      <c r="BM185" s="111"/>
      <c r="BN185" s="111"/>
      <c r="BO185" s="111"/>
      <c r="BP185" s="111"/>
      <c r="BQ185" s="111"/>
      <c r="BR185" s="111"/>
      <c r="BS185" s="111"/>
      <c r="BT185" s="111"/>
      <c r="BU185" s="111"/>
      <c r="BV185" s="111"/>
      <c r="BW185" s="111"/>
      <c r="BX185" s="111"/>
      <c r="BY185" s="111"/>
      <c r="BZ185" s="111"/>
      <c r="CA185" s="111"/>
      <c r="CB185" s="111"/>
      <c r="CC185" s="111"/>
      <c r="CD185" s="111"/>
      <c r="CE185" s="111"/>
      <c r="CF185" s="111"/>
      <c r="CG185" s="111"/>
      <c r="CH185" s="111"/>
      <c r="CI185" s="111"/>
      <c r="CJ185" s="111"/>
      <c r="CK185" s="111"/>
      <c r="CL185" s="111"/>
      <c r="CM185" s="111"/>
      <c r="CN185" s="111"/>
      <c r="CO185" s="111"/>
      <c r="CP185" s="111"/>
      <c r="CQ185" s="111"/>
      <c r="CR185" s="111"/>
      <c r="CS185" s="111"/>
      <c r="CT185" s="111"/>
      <c r="CU185" s="111"/>
      <c r="CV185" s="111"/>
      <c r="CW185" s="111"/>
      <c r="CX185" s="111"/>
      <c r="CY185" s="111"/>
      <c r="CZ185" s="111"/>
      <c r="DA185" s="111"/>
      <c r="DB185" s="111"/>
      <c r="DC185" s="111"/>
      <c r="DD185" s="111"/>
      <c r="DE185" s="111"/>
      <c r="DF185" s="111"/>
      <c r="DG185" s="111"/>
      <c r="DH185" s="111"/>
      <c r="DI185" s="111"/>
    </row>
    <row r="186" spans="1:113" s="112" customFormat="1" ht="34.200000000000003" hidden="1" x14ac:dyDescent="0.2">
      <c r="A186" s="30" t="s">
        <v>3</v>
      </c>
      <c r="B186" s="166"/>
      <c r="C186" s="167"/>
      <c r="D186" s="160" t="s">
        <v>3853</v>
      </c>
      <c r="E186" s="171"/>
      <c r="F186" s="161" t="s">
        <v>4656</v>
      </c>
      <c r="G186" s="162" t="s">
        <v>8</v>
      </c>
      <c r="H186" s="163"/>
      <c r="I186" s="164"/>
      <c r="J186" s="165"/>
      <c r="K186" s="58"/>
      <c r="L186" s="56"/>
      <c r="M186" s="56" t="str">
        <f t="shared" si="4"/>
        <v xml:space="preserve"> </v>
      </c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/>
      <c r="BA186" s="111"/>
      <c r="BB186" s="111"/>
      <c r="BC186" s="111"/>
      <c r="BD186" s="111"/>
      <c r="BE186" s="111"/>
      <c r="BF186" s="111"/>
      <c r="BG186" s="111"/>
      <c r="BH186" s="111"/>
      <c r="BI186" s="111"/>
      <c r="BJ186" s="111"/>
      <c r="BK186" s="111"/>
      <c r="BL186" s="111"/>
      <c r="BM186" s="111"/>
      <c r="BN186" s="111"/>
      <c r="BO186" s="111"/>
      <c r="BP186" s="111"/>
      <c r="BQ186" s="111"/>
      <c r="BR186" s="111"/>
      <c r="BS186" s="111"/>
      <c r="BT186" s="111"/>
      <c r="BU186" s="111"/>
      <c r="BV186" s="111"/>
      <c r="BW186" s="111"/>
      <c r="BX186" s="111"/>
      <c r="BY186" s="111"/>
      <c r="BZ186" s="111"/>
      <c r="CA186" s="111"/>
      <c r="CB186" s="111"/>
      <c r="CC186" s="111"/>
      <c r="CD186" s="111"/>
      <c r="CE186" s="111"/>
      <c r="CF186" s="111"/>
      <c r="CG186" s="111"/>
      <c r="CH186" s="111"/>
      <c r="CI186" s="111"/>
      <c r="CJ186" s="111"/>
      <c r="CK186" s="111"/>
      <c r="CL186" s="111"/>
      <c r="CM186" s="111"/>
      <c r="CN186" s="111"/>
      <c r="CO186" s="111"/>
      <c r="CP186" s="111"/>
      <c r="CQ186" s="111"/>
      <c r="CR186" s="111"/>
      <c r="CS186" s="111"/>
      <c r="CT186" s="111"/>
      <c r="CU186" s="111"/>
      <c r="CV186" s="111"/>
      <c r="CW186" s="111"/>
      <c r="CX186" s="111"/>
      <c r="CY186" s="111"/>
      <c r="CZ186" s="111"/>
      <c r="DA186" s="111"/>
      <c r="DB186" s="111"/>
      <c r="DC186" s="111"/>
      <c r="DD186" s="111"/>
      <c r="DE186" s="111"/>
      <c r="DF186" s="111"/>
      <c r="DG186" s="111"/>
      <c r="DH186" s="111"/>
      <c r="DI186" s="111"/>
    </row>
    <row r="187" spans="1:113" s="112" customFormat="1" ht="22.8" hidden="1" x14ac:dyDescent="0.2">
      <c r="A187" s="30" t="s">
        <v>56</v>
      </c>
      <c r="B187" s="155"/>
      <c r="C187" s="151" t="s">
        <v>1682</v>
      </c>
      <c r="D187" s="52"/>
      <c r="E187" s="157"/>
      <c r="F187" s="53" t="s">
        <v>1683</v>
      </c>
      <c r="G187" s="54"/>
      <c r="H187" s="55"/>
      <c r="I187" s="56"/>
      <c r="J187" s="57"/>
      <c r="K187" s="58"/>
      <c r="L187" s="56"/>
      <c r="M187" s="56" t="str">
        <f>IF(ISNUMBER(H187),L187*H187,IF(ISNUMBER(J187),J187,IF(J187="RATE ONLY",LOWER("RATE ONLY")," ")))</f>
        <v xml:space="preserve"> </v>
      </c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  <c r="BH187" s="111"/>
      <c r="BI187" s="111"/>
      <c r="BJ187" s="111"/>
      <c r="BK187" s="111"/>
      <c r="BL187" s="111"/>
      <c r="BM187" s="111"/>
      <c r="BN187" s="111"/>
      <c r="BO187" s="111"/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11"/>
      <c r="BZ187" s="111"/>
      <c r="CA187" s="111"/>
      <c r="CB187" s="111"/>
      <c r="CC187" s="111"/>
      <c r="CD187" s="111"/>
      <c r="CE187" s="111"/>
      <c r="CF187" s="111"/>
      <c r="CG187" s="111"/>
      <c r="CH187" s="111"/>
      <c r="CI187" s="111"/>
      <c r="CJ187" s="111"/>
      <c r="CK187" s="111"/>
      <c r="CL187" s="111"/>
      <c r="CM187" s="111"/>
      <c r="CN187" s="111"/>
      <c r="CO187" s="111"/>
      <c r="CP187" s="111"/>
      <c r="CQ187" s="111"/>
      <c r="CR187" s="111"/>
      <c r="CS187" s="111"/>
      <c r="CT187" s="111"/>
      <c r="CU187" s="111"/>
      <c r="CV187" s="111"/>
      <c r="CW187" s="111"/>
      <c r="CX187" s="111"/>
      <c r="CY187" s="111"/>
      <c r="CZ187" s="111"/>
      <c r="DA187" s="111"/>
      <c r="DB187" s="111"/>
      <c r="DC187" s="111"/>
      <c r="DD187" s="111"/>
      <c r="DE187" s="111"/>
      <c r="DF187" s="111"/>
      <c r="DG187" s="111"/>
      <c r="DH187" s="111"/>
      <c r="DI187" s="111"/>
    </row>
    <row r="188" spans="1:113" s="112" customFormat="1" hidden="1" x14ac:dyDescent="0.2">
      <c r="A188" s="30"/>
      <c r="B188" s="42"/>
      <c r="C188" s="51"/>
      <c r="D188" s="52"/>
      <c r="E188" s="51"/>
      <c r="F188" s="53"/>
      <c r="G188" s="103"/>
      <c r="H188" s="45"/>
      <c r="I188" s="104"/>
      <c r="J188" s="105"/>
      <c r="K188" s="48"/>
      <c r="L188" s="106"/>
      <c r="M188" s="104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  <c r="AZ188" s="111"/>
      <c r="BA188" s="111"/>
      <c r="BB188" s="111"/>
      <c r="BC188" s="111"/>
      <c r="BD188" s="111"/>
      <c r="BE188" s="111"/>
      <c r="BF188" s="111"/>
      <c r="BG188" s="111"/>
      <c r="BH188" s="111"/>
      <c r="BI188" s="111"/>
      <c r="BJ188" s="111"/>
      <c r="BK188" s="111"/>
      <c r="BL188" s="111"/>
      <c r="BM188" s="111"/>
      <c r="BN188" s="111"/>
      <c r="BO188" s="111"/>
      <c r="BP188" s="111"/>
      <c r="BQ188" s="111"/>
      <c r="BR188" s="111"/>
      <c r="BS188" s="111"/>
      <c r="BT188" s="111"/>
      <c r="BU188" s="111"/>
      <c r="BV188" s="111"/>
      <c r="BW188" s="111"/>
      <c r="BX188" s="111"/>
      <c r="BY188" s="111"/>
      <c r="BZ188" s="111"/>
      <c r="CA188" s="111"/>
      <c r="CB188" s="111"/>
      <c r="CC188" s="111"/>
      <c r="CD188" s="111"/>
      <c r="CE188" s="111"/>
      <c r="CF188" s="111"/>
      <c r="CG188" s="111"/>
      <c r="CH188" s="111"/>
      <c r="CI188" s="111"/>
      <c r="CJ188" s="111"/>
      <c r="CK188" s="111"/>
      <c r="CL188" s="111"/>
      <c r="CM188" s="111"/>
      <c r="CN188" s="111"/>
      <c r="CO188" s="111"/>
      <c r="CP188" s="111"/>
      <c r="CQ188" s="111"/>
      <c r="CR188" s="111"/>
      <c r="CS188" s="111"/>
      <c r="CT188" s="111"/>
      <c r="CU188" s="111"/>
      <c r="CV188" s="111"/>
      <c r="CW188" s="111"/>
      <c r="CX188" s="111"/>
      <c r="CY188" s="111"/>
      <c r="CZ188" s="111"/>
      <c r="DA188" s="111"/>
      <c r="DB188" s="111"/>
      <c r="DC188" s="111"/>
      <c r="DD188" s="111"/>
      <c r="DE188" s="111"/>
      <c r="DF188" s="111"/>
      <c r="DG188" s="111"/>
      <c r="DH188" s="111"/>
      <c r="DI188" s="111"/>
    </row>
    <row r="189" spans="1:113" s="112" customFormat="1" ht="22.8" hidden="1" x14ac:dyDescent="0.2">
      <c r="A189" s="30" t="s">
        <v>3</v>
      </c>
      <c r="B189" s="166"/>
      <c r="C189" s="167"/>
      <c r="D189" s="160" t="s">
        <v>3850</v>
      </c>
      <c r="E189" s="171"/>
      <c r="F189" s="161" t="s">
        <v>4653</v>
      </c>
      <c r="G189" s="162" t="s">
        <v>8</v>
      </c>
      <c r="H189" s="163"/>
      <c r="I189" s="164"/>
      <c r="J189" s="165"/>
      <c r="K189" s="58"/>
      <c r="L189" s="56"/>
      <c r="M189" s="56" t="str">
        <f t="shared" si="4"/>
        <v xml:space="preserve"> </v>
      </c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  <c r="BH189" s="111"/>
      <c r="BI189" s="111"/>
      <c r="BJ189" s="111"/>
      <c r="BK189" s="111"/>
      <c r="BL189" s="111"/>
      <c r="BM189" s="111"/>
      <c r="BN189" s="111"/>
      <c r="BO189" s="111"/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1"/>
      <c r="CC189" s="111"/>
      <c r="CD189" s="111"/>
      <c r="CE189" s="111"/>
      <c r="CF189" s="111"/>
      <c r="CG189" s="111"/>
      <c r="CH189" s="111"/>
      <c r="CI189" s="111"/>
      <c r="CJ189" s="111"/>
      <c r="CK189" s="111"/>
      <c r="CL189" s="111"/>
      <c r="CM189" s="111"/>
      <c r="CN189" s="111"/>
      <c r="CO189" s="111"/>
      <c r="CP189" s="111"/>
      <c r="CQ189" s="111"/>
      <c r="CR189" s="111"/>
      <c r="CS189" s="111"/>
      <c r="CT189" s="111"/>
      <c r="CU189" s="111"/>
      <c r="CV189" s="111"/>
      <c r="CW189" s="111"/>
      <c r="CX189" s="111"/>
      <c r="CY189" s="111"/>
      <c r="CZ189" s="111"/>
      <c r="DA189" s="111"/>
      <c r="DB189" s="111"/>
      <c r="DC189" s="111"/>
      <c r="DD189" s="111"/>
      <c r="DE189" s="111"/>
      <c r="DF189" s="111"/>
      <c r="DG189" s="111"/>
      <c r="DH189" s="111"/>
      <c r="DI189" s="111"/>
    </row>
    <row r="190" spans="1:113" s="112" customFormat="1" ht="22.8" hidden="1" x14ac:dyDescent="0.2">
      <c r="A190" s="30" t="s">
        <v>3</v>
      </c>
      <c r="B190" s="166"/>
      <c r="C190" s="167"/>
      <c r="D190" s="160" t="s">
        <v>3851</v>
      </c>
      <c r="E190" s="171"/>
      <c r="F190" s="161" t="s">
        <v>4654</v>
      </c>
      <c r="G190" s="162" t="s">
        <v>8</v>
      </c>
      <c r="H190" s="163"/>
      <c r="I190" s="164"/>
      <c r="J190" s="165"/>
      <c r="K190" s="58"/>
      <c r="L190" s="56"/>
      <c r="M190" s="56" t="str">
        <f t="shared" si="4"/>
        <v xml:space="preserve"> </v>
      </c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/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111"/>
      <c r="BP190" s="111"/>
      <c r="BQ190" s="111"/>
      <c r="BR190" s="111"/>
      <c r="BS190" s="111"/>
      <c r="BT190" s="111"/>
      <c r="BU190" s="111"/>
      <c r="BV190" s="111"/>
      <c r="BW190" s="111"/>
      <c r="BX190" s="111"/>
      <c r="BY190" s="111"/>
      <c r="BZ190" s="111"/>
      <c r="CA190" s="111"/>
      <c r="CB190" s="111"/>
      <c r="CC190" s="111"/>
      <c r="CD190" s="111"/>
      <c r="CE190" s="111"/>
      <c r="CF190" s="111"/>
      <c r="CG190" s="111"/>
      <c r="CH190" s="111"/>
      <c r="CI190" s="111"/>
      <c r="CJ190" s="111"/>
      <c r="CK190" s="111"/>
      <c r="CL190" s="111"/>
      <c r="CM190" s="111"/>
      <c r="CN190" s="111"/>
      <c r="CO190" s="111"/>
      <c r="CP190" s="111"/>
      <c r="CQ190" s="111"/>
      <c r="CR190" s="111"/>
      <c r="CS190" s="111"/>
      <c r="CT190" s="111"/>
      <c r="CU190" s="111"/>
      <c r="CV190" s="111"/>
      <c r="CW190" s="111"/>
      <c r="CX190" s="111"/>
      <c r="CY190" s="111"/>
      <c r="CZ190" s="111"/>
      <c r="DA190" s="111"/>
      <c r="DB190" s="111"/>
      <c r="DC190" s="111"/>
      <c r="DD190" s="111"/>
      <c r="DE190" s="111"/>
      <c r="DF190" s="111"/>
      <c r="DG190" s="111"/>
      <c r="DH190" s="111"/>
      <c r="DI190" s="111"/>
    </row>
    <row r="191" spans="1:113" s="112" customFormat="1" ht="34.200000000000003" hidden="1" x14ac:dyDescent="0.2">
      <c r="A191" s="30" t="s">
        <v>3</v>
      </c>
      <c r="B191" s="166"/>
      <c r="C191" s="167"/>
      <c r="D191" s="160" t="s">
        <v>3852</v>
      </c>
      <c r="E191" s="171"/>
      <c r="F191" s="161" t="s">
        <v>4655</v>
      </c>
      <c r="G191" s="162" t="s">
        <v>8</v>
      </c>
      <c r="H191" s="163"/>
      <c r="I191" s="164"/>
      <c r="J191" s="165"/>
      <c r="K191" s="58"/>
      <c r="L191" s="56"/>
      <c r="M191" s="56" t="str">
        <f t="shared" si="4"/>
        <v xml:space="preserve"> </v>
      </c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11"/>
      <c r="AU191" s="111"/>
      <c r="AV191" s="111"/>
      <c r="AW191" s="111"/>
      <c r="AX191" s="111"/>
      <c r="AY191" s="111"/>
      <c r="AZ191" s="111"/>
      <c r="BA191" s="111"/>
      <c r="BB191" s="111"/>
      <c r="BC191" s="111"/>
      <c r="BD191" s="111"/>
      <c r="BE191" s="111"/>
      <c r="BF191" s="111"/>
      <c r="BG191" s="111"/>
      <c r="BH191" s="111"/>
      <c r="BI191" s="111"/>
      <c r="BJ191" s="111"/>
      <c r="BK191" s="111"/>
      <c r="BL191" s="111"/>
      <c r="BM191" s="111"/>
      <c r="BN191" s="111"/>
      <c r="BO191" s="111"/>
      <c r="BP191" s="111"/>
      <c r="BQ191" s="111"/>
      <c r="BR191" s="111"/>
      <c r="BS191" s="111"/>
      <c r="BT191" s="111"/>
      <c r="BU191" s="111"/>
      <c r="BV191" s="111"/>
      <c r="BW191" s="111"/>
      <c r="BX191" s="111"/>
      <c r="BY191" s="111"/>
      <c r="BZ191" s="111"/>
      <c r="CA191" s="111"/>
      <c r="CB191" s="111"/>
      <c r="CC191" s="111"/>
      <c r="CD191" s="111"/>
      <c r="CE191" s="111"/>
      <c r="CF191" s="111"/>
      <c r="CG191" s="111"/>
      <c r="CH191" s="111"/>
      <c r="CI191" s="111"/>
      <c r="CJ191" s="111"/>
      <c r="CK191" s="111"/>
      <c r="CL191" s="111"/>
      <c r="CM191" s="111"/>
      <c r="CN191" s="111"/>
      <c r="CO191" s="111"/>
      <c r="CP191" s="111"/>
      <c r="CQ191" s="111"/>
      <c r="CR191" s="111"/>
      <c r="CS191" s="111"/>
      <c r="CT191" s="111"/>
      <c r="CU191" s="111"/>
      <c r="CV191" s="111"/>
      <c r="CW191" s="111"/>
      <c r="CX191" s="111"/>
      <c r="CY191" s="111"/>
      <c r="CZ191" s="111"/>
      <c r="DA191" s="111"/>
      <c r="DB191" s="111"/>
      <c r="DC191" s="111"/>
      <c r="DD191" s="111"/>
      <c r="DE191" s="111"/>
      <c r="DF191" s="111"/>
      <c r="DG191" s="111"/>
      <c r="DH191" s="111"/>
      <c r="DI191" s="111"/>
    </row>
    <row r="192" spans="1:113" s="112" customFormat="1" ht="34.200000000000003" hidden="1" x14ac:dyDescent="0.2">
      <c r="A192" s="30" t="s">
        <v>3</v>
      </c>
      <c r="B192" s="166"/>
      <c r="C192" s="167"/>
      <c r="D192" s="160" t="s">
        <v>3853</v>
      </c>
      <c r="E192" s="171"/>
      <c r="F192" s="161" t="s">
        <v>4656</v>
      </c>
      <c r="G192" s="162" t="s">
        <v>8</v>
      </c>
      <c r="H192" s="163"/>
      <c r="I192" s="164"/>
      <c r="J192" s="165"/>
      <c r="K192" s="58"/>
      <c r="L192" s="56"/>
      <c r="M192" s="56" t="str">
        <f t="shared" si="4"/>
        <v xml:space="preserve"> </v>
      </c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  <c r="AZ192" s="111"/>
      <c r="BA192" s="111"/>
      <c r="BB192" s="111"/>
      <c r="BC192" s="111"/>
      <c r="BD192" s="111"/>
      <c r="BE192" s="111"/>
      <c r="BF192" s="111"/>
      <c r="BG192" s="111"/>
      <c r="BH192" s="111"/>
      <c r="BI192" s="111"/>
      <c r="BJ192" s="111"/>
      <c r="BK192" s="111"/>
      <c r="BL192" s="111"/>
      <c r="BM192" s="111"/>
      <c r="BN192" s="111"/>
      <c r="BO192" s="111"/>
      <c r="BP192" s="111"/>
      <c r="BQ192" s="111"/>
      <c r="BR192" s="111"/>
      <c r="BS192" s="111"/>
      <c r="BT192" s="111"/>
      <c r="BU192" s="111"/>
      <c r="BV192" s="111"/>
      <c r="BW192" s="111"/>
      <c r="BX192" s="111"/>
      <c r="BY192" s="111"/>
      <c r="BZ192" s="111"/>
      <c r="CA192" s="111"/>
      <c r="CB192" s="111"/>
      <c r="CC192" s="111"/>
      <c r="CD192" s="111"/>
      <c r="CE192" s="111"/>
      <c r="CF192" s="111"/>
      <c r="CG192" s="111"/>
      <c r="CH192" s="111"/>
      <c r="CI192" s="111"/>
      <c r="CJ192" s="111"/>
      <c r="CK192" s="111"/>
      <c r="CL192" s="111"/>
      <c r="CM192" s="111"/>
      <c r="CN192" s="111"/>
      <c r="CO192" s="111"/>
      <c r="CP192" s="111"/>
      <c r="CQ192" s="111"/>
      <c r="CR192" s="111"/>
      <c r="CS192" s="111"/>
      <c r="CT192" s="111"/>
      <c r="CU192" s="111"/>
      <c r="CV192" s="111"/>
      <c r="CW192" s="111"/>
      <c r="CX192" s="111"/>
      <c r="CY192" s="111"/>
      <c r="CZ192" s="111"/>
      <c r="DA192" s="111"/>
      <c r="DB192" s="111"/>
      <c r="DC192" s="111"/>
      <c r="DD192" s="111"/>
      <c r="DE192" s="111"/>
      <c r="DF192" s="111"/>
      <c r="DG192" s="111"/>
      <c r="DH192" s="111"/>
      <c r="DI192" s="111"/>
    </row>
    <row r="193" spans="1:113" s="112" customFormat="1" ht="12" x14ac:dyDescent="0.2">
      <c r="A193" s="30" t="s">
        <v>55</v>
      </c>
      <c r="B193" s="150" t="s">
        <v>1684</v>
      </c>
      <c r="C193" s="151"/>
      <c r="D193" s="52"/>
      <c r="E193" s="157"/>
      <c r="F193" s="43" t="s">
        <v>3639</v>
      </c>
      <c r="G193" s="54"/>
      <c r="H193" s="55"/>
      <c r="I193" s="56"/>
      <c r="J193" s="57"/>
      <c r="K193" s="58"/>
      <c r="L193" s="56"/>
      <c r="M193" s="56" t="str">
        <f>IF(ISNUMBER(H193),L193*H193,IF(ISNUMBER(J193),J193,IF(J193="RATE ONLY",LOWER("RATE ONLY")," ")))</f>
        <v xml:space="preserve"> </v>
      </c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/>
      <c r="BA193" s="111"/>
      <c r="BB193" s="111"/>
      <c r="BC193" s="111"/>
      <c r="BD193" s="111"/>
      <c r="BE193" s="111"/>
      <c r="BF193" s="111"/>
      <c r="BG193" s="111"/>
      <c r="BH193" s="111"/>
      <c r="BI193" s="111"/>
      <c r="BJ193" s="111"/>
      <c r="BK193" s="111"/>
      <c r="BL193" s="111"/>
      <c r="BM193" s="111"/>
      <c r="BN193" s="111"/>
      <c r="BO193" s="111"/>
      <c r="BP193" s="111"/>
      <c r="BQ193" s="111"/>
      <c r="BR193" s="111"/>
      <c r="BS193" s="111"/>
      <c r="BT193" s="111"/>
      <c r="BU193" s="111"/>
      <c r="BV193" s="111"/>
      <c r="BW193" s="111"/>
      <c r="BX193" s="111"/>
      <c r="BY193" s="111"/>
      <c r="BZ193" s="111"/>
      <c r="CA193" s="111"/>
      <c r="CB193" s="111"/>
      <c r="CC193" s="111"/>
      <c r="CD193" s="111"/>
      <c r="CE193" s="111"/>
      <c r="CF193" s="111"/>
      <c r="CG193" s="111"/>
      <c r="CH193" s="111"/>
      <c r="CI193" s="111"/>
      <c r="CJ193" s="111"/>
      <c r="CK193" s="111"/>
      <c r="CL193" s="111"/>
      <c r="CM193" s="111"/>
      <c r="CN193" s="111"/>
      <c r="CO193" s="111"/>
      <c r="CP193" s="111"/>
      <c r="CQ193" s="111"/>
      <c r="CR193" s="111"/>
      <c r="CS193" s="111"/>
      <c r="CT193" s="111"/>
      <c r="CU193" s="111"/>
      <c r="CV193" s="111"/>
      <c r="CW193" s="111"/>
      <c r="CX193" s="111"/>
      <c r="CY193" s="111"/>
      <c r="CZ193" s="111"/>
      <c r="DA193" s="111"/>
      <c r="DB193" s="111"/>
      <c r="DC193" s="111"/>
      <c r="DD193" s="111"/>
      <c r="DE193" s="111"/>
      <c r="DF193" s="111"/>
      <c r="DG193" s="111"/>
      <c r="DH193" s="111"/>
      <c r="DI193" s="111"/>
    </row>
    <row r="194" spans="1:113" s="112" customFormat="1" x14ac:dyDescent="0.2">
      <c r="A194" s="30"/>
      <c r="B194" s="42"/>
      <c r="C194" s="51"/>
      <c r="D194" s="52"/>
      <c r="E194" s="51"/>
      <c r="F194" s="53"/>
      <c r="G194" s="103"/>
      <c r="H194" s="45"/>
      <c r="I194" s="104"/>
      <c r="J194" s="105"/>
      <c r="K194" s="48"/>
      <c r="L194" s="106"/>
      <c r="M194" s="104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  <c r="AK194" s="111"/>
      <c r="AL194" s="111"/>
      <c r="AM194" s="111"/>
      <c r="AN194" s="111"/>
      <c r="AO194" s="111"/>
      <c r="AP194" s="111"/>
      <c r="AQ194" s="111"/>
      <c r="AR194" s="111"/>
      <c r="AS194" s="111"/>
      <c r="AT194" s="111"/>
      <c r="AU194" s="111"/>
      <c r="AV194" s="111"/>
      <c r="AW194" s="111"/>
      <c r="AX194" s="111"/>
      <c r="AY194" s="111"/>
      <c r="AZ194" s="111"/>
      <c r="BA194" s="111"/>
      <c r="BB194" s="111"/>
      <c r="BC194" s="111"/>
      <c r="BD194" s="111"/>
      <c r="BE194" s="111"/>
      <c r="BF194" s="111"/>
      <c r="BG194" s="111"/>
      <c r="BH194" s="111"/>
      <c r="BI194" s="111"/>
      <c r="BJ194" s="111"/>
      <c r="BK194" s="111"/>
      <c r="BL194" s="111"/>
      <c r="BM194" s="111"/>
      <c r="BN194" s="111"/>
      <c r="BO194" s="111"/>
      <c r="BP194" s="111"/>
      <c r="BQ194" s="111"/>
      <c r="BR194" s="111"/>
      <c r="BS194" s="111"/>
      <c r="BT194" s="111"/>
      <c r="BU194" s="111"/>
      <c r="BV194" s="111"/>
      <c r="BW194" s="111"/>
      <c r="BX194" s="111"/>
      <c r="BY194" s="111"/>
      <c r="BZ194" s="111"/>
      <c r="CA194" s="111"/>
      <c r="CB194" s="111"/>
      <c r="CC194" s="111"/>
      <c r="CD194" s="111"/>
      <c r="CE194" s="111"/>
      <c r="CF194" s="111"/>
      <c r="CG194" s="111"/>
      <c r="CH194" s="111"/>
      <c r="CI194" s="111"/>
      <c r="CJ194" s="111"/>
      <c r="CK194" s="111"/>
      <c r="CL194" s="111"/>
      <c r="CM194" s="111"/>
      <c r="CN194" s="111"/>
      <c r="CO194" s="111"/>
      <c r="CP194" s="111"/>
      <c r="CQ194" s="111"/>
      <c r="CR194" s="111"/>
      <c r="CS194" s="111"/>
      <c r="CT194" s="111"/>
      <c r="CU194" s="111"/>
      <c r="CV194" s="111"/>
      <c r="CW194" s="111"/>
      <c r="CX194" s="111"/>
      <c r="CY194" s="111"/>
      <c r="CZ194" s="111"/>
      <c r="DA194" s="111"/>
      <c r="DB194" s="111"/>
      <c r="DC194" s="111"/>
      <c r="DD194" s="111"/>
      <c r="DE194" s="111"/>
      <c r="DF194" s="111"/>
      <c r="DG194" s="111"/>
      <c r="DH194" s="111"/>
      <c r="DI194" s="111"/>
    </row>
    <row r="195" spans="1:113" s="112" customFormat="1" x14ac:dyDescent="0.2">
      <c r="A195" s="30" t="s">
        <v>3</v>
      </c>
      <c r="B195" s="155"/>
      <c r="C195" s="151" t="s">
        <v>1685</v>
      </c>
      <c r="D195" s="52"/>
      <c r="E195" s="157"/>
      <c r="F195" s="53" t="s">
        <v>1688</v>
      </c>
      <c r="G195" s="54" t="s">
        <v>8</v>
      </c>
      <c r="H195" s="55"/>
      <c r="I195" s="56"/>
      <c r="J195" s="57"/>
      <c r="K195" s="58"/>
      <c r="L195" s="56">
        <v>65</v>
      </c>
      <c r="M195" s="56" t="str">
        <f>IF(ISNUMBER(H195),L195*H195,IF(ISNUMBER(J195),J195,IF(J195="RATE ONLY",LOWER("RATE ONLY")," ")))</f>
        <v xml:space="preserve"> </v>
      </c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1"/>
      <c r="AJ195" s="111"/>
      <c r="AK195" s="111"/>
      <c r="AL195" s="111"/>
      <c r="AM195" s="111"/>
      <c r="AN195" s="111"/>
      <c r="AO195" s="111"/>
      <c r="AP195" s="111"/>
      <c r="AQ195" s="111"/>
      <c r="AR195" s="111"/>
      <c r="AS195" s="111"/>
      <c r="AT195" s="111"/>
      <c r="AU195" s="111"/>
      <c r="AV195" s="111"/>
      <c r="AW195" s="111"/>
      <c r="AX195" s="111"/>
      <c r="AY195" s="111"/>
      <c r="AZ195" s="111"/>
      <c r="BA195" s="111"/>
      <c r="BB195" s="111"/>
      <c r="BC195" s="111"/>
      <c r="BD195" s="111"/>
      <c r="BE195" s="111"/>
      <c r="BF195" s="111"/>
      <c r="BG195" s="111"/>
      <c r="BH195" s="111"/>
      <c r="BI195" s="111"/>
      <c r="BJ195" s="111"/>
      <c r="BK195" s="111"/>
      <c r="BL195" s="111"/>
      <c r="BM195" s="111"/>
      <c r="BN195" s="111"/>
      <c r="BO195" s="111"/>
      <c r="BP195" s="111"/>
      <c r="BQ195" s="111"/>
      <c r="BR195" s="111"/>
      <c r="BS195" s="111"/>
      <c r="BT195" s="111"/>
      <c r="BU195" s="111"/>
      <c r="BV195" s="111"/>
      <c r="BW195" s="111"/>
      <c r="BX195" s="111"/>
      <c r="BY195" s="111"/>
      <c r="BZ195" s="111"/>
      <c r="CA195" s="111"/>
      <c r="CB195" s="111"/>
      <c r="CC195" s="111"/>
      <c r="CD195" s="111"/>
      <c r="CE195" s="111"/>
      <c r="CF195" s="111"/>
      <c r="CG195" s="111"/>
      <c r="CH195" s="111"/>
      <c r="CI195" s="111"/>
      <c r="CJ195" s="111"/>
      <c r="CK195" s="111"/>
      <c r="CL195" s="111"/>
      <c r="CM195" s="111"/>
      <c r="CN195" s="111"/>
      <c r="CO195" s="111"/>
      <c r="CP195" s="111"/>
      <c r="CQ195" s="111"/>
      <c r="CR195" s="111"/>
      <c r="CS195" s="111"/>
      <c r="CT195" s="111"/>
      <c r="CU195" s="111"/>
      <c r="CV195" s="111"/>
      <c r="CW195" s="111"/>
      <c r="CX195" s="111"/>
      <c r="CY195" s="111"/>
      <c r="CZ195" s="111"/>
      <c r="DA195" s="111"/>
      <c r="DB195" s="111"/>
      <c r="DC195" s="111"/>
      <c r="DD195" s="111"/>
      <c r="DE195" s="111"/>
      <c r="DF195" s="111"/>
      <c r="DG195" s="111"/>
      <c r="DH195" s="111"/>
      <c r="DI195" s="111"/>
    </row>
    <row r="196" spans="1:113" s="112" customFormat="1" x14ac:dyDescent="0.2">
      <c r="A196" s="30"/>
      <c r="B196" s="42"/>
      <c r="C196" s="51"/>
      <c r="D196" s="52"/>
      <c r="E196" s="51"/>
      <c r="F196" s="53"/>
      <c r="G196" s="103"/>
      <c r="H196" s="45"/>
      <c r="I196" s="104"/>
      <c r="J196" s="105"/>
      <c r="K196" s="48"/>
      <c r="L196" s="106"/>
      <c r="M196" s="104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111"/>
      <c r="AJ196" s="111"/>
      <c r="AK196" s="111"/>
      <c r="AL196" s="111"/>
      <c r="AM196" s="111"/>
      <c r="AN196" s="111"/>
      <c r="AO196" s="111"/>
      <c r="AP196" s="111"/>
      <c r="AQ196" s="111"/>
      <c r="AR196" s="111"/>
      <c r="AS196" s="111"/>
      <c r="AT196" s="111"/>
      <c r="AU196" s="111"/>
      <c r="AV196" s="111"/>
      <c r="AW196" s="111"/>
      <c r="AX196" s="111"/>
      <c r="AY196" s="111"/>
      <c r="AZ196" s="111"/>
      <c r="BA196" s="111"/>
      <c r="BB196" s="111"/>
      <c r="BC196" s="111"/>
      <c r="BD196" s="111"/>
      <c r="BE196" s="111"/>
      <c r="BF196" s="111"/>
      <c r="BG196" s="111"/>
      <c r="BH196" s="111"/>
      <c r="BI196" s="111"/>
      <c r="BJ196" s="111"/>
      <c r="BK196" s="111"/>
      <c r="BL196" s="111"/>
      <c r="BM196" s="111"/>
      <c r="BN196" s="111"/>
      <c r="BO196" s="111"/>
      <c r="BP196" s="111"/>
      <c r="BQ196" s="111"/>
      <c r="BR196" s="111"/>
      <c r="BS196" s="111"/>
      <c r="BT196" s="111"/>
      <c r="BU196" s="111"/>
      <c r="BV196" s="111"/>
      <c r="BW196" s="111"/>
      <c r="BX196" s="111"/>
      <c r="BY196" s="111"/>
      <c r="BZ196" s="111"/>
      <c r="CA196" s="111"/>
      <c r="CB196" s="111"/>
      <c r="CC196" s="111"/>
      <c r="CD196" s="111"/>
      <c r="CE196" s="111"/>
      <c r="CF196" s="111"/>
      <c r="CG196" s="111"/>
      <c r="CH196" s="111"/>
      <c r="CI196" s="111"/>
      <c r="CJ196" s="111"/>
      <c r="CK196" s="111"/>
      <c r="CL196" s="111"/>
      <c r="CM196" s="111"/>
      <c r="CN196" s="111"/>
      <c r="CO196" s="111"/>
      <c r="CP196" s="111"/>
      <c r="CQ196" s="111"/>
      <c r="CR196" s="111"/>
      <c r="CS196" s="111"/>
      <c r="CT196" s="111"/>
      <c r="CU196" s="111"/>
      <c r="CV196" s="111"/>
      <c r="CW196" s="111"/>
      <c r="CX196" s="111"/>
      <c r="CY196" s="111"/>
      <c r="CZ196" s="111"/>
      <c r="DA196" s="111"/>
      <c r="DB196" s="111"/>
      <c r="DC196" s="111"/>
      <c r="DD196" s="111"/>
      <c r="DE196" s="111"/>
      <c r="DF196" s="111"/>
      <c r="DG196" s="111"/>
      <c r="DH196" s="111"/>
      <c r="DI196" s="111"/>
    </row>
    <row r="197" spans="1:113" s="112" customFormat="1" x14ac:dyDescent="0.2">
      <c r="A197" s="30" t="s">
        <v>3</v>
      </c>
      <c r="B197" s="155"/>
      <c r="C197" s="151" t="s">
        <v>1686</v>
      </c>
      <c r="D197" s="52"/>
      <c r="E197" s="157"/>
      <c r="F197" s="53" t="s">
        <v>1689</v>
      </c>
      <c r="G197" s="54" t="s">
        <v>8</v>
      </c>
      <c r="H197" s="55"/>
      <c r="I197" s="56"/>
      <c r="J197" s="57"/>
      <c r="K197" s="58"/>
      <c r="L197" s="56">
        <v>91</v>
      </c>
      <c r="M197" s="56" t="str">
        <f>IF(ISNUMBER(H197),L197*H197,IF(ISNUMBER(J197),J197,IF(J197="RATE ONLY",LOWER("RATE ONLY")," ")))</f>
        <v xml:space="preserve"> </v>
      </c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1"/>
      <c r="AI197" s="111"/>
      <c r="AJ197" s="111"/>
      <c r="AK197" s="111"/>
      <c r="AL197" s="111"/>
      <c r="AM197" s="111"/>
      <c r="AN197" s="111"/>
      <c r="AO197" s="111"/>
      <c r="AP197" s="111"/>
      <c r="AQ197" s="111"/>
      <c r="AR197" s="111"/>
      <c r="AS197" s="111"/>
      <c r="AT197" s="111"/>
      <c r="AU197" s="111"/>
      <c r="AV197" s="111"/>
      <c r="AW197" s="111"/>
      <c r="AX197" s="111"/>
      <c r="AY197" s="111"/>
      <c r="AZ197" s="111"/>
      <c r="BA197" s="111"/>
      <c r="BB197" s="111"/>
      <c r="BC197" s="111"/>
      <c r="BD197" s="111"/>
      <c r="BE197" s="111"/>
      <c r="BF197" s="111"/>
      <c r="BG197" s="111"/>
      <c r="BH197" s="111"/>
      <c r="BI197" s="111"/>
      <c r="BJ197" s="111"/>
      <c r="BK197" s="111"/>
      <c r="BL197" s="111"/>
      <c r="BM197" s="111"/>
      <c r="BN197" s="111"/>
      <c r="BO197" s="111"/>
      <c r="BP197" s="111"/>
      <c r="BQ197" s="111"/>
      <c r="BR197" s="111"/>
      <c r="BS197" s="111"/>
      <c r="BT197" s="111"/>
      <c r="BU197" s="111"/>
      <c r="BV197" s="111"/>
      <c r="BW197" s="111"/>
      <c r="BX197" s="111"/>
      <c r="BY197" s="111"/>
      <c r="BZ197" s="111"/>
      <c r="CA197" s="111"/>
      <c r="CB197" s="111"/>
      <c r="CC197" s="111"/>
      <c r="CD197" s="111"/>
      <c r="CE197" s="111"/>
      <c r="CF197" s="111"/>
      <c r="CG197" s="111"/>
      <c r="CH197" s="111"/>
      <c r="CI197" s="111"/>
      <c r="CJ197" s="111"/>
      <c r="CK197" s="111"/>
      <c r="CL197" s="111"/>
      <c r="CM197" s="111"/>
      <c r="CN197" s="111"/>
      <c r="CO197" s="111"/>
      <c r="CP197" s="111"/>
      <c r="CQ197" s="111"/>
      <c r="CR197" s="111"/>
      <c r="CS197" s="111"/>
      <c r="CT197" s="111"/>
      <c r="CU197" s="111"/>
      <c r="CV197" s="111"/>
      <c r="CW197" s="111"/>
      <c r="CX197" s="111"/>
      <c r="CY197" s="111"/>
      <c r="CZ197" s="111"/>
      <c r="DA197" s="111"/>
      <c r="DB197" s="111"/>
      <c r="DC197" s="111"/>
      <c r="DD197" s="111"/>
      <c r="DE197" s="111"/>
      <c r="DF197" s="111"/>
      <c r="DG197" s="111"/>
      <c r="DH197" s="111"/>
      <c r="DI197" s="111"/>
    </row>
    <row r="198" spans="1:113" s="112" customFormat="1" x14ac:dyDescent="0.2">
      <c r="A198" s="30"/>
      <c r="B198" s="42"/>
      <c r="C198" s="51"/>
      <c r="D198" s="52"/>
      <c r="E198" s="51"/>
      <c r="F198" s="53"/>
      <c r="G198" s="103"/>
      <c r="H198" s="45"/>
      <c r="I198" s="104"/>
      <c r="J198" s="105"/>
      <c r="K198" s="48"/>
      <c r="L198" s="106"/>
      <c r="M198" s="104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  <c r="AE198" s="111"/>
      <c r="AF198" s="111"/>
      <c r="AG198" s="111"/>
      <c r="AH198" s="111"/>
      <c r="AI198" s="111"/>
      <c r="AJ198" s="111"/>
      <c r="AK198" s="111"/>
      <c r="AL198" s="111"/>
      <c r="AM198" s="111"/>
      <c r="AN198" s="111"/>
      <c r="AO198" s="111"/>
      <c r="AP198" s="111"/>
      <c r="AQ198" s="111"/>
      <c r="AR198" s="111"/>
      <c r="AS198" s="111"/>
      <c r="AT198" s="111"/>
      <c r="AU198" s="111"/>
      <c r="AV198" s="111"/>
      <c r="AW198" s="111"/>
      <c r="AX198" s="111"/>
      <c r="AY198" s="111"/>
      <c r="AZ198" s="111"/>
      <c r="BA198" s="111"/>
      <c r="BB198" s="111"/>
      <c r="BC198" s="111"/>
      <c r="BD198" s="111"/>
      <c r="BE198" s="111"/>
      <c r="BF198" s="111"/>
      <c r="BG198" s="111"/>
      <c r="BH198" s="111"/>
      <c r="BI198" s="111"/>
      <c r="BJ198" s="111"/>
      <c r="BK198" s="111"/>
      <c r="BL198" s="111"/>
      <c r="BM198" s="111"/>
      <c r="BN198" s="111"/>
      <c r="BO198" s="111"/>
      <c r="BP198" s="111"/>
      <c r="BQ198" s="111"/>
      <c r="BR198" s="111"/>
      <c r="BS198" s="111"/>
      <c r="BT198" s="111"/>
      <c r="BU198" s="111"/>
      <c r="BV198" s="111"/>
      <c r="BW198" s="111"/>
      <c r="BX198" s="111"/>
      <c r="BY198" s="111"/>
      <c r="BZ198" s="111"/>
      <c r="CA198" s="111"/>
      <c r="CB198" s="111"/>
      <c r="CC198" s="111"/>
      <c r="CD198" s="111"/>
      <c r="CE198" s="111"/>
      <c r="CF198" s="111"/>
      <c r="CG198" s="111"/>
      <c r="CH198" s="111"/>
      <c r="CI198" s="111"/>
      <c r="CJ198" s="111"/>
      <c r="CK198" s="111"/>
      <c r="CL198" s="111"/>
      <c r="CM198" s="111"/>
      <c r="CN198" s="111"/>
      <c r="CO198" s="111"/>
      <c r="CP198" s="111"/>
      <c r="CQ198" s="111"/>
      <c r="CR198" s="111"/>
      <c r="CS198" s="111"/>
      <c r="CT198" s="111"/>
      <c r="CU198" s="111"/>
      <c r="CV198" s="111"/>
      <c r="CW198" s="111"/>
      <c r="CX198" s="111"/>
      <c r="CY198" s="111"/>
      <c r="CZ198" s="111"/>
      <c r="DA198" s="111"/>
      <c r="DB198" s="111"/>
      <c r="DC198" s="111"/>
      <c r="DD198" s="111"/>
      <c r="DE198" s="111"/>
      <c r="DF198" s="111"/>
      <c r="DG198" s="111"/>
      <c r="DH198" s="111"/>
      <c r="DI198" s="111"/>
    </row>
    <row r="199" spans="1:113" s="112" customFormat="1" hidden="1" x14ac:dyDescent="0.2">
      <c r="A199" s="30" t="s">
        <v>3</v>
      </c>
      <c r="B199" s="166"/>
      <c r="C199" s="167" t="s">
        <v>1687</v>
      </c>
      <c r="D199" s="160"/>
      <c r="E199" s="171"/>
      <c r="F199" s="161" t="s">
        <v>1690</v>
      </c>
      <c r="G199" s="162" t="s">
        <v>8</v>
      </c>
      <c r="H199" s="163"/>
      <c r="I199" s="164"/>
      <c r="J199" s="165"/>
      <c r="K199" s="58"/>
      <c r="L199" s="56"/>
      <c r="M199" s="56" t="str">
        <f t="shared" ref="M199:M237" si="5">IF(ISNUMBER(H199),L199*H199,IF(ISNUMBER(J199),J199,IF(J199="RATE ONLY",LOWER("RATE ONLY")," ")))</f>
        <v xml:space="preserve"> </v>
      </c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111"/>
      <c r="AJ199" s="111"/>
      <c r="AK199" s="111"/>
      <c r="AL199" s="111"/>
      <c r="AM199" s="111"/>
      <c r="AN199" s="111"/>
      <c r="AO199" s="111"/>
      <c r="AP199" s="111"/>
      <c r="AQ199" s="111"/>
      <c r="AR199" s="111"/>
      <c r="AS199" s="111"/>
      <c r="AT199" s="111"/>
      <c r="AU199" s="111"/>
      <c r="AV199" s="111"/>
      <c r="AW199" s="111"/>
      <c r="AX199" s="111"/>
      <c r="AY199" s="111"/>
      <c r="AZ199" s="111"/>
      <c r="BA199" s="111"/>
      <c r="BB199" s="111"/>
      <c r="BC199" s="111"/>
      <c r="BD199" s="111"/>
      <c r="BE199" s="111"/>
      <c r="BF199" s="111"/>
      <c r="BG199" s="111"/>
      <c r="BH199" s="111"/>
      <c r="BI199" s="111"/>
      <c r="BJ199" s="111"/>
      <c r="BK199" s="111"/>
      <c r="BL199" s="111"/>
      <c r="BM199" s="111"/>
      <c r="BN199" s="111"/>
      <c r="BO199" s="111"/>
      <c r="BP199" s="111"/>
      <c r="BQ199" s="111"/>
      <c r="BR199" s="111"/>
      <c r="BS199" s="111"/>
      <c r="BT199" s="111"/>
      <c r="BU199" s="111"/>
      <c r="BV199" s="111"/>
      <c r="BW199" s="111"/>
      <c r="BX199" s="111"/>
      <c r="BY199" s="111"/>
      <c r="BZ199" s="111"/>
      <c r="CA199" s="111"/>
      <c r="CB199" s="111"/>
      <c r="CC199" s="111"/>
      <c r="CD199" s="111"/>
      <c r="CE199" s="111"/>
      <c r="CF199" s="111"/>
      <c r="CG199" s="111"/>
      <c r="CH199" s="111"/>
      <c r="CI199" s="111"/>
      <c r="CJ199" s="111"/>
      <c r="CK199" s="111"/>
      <c r="CL199" s="111"/>
      <c r="CM199" s="111"/>
      <c r="CN199" s="111"/>
      <c r="CO199" s="111"/>
      <c r="CP199" s="111"/>
      <c r="CQ199" s="111"/>
      <c r="CR199" s="111"/>
      <c r="CS199" s="111"/>
      <c r="CT199" s="111"/>
      <c r="CU199" s="111"/>
      <c r="CV199" s="111"/>
      <c r="CW199" s="111"/>
      <c r="CX199" s="111"/>
      <c r="CY199" s="111"/>
      <c r="CZ199" s="111"/>
      <c r="DA199" s="111"/>
      <c r="DB199" s="111"/>
      <c r="DC199" s="111"/>
      <c r="DD199" s="111"/>
      <c r="DE199" s="111"/>
      <c r="DF199" s="111"/>
      <c r="DG199" s="111"/>
      <c r="DH199" s="111"/>
      <c r="DI199" s="111"/>
    </row>
    <row r="200" spans="1:113" s="112" customFormat="1" ht="12" hidden="1" x14ac:dyDescent="0.2">
      <c r="A200" s="30" t="s">
        <v>55</v>
      </c>
      <c r="B200" s="150" t="s">
        <v>1691</v>
      </c>
      <c r="C200" s="151"/>
      <c r="D200" s="52"/>
      <c r="E200" s="157"/>
      <c r="F200" s="43" t="s">
        <v>3640</v>
      </c>
      <c r="G200" s="54"/>
      <c r="H200" s="55"/>
      <c r="I200" s="56"/>
      <c r="J200" s="57"/>
      <c r="K200" s="58"/>
      <c r="L200" s="56"/>
      <c r="M200" s="56" t="str">
        <f>IF(ISNUMBER(H200),L200*H200,IF(ISNUMBER(J200),J200,IF(J200="RATE ONLY",LOWER("RATE ONLY")," ")))</f>
        <v xml:space="preserve"> </v>
      </c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  <c r="AE200" s="111"/>
      <c r="AF200" s="111"/>
      <c r="AG200" s="111"/>
      <c r="AH200" s="111"/>
      <c r="AI200" s="111"/>
      <c r="AJ200" s="111"/>
      <c r="AK200" s="111"/>
      <c r="AL200" s="111"/>
      <c r="AM200" s="111"/>
      <c r="AN200" s="111"/>
      <c r="AO200" s="111"/>
      <c r="AP200" s="111"/>
      <c r="AQ200" s="111"/>
      <c r="AR200" s="111"/>
      <c r="AS200" s="111"/>
      <c r="AT200" s="111"/>
      <c r="AU200" s="111"/>
      <c r="AV200" s="111"/>
      <c r="AW200" s="111"/>
      <c r="AX200" s="111"/>
      <c r="AY200" s="111"/>
      <c r="AZ200" s="111"/>
      <c r="BA200" s="111"/>
      <c r="BB200" s="111"/>
      <c r="BC200" s="111"/>
      <c r="BD200" s="111"/>
      <c r="BE200" s="111"/>
      <c r="BF200" s="111"/>
      <c r="BG200" s="111"/>
      <c r="BH200" s="111"/>
      <c r="BI200" s="111"/>
      <c r="BJ200" s="111"/>
      <c r="BK200" s="111"/>
      <c r="BL200" s="111"/>
      <c r="BM200" s="111"/>
      <c r="BN200" s="111"/>
      <c r="BO200" s="111"/>
      <c r="BP200" s="111"/>
      <c r="BQ200" s="111"/>
      <c r="BR200" s="111"/>
      <c r="BS200" s="111"/>
      <c r="BT200" s="111"/>
      <c r="BU200" s="111"/>
      <c r="BV200" s="111"/>
      <c r="BW200" s="111"/>
      <c r="BX200" s="111"/>
      <c r="BY200" s="111"/>
      <c r="BZ200" s="111"/>
      <c r="CA200" s="111"/>
      <c r="CB200" s="111"/>
      <c r="CC200" s="111"/>
      <c r="CD200" s="111"/>
      <c r="CE200" s="111"/>
      <c r="CF200" s="111"/>
      <c r="CG200" s="111"/>
      <c r="CH200" s="111"/>
      <c r="CI200" s="111"/>
      <c r="CJ200" s="111"/>
      <c r="CK200" s="111"/>
      <c r="CL200" s="111"/>
      <c r="CM200" s="111"/>
      <c r="CN200" s="111"/>
      <c r="CO200" s="111"/>
      <c r="CP200" s="111"/>
      <c r="CQ200" s="111"/>
      <c r="CR200" s="111"/>
      <c r="CS200" s="111"/>
      <c r="CT200" s="111"/>
      <c r="CU200" s="111"/>
      <c r="CV200" s="111"/>
      <c r="CW200" s="111"/>
      <c r="CX200" s="111"/>
      <c r="CY200" s="111"/>
      <c r="CZ200" s="111"/>
      <c r="DA200" s="111"/>
      <c r="DB200" s="111"/>
      <c r="DC200" s="111"/>
      <c r="DD200" s="111"/>
      <c r="DE200" s="111"/>
      <c r="DF200" s="111"/>
      <c r="DG200" s="111"/>
      <c r="DH200" s="111"/>
      <c r="DI200" s="111"/>
    </row>
    <row r="201" spans="1:113" s="112" customFormat="1" hidden="1" x14ac:dyDescent="0.2">
      <c r="A201" s="30"/>
      <c r="B201" s="42"/>
      <c r="C201" s="51"/>
      <c r="D201" s="52"/>
      <c r="E201" s="51"/>
      <c r="F201" s="53"/>
      <c r="G201" s="103"/>
      <c r="H201" s="45"/>
      <c r="I201" s="104"/>
      <c r="J201" s="105"/>
      <c r="K201" s="48"/>
      <c r="L201" s="106"/>
      <c r="M201" s="104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1"/>
      <c r="AI201" s="111"/>
      <c r="AJ201" s="111"/>
      <c r="AK201" s="111"/>
      <c r="AL201" s="111"/>
      <c r="AM201" s="111"/>
      <c r="AN201" s="111"/>
      <c r="AO201" s="111"/>
      <c r="AP201" s="111"/>
      <c r="AQ201" s="111"/>
      <c r="AR201" s="111"/>
      <c r="AS201" s="111"/>
      <c r="AT201" s="111"/>
      <c r="AU201" s="111"/>
      <c r="AV201" s="111"/>
      <c r="AW201" s="111"/>
      <c r="AX201" s="111"/>
      <c r="AY201" s="111"/>
      <c r="AZ201" s="111"/>
      <c r="BA201" s="111"/>
      <c r="BB201" s="111"/>
      <c r="BC201" s="111"/>
      <c r="BD201" s="111"/>
      <c r="BE201" s="111"/>
      <c r="BF201" s="111"/>
      <c r="BG201" s="111"/>
      <c r="BH201" s="111"/>
      <c r="BI201" s="111"/>
      <c r="BJ201" s="111"/>
      <c r="BK201" s="111"/>
      <c r="BL201" s="111"/>
      <c r="BM201" s="111"/>
      <c r="BN201" s="111"/>
      <c r="BO201" s="111"/>
      <c r="BP201" s="111"/>
      <c r="BQ201" s="111"/>
      <c r="BR201" s="111"/>
      <c r="BS201" s="111"/>
      <c r="BT201" s="111"/>
      <c r="BU201" s="111"/>
      <c r="BV201" s="111"/>
      <c r="BW201" s="111"/>
      <c r="BX201" s="111"/>
      <c r="BY201" s="111"/>
      <c r="BZ201" s="111"/>
      <c r="CA201" s="111"/>
      <c r="CB201" s="111"/>
      <c r="CC201" s="111"/>
      <c r="CD201" s="111"/>
      <c r="CE201" s="111"/>
      <c r="CF201" s="111"/>
      <c r="CG201" s="111"/>
      <c r="CH201" s="111"/>
      <c r="CI201" s="111"/>
      <c r="CJ201" s="111"/>
      <c r="CK201" s="111"/>
      <c r="CL201" s="111"/>
      <c r="CM201" s="111"/>
      <c r="CN201" s="111"/>
      <c r="CO201" s="111"/>
      <c r="CP201" s="111"/>
      <c r="CQ201" s="111"/>
      <c r="CR201" s="111"/>
      <c r="CS201" s="111"/>
      <c r="CT201" s="111"/>
      <c r="CU201" s="111"/>
      <c r="CV201" s="111"/>
      <c r="CW201" s="111"/>
      <c r="CX201" s="111"/>
      <c r="CY201" s="111"/>
      <c r="CZ201" s="111"/>
      <c r="DA201" s="111"/>
      <c r="DB201" s="111"/>
      <c r="DC201" s="111"/>
      <c r="DD201" s="111"/>
      <c r="DE201" s="111"/>
      <c r="DF201" s="111"/>
      <c r="DG201" s="111"/>
      <c r="DH201" s="111"/>
      <c r="DI201" s="111"/>
    </row>
    <row r="202" spans="1:113" s="112" customFormat="1" hidden="1" x14ac:dyDescent="0.2">
      <c r="A202" s="30" t="s">
        <v>56</v>
      </c>
      <c r="B202" s="155"/>
      <c r="C202" s="151" t="s">
        <v>1692</v>
      </c>
      <c r="D202" s="52"/>
      <c r="E202" s="157"/>
      <c r="F202" s="53" t="s">
        <v>1693</v>
      </c>
      <c r="G202" s="54"/>
      <c r="H202" s="55"/>
      <c r="I202" s="56"/>
      <c r="J202" s="57"/>
      <c r="K202" s="58"/>
      <c r="L202" s="56"/>
      <c r="M202" s="56" t="str">
        <f>IF(ISNUMBER(H202),L202*H202,IF(ISNUMBER(J202),J202,IF(J202="RATE ONLY",LOWER("RATE ONLY")," ")))</f>
        <v xml:space="preserve"> </v>
      </c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1"/>
      <c r="AJ202" s="111"/>
      <c r="AK202" s="111"/>
      <c r="AL202" s="111"/>
      <c r="AM202" s="111"/>
      <c r="AN202" s="111"/>
      <c r="AO202" s="111"/>
      <c r="AP202" s="111"/>
      <c r="AQ202" s="111"/>
      <c r="AR202" s="111"/>
      <c r="AS202" s="111"/>
      <c r="AT202" s="111"/>
      <c r="AU202" s="111"/>
      <c r="AV202" s="111"/>
      <c r="AW202" s="111"/>
      <c r="AX202" s="111"/>
      <c r="AY202" s="111"/>
      <c r="AZ202" s="111"/>
      <c r="BA202" s="111"/>
      <c r="BB202" s="111"/>
      <c r="BC202" s="111"/>
      <c r="BD202" s="111"/>
      <c r="BE202" s="111"/>
      <c r="BF202" s="111"/>
      <c r="BG202" s="111"/>
      <c r="BH202" s="111"/>
      <c r="BI202" s="111"/>
      <c r="BJ202" s="111"/>
      <c r="BK202" s="111"/>
      <c r="BL202" s="111"/>
      <c r="BM202" s="111"/>
      <c r="BN202" s="111"/>
      <c r="BO202" s="111"/>
      <c r="BP202" s="111"/>
      <c r="BQ202" s="111"/>
      <c r="BR202" s="111"/>
      <c r="BS202" s="111"/>
      <c r="BT202" s="111"/>
      <c r="BU202" s="111"/>
      <c r="BV202" s="111"/>
      <c r="BW202" s="111"/>
      <c r="BX202" s="111"/>
      <c r="BY202" s="111"/>
      <c r="BZ202" s="111"/>
      <c r="CA202" s="111"/>
      <c r="CB202" s="111"/>
      <c r="CC202" s="111"/>
      <c r="CD202" s="111"/>
      <c r="CE202" s="111"/>
      <c r="CF202" s="111"/>
      <c r="CG202" s="111"/>
      <c r="CH202" s="111"/>
      <c r="CI202" s="111"/>
      <c r="CJ202" s="111"/>
      <c r="CK202" s="111"/>
      <c r="CL202" s="111"/>
      <c r="CM202" s="111"/>
      <c r="CN202" s="111"/>
      <c r="CO202" s="111"/>
      <c r="CP202" s="111"/>
      <c r="CQ202" s="111"/>
      <c r="CR202" s="111"/>
      <c r="CS202" s="111"/>
      <c r="CT202" s="111"/>
      <c r="CU202" s="111"/>
      <c r="CV202" s="111"/>
      <c r="CW202" s="111"/>
      <c r="CX202" s="111"/>
      <c r="CY202" s="111"/>
      <c r="CZ202" s="111"/>
      <c r="DA202" s="111"/>
      <c r="DB202" s="111"/>
      <c r="DC202" s="111"/>
      <c r="DD202" s="111"/>
      <c r="DE202" s="111"/>
      <c r="DF202" s="111"/>
      <c r="DG202" s="111"/>
      <c r="DH202" s="111"/>
      <c r="DI202" s="111"/>
    </row>
    <row r="203" spans="1:113" s="112" customFormat="1" hidden="1" x14ac:dyDescent="0.2">
      <c r="A203" s="30"/>
      <c r="B203" s="42"/>
      <c r="C203" s="51"/>
      <c r="D203" s="52"/>
      <c r="E203" s="51"/>
      <c r="F203" s="53"/>
      <c r="G203" s="103"/>
      <c r="H203" s="45"/>
      <c r="I203" s="104"/>
      <c r="J203" s="105"/>
      <c r="K203" s="48"/>
      <c r="L203" s="106"/>
      <c r="M203" s="104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111"/>
      <c r="AM203" s="111"/>
      <c r="AN203" s="111"/>
      <c r="AO203" s="111"/>
      <c r="AP203" s="111"/>
      <c r="AQ203" s="111"/>
      <c r="AR203" s="111"/>
      <c r="AS203" s="111"/>
      <c r="AT203" s="111"/>
      <c r="AU203" s="111"/>
      <c r="AV203" s="111"/>
      <c r="AW203" s="111"/>
      <c r="AX203" s="111"/>
      <c r="AY203" s="111"/>
      <c r="AZ203" s="111"/>
      <c r="BA203" s="111"/>
      <c r="BB203" s="111"/>
      <c r="BC203" s="111"/>
      <c r="BD203" s="111"/>
      <c r="BE203" s="111"/>
      <c r="BF203" s="111"/>
      <c r="BG203" s="111"/>
      <c r="BH203" s="111"/>
      <c r="BI203" s="111"/>
      <c r="BJ203" s="111"/>
      <c r="BK203" s="111"/>
      <c r="BL203" s="111"/>
      <c r="BM203" s="111"/>
      <c r="BN203" s="111"/>
      <c r="BO203" s="111"/>
      <c r="BP203" s="111"/>
      <c r="BQ203" s="111"/>
      <c r="BR203" s="111"/>
      <c r="BS203" s="111"/>
      <c r="BT203" s="111"/>
      <c r="BU203" s="111"/>
      <c r="BV203" s="111"/>
      <c r="BW203" s="111"/>
      <c r="BX203" s="111"/>
      <c r="BY203" s="111"/>
      <c r="BZ203" s="111"/>
      <c r="CA203" s="111"/>
      <c r="CB203" s="111"/>
      <c r="CC203" s="111"/>
      <c r="CD203" s="111"/>
      <c r="CE203" s="111"/>
      <c r="CF203" s="111"/>
      <c r="CG203" s="111"/>
      <c r="CH203" s="111"/>
      <c r="CI203" s="111"/>
      <c r="CJ203" s="111"/>
      <c r="CK203" s="111"/>
      <c r="CL203" s="111"/>
      <c r="CM203" s="111"/>
      <c r="CN203" s="111"/>
      <c r="CO203" s="111"/>
      <c r="CP203" s="111"/>
      <c r="CQ203" s="111"/>
      <c r="CR203" s="111"/>
      <c r="CS203" s="111"/>
      <c r="CT203" s="111"/>
      <c r="CU203" s="111"/>
      <c r="CV203" s="111"/>
      <c r="CW203" s="111"/>
      <c r="CX203" s="111"/>
      <c r="CY203" s="111"/>
      <c r="CZ203" s="111"/>
      <c r="DA203" s="111"/>
      <c r="DB203" s="111"/>
      <c r="DC203" s="111"/>
      <c r="DD203" s="111"/>
      <c r="DE203" s="111"/>
      <c r="DF203" s="111"/>
      <c r="DG203" s="111"/>
      <c r="DH203" s="111"/>
      <c r="DI203" s="111"/>
    </row>
    <row r="204" spans="1:113" s="112" customFormat="1" hidden="1" x14ac:dyDescent="0.2">
      <c r="A204" s="30" t="s">
        <v>3</v>
      </c>
      <c r="B204" s="166"/>
      <c r="C204" s="167"/>
      <c r="D204" s="160" t="s">
        <v>3850</v>
      </c>
      <c r="E204" s="171"/>
      <c r="F204" s="161" t="s">
        <v>4657</v>
      </c>
      <c r="G204" s="162" t="s">
        <v>19</v>
      </c>
      <c r="H204" s="163"/>
      <c r="I204" s="164"/>
      <c r="J204" s="165"/>
      <c r="K204" s="58"/>
      <c r="L204" s="56"/>
      <c r="M204" s="56" t="str">
        <f t="shared" si="5"/>
        <v xml:space="preserve"> </v>
      </c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111"/>
      <c r="AM204" s="111"/>
      <c r="AN204" s="111"/>
      <c r="AO204" s="111"/>
      <c r="AP204" s="111"/>
      <c r="AQ204" s="111"/>
      <c r="AR204" s="111"/>
      <c r="AS204" s="111"/>
      <c r="AT204" s="111"/>
      <c r="AU204" s="111"/>
      <c r="AV204" s="111"/>
      <c r="AW204" s="111"/>
      <c r="AX204" s="111"/>
      <c r="AY204" s="111"/>
      <c r="AZ204" s="111"/>
      <c r="BA204" s="111"/>
      <c r="BB204" s="111"/>
      <c r="BC204" s="111"/>
      <c r="BD204" s="111"/>
      <c r="BE204" s="111"/>
      <c r="BF204" s="111"/>
      <c r="BG204" s="111"/>
      <c r="BH204" s="111"/>
      <c r="BI204" s="111"/>
      <c r="BJ204" s="111"/>
      <c r="BK204" s="111"/>
      <c r="BL204" s="111"/>
      <c r="BM204" s="111"/>
      <c r="BN204" s="111"/>
      <c r="BO204" s="111"/>
      <c r="BP204" s="111"/>
      <c r="BQ204" s="111"/>
      <c r="BR204" s="111"/>
      <c r="BS204" s="111"/>
      <c r="BT204" s="111"/>
      <c r="BU204" s="111"/>
      <c r="BV204" s="111"/>
      <c r="BW204" s="111"/>
      <c r="BX204" s="111"/>
      <c r="BY204" s="111"/>
      <c r="BZ204" s="111"/>
      <c r="CA204" s="111"/>
      <c r="CB204" s="111"/>
      <c r="CC204" s="111"/>
      <c r="CD204" s="111"/>
      <c r="CE204" s="111"/>
      <c r="CF204" s="111"/>
      <c r="CG204" s="111"/>
      <c r="CH204" s="111"/>
      <c r="CI204" s="111"/>
      <c r="CJ204" s="111"/>
      <c r="CK204" s="111"/>
      <c r="CL204" s="111"/>
      <c r="CM204" s="111"/>
      <c r="CN204" s="111"/>
      <c r="CO204" s="111"/>
      <c r="CP204" s="111"/>
      <c r="CQ204" s="111"/>
      <c r="CR204" s="111"/>
      <c r="CS204" s="111"/>
      <c r="CT204" s="111"/>
      <c r="CU204" s="111"/>
      <c r="CV204" s="111"/>
      <c r="CW204" s="111"/>
      <c r="CX204" s="111"/>
      <c r="CY204" s="111"/>
      <c r="CZ204" s="111"/>
      <c r="DA204" s="111"/>
      <c r="DB204" s="111"/>
      <c r="DC204" s="111"/>
      <c r="DD204" s="111"/>
      <c r="DE204" s="111"/>
      <c r="DF204" s="111"/>
      <c r="DG204" s="111"/>
      <c r="DH204" s="111"/>
      <c r="DI204" s="111"/>
    </row>
    <row r="205" spans="1:113" s="112" customFormat="1" hidden="1" x14ac:dyDescent="0.2">
      <c r="A205" s="30" t="s">
        <v>3</v>
      </c>
      <c r="B205" s="166"/>
      <c r="C205" s="167"/>
      <c r="D205" s="160" t="s">
        <v>3851</v>
      </c>
      <c r="E205" s="171"/>
      <c r="F205" s="161" t="s">
        <v>4658</v>
      </c>
      <c r="G205" s="162" t="s">
        <v>19</v>
      </c>
      <c r="H205" s="163"/>
      <c r="I205" s="164"/>
      <c r="J205" s="165"/>
      <c r="K205" s="58"/>
      <c r="L205" s="56"/>
      <c r="M205" s="56" t="str">
        <f t="shared" si="5"/>
        <v xml:space="preserve"> </v>
      </c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111"/>
      <c r="AJ205" s="111"/>
      <c r="AK205" s="111"/>
      <c r="AL205" s="111"/>
      <c r="AM205" s="111"/>
      <c r="AN205" s="111"/>
      <c r="AO205" s="111"/>
      <c r="AP205" s="111"/>
      <c r="AQ205" s="111"/>
      <c r="AR205" s="111"/>
      <c r="AS205" s="111"/>
      <c r="AT205" s="111"/>
      <c r="AU205" s="111"/>
      <c r="AV205" s="111"/>
      <c r="AW205" s="111"/>
      <c r="AX205" s="111"/>
      <c r="AY205" s="111"/>
      <c r="AZ205" s="111"/>
      <c r="BA205" s="111"/>
      <c r="BB205" s="111"/>
      <c r="BC205" s="111"/>
      <c r="BD205" s="111"/>
      <c r="BE205" s="111"/>
      <c r="BF205" s="111"/>
      <c r="BG205" s="111"/>
      <c r="BH205" s="111"/>
      <c r="BI205" s="111"/>
      <c r="BJ205" s="111"/>
      <c r="BK205" s="111"/>
      <c r="BL205" s="111"/>
      <c r="BM205" s="111"/>
      <c r="BN205" s="111"/>
      <c r="BO205" s="111"/>
      <c r="BP205" s="111"/>
      <c r="BQ205" s="111"/>
      <c r="BR205" s="111"/>
      <c r="BS205" s="111"/>
      <c r="BT205" s="111"/>
      <c r="BU205" s="111"/>
      <c r="BV205" s="111"/>
      <c r="BW205" s="111"/>
      <c r="BX205" s="111"/>
      <c r="BY205" s="111"/>
      <c r="BZ205" s="111"/>
      <c r="CA205" s="111"/>
      <c r="CB205" s="111"/>
      <c r="CC205" s="111"/>
      <c r="CD205" s="111"/>
      <c r="CE205" s="111"/>
      <c r="CF205" s="111"/>
      <c r="CG205" s="111"/>
      <c r="CH205" s="111"/>
      <c r="CI205" s="111"/>
      <c r="CJ205" s="111"/>
      <c r="CK205" s="111"/>
      <c r="CL205" s="111"/>
      <c r="CM205" s="111"/>
      <c r="CN205" s="111"/>
      <c r="CO205" s="111"/>
      <c r="CP205" s="111"/>
      <c r="CQ205" s="111"/>
      <c r="CR205" s="111"/>
      <c r="CS205" s="111"/>
      <c r="CT205" s="111"/>
      <c r="CU205" s="111"/>
      <c r="CV205" s="111"/>
      <c r="CW205" s="111"/>
      <c r="CX205" s="111"/>
      <c r="CY205" s="111"/>
      <c r="CZ205" s="111"/>
      <c r="DA205" s="111"/>
      <c r="DB205" s="111"/>
      <c r="DC205" s="111"/>
      <c r="DD205" s="111"/>
      <c r="DE205" s="111"/>
      <c r="DF205" s="111"/>
      <c r="DG205" s="111"/>
      <c r="DH205" s="111"/>
      <c r="DI205" s="111"/>
    </row>
    <row r="206" spans="1:113" s="112" customFormat="1" hidden="1" x14ac:dyDescent="0.2">
      <c r="A206" s="30" t="s">
        <v>56</v>
      </c>
      <c r="B206" s="155"/>
      <c r="C206" s="151" t="s">
        <v>1694</v>
      </c>
      <c r="D206" s="52"/>
      <c r="E206" s="157"/>
      <c r="F206" s="53" t="s">
        <v>1695</v>
      </c>
      <c r="G206" s="54"/>
      <c r="H206" s="55"/>
      <c r="I206" s="56"/>
      <c r="J206" s="57"/>
      <c r="K206" s="58"/>
      <c r="L206" s="56"/>
      <c r="M206" s="56" t="str">
        <f>IF(ISNUMBER(H206),L206*H206,IF(ISNUMBER(J206),J206,IF(J206="RATE ONLY",LOWER("RATE ONLY")," ")))</f>
        <v xml:space="preserve"> </v>
      </c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111"/>
      <c r="AJ206" s="111"/>
      <c r="AK206" s="111"/>
      <c r="AL206" s="111"/>
      <c r="AM206" s="111"/>
      <c r="AN206" s="111"/>
      <c r="AO206" s="111"/>
      <c r="AP206" s="111"/>
      <c r="AQ206" s="111"/>
      <c r="AR206" s="111"/>
      <c r="AS206" s="111"/>
      <c r="AT206" s="111"/>
      <c r="AU206" s="111"/>
      <c r="AV206" s="111"/>
      <c r="AW206" s="111"/>
      <c r="AX206" s="111"/>
      <c r="AY206" s="111"/>
      <c r="AZ206" s="111"/>
      <c r="BA206" s="111"/>
      <c r="BB206" s="111"/>
      <c r="BC206" s="111"/>
      <c r="BD206" s="111"/>
      <c r="BE206" s="111"/>
      <c r="BF206" s="111"/>
      <c r="BG206" s="111"/>
      <c r="BH206" s="111"/>
      <c r="BI206" s="111"/>
      <c r="BJ206" s="111"/>
      <c r="BK206" s="111"/>
      <c r="BL206" s="111"/>
      <c r="BM206" s="111"/>
      <c r="BN206" s="111"/>
      <c r="BO206" s="111"/>
      <c r="BP206" s="111"/>
      <c r="BQ206" s="111"/>
      <c r="BR206" s="111"/>
      <c r="BS206" s="111"/>
      <c r="BT206" s="111"/>
      <c r="BU206" s="111"/>
      <c r="BV206" s="111"/>
      <c r="BW206" s="111"/>
      <c r="BX206" s="111"/>
      <c r="BY206" s="111"/>
      <c r="BZ206" s="111"/>
      <c r="CA206" s="111"/>
      <c r="CB206" s="111"/>
      <c r="CC206" s="111"/>
      <c r="CD206" s="111"/>
      <c r="CE206" s="111"/>
      <c r="CF206" s="111"/>
      <c r="CG206" s="111"/>
      <c r="CH206" s="111"/>
      <c r="CI206" s="111"/>
      <c r="CJ206" s="111"/>
      <c r="CK206" s="111"/>
      <c r="CL206" s="111"/>
      <c r="CM206" s="111"/>
      <c r="CN206" s="111"/>
      <c r="CO206" s="111"/>
      <c r="CP206" s="111"/>
      <c r="CQ206" s="111"/>
      <c r="CR206" s="111"/>
      <c r="CS206" s="111"/>
      <c r="CT206" s="111"/>
      <c r="CU206" s="111"/>
      <c r="CV206" s="111"/>
      <c r="CW206" s="111"/>
      <c r="CX206" s="111"/>
      <c r="CY206" s="111"/>
      <c r="CZ206" s="111"/>
      <c r="DA206" s="111"/>
      <c r="DB206" s="111"/>
      <c r="DC206" s="111"/>
      <c r="DD206" s="111"/>
      <c r="DE206" s="111"/>
      <c r="DF206" s="111"/>
      <c r="DG206" s="111"/>
      <c r="DH206" s="111"/>
      <c r="DI206" s="111"/>
    </row>
    <row r="207" spans="1:113" s="112" customFormat="1" hidden="1" x14ac:dyDescent="0.2">
      <c r="A207" s="30"/>
      <c r="B207" s="42"/>
      <c r="C207" s="51"/>
      <c r="D207" s="52"/>
      <c r="E207" s="51"/>
      <c r="F207" s="53"/>
      <c r="G207" s="103"/>
      <c r="H207" s="45"/>
      <c r="I207" s="104"/>
      <c r="J207" s="105"/>
      <c r="K207" s="48"/>
      <c r="L207" s="106"/>
      <c r="M207" s="104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  <c r="AE207" s="111"/>
      <c r="AF207" s="111"/>
      <c r="AG207" s="111"/>
      <c r="AH207" s="111"/>
      <c r="AI207" s="111"/>
      <c r="AJ207" s="111"/>
      <c r="AK207" s="111"/>
      <c r="AL207" s="111"/>
      <c r="AM207" s="111"/>
      <c r="AN207" s="111"/>
      <c r="AO207" s="111"/>
      <c r="AP207" s="111"/>
      <c r="AQ207" s="111"/>
      <c r="AR207" s="111"/>
      <c r="AS207" s="111"/>
      <c r="AT207" s="111"/>
      <c r="AU207" s="111"/>
      <c r="AV207" s="111"/>
      <c r="AW207" s="111"/>
      <c r="AX207" s="111"/>
      <c r="AY207" s="111"/>
      <c r="AZ207" s="111"/>
      <c r="BA207" s="111"/>
      <c r="BB207" s="111"/>
      <c r="BC207" s="111"/>
      <c r="BD207" s="111"/>
      <c r="BE207" s="111"/>
      <c r="BF207" s="111"/>
      <c r="BG207" s="111"/>
      <c r="BH207" s="111"/>
      <c r="BI207" s="111"/>
      <c r="BJ207" s="111"/>
      <c r="BK207" s="111"/>
      <c r="BL207" s="111"/>
      <c r="BM207" s="111"/>
      <c r="BN207" s="111"/>
      <c r="BO207" s="111"/>
      <c r="BP207" s="111"/>
      <c r="BQ207" s="111"/>
      <c r="BR207" s="111"/>
      <c r="BS207" s="111"/>
      <c r="BT207" s="111"/>
      <c r="BU207" s="111"/>
      <c r="BV207" s="111"/>
      <c r="BW207" s="111"/>
      <c r="BX207" s="111"/>
      <c r="BY207" s="111"/>
      <c r="BZ207" s="111"/>
      <c r="CA207" s="111"/>
      <c r="CB207" s="111"/>
      <c r="CC207" s="111"/>
      <c r="CD207" s="111"/>
      <c r="CE207" s="111"/>
      <c r="CF207" s="111"/>
      <c r="CG207" s="111"/>
      <c r="CH207" s="111"/>
      <c r="CI207" s="111"/>
      <c r="CJ207" s="111"/>
      <c r="CK207" s="111"/>
      <c r="CL207" s="111"/>
      <c r="CM207" s="111"/>
      <c r="CN207" s="111"/>
      <c r="CO207" s="111"/>
      <c r="CP207" s="111"/>
      <c r="CQ207" s="111"/>
      <c r="CR207" s="111"/>
      <c r="CS207" s="111"/>
      <c r="CT207" s="111"/>
      <c r="CU207" s="111"/>
      <c r="CV207" s="111"/>
      <c r="CW207" s="111"/>
      <c r="CX207" s="111"/>
      <c r="CY207" s="111"/>
      <c r="CZ207" s="111"/>
      <c r="DA207" s="111"/>
      <c r="DB207" s="111"/>
      <c r="DC207" s="111"/>
      <c r="DD207" s="111"/>
      <c r="DE207" s="111"/>
      <c r="DF207" s="111"/>
      <c r="DG207" s="111"/>
      <c r="DH207" s="111"/>
      <c r="DI207" s="111"/>
    </row>
    <row r="208" spans="1:113" s="112" customFormat="1" hidden="1" x14ac:dyDescent="0.2">
      <c r="A208" s="30" t="s">
        <v>3</v>
      </c>
      <c r="B208" s="166"/>
      <c r="C208" s="167"/>
      <c r="D208" s="160" t="s">
        <v>3850</v>
      </c>
      <c r="E208" s="171"/>
      <c r="F208" s="161" t="s">
        <v>4657</v>
      </c>
      <c r="G208" s="162" t="s">
        <v>19</v>
      </c>
      <c r="H208" s="163"/>
      <c r="I208" s="164"/>
      <c r="J208" s="165"/>
      <c r="K208" s="58"/>
      <c r="L208" s="56"/>
      <c r="M208" s="56" t="str">
        <f t="shared" si="5"/>
        <v xml:space="preserve"> </v>
      </c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  <c r="AE208" s="111"/>
      <c r="AF208" s="111"/>
      <c r="AG208" s="111"/>
      <c r="AH208" s="111"/>
      <c r="AI208" s="111"/>
      <c r="AJ208" s="111"/>
      <c r="AK208" s="111"/>
      <c r="AL208" s="111"/>
      <c r="AM208" s="111"/>
      <c r="AN208" s="111"/>
      <c r="AO208" s="111"/>
      <c r="AP208" s="111"/>
      <c r="AQ208" s="111"/>
      <c r="AR208" s="111"/>
      <c r="AS208" s="111"/>
      <c r="AT208" s="111"/>
      <c r="AU208" s="111"/>
      <c r="AV208" s="111"/>
      <c r="AW208" s="111"/>
      <c r="AX208" s="111"/>
      <c r="AY208" s="111"/>
      <c r="AZ208" s="111"/>
      <c r="BA208" s="111"/>
      <c r="BB208" s="111"/>
      <c r="BC208" s="111"/>
      <c r="BD208" s="111"/>
      <c r="BE208" s="111"/>
      <c r="BF208" s="111"/>
      <c r="BG208" s="111"/>
      <c r="BH208" s="111"/>
      <c r="BI208" s="111"/>
      <c r="BJ208" s="111"/>
      <c r="BK208" s="111"/>
      <c r="BL208" s="111"/>
      <c r="BM208" s="111"/>
      <c r="BN208" s="111"/>
      <c r="BO208" s="111"/>
      <c r="BP208" s="111"/>
      <c r="BQ208" s="111"/>
      <c r="BR208" s="111"/>
      <c r="BS208" s="111"/>
      <c r="BT208" s="111"/>
      <c r="BU208" s="111"/>
      <c r="BV208" s="111"/>
      <c r="BW208" s="111"/>
      <c r="BX208" s="111"/>
      <c r="BY208" s="111"/>
      <c r="BZ208" s="111"/>
      <c r="CA208" s="111"/>
      <c r="CB208" s="111"/>
      <c r="CC208" s="111"/>
      <c r="CD208" s="111"/>
      <c r="CE208" s="111"/>
      <c r="CF208" s="111"/>
      <c r="CG208" s="111"/>
      <c r="CH208" s="111"/>
      <c r="CI208" s="111"/>
      <c r="CJ208" s="111"/>
      <c r="CK208" s="111"/>
      <c r="CL208" s="111"/>
      <c r="CM208" s="111"/>
      <c r="CN208" s="111"/>
      <c r="CO208" s="111"/>
      <c r="CP208" s="111"/>
      <c r="CQ208" s="111"/>
      <c r="CR208" s="111"/>
      <c r="CS208" s="111"/>
      <c r="CT208" s="111"/>
      <c r="CU208" s="111"/>
      <c r="CV208" s="111"/>
      <c r="CW208" s="111"/>
      <c r="CX208" s="111"/>
      <c r="CY208" s="111"/>
      <c r="CZ208" s="111"/>
      <c r="DA208" s="111"/>
      <c r="DB208" s="111"/>
      <c r="DC208" s="111"/>
      <c r="DD208" s="111"/>
      <c r="DE208" s="111"/>
      <c r="DF208" s="111"/>
      <c r="DG208" s="111"/>
      <c r="DH208" s="111"/>
      <c r="DI208" s="111"/>
    </row>
    <row r="209" spans="1:113" s="112" customFormat="1" hidden="1" x14ac:dyDescent="0.2">
      <c r="A209" s="30" t="s">
        <v>3</v>
      </c>
      <c r="B209" s="166"/>
      <c r="C209" s="167"/>
      <c r="D209" s="160" t="s">
        <v>3851</v>
      </c>
      <c r="E209" s="171"/>
      <c r="F209" s="161" t="s">
        <v>4658</v>
      </c>
      <c r="G209" s="162" t="s">
        <v>19</v>
      </c>
      <c r="H209" s="163"/>
      <c r="I209" s="164"/>
      <c r="J209" s="165"/>
      <c r="K209" s="58"/>
      <c r="L209" s="56"/>
      <c r="M209" s="56" t="str">
        <f t="shared" si="5"/>
        <v xml:space="preserve"> </v>
      </c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  <c r="AE209" s="111"/>
      <c r="AF209" s="111"/>
      <c r="AG209" s="111"/>
      <c r="AH209" s="111"/>
      <c r="AI209" s="111"/>
      <c r="AJ209" s="111"/>
      <c r="AK209" s="111"/>
      <c r="AL209" s="111"/>
      <c r="AM209" s="111"/>
      <c r="AN209" s="111"/>
      <c r="AO209" s="111"/>
      <c r="AP209" s="111"/>
      <c r="AQ209" s="111"/>
      <c r="AR209" s="111"/>
      <c r="AS209" s="111"/>
      <c r="AT209" s="111"/>
      <c r="AU209" s="111"/>
      <c r="AV209" s="111"/>
      <c r="AW209" s="111"/>
      <c r="AX209" s="111"/>
      <c r="AY209" s="111"/>
      <c r="AZ209" s="111"/>
      <c r="BA209" s="111"/>
      <c r="BB209" s="111"/>
      <c r="BC209" s="111"/>
      <c r="BD209" s="111"/>
      <c r="BE209" s="111"/>
      <c r="BF209" s="111"/>
      <c r="BG209" s="111"/>
      <c r="BH209" s="111"/>
      <c r="BI209" s="111"/>
      <c r="BJ209" s="111"/>
      <c r="BK209" s="111"/>
      <c r="BL209" s="111"/>
      <c r="BM209" s="111"/>
      <c r="BN209" s="111"/>
      <c r="BO209" s="111"/>
      <c r="BP209" s="111"/>
      <c r="BQ209" s="111"/>
      <c r="BR209" s="111"/>
      <c r="BS209" s="111"/>
      <c r="BT209" s="111"/>
      <c r="BU209" s="111"/>
      <c r="BV209" s="111"/>
      <c r="BW209" s="111"/>
      <c r="BX209" s="111"/>
      <c r="BY209" s="111"/>
      <c r="BZ209" s="111"/>
      <c r="CA209" s="111"/>
      <c r="CB209" s="111"/>
      <c r="CC209" s="111"/>
      <c r="CD209" s="111"/>
      <c r="CE209" s="111"/>
      <c r="CF209" s="111"/>
      <c r="CG209" s="111"/>
      <c r="CH209" s="111"/>
      <c r="CI209" s="111"/>
      <c r="CJ209" s="111"/>
      <c r="CK209" s="111"/>
      <c r="CL209" s="111"/>
      <c r="CM209" s="111"/>
      <c r="CN209" s="111"/>
      <c r="CO209" s="111"/>
      <c r="CP209" s="111"/>
      <c r="CQ209" s="111"/>
      <c r="CR209" s="111"/>
      <c r="CS209" s="111"/>
      <c r="CT209" s="111"/>
      <c r="CU209" s="111"/>
      <c r="CV209" s="111"/>
      <c r="CW209" s="111"/>
      <c r="CX209" s="111"/>
      <c r="CY209" s="111"/>
      <c r="CZ209" s="111"/>
      <c r="DA209" s="111"/>
      <c r="DB209" s="111"/>
      <c r="DC209" s="111"/>
      <c r="DD209" s="111"/>
      <c r="DE209" s="111"/>
      <c r="DF209" s="111"/>
      <c r="DG209" s="111"/>
      <c r="DH209" s="111"/>
      <c r="DI209" s="111"/>
    </row>
    <row r="210" spans="1:113" s="112" customFormat="1" hidden="1" x14ac:dyDescent="0.2">
      <c r="A210" s="30" t="s">
        <v>56</v>
      </c>
      <c r="B210" s="155"/>
      <c r="C210" s="151" t="s">
        <v>1696</v>
      </c>
      <c r="D210" s="52"/>
      <c r="E210" s="157"/>
      <c r="F210" s="53" t="s">
        <v>1697</v>
      </c>
      <c r="G210" s="54" t="s">
        <v>28</v>
      </c>
      <c r="H210" s="55"/>
      <c r="I210" s="56"/>
      <c r="J210" s="57"/>
      <c r="K210" s="58"/>
      <c r="L210" s="56"/>
      <c r="M210" s="56" t="str">
        <f>IF(ISNUMBER(H210),L210*H210,IF(ISNUMBER(J210),J210,IF(J210="RATE ONLY",LOWER("RATE ONLY")," ")))</f>
        <v xml:space="preserve"> </v>
      </c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111"/>
      <c r="AJ210" s="111"/>
      <c r="AK210" s="111"/>
      <c r="AL210" s="111"/>
      <c r="AM210" s="111"/>
      <c r="AN210" s="111"/>
      <c r="AO210" s="111"/>
      <c r="AP210" s="111"/>
      <c r="AQ210" s="111"/>
      <c r="AR210" s="111"/>
      <c r="AS210" s="111"/>
      <c r="AT210" s="111"/>
      <c r="AU210" s="111"/>
      <c r="AV210" s="111"/>
      <c r="AW210" s="111"/>
      <c r="AX210" s="111"/>
      <c r="AY210" s="111"/>
      <c r="AZ210" s="111"/>
      <c r="BA210" s="111"/>
      <c r="BB210" s="111"/>
      <c r="BC210" s="111"/>
      <c r="BD210" s="111"/>
      <c r="BE210" s="111"/>
      <c r="BF210" s="111"/>
      <c r="BG210" s="111"/>
      <c r="BH210" s="111"/>
      <c r="BI210" s="111"/>
      <c r="BJ210" s="111"/>
      <c r="BK210" s="111"/>
      <c r="BL210" s="111"/>
      <c r="BM210" s="111"/>
      <c r="BN210" s="111"/>
      <c r="BO210" s="111"/>
      <c r="BP210" s="111"/>
      <c r="BQ210" s="111"/>
      <c r="BR210" s="111"/>
      <c r="BS210" s="111"/>
      <c r="BT210" s="111"/>
      <c r="BU210" s="111"/>
      <c r="BV210" s="111"/>
      <c r="BW210" s="111"/>
      <c r="BX210" s="111"/>
      <c r="BY210" s="111"/>
      <c r="BZ210" s="111"/>
      <c r="CA210" s="111"/>
      <c r="CB210" s="111"/>
      <c r="CC210" s="111"/>
      <c r="CD210" s="111"/>
      <c r="CE210" s="111"/>
      <c r="CF210" s="111"/>
      <c r="CG210" s="111"/>
      <c r="CH210" s="111"/>
      <c r="CI210" s="111"/>
      <c r="CJ210" s="111"/>
      <c r="CK210" s="111"/>
      <c r="CL210" s="111"/>
      <c r="CM210" s="111"/>
      <c r="CN210" s="111"/>
      <c r="CO210" s="111"/>
      <c r="CP210" s="111"/>
      <c r="CQ210" s="111"/>
      <c r="CR210" s="111"/>
      <c r="CS210" s="111"/>
      <c r="CT210" s="111"/>
      <c r="CU210" s="111"/>
      <c r="CV210" s="111"/>
      <c r="CW210" s="111"/>
      <c r="CX210" s="111"/>
      <c r="CY210" s="111"/>
      <c r="CZ210" s="111"/>
      <c r="DA210" s="111"/>
      <c r="DB210" s="111"/>
      <c r="DC210" s="111"/>
      <c r="DD210" s="111"/>
      <c r="DE210" s="111"/>
      <c r="DF210" s="111"/>
      <c r="DG210" s="111"/>
      <c r="DH210" s="111"/>
      <c r="DI210" s="111"/>
    </row>
    <row r="211" spans="1:113" s="112" customFormat="1" hidden="1" x14ac:dyDescent="0.2">
      <c r="A211" s="30"/>
      <c r="B211" s="42"/>
      <c r="C211" s="51"/>
      <c r="D211" s="52"/>
      <c r="E211" s="51"/>
      <c r="F211" s="53"/>
      <c r="G211" s="103"/>
      <c r="H211" s="45"/>
      <c r="I211" s="104"/>
      <c r="J211" s="105"/>
      <c r="K211" s="48"/>
      <c r="L211" s="106"/>
      <c r="M211" s="104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1"/>
      <c r="AK211" s="111"/>
      <c r="AL211" s="111"/>
      <c r="AM211" s="111"/>
      <c r="AN211" s="111"/>
      <c r="AO211" s="111"/>
      <c r="AP211" s="111"/>
      <c r="AQ211" s="111"/>
      <c r="AR211" s="111"/>
      <c r="AS211" s="111"/>
      <c r="AT211" s="111"/>
      <c r="AU211" s="111"/>
      <c r="AV211" s="111"/>
      <c r="AW211" s="111"/>
      <c r="AX211" s="111"/>
      <c r="AY211" s="111"/>
      <c r="AZ211" s="111"/>
      <c r="BA211" s="111"/>
      <c r="BB211" s="111"/>
      <c r="BC211" s="111"/>
      <c r="BD211" s="111"/>
      <c r="BE211" s="111"/>
      <c r="BF211" s="111"/>
      <c r="BG211" s="111"/>
      <c r="BH211" s="111"/>
      <c r="BI211" s="111"/>
      <c r="BJ211" s="111"/>
      <c r="BK211" s="111"/>
      <c r="BL211" s="111"/>
      <c r="BM211" s="111"/>
      <c r="BN211" s="111"/>
      <c r="BO211" s="111"/>
      <c r="BP211" s="111"/>
      <c r="BQ211" s="111"/>
      <c r="BR211" s="111"/>
      <c r="BS211" s="111"/>
      <c r="BT211" s="111"/>
      <c r="BU211" s="111"/>
      <c r="BV211" s="111"/>
      <c r="BW211" s="111"/>
      <c r="BX211" s="111"/>
      <c r="BY211" s="111"/>
      <c r="BZ211" s="111"/>
      <c r="CA211" s="111"/>
      <c r="CB211" s="111"/>
      <c r="CC211" s="111"/>
      <c r="CD211" s="111"/>
      <c r="CE211" s="111"/>
      <c r="CF211" s="111"/>
      <c r="CG211" s="111"/>
      <c r="CH211" s="111"/>
      <c r="CI211" s="111"/>
      <c r="CJ211" s="111"/>
      <c r="CK211" s="111"/>
      <c r="CL211" s="111"/>
      <c r="CM211" s="111"/>
      <c r="CN211" s="111"/>
      <c r="CO211" s="111"/>
      <c r="CP211" s="111"/>
      <c r="CQ211" s="111"/>
      <c r="CR211" s="111"/>
      <c r="CS211" s="111"/>
      <c r="CT211" s="111"/>
      <c r="CU211" s="111"/>
      <c r="CV211" s="111"/>
      <c r="CW211" s="111"/>
      <c r="CX211" s="111"/>
      <c r="CY211" s="111"/>
      <c r="CZ211" s="111"/>
      <c r="DA211" s="111"/>
      <c r="DB211" s="111"/>
      <c r="DC211" s="111"/>
      <c r="DD211" s="111"/>
      <c r="DE211" s="111"/>
      <c r="DF211" s="111"/>
      <c r="DG211" s="111"/>
      <c r="DH211" s="111"/>
      <c r="DI211" s="111"/>
    </row>
    <row r="212" spans="1:113" s="112" customFormat="1" ht="24" hidden="1" x14ac:dyDescent="0.2">
      <c r="A212" s="30" t="s">
        <v>55</v>
      </c>
      <c r="B212" s="150" t="s">
        <v>1698</v>
      </c>
      <c r="C212" s="151"/>
      <c r="D212" s="52"/>
      <c r="E212" s="157"/>
      <c r="F212" s="43" t="s">
        <v>1699</v>
      </c>
      <c r="G212" s="54"/>
      <c r="H212" s="55"/>
      <c r="I212" s="56"/>
      <c r="J212" s="57"/>
      <c r="K212" s="58"/>
      <c r="L212" s="56"/>
      <c r="M212" s="56" t="str">
        <f>IF(ISNUMBER(H212),L212*H212,IF(ISNUMBER(J212),J212,IF(J212="RATE ONLY",LOWER("RATE ONLY")," ")))</f>
        <v xml:space="preserve"> </v>
      </c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111"/>
      <c r="AJ212" s="111"/>
      <c r="AK212" s="111"/>
      <c r="AL212" s="111"/>
      <c r="AM212" s="111"/>
      <c r="AN212" s="111"/>
      <c r="AO212" s="111"/>
      <c r="AP212" s="111"/>
      <c r="AQ212" s="111"/>
      <c r="AR212" s="111"/>
      <c r="AS212" s="111"/>
      <c r="AT212" s="111"/>
      <c r="AU212" s="111"/>
      <c r="AV212" s="111"/>
      <c r="AW212" s="111"/>
      <c r="AX212" s="111"/>
      <c r="AY212" s="111"/>
      <c r="AZ212" s="111"/>
      <c r="BA212" s="111"/>
      <c r="BB212" s="111"/>
      <c r="BC212" s="111"/>
      <c r="BD212" s="111"/>
      <c r="BE212" s="111"/>
      <c r="BF212" s="111"/>
      <c r="BG212" s="111"/>
      <c r="BH212" s="111"/>
      <c r="BI212" s="111"/>
      <c r="BJ212" s="111"/>
      <c r="BK212" s="111"/>
      <c r="BL212" s="111"/>
      <c r="BM212" s="111"/>
      <c r="BN212" s="111"/>
      <c r="BO212" s="111"/>
      <c r="BP212" s="111"/>
      <c r="BQ212" s="111"/>
      <c r="BR212" s="111"/>
      <c r="BS212" s="111"/>
      <c r="BT212" s="111"/>
      <c r="BU212" s="111"/>
      <c r="BV212" s="111"/>
      <c r="BW212" s="111"/>
      <c r="BX212" s="111"/>
      <c r="BY212" s="111"/>
      <c r="BZ212" s="111"/>
      <c r="CA212" s="111"/>
      <c r="CB212" s="111"/>
      <c r="CC212" s="111"/>
      <c r="CD212" s="111"/>
      <c r="CE212" s="111"/>
      <c r="CF212" s="111"/>
      <c r="CG212" s="111"/>
      <c r="CH212" s="111"/>
      <c r="CI212" s="111"/>
      <c r="CJ212" s="111"/>
      <c r="CK212" s="111"/>
      <c r="CL212" s="111"/>
      <c r="CM212" s="111"/>
      <c r="CN212" s="111"/>
      <c r="CO212" s="111"/>
      <c r="CP212" s="111"/>
      <c r="CQ212" s="111"/>
      <c r="CR212" s="111"/>
      <c r="CS212" s="111"/>
      <c r="CT212" s="111"/>
      <c r="CU212" s="111"/>
      <c r="CV212" s="111"/>
      <c r="CW212" s="111"/>
      <c r="CX212" s="111"/>
      <c r="CY212" s="111"/>
      <c r="CZ212" s="111"/>
      <c r="DA212" s="111"/>
      <c r="DB212" s="111"/>
      <c r="DC212" s="111"/>
      <c r="DD212" s="111"/>
      <c r="DE212" s="111"/>
      <c r="DF212" s="111"/>
      <c r="DG212" s="111"/>
      <c r="DH212" s="111"/>
      <c r="DI212" s="111"/>
    </row>
    <row r="213" spans="1:113" s="112" customFormat="1" hidden="1" x14ac:dyDescent="0.2">
      <c r="A213" s="30"/>
      <c r="B213" s="42"/>
      <c r="C213" s="51"/>
      <c r="D213" s="52"/>
      <c r="E213" s="51"/>
      <c r="F213" s="53"/>
      <c r="G213" s="103"/>
      <c r="H213" s="45"/>
      <c r="I213" s="104"/>
      <c r="J213" s="105"/>
      <c r="K213" s="48"/>
      <c r="L213" s="106"/>
      <c r="M213" s="104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  <c r="AE213" s="111"/>
      <c r="AF213" s="111"/>
      <c r="AG213" s="111"/>
      <c r="AH213" s="111"/>
      <c r="AI213" s="111"/>
      <c r="AJ213" s="111"/>
      <c r="AK213" s="111"/>
      <c r="AL213" s="111"/>
      <c r="AM213" s="111"/>
      <c r="AN213" s="111"/>
      <c r="AO213" s="111"/>
      <c r="AP213" s="111"/>
      <c r="AQ213" s="111"/>
      <c r="AR213" s="111"/>
      <c r="AS213" s="111"/>
      <c r="AT213" s="111"/>
      <c r="AU213" s="111"/>
      <c r="AV213" s="111"/>
      <c r="AW213" s="111"/>
      <c r="AX213" s="111"/>
      <c r="AY213" s="111"/>
      <c r="AZ213" s="111"/>
      <c r="BA213" s="111"/>
      <c r="BB213" s="111"/>
      <c r="BC213" s="111"/>
      <c r="BD213" s="111"/>
      <c r="BE213" s="111"/>
      <c r="BF213" s="111"/>
      <c r="BG213" s="111"/>
      <c r="BH213" s="111"/>
      <c r="BI213" s="111"/>
      <c r="BJ213" s="111"/>
      <c r="BK213" s="111"/>
      <c r="BL213" s="111"/>
      <c r="BM213" s="111"/>
      <c r="BN213" s="111"/>
      <c r="BO213" s="111"/>
      <c r="BP213" s="111"/>
      <c r="BQ213" s="111"/>
      <c r="BR213" s="111"/>
      <c r="BS213" s="111"/>
      <c r="BT213" s="111"/>
      <c r="BU213" s="111"/>
      <c r="BV213" s="111"/>
      <c r="BW213" s="111"/>
      <c r="BX213" s="111"/>
      <c r="BY213" s="111"/>
      <c r="BZ213" s="111"/>
      <c r="CA213" s="111"/>
      <c r="CB213" s="111"/>
      <c r="CC213" s="111"/>
      <c r="CD213" s="111"/>
      <c r="CE213" s="111"/>
      <c r="CF213" s="111"/>
      <c r="CG213" s="111"/>
      <c r="CH213" s="111"/>
      <c r="CI213" s="111"/>
      <c r="CJ213" s="111"/>
      <c r="CK213" s="111"/>
      <c r="CL213" s="111"/>
      <c r="CM213" s="111"/>
      <c r="CN213" s="111"/>
      <c r="CO213" s="111"/>
      <c r="CP213" s="111"/>
      <c r="CQ213" s="111"/>
      <c r="CR213" s="111"/>
      <c r="CS213" s="111"/>
      <c r="CT213" s="111"/>
      <c r="CU213" s="111"/>
      <c r="CV213" s="111"/>
      <c r="CW213" s="111"/>
      <c r="CX213" s="111"/>
      <c r="CY213" s="111"/>
      <c r="CZ213" s="111"/>
      <c r="DA213" s="111"/>
      <c r="DB213" s="111"/>
      <c r="DC213" s="111"/>
      <c r="DD213" s="111"/>
      <c r="DE213" s="111"/>
      <c r="DF213" s="111"/>
      <c r="DG213" s="111"/>
      <c r="DH213" s="111"/>
      <c r="DI213" s="111"/>
    </row>
    <row r="214" spans="1:113" s="112" customFormat="1" hidden="1" x14ac:dyDescent="0.2">
      <c r="A214" s="30" t="s">
        <v>56</v>
      </c>
      <c r="B214" s="155"/>
      <c r="C214" s="151" t="s">
        <v>1700</v>
      </c>
      <c r="D214" s="52"/>
      <c r="E214" s="157"/>
      <c r="F214" s="53" t="s">
        <v>1701</v>
      </c>
      <c r="G214" s="54"/>
      <c r="H214" s="55"/>
      <c r="I214" s="56"/>
      <c r="J214" s="57"/>
      <c r="K214" s="58"/>
      <c r="L214" s="56"/>
      <c r="M214" s="56" t="str">
        <f>IF(ISNUMBER(H214),L214*H214,IF(ISNUMBER(J214),J214,IF(J214="RATE ONLY",LOWER("RATE ONLY")," ")))</f>
        <v xml:space="preserve"> </v>
      </c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  <c r="AE214" s="111"/>
      <c r="AF214" s="111"/>
      <c r="AG214" s="111"/>
      <c r="AH214" s="111"/>
      <c r="AI214" s="111"/>
      <c r="AJ214" s="111"/>
      <c r="AK214" s="111"/>
      <c r="AL214" s="111"/>
      <c r="AM214" s="111"/>
      <c r="AN214" s="111"/>
      <c r="AO214" s="111"/>
      <c r="AP214" s="111"/>
      <c r="AQ214" s="111"/>
      <c r="AR214" s="111"/>
      <c r="AS214" s="111"/>
      <c r="AT214" s="111"/>
      <c r="AU214" s="111"/>
      <c r="AV214" s="111"/>
      <c r="AW214" s="111"/>
      <c r="AX214" s="111"/>
      <c r="AY214" s="111"/>
      <c r="AZ214" s="111"/>
      <c r="BA214" s="111"/>
      <c r="BB214" s="111"/>
      <c r="BC214" s="111"/>
      <c r="BD214" s="111"/>
      <c r="BE214" s="111"/>
      <c r="BF214" s="111"/>
      <c r="BG214" s="111"/>
      <c r="BH214" s="111"/>
      <c r="BI214" s="111"/>
      <c r="BJ214" s="111"/>
      <c r="BK214" s="111"/>
      <c r="BL214" s="111"/>
      <c r="BM214" s="111"/>
      <c r="BN214" s="111"/>
      <c r="BO214" s="111"/>
      <c r="BP214" s="111"/>
      <c r="BQ214" s="111"/>
      <c r="BR214" s="111"/>
      <c r="BS214" s="111"/>
      <c r="BT214" s="111"/>
      <c r="BU214" s="111"/>
      <c r="BV214" s="111"/>
      <c r="BW214" s="111"/>
      <c r="BX214" s="111"/>
      <c r="BY214" s="111"/>
      <c r="BZ214" s="111"/>
      <c r="CA214" s="111"/>
      <c r="CB214" s="111"/>
      <c r="CC214" s="111"/>
      <c r="CD214" s="111"/>
      <c r="CE214" s="111"/>
      <c r="CF214" s="111"/>
      <c r="CG214" s="111"/>
      <c r="CH214" s="111"/>
      <c r="CI214" s="111"/>
      <c r="CJ214" s="111"/>
      <c r="CK214" s="111"/>
      <c r="CL214" s="111"/>
      <c r="CM214" s="111"/>
      <c r="CN214" s="111"/>
      <c r="CO214" s="111"/>
      <c r="CP214" s="111"/>
      <c r="CQ214" s="111"/>
      <c r="CR214" s="111"/>
      <c r="CS214" s="111"/>
      <c r="CT214" s="111"/>
      <c r="CU214" s="111"/>
      <c r="CV214" s="111"/>
      <c r="CW214" s="111"/>
      <c r="CX214" s="111"/>
      <c r="CY214" s="111"/>
      <c r="CZ214" s="111"/>
      <c r="DA214" s="111"/>
      <c r="DB214" s="111"/>
      <c r="DC214" s="111"/>
      <c r="DD214" s="111"/>
      <c r="DE214" s="111"/>
      <c r="DF214" s="111"/>
      <c r="DG214" s="111"/>
      <c r="DH214" s="111"/>
      <c r="DI214" s="111"/>
    </row>
    <row r="215" spans="1:113" s="112" customFormat="1" hidden="1" x14ac:dyDescent="0.2">
      <c r="A215" s="30"/>
      <c r="B215" s="42"/>
      <c r="C215" s="51"/>
      <c r="D215" s="52"/>
      <c r="E215" s="51"/>
      <c r="F215" s="53"/>
      <c r="G215" s="103"/>
      <c r="H215" s="45"/>
      <c r="I215" s="104"/>
      <c r="J215" s="105"/>
      <c r="K215" s="48"/>
      <c r="L215" s="106"/>
      <c r="M215" s="104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  <c r="AE215" s="111"/>
      <c r="AF215" s="111"/>
      <c r="AG215" s="111"/>
      <c r="AH215" s="111"/>
      <c r="AI215" s="111"/>
      <c r="AJ215" s="111"/>
      <c r="AK215" s="111"/>
      <c r="AL215" s="111"/>
      <c r="AM215" s="111"/>
      <c r="AN215" s="111"/>
      <c r="AO215" s="111"/>
      <c r="AP215" s="111"/>
      <c r="AQ215" s="111"/>
      <c r="AR215" s="111"/>
      <c r="AS215" s="111"/>
      <c r="AT215" s="111"/>
      <c r="AU215" s="111"/>
      <c r="AV215" s="111"/>
      <c r="AW215" s="111"/>
      <c r="AX215" s="111"/>
      <c r="AY215" s="111"/>
      <c r="AZ215" s="111"/>
      <c r="BA215" s="111"/>
      <c r="BB215" s="111"/>
      <c r="BC215" s="111"/>
      <c r="BD215" s="111"/>
      <c r="BE215" s="111"/>
      <c r="BF215" s="111"/>
      <c r="BG215" s="111"/>
      <c r="BH215" s="111"/>
      <c r="BI215" s="111"/>
      <c r="BJ215" s="111"/>
      <c r="BK215" s="111"/>
      <c r="BL215" s="111"/>
      <c r="BM215" s="111"/>
      <c r="BN215" s="111"/>
      <c r="BO215" s="111"/>
      <c r="BP215" s="111"/>
      <c r="BQ215" s="111"/>
      <c r="BR215" s="111"/>
      <c r="BS215" s="111"/>
      <c r="BT215" s="111"/>
      <c r="BU215" s="111"/>
      <c r="BV215" s="111"/>
      <c r="BW215" s="111"/>
      <c r="BX215" s="111"/>
      <c r="BY215" s="111"/>
      <c r="BZ215" s="111"/>
      <c r="CA215" s="111"/>
      <c r="CB215" s="111"/>
      <c r="CC215" s="111"/>
      <c r="CD215" s="111"/>
      <c r="CE215" s="111"/>
      <c r="CF215" s="111"/>
      <c r="CG215" s="111"/>
      <c r="CH215" s="111"/>
      <c r="CI215" s="111"/>
      <c r="CJ215" s="111"/>
      <c r="CK215" s="111"/>
      <c r="CL215" s="111"/>
      <c r="CM215" s="111"/>
      <c r="CN215" s="111"/>
      <c r="CO215" s="111"/>
      <c r="CP215" s="111"/>
      <c r="CQ215" s="111"/>
      <c r="CR215" s="111"/>
      <c r="CS215" s="111"/>
      <c r="CT215" s="111"/>
      <c r="CU215" s="111"/>
      <c r="CV215" s="111"/>
      <c r="CW215" s="111"/>
      <c r="CX215" s="111"/>
      <c r="CY215" s="111"/>
      <c r="CZ215" s="111"/>
      <c r="DA215" s="111"/>
      <c r="DB215" s="111"/>
      <c r="DC215" s="111"/>
      <c r="DD215" s="111"/>
      <c r="DE215" s="111"/>
      <c r="DF215" s="111"/>
      <c r="DG215" s="111"/>
      <c r="DH215" s="111"/>
      <c r="DI215" s="111"/>
    </row>
    <row r="216" spans="1:113" s="112" customFormat="1" hidden="1" x14ac:dyDescent="0.2">
      <c r="A216" s="30" t="s">
        <v>59</v>
      </c>
      <c r="B216" s="155"/>
      <c r="C216" s="151"/>
      <c r="D216" s="52" t="s">
        <v>3850</v>
      </c>
      <c r="E216" s="157"/>
      <c r="F216" s="53" t="s">
        <v>4659</v>
      </c>
      <c r="G216" s="54"/>
      <c r="H216" s="55"/>
      <c r="I216" s="56"/>
      <c r="J216" s="57"/>
      <c r="K216" s="58"/>
      <c r="L216" s="56"/>
      <c r="M216" s="56" t="str">
        <f>IF(ISNUMBER(H216),L216*H216,IF(ISNUMBER(J216),J216,IF(J216="RATE ONLY",LOWER("RATE ONLY")," ")))</f>
        <v xml:space="preserve"> </v>
      </c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  <c r="AE216" s="111"/>
      <c r="AF216" s="111"/>
      <c r="AG216" s="111"/>
      <c r="AH216" s="111"/>
      <c r="AI216" s="111"/>
      <c r="AJ216" s="111"/>
      <c r="AK216" s="111"/>
      <c r="AL216" s="111"/>
      <c r="AM216" s="111"/>
      <c r="AN216" s="111"/>
      <c r="AO216" s="111"/>
      <c r="AP216" s="111"/>
      <c r="AQ216" s="111"/>
      <c r="AR216" s="111"/>
      <c r="AS216" s="111"/>
      <c r="AT216" s="111"/>
      <c r="AU216" s="111"/>
      <c r="AV216" s="111"/>
      <c r="AW216" s="111"/>
      <c r="AX216" s="111"/>
      <c r="AY216" s="111"/>
      <c r="AZ216" s="111"/>
      <c r="BA216" s="111"/>
      <c r="BB216" s="111"/>
      <c r="BC216" s="111"/>
      <c r="BD216" s="111"/>
      <c r="BE216" s="111"/>
      <c r="BF216" s="111"/>
      <c r="BG216" s="111"/>
      <c r="BH216" s="111"/>
      <c r="BI216" s="111"/>
      <c r="BJ216" s="111"/>
      <c r="BK216" s="111"/>
      <c r="BL216" s="111"/>
      <c r="BM216" s="111"/>
      <c r="BN216" s="111"/>
      <c r="BO216" s="111"/>
      <c r="BP216" s="111"/>
      <c r="BQ216" s="111"/>
      <c r="BR216" s="111"/>
      <c r="BS216" s="111"/>
      <c r="BT216" s="111"/>
      <c r="BU216" s="111"/>
      <c r="BV216" s="111"/>
      <c r="BW216" s="111"/>
      <c r="BX216" s="111"/>
      <c r="BY216" s="111"/>
      <c r="BZ216" s="111"/>
      <c r="CA216" s="111"/>
      <c r="CB216" s="111"/>
      <c r="CC216" s="111"/>
      <c r="CD216" s="111"/>
      <c r="CE216" s="111"/>
      <c r="CF216" s="111"/>
      <c r="CG216" s="111"/>
      <c r="CH216" s="111"/>
      <c r="CI216" s="111"/>
      <c r="CJ216" s="111"/>
      <c r="CK216" s="111"/>
      <c r="CL216" s="111"/>
      <c r="CM216" s="111"/>
      <c r="CN216" s="111"/>
      <c r="CO216" s="111"/>
      <c r="CP216" s="111"/>
      <c r="CQ216" s="111"/>
      <c r="CR216" s="111"/>
      <c r="CS216" s="111"/>
      <c r="CT216" s="111"/>
      <c r="CU216" s="111"/>
      <c r="CV216" s="111"/>
      <c r="CW216" s="111"/>
      <c r="CX216" s="111"/>
      <c r="CY216" s="111"/>
      <c r="CZ216" s="111"/>
      <c r="DA216" s="111"/>
      <c r="DB216" s="111"/>
      <c r="DC216" s="111"/>
      <c r="DD216" s="111"/>
      <c r="DE216" s="111"/>
      <c r="DF216" s="111"/>
      <c r="DG216" s="111"/>
      <c r="DH216" s="111"/>
      <c r="DI216" s="111"/>
    </row>
    <row r="217" spans="1:113" s="112" customFormat="1" hidden="1" x14ac:dyDescent="0.2">
      <c r="A217" s="30"/>
      <c r="B217" s="42"/>
      <c r="C217" s="51"/>
      <c r="D217" s="52"/>
      <c r="E217" s="51"/>
      <c r="F217" s="53"/>
      <c r="G217" s="103"/>
      <c r="H217" s="45"/>
      <c r="I217" s="104"/>
      <c r="J217" s="105"/>
      <c r="K217" s="48"/>
      <c r="L217" s="106"/>
      <c r="M217" s="104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  <c r="AE217" s="111"/>
      <c r="AF217" s="111"/>
      <c r="AG217" s="111"/>
      <c r="AH217" s="111"/>
      <c r="AI217" s="111"/>
      <c r="AJ217" s="111"/>
      <c r="AK217" s="111"/>
      <c r="AL217" s="111"/>
      <c r="AM217" s="111"/>
      <c r="AN217" s="111"/>
      <c r="AO217" s="111"/>
      <c r="AP217" s="111"/>
      <c r="AQ217" s="111"/>
      <c r="AR217" s="111"/>
      <c r="AS217" s="111"/>
      <c r="AT217" s="111"/>
      <c r="AU217" s="111"/>
      <c r="AV217" s="111"/>
      <c r="AW217" s="111"/>
      <c r="AX217" s="111"/>
      <c r="AY217" s="111"/>
      <c r="AZ217" s="111"/>
      <c r="BA217" s="111"/>
      <c r="BB217" s="111"/>
      <c r="BC217" s="111"/>
      <c r="BD217" s="111"/>
      <c r="BE217" s="111"/>
      <c r="BF217" s="111"/>
      <c r="BG217" s="111"/>
      <c r="BH217" s="111"/>
      <c r="BI217" s="111"/>
      <c r="BJ217" s="111"/>
      <c r="BK217" s="111"/>
      <c r="BL217" s="111"/>
      <c r="BM217" s="111"/>
      <c r="BN217" s="111"/>
      <c r="BO217" s="111"/>
      <c r="BP217" s="111"/>
      <c r="BQ217" s="111"/>
      <c r="BR217" s="111"/>
      <c r="BS217" s="111"/>
      <c r="BT217" s="111"/>
      <c r="BU217" s="111"/>
      <c r="BV217" s="111"/>
      <c r="BW217" s="111"/>
      <c r="BX217" s="111"/>
      <c r="BY217" s="111"/>
      <c r="BZ217" s="111"/>
      <c r="CA217" s="111"/>
      <c r="CB217" s="111"/>
      <c r="CC217" s="111"/>
      <c r="CD217" s="111"/>
      <c r="CE217" s="111"/>
      <c r="CF217" s="111"/>
      <c r="CG217" s="111"/>
      <c r="CH217" s="111"/>
      <c r="CI217" s="111"/>
      <c r="CJ217" s="111"/>
      <c r="CK217" s="111"/>
      <c r="CL217" s="111"/>
      <c r="CM217" s="111"/>
      <c r="CN217" s="111"/>
      <c r="CO217" s="111"/>
      <c r="CP217" s="111"/>
      <c r="CQ217" s="111"/>
      <c r="CR217" s="111"/>
      <c r="CS217" s="111"/>
      <c r="CT217" s="111"/>
      <c r="CU217" s="111"/>
      <c r="CV217" s="111"/>
      <c r="CW217" s="111"/>
      <c r="CX217" s="111"/>
      <c r="CY217" s="111"/>
      <c r="CZ217" s="111"/>
      <c r="DA217" s="111"/>
      <c r="DB217" s="111"/>
      <c r="DC217" s="111"/>
      <c r="DD217" s="111"/>
      <c r="DE217" s="111"/>
      <c r="DF217" s="111"/>
      <c r="DG217" s="111"/>
      <c r="DH217" s="111"/>
      <c r="DI217" s="111"/>
    </row>
    <row r="218" spans="1:113" s="112" customFormat="1" ht="22.8" hidden="1" x14ac:dyDescent="0.2">
      <c r="A218" s="30" t="s">
        <v>57</v>
      </c>
      <c r="B218" s="166"/>
      <c r="C218" s="167"/>
      <c r="D218" s="160"/>
      <c r="E218" s="171" t="s">
        <v>3877</v>
      </c>
      <c r="F218" s="161" t="s">
        <v>4660</v>
      </c>
      <c r="G218" s="162" t="s">
        <v>8</v>
      </c>
      <c r="H218" s="163"/>
      <c r="I218" s="164"/>
      <c r="J218" s="165"/>
      <c r="K218" s="58"/>
      <c r="L218" s="56"/>
      <c r="M218" s="56" t="str">
        <f t="shared" si="5"/>
        <v xml:space="preserve"> </v>
      </c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11"/>
      <c r="AE218" s="111"/>
      <c r="AF218" s="111"/>
      <c r="AG218" s="111"/>
      <c r="AH218" s="111"/>
      <c r="AI218" s="111"/>
      <c r="AJ218" s="111"/>
      <c r="AK218" s="111"/>
      <c r="AL218" s="111"/>
      <c r="AM218" s="111"/>
      <c r="AN218" s="111"/>
      <c r="AO218" s="111"/>
      <c r="AP218" s="111"/>
      <c r="AQ218" s="111"/>
      <c r="AR218" s="111"/>
      <c r="AS218" s="111"/>
      <c r="AT218" s="111"/>
      <c r="AU218" s="111"/>
      <c r="AV218" s="111"/>
      <c r="AW218" s="111"/>
      <c r="AX218" s="111"/>
      <c r="AY218" s="111"/>
      <c r="AZ218" s="111"/>
      <c r="BA218" s="111"/>
      <c r="BB218" s="111"/>
      <c r="BC218" s="111"/>
      <c r="BD218" s="111"/>
      <c r="BE218" s="111"/>
      <c r="BF218" s="111"/>
      <c r="BG218" s="111"/>
      <c r="BH218" s="111"/>
      <c r="BI218" s="111"/>
      <c r="BJ218" s="111"/>
      <c r="BK218" s="111"/>
      <c r="BL218" s="111"/>
      <c r="BM218" s="111"/>
      <c r="BN218" s="111"/>
      <c r="BO218" s="111"/>
      <c r="BP218" s="111"/>
      <c r="BQ218" s="111"/>
      <c r="BR218" s="111"/>
      <c r="BS218" s="111"/>
      <c r="BT218" s="111"/>
      <c r="BU218" s="111"/>
      <c r="BV218" s="111"/>
      <c r="BW218" s="111"/>
      <c r="BX218" s="111"/>
      <c r="BY218" s="111"/>
      <c r="BZ218" s="111"/>
      <c r="CA218" s="111"/>
      <c r="CB218" s="111"/>
      <c r="CC218" s="111"/>
      <c r="CD218" s="111"/>
      <c r="CE218" s="111"/>
      <c r="CF218" s="111"/>
      <c r="CG218" s="111"/>
      <c r="CH218" s="111"/>
      <c r="CI218" s="111"/>
      <c r="CJ218" s="111"/>
      <c r="CK218" s="111"/>
      <c r="CL218" s="111"/>
      <c r="CM218" s="111"/>
      <c r="CN218" s="111"/>
      <c r="CO218" s="111"/>
      <c r="CP218" s="111"/>
      <c r="CQ218" s="111"/>
      <c r="CR218" s="111"/>
      <c r="CS218" s="111"/>
      <c r="CT218" s="111"/>
      <c r="CU218" s="111"/>
      <c r="CV218" s="111"/>
      <c r="CW218" s="111"/>
      <c r="CX218" s="111"/>
      <c r="CY218" s="111"/>
      <c r="CZ218" s="111"/>
      <c r="DA218" s="111"/>
      <c r="DB218" s="111"/>
      <c r="DC218" s="111"/>
      <c r="DD218" s="111"/>
      <c r="DE218" s="111"/>
      <c r="DF218" s="111"/>
      <c r="DG218" s="111"/>
      <c r="DH218" s="111"/>
      <c r="DI218" s="111"/>
    </row>
    <row r="219" spans="1:113" s="112" customFormat="1" ht="34.200000000000003" hidden="1" x14ac:dyDescent="0.2">
      <c r="A219" s="30" t="s">
        <v>57</v>
      </c>
      <c r="B219" s="166"/>
      <c r="C219" s="167"/>
      <c r="D219" s="160"/>
      <c r="E219" s="171" t="s">
        <v>3878</v>
      </c>
      <c r="F219" s="161" t="s">
        <v>4661</v>
      </c>
      <c r="G219" s="162" t="s">
        <v>8</v>
      </c>
      <c r="H219" s="163"/>
      <c r="I219" s="164"/>
      <c r="J219" s="165"/>
      <c r="K219" s="58"/>
      <c r="L219" s="56"/>
      <c r="M219" s="56" t="str">
        <f t="shared" si="5"/>
        <v xml:space="preserve"> </v>
      </c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  <c r="AA219" s="111"/>
      <c r="AB219" s="111"/>
      <c r="AC219" s="111"/>
      <c r="AD219" s="111"/>
      <c r="AE219" s="111"/>
      <c r="AF219" s="111"/>
      <c r="AG219" s="111"/>
      <c r="AH219" s="111"/>
      <c r="AI219" s="111"/>
      <c r="AJ219" s="111"/>
      <c r="AK219" s="111"/>
      <c r="AL219" s="111"/>
      <c r="AM219" s="111"/>
      <c r="AN219" s="111"/>
      <c r="AO219" s="111"/>
      <c r="AP219" s="111"/>
      <c r="AQ219" s="111"/>
      <c r="AR219" s="111"/>
      <c r="AS219" s="111"/>
      <c r="AT219" s="111"/>
      <c r="AU219" s="111"/>
      <c r="AV219" s="111"/>
      <c r="AW219" s="111"/>
      <c r="AX219" s="111"/>
      <c r="AY219" s="111"/>
      <c r="AZ219" s="111"/>
      <c r="BA219" s="111"/>
      <c r="BB219" s="111"/>
      <c r="BC219" s="111"/>
      <c r="BD219" s="111"/>
      <c r="BE219" s="111"/>
      <c r="BF219" s="111"/>
      <c r="BG219" s="111"/>
      <c r="BH219" s="111"/>
      <c r="BI219" s="111"/>
      <c r="BJ219" s="111"/>
      <c r="BK219" s="111"/>
      <c r="BL219" s="111"/>
      <c r="BM219" s="111"/>
      <c r="BN219" s="111"/>
      <c r="BO219" s="111"/>
      <c r="BP219" s="111"/>
      <c r="BQ219" s="111"/>
      <c r="BR219" s="111"/>
      <c r="BS219" s="111"/>
      <c r="BT219" s="111"/>
      <c r="BU219" s="111"/>
      <c r="BV219" s="111"/>
      <c r="BW219" s="111"/>
      <c r="BX219" s="111"/>
      <c r="BY219" s="111"/>
      <c r="BZ219" s="111"/>
      <c r="CA219" s="111"/>
      <c r="CB219" s="111"/>
      <c r="CC219" s="111"/>
      <c r="CD219" s="111"/>
      <c r="CE219" s="111"/>
      <c r="CF219" s="111"/>
      <c r="CG219" s="111"/>
      <c r="CH219" s="111"/>
      <c r="CI219" s="111"/>
      <c r="CJ219" s="111"/>
      <c r="CK219" s="111"/>
      <c r="CL219" s="111"/>
      <c r="CM219" s="111"/>
      <c r="CN219" s="111"/>
      <c r="CO219" s="111"/>
      <c r="CP219" s="111"/>
      <c r="CQ219" s="111"/>
      <c r="CR219" s="111"/>
      <c r="CS219" s="111"/>
      <c r="CT219" s="111"/>
      <c r="CU219" s="111"/>
      <c r="CV219" s="111"/>
      <c r="CW219" s="111"/>
      <c r="CX219" s="111"/>
      <c r="CY219" s="111"/>
      <c r="CZ219" s="111"/>
      <c r="DA219" s="111"/>
      <c r="DB219" s="111"/>
      <c r="DC219" s="111"/>
      <c r="DD219" s="111"/>
      <c r="DE219" s="111"/>
      <c r="DF219" s="111"/>
      <c r="DG219" s="111"/>
      <c r="DH219" s="111"/>
      <c r="DI219" s="111"/>
    </row>
    <row r="220" spans="1:113" s="112" customFormat="1" ht="34.200000000000003" hidden="1" x14ac:dyDescent="0.2">
      <c r="A220" s="30" t="s">
        <v>57</v>
      </c>
      <c r="B220" s="166"/>
      <c r="C220" s="167"/>
      <c r="D220" s="160"/>
      <c r="E220" s="171" t="s">
        <v>3879</v>
      </c>
      <c r="F220" s="161" t="s">
        <v>4662</v>
      </c>
      <c r="G220" s="162" t="s">
        <v>8</v>
      </c>
      <c r="H220" s="163"/>
      <c r="I220" s="164"/>
      <c r="J220" s="165"/>
      <c r="K220" s="58"/>
      <c r="L220" s="56"/>
      <c r="M220" s="56" t="str">
        <f t="shared" si="5"/>
        <v xml:space="preserve"> </v>
      </c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  <c r="AA220" s="111"/>
      <c r="AB220" s="111"/>
      <c r="AC220" s="111"/>
      <c r="AD220" s="111"/>
      <c r="AE220" s="111"/>
      <c r="AF220" s="111"/>
      <c r="AG220" s="111"/>
      <c r="AH220" s="111"/>
      <c r="AI220" s="111"/>
      <c r="AJ220" s="111"/>
      <c r="AK220" s="111"/>
      <c r="AL220" s="111"/>
      <c r="AM220" s="111"/>
      <c r="AN220" s="111"/>
      <c r="AO220" s="111"/>
      <c r="AP220" s="111"/>
      <c r="AQ220" s="111"/>
      <c r="AR220" s="111"/>
      <c r="AS220" s="111"/>
      <c r="AT220" s="111"/>
      <c r="AU220" s="111"/>
      <c r="AV220" s="111"/>
      <c r="AW220" s="111"/>
      <c r="AX220" s="111"/>
      <c r="AY220" s="111"/>
      <c r="AZ220" s="111"/>
      <c r="BA220" s="111"/>
      <c r="BB220" s="111"/>
      <c r="BC220" s="111"/>
      <c r="BD220" s="111"/>
      <c r="BE220" s="111"/>
      <c r="BF220" s="111"/>
      <c r="BG220" s="111"/>
      <c r="BH220" s="111"/>
      <c r="BI220" s="111"/>
      <c r="BJ220" s="111"/>
      <c r="BK220" s="111"/>
      <c r="BL220" s="111"/>
      <c r="BM220" s="111"/>
      <c r="BN220" s="111"/>
      <c r="BO220" s="111"/>
      <c r="BP220" s="111"/>
      <c r="BQ220" s="111"/>
      <c r="BR220" s="111"/>
      <c r="BS220" s="111"/>
      <c r="BT220" s="111"/>
      <c r="BU220" s="111"/>
      <c r="BV220" s="111"/>
      <c r="BW220" s="111"/>
      <c r="BX220" s="111"/>
      <c r="BY220" s="111"/>
      <c r="BZ220" s="111"/>
      <c r="CA220" s="111"/>
      <c r="CB220" s="111"/>
      <c r="CC220" s="111"/>
      <c r="CD220" s="111"/>
      <c r="CE220" s="111"/>
      <c r="CF220" s="111"/>
      <c r="CG220" s="111"/>
      <c r="CH220" s="111"/>
      <c r="CI220" s="111"/>
      <c r="CJ220" s="111"/>
      <c r="CK220" s="111"/>
      <c r="CL220" s="111"/>
      <c r="CM220" s="111"/>
      <c r="CN220" s="111"/>
      <c r="CO220" s="111"/>
      <c r="CP220" s="111"/>
      <c r="CQ220" s="111"/>
      <c r="CR220" s="111"/>
      <c r="CS220" s="111"/>
      <c r="CT220" s="111"/>
      <c r="CU220" s="111"/>
      <c r="CV220" s="111"/>
      <c r="CW220" s="111"/>
      <c r="CX220" s="111"/>
      <c r="CY220" s="111"/>
      <c r="CZ220" s="111"/>
      <c r="DA220" s="111"/>
      <c r="DB220" s="111"/>
      <c r="DC220" s="111"/>
      <c r="DD220" s="111"/>
      <c r="DE220" s="111"/>
      <c r="DF220" s="111"/>
      <c r="DG220" s="111"/>
      <c r="DH220" s="111"/>
      <c r="DI220" s="111"/>
    </row>
    <row r="221" spans="1:113" s="112" customFormat="1" hidden="1" x14ac:dyDescent="0.2">
      <c r="A221" s="30" t="s">
        <v>59</v>
      </c>
      <c r="B221" s="155"/>
      <c r="C221" s="151"/>
      <c r="D221" s="52" t="s">
        <v>3851</v>
      </c>
      <c r="E221" s="157"/>
      <c r="F221" s="53" t="s">
        <v>4663</v>
      </c>
      <c r="G221" s="54"/>
      <c r="H221" s="55"/>
      <c r="I221" s="56"/>
      <c r="J221" s="57"/>
      <c r="K221" s="58"/>
      <c r="L221" s="56"/>
      <c r="M221" s="56" t="str">
        <f>IF(ISNUMBER(H221),L221*H221,IF(ISNUMBER(J221),J221,IF(J221="RATE ONLY",LOWER("RATE ONLY")," ")))</f>
        <v xml:space="preserve"> </v>
      </c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  <c r="AA221" s="111"/>
      <c r="AB221" s="111"/>
      <c r="AC221" s="111"/>
      <c r="AD221" s="111"/>
      <c r="AE221" s="111"/>
      <c r="AF221" s="111"/>
      <c r="AG221" s="111"/>
      <c r="AH221" s="111"/>
      <c r="AI221" s="111"/>
      <c r="AJ221" s="111"/>
      <c r="AK221" s="111"/>
      <c r="AL221" s="111"/>
      <c r="AM221" s="111"/>
      <c r="AN221" s="111"/>
      <c r="AO221" s="111"/>
      <c r="AP221" s="111"/>
      <c r="AQ221" s="111"/>
      <c r="AR221" s="111"/>
      <c r="AS221" s="111"/>
      <c r="AT221" s="111"/>
      <c r="AU221" s="111"/>
      <c r="AV221" s="111"/>
      <c r="AW221" s="111"/>
      <c r="AX221" s="111"/>
      <c r="AY221" s="111"/>
      <c r="AZ221" s="111"/>
      <c r="BA221" s="111"/>
      <c r="BB221" s="111"/>
      <c r="BC221" s="111"/>
      <c r="BD221" s="111"/>
      <c r="BE221" s="111"/>
      <c r="BF221" s="111"/>
      <c r="BG221" s="111"/>
      <c r="BH221" s="111"/>
      <c r="BI221" s="111"/>
      <c r="BJ221" s="111"/>
      <c r="BK221" s="111"/>
      <c r="BL221" s="111"/>
      <c r="BM221" s="111"/>
      <c r="BN221" s="111"/>
      <c r="BO221" s="111"/>
      <c r="BP221" s="111"/>
      <c r="BQ221" s="111"/>
      <c r="BR221" s="111"/>
      <c r="BS221" s="111"/>
      <c r="BT221" s="111"/>
      <c r="BU221" s="111"/>
      <c r="BV221" s="111"/>
      <c r="BW221" s="111"/>
      <c r="BX221" s="111"/>
      <c r="BY221" s="111"/>
      <c r="BZ221" s="111"/>
      <c r="CA221" s="111"/>
      <c r="CB221" s="111"/>
      <c r="CC221" s="111"/>
      <c r="CD221" s="111"/>
      <c r="CE221" s="111"/>
      <c r="CF221" s="111"/>
      <c r="CG221" s="111"/>
      <c r="CH221" s="111"/>
      <c r="CI221" s="111"/>
      <c r="CJ221" s="111"/>
      <c r="CK221" s="111"/>
      <c r="CL221" s="111"/>
      <c r="CM221" s="111"/>
      <c r="CN221" s="111"/>
      <c r="CO221" s="111"/>
      <c r="CP221" s="111"/>
      <c r="CQ221" s="111"/>
      <c r="CR221" s="111"/>
      <c r="CS221" s="111"/>
      <c r="CT221" s="111"/>
      <c r="CU221" s="111"/>
      <c r="CV221" s="111"/>
      <c r="CW221" s="111"/>
      <c r="CX221" s="111"/>
      <c r="CY221" s="111"/>
      <c r="CZ221" s="111"/>
      <c r="DA221" s="111"/>
      <c r="DB221" s="111"/>
      <c r="DC221" s="111"/>
      <c r="DD221" s="111"/>
      <c r="DE221" s="111"/>
      <c r="DF221" s="111"/>
      <c r="DG221" s="111"/>
      <c r="DH221" s="111"/>
      <c r="DI221" s="111"/>
    </row>
    <row r="222" spans="1:113" s="112" customFormat="1" hidden="1" x14ac:dyDescent="0.2">
      <c r="A222" s="30"/>
      <c r="B222" s="42"/>
      <c r="C222" s="51"/>
      <c r="D222" s="52"/>
      <c r="E222" s="51"/>
      <c r="F222" s="53"/>
      <c r="G222" s="103"/>
      <c r="H222" s="45"/>
      <c r="I222" s="104"/>
      <c r="J222" s="105"/>
      <c r="K222" s="48"/>
      <c r="L222" s="106"/>
      <c r="M222" s="104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  <c r="AA222" s="111"/>
      <c r="AB222" s="111"/>
      <c r="AC222" s="111"/>
      <c r="AD222" s="111"/>
      <c r="AE222" s="111"/>
      <c r="AF222" s="111"/>
      <c r="AG222" s="111"/>
      <c r="AH222" s="111"/>
      <c r="AI222" s="111"/>
      <c r="AJ222" s="111"/>
      <c r="AK222" s="111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AZ222" s="111"/>
      <c r="BA222" s="111"/>
      <c r="BB222" s="111"/>
      <c r="BC222" s="111"/>
      <c r="BD222" s="111"/>
      <c r="BE222" s="111"/>
      <c r="BF222" s="111"/>
      <c r="BG222" s="111"/>
      <c r="BH222" s="111"/>
      <c r="BI222" s="111"/>
      <c r="BJ222" s="111"/>
      <c r="BK222" s="111"/>
      <c r="BL222" s="111"/>
      <c r="BM222" s="111"/>
      <c r="BN222" s="111"/>
      <c r="BO222" s="111"/>
      <c r="BP222" s="111"/>
      <c r="BQ222" s="111"/>
      <c r="BR222" s="111"/>
      <c r="BS222" s="111"/>
      <c r="BT222" s="111"/>
      <c r="BU222" s="111"/>
      <c r="BV222" s="111"/>
      <c r="BW222" s="111"/>
      <c r="BX222" s="111"/>
      <c r="BY222" s="111"/>
      <c r="BZ222" s="111"/>
      <c r="CA222" s="111"/>
      <c r="CB222" s="111"/>
      <c r="CC222" s="111"/>
      <c r="CD222" s="111"/>
      <c r="CE222" s="111"/>
      <c r="CF222" s="111"/>
      <c r="CG222" s="111"/>
      <c r="CH222" s="111"/>
      <c r="CI222" s="111"/>
      <c r="CJ222" s="111"/>
      <c r="CK222" s="111"/>
      <c r="CL222" s="111"/>
      <c r="CM222" s="111"/>
      <c r="CN222" s="111"/>
      <c r="CO222" s="111"/>
      <c r="CP222" s="111"/>
      <c r="CQ222" s="111"/>
      <c r="CR222" s="111"/>
      <c r="CS222" s="111"/>
      <c r="CT222" s="111"/>
      <c r="CU222" s="111"/>
      <c r="CV222" s="111"/>
      <c r="CW222" s="111"/>
      <c r="CX222" s="111"/>
      <c r="CY222" s="111"/>
      <c r="CZ222" s="111"/>
      <c r="DA222" s="111"/>
      <c r="DB222" s="111"/>
      <c r="DC222" s="111"/>
      <c r="DD222" s="111"/>
      <c r="DE222" s="111"/>
      <c r="DF222" s="111"/>
      <c r="DG222" s="111"/>
      <c r="DH222" s="111"/>
      <c r="DI222" s="111"/>
    </row>
    <row r="223" spans="1:113" s="112" customFormat="1" ht="22.8" hidden="1" x14ac:dyDescent="0.2">
      <c r="A223" s="30" t="s">
        <v>57</v>
      </c>
      <c r="B223" s="166"/>
      <c r="C223" s="167"/>
      <c r="D223" s="160"/>
      <c r="E223" s="171" t="s">
        <v>3877</v>
      </c>
      <c r="F223" s="161" t="s">
        <v>4660</v>
      </c>
      <c r="G223" s="162" t="s">
        <v>8</v>
      </c>
      <c r="H223" s="163"/>
      <c r="I223" s="164"/>
      <c r="J223" s="165"/>
      <c r="K223" s="58"/>
      <c r="L223" s="56"/>
      <c r="M223" s="56" t="str">
        <f t="shared" si="5"/>
        <v xml:space="preserve"> </v>
      </c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  <c r="AA223" s="111"/>
      <c r="AB223" s="111"/>
      <c r="AC223" s="111"/>
      <c r="AD223" s="111"/>
      <c r="AE223" s="111"/>
      <c r="AF223" s="111"/>
      <c r="AG223" s="111"/>
      <c r="AH223" s="111"/>
      <c r="AI223" s="111"/>
      <c r="AJ223" s="111"/>
      <c r="AK223" s="111"/>
      <c r="AL223" s="111"/>
      <c r="AM223" s="111"/>
      <c r="AN223" s="111"/>
      <c r="AO223" s="111"/>
      <c r="AP223" s="111"/>
      <c r="AQ223" s="111"/>
      <c r="AR223" s="111"/>
      <c r="AS223" s="111"/>
      <c r="AT223" s="111"/>
      <c r="AU223" s="111"/>
      <c r="AV223" s="111"/>
      <c r="AW223" s="111"/>
      <c r="AX223" s="111"/>
      <c r="AY223" s="111"/>
      <c r="AZ223" s="111"/>
      <c r="BA223" s="111"/>
      <c r="BB223" s="111"/>
      <c r="BC223" s="111"/>
      <c r="BD223" s="111"/>
      <c r="BE223" s="111"/>
      <c r="BF223" s="111"/>
      <c r="BG223" s="111"/>
      <c r="BH223" s="111"/>
      <c r="BI223" s="111"/>
      <c r="BJ223" s="111"/>
      <c r="BK223" s="111"/>
      <c r="BL223" s="111"/>
      <c r="BM223" s="111"/>
      <c r="BN223" s="111"/>
      <c r="BO223" s="111"/>
      <c r="BP223" s="111"/>
      <c r="BQ223" s="111"/>
      <c r="BR223" s="111"/>
      <c r="BS223" s="111"/>
      <c r="BT223" s="111"/>
      <c r="BU223" s="111"/>
      <c r="BV223" s="111"/>
      <c r="BW223" s="111"/>
      <c r="BX223" s="111"/>
      <c r="BY223" s="111"/>
      <c r="BZ223" s="111"/>
      <c r="CA223" s="111"/>
      <c r="CB223" s="111"/>
      <c r="CC223" s="111"/>
      <c r="CD223" s="111"/>
      <c r="CE223" s="111"/>
      <c r="CF223" s="111"/>
      <c r="CG223" s="111"/>
      <c r="CH223" s="111"/>
      <c r="CI223" s="111"/>
      <c r="CJ223" s="111"/>
      <c r="CK223" s="111"/>
      <c r="CL223" s="111"/>
      <c r="CM223" s="111"/>
      <c r="CN223" s="111"/>
      <c r="CO223" s="111"/>
      <c r="CP223" s="111"/>
      <c r="CQ223" s="111"/>
      <c r="CR223" s="111"/>
      <c r="CS223" s="111"/>
      <c r="CT223" s="111"/>
      <c r="CU223" s="111"/>
      <c r="CV223" s="111"/>
      <c r="CW223" s="111"/>
      <c r="CX223" s="111"/>
      <c r="CY223" s="111"/>
      <c r="CZ223" s="111"/>
      <c r="DA223" s="111"/>
      <c r="DB223" s="111"/>
      <c r="DC223" s="111"/>
      <c r="DD223" s="111"/>
      <c r="DE223" s="111"/>
      <c r="DF223" s="111"/>
      <c r="DG223" s="111"/>
      <c r="DH223" s="111"/>
      <c r="DI223" s="111"/>
    </row>
    <row r="224" spans="1:113" s="112" customFormat="1" ht="34.200000000000003" hidden="1" x14ac:dyDescent="0.2">
      <c r="A224" s="30" t="s">
        <v>57</v>
      </c>
      <c r="B224" s="166"/>
      <c r="C224" s="167"/>
      <c r="D224" s="160"/>
      <c r="E224" s="171" t="s">
        <v>3878</v>
      </c>
      <c r="F224" s="161" t="s">
        <v>4661</v>
      </c>
      <c r="G224" s="162" t="s">
        <v>8</v>
      </c>
      <c r="H224" s="163"/>
      <c r="I224" s="164"/>
      <c r="J224" s="165"/>
      <c r="K224" s="58"/>
      <c r="L224" s="56"/>
      <c r="M224" s="56" t="str">
        <f t="shared" si="5"/>
        <v xml:space="preserve"> </v>
      </c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  <c r="AA224" s="111"/>
      <c r="AB224" s="111"/>
      <c r="AC224" s="111"/>
      <c r="AD224" s="111"/>
      <c r="AE224" s="111"/>
      <c r="AF224" s="111"/>
      <c r="AG224" s="111"/>
      <c r="AH224" s="111"/>
      <c r="AI224" s="111"/>
      <c r="AJ224" s="111"/>
      <c r="AK224" s="111"/>
      <c r="AL224" s="111"/>
      <c r="AM224" s="111"/>
      <c r="AN224" s="111"/>
      <c r="AO224" s="111"/>
      <c r="AP224" s="111"/>
      <c r="AQ224" s="111"/>
      <c r="AR224" s="111"/>
      <c r="AS224" s="111"/>
      <c r="AT224" s="111"/>
      <c r="AU224" s="111"/>
      <c r="AV224" s="111"/>
      <c r="AW224" s="111"/>
      <c r="AX224" s="111"/>
      <c r="AY224" s="111"/>
      <c r="AZ224" s="111"/>
      <c r="BA224" s="111"/>
      <c r="BB224" s="111"/>
      <c r="BC224" s="111"/>
      <c r="BD224" s="111"/>
      <c r="BE224" s="111"/>
      <c r="BF224" s="111"/>
      <c r="BG224" s="111"/>
      <c r="BH224" s="111"/>
      <c r="BI224" s="111"/>
      <c r="BJ224" s="111"/>
      <c r="BK224" s="111"/>
      <c r="BL224" s="111"/>
      <c r="BM224" s="111"/>
      <c r="BN224" s="111"/>
      <c r="BO224" s="111"/>
      <c r="BP224" s="111"/>
      <c r="BQ224" s="111"/>
      <c r="BR224" s="111"/>
      <c r="BS224" s="111"/>
      <c r="BT224" s="111"/>
      <c r="BU224" s="111"/>
      <c r="BV224" s="111"/>
      <c r="BW224" s="111"/>
      <c r="BX224" s="111"/>
      <c r="BY224" s="111"/>
      <c r="BZ224" s="111"/>
      <c r="CA224" s="111"/>
      <c r="CB224" s="111"/>
      <c r="CC224" s="111"/>
      <c r="CD224" s="111"/>
      <c r="CE224" s="111"/>
      <c r="CF224" s="111"/>
      <c r="CG224" s="111"/>
      <c r="CH224" s="111"/>
      <c r="CI224" s="111"/>
      <c r="CJ224" s="111"/>
      <c r="CK224" s="111"/>
      <c r="CL224" s="111"/>
      <c r="CM224" s="111"/>
      <c r="CN224" s="111"/>
      <c r="CO224" s="111"/>
      <c r="CP224" s="111"/>
      <c r="CQ224" s="111"/>
      <c r="CR224" s="111"/>
      <c r="CS224" s="111"/>
      <c r="CT224" s="111"/>
      <c r="CU224" s="111"/>
      <c r="CV224" s="111"/>
      <c r="CW224" s="111"/>
      <c r="CX224" s="111"/>
      <c r="CY224" s="111"/>
      <c r="CZ224" s="111"/>
      <c r="DA224" s="111"/>
      <c r="DB224" s="111"/>
      <c r="DC224" s="111"/>
      <c r="DD224" s="111"/>
      <c r="DE224" s="111"/>
      <c r="DF224" s="111"/>
      <c r="DG224" s="111"/>
      <c r="DH224" s="111"/>
      <c r="DI224" s="111"/>
    </row>
    <row r="225" spans="1:113" s="112" customFormat="1" ht="34.200000000000003" hidden="1" x14ac:dyDescent="0.2">
      <c r="A225" s="30" t="s">
        <v>57</v>
      </c>
      <c r="B225" s="166"/>
      <c r="C225" s="167"/>
      <c r="D225" s="160"/>
      <c r="E225" s="171" t="s">
        <v>3879</v>
      </c>
      <c r="F225" s="161" t="s">
        <v>4662</v>
      </c>
      <c r="G225" s="162" t="s">
        <v>8</v>
      </c>
      <c r="H225" s="163"/>
      <c r="I225" s="164"/>
      <c r="J225" s="165"/>
      <c r="K225" s="58"/>
      <c r="L225" s="56"/>
      <c r="M225" s="56" t="str">
        <f t="shared" si="5"/>
        <v xml:space="preserve"> </v>
      </c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  <c r="AA225" s="111"/>
      <c r="AB225" s="111"/>
      <c r="AC225" s="111"/>
      <c r="AD225" s="111"/>
      <c r="AE225" s="111"/>
      <c r="AF225" s="111"/>
      <c r="AG225" s="111"/>
      <c r="AH225" s="111"/>
      <c r="AI225" s="111"/>
      <c r="AJ225" s="111"/>
      <c r="AK225" s="111"/>
      <c r="AL225" s="111"/>
      <c r="AM225" s="111"/>
      <c r="AN225" s="111"/>
      <c r="AO225" s="111"/>
      <c r="AP225" s="111"/>
      <c r="AQ225" s="111"/>
      <c r="AR225" s="111"/>
      <c r="AS225" s="111"/>
      <c r="AT225" s="111"/>
      <c r="AU225" s="111"/>
      <c r="AV225" s="111"/>
      <c r="AW225" s="111"/>
      <c r="AX225" s="111"/>
      <c r="AY225" s="111"/>
      <c r="AZ225" s="111"/>
      <c r="BA225" s="111"/>
      <c r="BB225" s="111"/>
      <c r="BC225" s="111"/>
      <c r="BD225" s="111"/>
      <c r="BE225" s="111"/>
      <c r="BF225" s="111"/>
      <c r="BG225" s="111"/>
      <c r="BH225" s="111"/>
      <c r="BI225" s="111"/>
      <c r="BJ225" s="111"/>
      <c r="BK225" s="111"/>
      <c r="BL225" s="111"/>
      <c r="BM225" s="111"/>
      <c r="BN225" s="111"/>
      <c r="BO225" s="111"/>
      <c r="BP225" s="111"/>
      <c r="BQ225" s="111"/>
      <c r="BR225" s="111"/>
      <c r="BS225" s="111"/>
      <c r="BT225" s="111"/>
      <c r="BU225" s="111"/>
      <c r="BV225" s="111"/>
      <c r="BW225" s="111"/>
      <c r="BX225" s="111"/>
      <c r="BY225" s="111"/>
      <c r="BZ225" s="111"/>
      <c r="CA225" s="111"/>
      <c r="CB225" s="111"/>
      <c r="CC225" s="111"/>
      <c r="CD225" s="111"/>
      <c r="CE225" s="111"/>
      <c r="CF225" s="111"/>
      <c r="CG225" s="111"/>
      <c r="CH225" s="111"/>
      <c r="CI225" s="111"/>
      <c r="CJ225" s="111"/>
      <c r="CK225" s="111"/>
      <c r="CL225" s="111"/>
      <c r="CM225" s="111"/>
      <c r="CN225" s="111"/>
      <c r="CO225" s="111"/>
      <c r="CP225" s="111"/>
      <c r="CQ225" s="111"/>
      <c r="CR225" s="111"/>
      <c r="CS225" s="111"/>
      <c r="CT225" s="111"/>
      <c r="CU225" s="111"/>
      <c r="CV225" s="111"/>
      <c r="CW225" s="111"/>
      <c r="CX225" s="111"/>
      <c r="CY225" s="111"/>
      <c r="CZ225" s="111"/>
      <c r="DA225" s="111"/>
      <c r="DB225" s="111"/>
      <c r="DC225" s="111"/>
      <c r="DD225" s="111"/>
      <c r="DE225" s="111"/>
      <c r="DF225" s="111"/>
      <c r="DG225" s="111"/>
      <c r="DH225" s="111"/>
      <c r="DI225" s="111"/>
    </row>
    <row r="226" spans="1:113" s="112" customFormat="1" ht="22.8" hidden="1" x14ac:dyDescent="0.2">
      <c r="A226" s="30" t="s">
        <v>59</v>
      </c>
      <c r="B226" s="155"/>
      <c r="C226" s="151"/>
      <c r="D226" s="52" t="s">
        <v>3852</v>
      </c>
      <c r="E226" s="157"/>
      <c r="F226" s="53" t="s">
        <v>4664</v>
      </c>
      <c r="G226" s="54"/>
      <c r="H226" s="55"/>
      <c r="I226" s="56"/>
      <c r="J226" s="57"/>
      <c r="K226" s="58"/>
      <c r="L226" s="56"/>
      <c r="M226" s="56" t="str">
        <f>IF(ISNUMBER(H226),L226*H226,IF(ISNUMBER(J226),J226,IF(J226="RATE ONLY",LOWER("RATE ONLY")," ")))</f>
        <v xml:space="preserve"> </v>
      </c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  <c r="AA226" s="111"/>
      <c r="AB226" s="111"/>
      <c r="AC226" s="111"/>
      <c r="AD226" s="111"/>
      <c r="AE226" s="111"/>
      <c r="AF226" s="111"/>
      <c r="AG226" s="111"/>
      <c r="AH226" s="111"/>
      <c r="AI226" s="111"/>
      <c r="AJ226" s="111"/>
      <c r="AK226" s="111"/>
      <c r="AL226" s="111"/>
      <c r="AM226" s="111"/>
      <c r="AN226" s="111"/>
      <c r="AO226" s="111"/>
      <c r="AP226" s="111"/>
      <c r="AQ226" s="111"/>
      <c r="AR226" s="111"/>
      <c r="AS226" s="111"/>
      <c r="AT226" s="111"/>
      <c r="AU226" s="111"/>
      <c r="AV226" s="111"/>
      <c r="AW226" s="111"/>
      <c r="AX226" s="111"/>
      <c r="AY226" s="111"/>
      <c r="AZ226" s="111"/>
      <c r="BA226" s="111"/>
      <c r="BB226" s="111"/>
      <c r="BC226" s="111"/>
      <c r="BD226" s="111"/>
      <c r="BE226" s="111"/>
      <c r="BF226" s="111"/>
      <c r="BG226" s="111"/>
      <c r="BH226" s="111"/>
      <c r="BI226" s="111"/>
      <c r="BJ226" s="111"/>
      <c r="BK226" s="111"/>
      <c r="BL226" s="111"/>
      <c r="BM226" s="111"/>
      <c r="BN226" s="111"/>
      <c r="BO226" s="111"/>
      <c r="BP226" s="111"/>
      <c r="BQ226" s="111"/>
      <c r="BR226" s="111"/>
      <c r="BS226" s="111"/>
      <c r="BT226" s="111"/>
      <c r="BU226" s="111"/>
      <c r="BV226" s="111"/>
      <c r="BW226" s="111"/>
      <c r="BX226" s="111"/>
      <c r="BY226" s="111"/>
      <c r="BZ226" s="111"/>
      <c r="CA226" s="111"/>
      <c r="CB226" s="111"/>
      <c r="CC226" s="111"/>
      <c r="CD226" s="111"/>
      <c r="CE226" s="111"/>
      <c r="CF226" s="111"/>
      <c r="CG226" s="111"/>
      <c r="CH226" s="111"/>
      <c r="CI226" s="111"/>
      <c r="CJ226" s="111"/>
      <c r="CK226" s="111"/>
      <c r="CL226" s="111"/>
      <c r="CM226" s="111"/>
      <c r="CN226" s="111"/>
      <c r="CO226" s="111"/>
      <c r="CP226" s="111"/>
      <c r="CQ226" s="111"/>
      <c r="CR226" s="111"/>
      <c r="CS226" s="111"/>
      <c r="CT226" s="111"/>
      <c r="CU226" s="111"/>
      <c r="CV226" s="111"/>
      <c r="CW226" s="111"/>
      <c r="CX226" s="111"/>
      <c r="CY226" s="111"/>
      <c r="CZ226" s="111"/>
      <c r="DA226" s="111"/>
      <c r="DB226" s="111"/>
      <c r="DC226" s="111"/>
      <c r="DD226" s="111"/>
      <c r="DE226" s="111"/>
      <c r="DF226" s="111"/>
      <c r="DG226" s="111"/>
      <c r="DH226" s="111"/>
      <c r="DI226" s="111"/>
    </row>
    <row r="227" spans="1:113" s="112" customFormat="1" hidden="1" x14ac:dyDescent="0.2">
      <c r="A227" s="30"/>
      <c r="B227" s="42"/>
      <c r="C227" s="51"/>
      <c r="D227" s="52"/>
      <c r="E227" s="51"/>
      <c r="F227" s="53"/>
      <c r="G227" s="103"/>
      <c r="H227" s="45"/>
      <c r="I227" s="104"/>
      <c r="J227" s="105"/>
      <c r="K227" s="48"/>
      <c r="L227" s="106"/>
      <c r="M227" s="104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  <c r="AA227" s="111"/>
      <c r="AB227" s="111"/>
      <c r="AC227" s="111"/>
      <c r="AD227" s="111"/>
      <c r="AE227" s="111"/>
      <c r="AF227" s="111"/>
      <c r="AG227" s="111"/>
      <c r="AH227" s="111"/>
      <c r="AI227" s="111"/>
      <c r="AJ227" s="111"/>
      <c r="AK227" s="111"/>
      <c r="AL227" s="111"/>
      <c r="AM227" s="111"/>
      <c r="AN227" s="111"/>
      <c r="AO227" s="111"/>
      <c r="AP227" s="111"/>
      <c r="AQ227" s="111"/>
      <c r="AR227" s="111"/>
      <c r="AS227" s="111"/>
      <c r="AT227" s="111"/>
      <c r="AU227" s="111"/>
      <c r="AV227" s="111"/>
      <c r="AW227" s="111"/>
      <c r="AX227" s="111"/>
      <c r="AY227" s="111"/>
      <c r="AZ227" s="111"/>
      <c r="BA227" s="111"/>
      <c r="BB227" s="111"/>
      <c r="BC227" s="111"/>
      <c r="BD227" s="111"/>
      <c r="BE227" s="111"/>
      <c r="BF227" s="111"/>
      <c r="BG227" s="111"/>
      <c r="BH227" s="111"/>
      <c r="BI227" s="111"/>
      <c r="BJ227" s="111"/>
      <c r="BK227" s="111"/>
      <c r="BL227" s="111"/>
      <c r="BM227" s="111"/>
      <c r="BN227" s="111"/>
      <c r="BO227" s="111"/>
      <c r="BP227" s="111"/>
      <c r="BQ227" s="111"/>
      <c r="BR227" s="111"/>
      <c r="BS227" s="111"/>
      <c r="BT227" s="111"/>
      <c r="BU227" s="111"/>
      <c r="BV227" s="111"/>
      <c r="BW227" s="111"/>
      <c r="BX227" s="111"/>
      <c r="BY227" s="111"/>
      <c r="BZ227" s="111"/>
      <c r="CA227" s="111"/>
      <c r="CB227" s="111"/>
      <c r="CC227" s="111"/>
      <c r="CD227" s="111"/>
      <c r="CE227" s="111"/>
      <c r="CF227" s="111"/>
      <c r="CG227" s="111"/>
      <c r="CH227" s="111"/>
      <c r="CI227" s="111"/>
      <c r="CJ227" s="111"/>
      <c r="CK227" s="111"/>
      <c r="CL227" s="111"/>
      <c r="CM227" s="111"/>
      <c r="CN227" s="111"/>
      <c r="CO227" s="111"/>
      <c r="CP227" s="111"/>
      <c r="CQ227" s="111"/>
      <c r="CR227" s="111"/>
      <c r="CS227" s="111"/>
      <c r="CT227" s="111"/>
      <c r="CU227" s="111"/>
      <c r="CV227" s="111"/>
      <c r="CW227" s="111"/>
      <c r="CX227" s="111"/>
      <c r="CY227" s="111"/>
      <c r="CZ227" s="111"/>
      <c r="DA227" s="111"/>
      <c r="DB227" s="111"/>
      <c r="DC227" s="111"/>
      <c r="DD227" s="111"/>
      <c r="DE227" s="111"/>
      <c r="DF227" s="111"/>
      <c r="DG227" s="111"/>
      <c r="DH227" s="111"/>
      <c r="DI227" s="111"/>
    </row>
    <row r="228" spans="1:113" s="112" customFormat="1" ht="22.8" hidden="1" x14ac:dyDescent="0.2">
      <c r="A228" s="30" t="s">
        <v>57</v>
      </c>
      <c r="B228" s="166"/>
      <c r="C228" s="167"/>
      <c r="D228" s="160"/>
      <c r="E228" s="171" t="s">
        <v>3877</v>
      </c>
      <c r="F228" s="161" t="s">
        <v>4660</v>
      </c>
      <c r="G228" s="162" t="s">
        <v>8</v>
      </c>
      <c r="H228" s="163"/>
      <c r="I228" s="164"/>
      <c r="J228" s="165"/>
      <c r="K228" s="58"/>
      <c r="L228" s="56"/>
      <c r="M228" s="56" t="str">
        <f t="shared" si="5"/>
        <v xml:space="preserve"> </v>
      </c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  <c r="AA228" s="111"/>
      <c r="AB228" s="111"/>
      <c r="AC228" s="111"/>
      <c r="AD228" s="111"/>
      <c r="AE228" s="111"/>
      <c r="AF228" s="111"/>
      <c r="AG228" s="111"/>
      <c r="AH228" s="111"/>
      <c r="AI228" s="111"/>
      <c r="AJ228" s="111"/>
      <c r="AK228" s="111"/>
      <c r="AL228" s="111"/>
      <c r="AM228" s="111"/>
      <c r="AN228" s="111"/>
      <c r="AO228" s="111"/>
      <c r="AP228" s="111"/>
      <c r="AQ228" s="111"/>
      <c r="AR228" s="111"/>
      <c r="AS228" s="111"/>
      <c r="AT228" s="111"/>
      <c r="AU228" s="111"/>
      <c r="AV228" s="111"/>
      <c r="AW228" s="111"/>
      <c r="AX228" s="111"/>
      <c r="AY228" s="111"/>
      <c r="AZ228" s="111"/>
      <c r="BA228" s="111"/>
      <c r="BB228" s="111"/>
      <c r="BC228" s="111"/>
      <c r="BD228" s="111"/>
      <c r="BE228" s="111"/>
      <c r="BF228" s="111"/>
      <c r="BG228" s="111"/>
      <c r="BH228" s="111"/>
      <c r="BI228" s="111"/>
      <c r="BJ228" s="111"/>
      <c r="BK228" s="111"/>
      <c r="BL228" s="111"/>
      <c r="BM228" s="111"/>
      <c r="BN228" s="111"/>
      <c r="BO228" s="111"/>
      <c r="BP228" s="111"/>
      <c r="BQ228" s="111"/>
      <c r="BR228" s="111"/>
      <c r="BS228" s="111"/>
      <c r="BT228" s="111"/>
      <c r="BU228" s="111"/>
      <c r="BV228" s="111"/>
      <c r="BW228" s="111"/>
      <c r="BX228" s="111"/>
      <c r="BY228" s="111"/>
      <c r="BZ228" s="111"/>
      <c r="CA228" s="111"/>
      <c r="CB228" s="111"/>
      <c r="CC228" s="111"/>
      <c r="CD228" s="111"/>
      <c r="CE228" s="111"/>
      <c r="CF228" s="111"/>
      <c r="CG228" s="111"/>
      <c r="CH228" s="111"/>
      <c r="CI228" s="111"/>
      <c r="CJ228" s="111"/>
      <c r="CK228" s="111"/>
      <c r="CL228" s="111"/>
      <c r="CM228" s="111"/>
      <c r="CN228" s="111"/>
      <c r="CO228" s="111"/>
      <c r="CP228" s="111"/>
      <c r="CQ228" s="111"/>
      <c r="CR228" s="111"/>
      <c r="CS228" s="111"/>
      <c r="CT228" s="111"/>
      <c r="CU228" s="111"/>
      <c r="CV228" s="111"/>
      <c r="CW228" s="111"/>
      <c r="CX228" s="111"/>
      <c r="CY228" s="111"/>
      <c r="CZ228" s="111"/>
      <c r="DA228" s="111"/>
      <c r="DB228" s="111"/>
      <c r="DC228" s="111"/>
      <c r="DD228" s="111"/>
      <c r="DE228" s="111"/>
      <c r="DF228" s="111"/>
      <c r="DG228" s="111"/>
      <c r="DH228" s="111"/>
      <c r="DI228" s="111"/>
    </row>
    <row r="229" spans="1:113" s="112" customFormat="1" ht="34.200000000000003" hidden="1" x14ac:dyDescent="0.2">
      <c r="A229" s="30" t="s">
        <v>57</v>
      </c>
      <c r="B229" s="166"/>
      <c r="C229" s="167"/>
      <c r="D229" s="160"/>
      <c r="E229" s="171" t="s">
        <v>3878</v>
      </c>
      <c r="F229" s="161" t="s">
        <v>4661</v>
      </c>
      <c r="G229" s="162" t="s">
        <v>8</v>
      </c>
      <c r="H229" s="163"/>
      <c r="I229" s="164"/>
      <c r="J229" s="165"/>
      <c r="K229" s="58"/>
      <c r="L229" s="56"/>
      <c r="M229" s="56" t="str">
        <f t="shared" si="5"/>
        <v xml:space="preserve"> </v>
      </c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  <c r="AA229" s="111"/>
      <c r="AB229" s="111"/>
      <c r="AC229" s="111"/>
      <c r="AD229" s="111"/>
      <c r="AE229" s="111"/>
      <c r="AF229" s="111"/>
      <c r="AG229" s="111"/>
      <c r="AH229" s="111"/>
      <c r="AI229" s="111"/>
      <c r="AJ229" s="111"/>
      <c r="AK229" s="111"/>
      <c r="AL229" s="111"/>
      <c r="AM229" s="111"/>
      <c r="AN229" s="111"/>
      <c r="AO229" s="111"/>
      <c r="AP229" s="111"/>
      <c r="AQ229" s="111"/>
      <c r="AR229" s="111"/>
      <c r="AS229" s="111"/>
      <c r="AT229" s="111"/>
      <c r="AU229" s="111"/>
      <c r="AV229" s="111"/>
      <c r="AW229" s="111"/>
      <c r="AX229" s="111"/>
      <c r="AY229" s="111"/>
      <c r="AZ229" s="111"/>
      <c r="BA229" s="111"/>
      <c r="BB229" s="111"/>
      <c r="BC229" s="111"/>
      <c r="BD229" s="111"/>
      <c r="BE229" s="111"/>
      <c r="BF229" s="111"/>
      <c r="BG229" s="111"/>
      <c r="BH229" s="111"/>
      <c r="BI229" s="111"/>
      <c r="BJ229" s="111"/>
      <c r="BK229" s="111"/>
      <c r="BL229" s="111"/>
      <c r="BM229" s="111"/>
      <c r="BN229" s="111"/>
      <c r="BO229" s="111"/>
      <c r="BP229" s="111"/>
      <c r="BQ229" s="111"/>
      <c r="BR229" s="111"/>
      <c r="BS229" s="111"/>
      <c r="BT229" s="111"/>
      <c r="BU229" s="111"/>
      <c r="BV229" s="111"/>
      <c r="BW229" s="111"/>
      <c r="BX229" s="111"/>
      <c r="BY229" s="111"/>
      <c r="BZ229" s="111"/>
      <c r="CA229" s="111"/>
      <c r="CB229" s="111"/>
      <c r="CC229" s="111"/>
      <c r="CD229" s="111"/>
      <c r="CE229" s="111"/>
      <c r="CF229" s="111"/>
      <c r="CG229" s="111"/>
      <c r="CH229" s="111"/>
      <c r="CI229" s="111"/>
      <c r="CJ229" s="111"/>
      <c r="CK229" s="111"/>
      <c r="CL229" s="111"/>
      <c r="CM229" s="111"/>
      <c r="CN229" s="111"/>
      <c r="CO229" s="111"/>
      <c r="CP229" s="111"/>
      <c r="CQ229" s="111"/>
      <c r="CR229" s="111"/>
      <c r="CS229" s="111"/>
      <c r="CT229" s="111"/>
      <c r="CU229" s="111"/>
      <c r="CV229" s="111"/>
      <c r="CW229" s="111"/>
      <c r="CX229" s="111"/>
      <c r="CY229" s="111"/>
      <c r="CZ229" s="111"/>
      <c r="DA229" s="111"/>
      <c r="DB229" s="111"/>
      <c r="DC229" s="111"/>
      <c r="DD229" s="111"/>
      <c r="DE229" s="111"/>
      <c r="DF229" s="111"/>
      <c r="DG229" s="111"/>
      <c r="DH229" s="111"/>
      <c r="DI229" s="111"/>
    </row>
    <row r="230" spans="1:113" s="112" customFormat="1" ht="34.200000000000003" hidden="1" x14ac:dyDescent="0.2">
      <c r="A230" s="30" t="s">
        <v>57</v>
      </c>
      <c r="B230" s="166"/>
      <c r="C230" s="167"/>
      <c r="D230" s="160"/>
      <c r="E230" s="171" t="s">
        <v>3879</v>
      </c>
      <c r="F230" s="161" t="s">
        <v>4662</v>
      </c>
      <c r="G230" s="162" t="s">
        <v>8</v>
      </c>
      <c r="H230" s="163"/>
      <c r="I230" s="164"/>
      <c r="J230" s="165"/>
      <c r="K230" s="58"/>
      <c r="L230" s="56"/>
      <c r="M230" s="56" t="str">
        <f t="shared" si="5"/>
        <v xml:space="preserve"> </v>
      </c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  <c r="AA230" s="111"/>
      <c r="AB230" s="111"/>
      <c r="AC230" s="111"/>
      <c r="AD230" s="111"/>
      <c r="AE230" s="111"/>
      <c r="AF230" s="111"/>
      <c r="AG230" s="111"/>
      <c r="AH230" s="111"/>
      <c r="AI230" s="111"/>
      <c r="AJ230" s="111"/>
      <c r="AK230" s="111"/>
      <c r="AL230" s="111"/>
      <c r="AM230" s="111"/>
      <c r="AN230" s="111"/>
      <c r="AO230" s="111"/>
      <c r="AP230" s="111"/>
      <c r="AQ230" s="111"/>
      <c r="AR230" s="111"/>
      <c r="AS230" s="111"/>
      <c r="AT230" s="111"/>
      <c r="AU230" s="111"/>
      <c r="AV230" s="111"/>
      <c r="AW230" s="111"/>
      <c r="AX230" s="111"/>
      <c r="AY230" s="111"/>
      <c r="AZ230" s="111"/>
      <c r="BA230" s="111"/>
      <c r="BB230" s="111"/>
      <c r="BC230" s="111"/>
      <c r="BD230" s="111"/>
      <c r="BE230" s="111"/>
      <c r="BF230" s="111"/>
      <c r="BG230" s="111"/>
      <c r="BH230" s="111"/>
      <c r="BI230" s="111"/>
      <c r="BJ230" s="111"/>
      <c r="BK230" s="111"/>
      <c r="BL230" s="111"/>
      <c r="BM230" s="111"/>
      <c r="BN230" s="111"/>
      <c r="BO230" s="111"/>
      <c r="BP230" s="111"/>
      <c r="BQ230" s="111"/>
      <c r="BR230" s="111"/>
      <c r="BS230" s="111"/>
      <c r="BT230" s="111"/>
      <c r="BU230" s="111"/>
      <c r="BV230" s="111"/>
      <c r="BW230" s="111"/>
      <c r="BX230" s="111"/>
      <c r="BY230" s="111"/>
      <c r="BZ230" s="111"/>
      <c r="CA230" s="111"/>
      <c r="CB230" s="111"/>
      <c r="CC230" s="111"/>
      <c r="CD230" s="111"/>
      <c r="CE230" s="111"/>
      <c r="CF230" s="111"/>
      <c r="CG230" s="111"/>
      <c r="CH230" s="111"/>
      <c r="CI230" s="111"/>
      <c r="CJ230" s="111"/>
      <c r="CK230" s="111"/>
      <c r="CL230" s="111"/>
      <c r="CM230" s="111"/>
      <c r="CN230" s="111"/>
      <c r="CO230" s="111"/>
      <c r="CP230" s="111"/>
      <c r="CQ230" s="111"/>
      <c r="CR230" s="111"/>
      <c r="CS230" s="111"/>
      <c r="CT230" s="111"/>
      <c r="CU230" s="111"/>
      <c r="CV230" s="111"/>
      <c r="CW230" s="111"/>
      <c r="CX230" s="111"/>
      <c r="CY230" s="111"/>
      <c r="CZ230" s="111"/>
      <c r="DA230" s="111"/>
      <c r="DB230" s="111"/>
      <c r="DC230" s="111"/>
      <c r="DD230" s="111"/>
      <c r="DE230" s="111"/>
      <c r="DF230" s="111"/>
      <c r="DG230" s="111"/>
      <c r="DH230" s="111"/>
      <c r="DI230" s="111"/>
    </row>
    <row r="231" spans="1:113" s="112" customFormat="1" ht="22.8" hidden="1" x14ac:dyDescent="0.2">
      <c r="A231" s="30" t="s">
        <v>56</v>
      </c>
      <c r="B231" s="155"/>
      <c r="C231" s="151" t="s">
        <v>1702</v>
      </c>
      <c r="D231" s="52"/>
      <c r="E231" s="157"/>
      <c r="F231" s="53" t="s">
        <v>1703</v>
      </c>
      <c r="G231" s="54"/>
      <c r="H231" s="55"/>
      <c r="I231" s="56"/>
      <c r="J231" s="57"/>
      <c r="K231" s="58"/>
      <c r="L231" s="56"/>
      <c r="M231" s="56" t="str">
        <f>IF(ISNUMBER(H231),L231*H231,IF(ISNUMBER(J231),J231,IF(J231="RATE ONLY",LOWER("RATE ONLY")," ")))</f>
        <v xml:space="preserve"> </v>
      </c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  <c r="AA231" s="111"/>
      <c r="AB231" s="111"/>
      <c r="AC231" s="111"/>
      <c r="AD231" s="111"/>
      <c r="AE231" s="111"/>
      <c r="AF231" s="111"/>
      <c r="AG231" s="111"/>
      <c r="AH231" s="111"/>
      <c r="AI231" s="111"/>
      <c r="AJ231" s="111"/>
      <c r="AK231" s="111"/>
      <c r="AL231" s="111"/>
      <c r="AM231" s="111"/>
      <c r="AN231" s="111"/>
      <c r="AO231" s="111"/>
      <c r="AP231" s="111"/>
      <c r="AQ231" s="111"/>
      <c r="AR231" s="111"/>
      <c r="AS231" s="111"/>
      <c r="AT231" s="111"/>
      <c r="AU231" s="111"/>
      <c r="AV231" s="111"/>
      <c r="AW231" s="111"/>
      <c r="AX231" s="111"/>
      <c r="AY231" s="111"/>
      <c r="AZ231" s="111"/>
      <c r="BA231" s="111"/>
      <c r="BB231" s="111"/>
      <c r="BC231" s="111"/>
      <c r="BD231" s="111"/>
      <c r="BE231" s="111"/>
      <c r="BF231" s="111"/>
      <c r="BG231" s="111"/>
      <c r="BH231" s="111"/>
      <c r="BI231" s="111"/>
      <c r="BJ231" s="111"/>
      <c r="BK231" s="111"/>
      <c r="BL231" s="111"/>
      <c r="BM231" s="111"/>
      <c r="BN231" s="111"/>
      <c r="BO231" s="111"/>
      <c r="BP231" s="111"/>
      <c r="BQ231" s="111"/>
      <c r="BR231" s="111"/>
      <c r="BS231" s="111"/>
      <c r="BT231" s="111"/>
      <c r="BU231" s="111"/>
      <c r="BV231" s="111"/>
      <c r="BW231" s="111"/>
      <c r="BX231" s="111"/>
      <c r="BY231" s="111"/>
      <c r="BZ231" s="111"/>
      <c r="CA231" s="111"/>
      <c r="CB231" s="111"/>
      <c r="CC231" s="111"/>
      <c r="CD231" s="111"/>
      <c r="CE231" s="111"/>
      <c r="CF231" s="111"/>
      <c r="CG231" s="111"/>
      <c r="CH231" s="111"/>
      <c r="CI231" s="111"/>
      <c r="CJ231" s="111"/>
      <c r="CK231" s="111"/>
      <c r="CL231" s="111"/>
      <c r="CM231" s="111"/>
      <c r="CN231" s="111"/>
      <c r="CO231" s="111"/>
      <c r="CP231" s="111"/>
      <c r="CQ231" s="111"/>
      <c r="CR231" s="111"/>
      <c r="CS231" s="111"/>
      <c r="CT231" s="111"/>
      <c r="CU231" s="111"/>
      <c r="CV231" s="111"/>
      <c r="CW231" s="111"/>
      <c r="CX231" s="111"/>
      <c r="CY231" s="111"/>
      <c r="CZ231" s="111"/>
      <c r="DA231" s="111"/>
      <c r="DB231" s="111"/>
      <c r="DC231" s="111"/>
      <c r="DD231" s="111"/>
      <c r="DE231" s="111"/>
      <c r="DF231" s="111"/>
      <c r="DG231" s="111"/>
      <c r="DH231" s="111"/>
      <c r="DI231" s="111"/>
    </row>
    <row r="232" spans="1:113" s="112" customFormat="1" hidden="1" x14ac:dyDescent="0.2">
      <c r="A232" s="30"/>
      <c r="B232" s="42"/>
      <c r="C232" s="51"/>
      <c r="D232" s="52"/>
      <c r="E232" s="51"/>
      <c r="F232" s="53"/>
      <c r="G232" s="103"/>
      <c r="H232" s="45"/>
      <c r="I232" s="104"/>
      <c r="J232" s="105"/>
      <c r="K232" s="48"/>
      <c r="L232" s="106"/>
      <c r="M232" s="104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  <c r="AA232" s="111"/>
      <c r="AB232" s="111"/>
      <c r="AC232" s="111"/>
      <c r="AD232" s="111"/>
      <c r="AE232" s="111"/>
      <c r="AF232" s="111"/>
      <c r="AG232" s="111"/>
      <c r="AH232" s="111"/>
      <c r="AI232" s="111"/>
      <c r="AJ232" s="111"/>
      <c r="AK232" s="111"/>
      <c r="AL232" s="111"/>
      <c r="AM232" s="111"/>
      <c r="AN232" s="111"/>
      <c r="AO232" s="111"/>
      <c r="AP232" s="111"/>
      <c r="AQ232" s="111"/>
      <c r="AR232" s="111"/>
      <c r="AS232" s="111"/>
      <c r="AT232" s="111"/>
      <c r="AU232" s="111"/>
      <c r="AV232" s="111"/>
      <c r="AW232" s="111"/>
      <c r="AX232" s="111"/>
      <c r="AY232" s="111"/>
      <c r="AZ232" s="111"/>
      <c r="BA232" s="111"/>
      <c r="BB232" s="111"/>
      <c r="BC232" s="111"/>
      <c r="BD232" s="111"/>
      <c r="BE232" s="111"/>
      <c r="BF232" s="111"/>
      <c r="BG232" s="111"/>
      <c r="BH232" s="111"/>
      <c r="BI232" s="111"/>
      <c r="BJ232" s="111"/>
      <c r="BK232" s="111"/>
      <c r="BL232" s="111"/>
      <c r="BM232" s="111"/>
      <c r="BN232" s="111"/>
      <c r="BO232" s="111"/>
      <c r="BP232" s="111"/>
      <c r="BQ232" s="111"/>
      <c r="BR232" s="111"/>
      <c r="BS232" s="111"/>
      <c r="BT232" s="111"/>
      <c r="BU232" s="111"/>
      <c r="BV232" s="111"/>
      <c r="BW232" s="111"/>
      <c r="BX232" s="111"/>
      <c r="BY232" s="111"/>
      <c r="BZ232" s="111"/>
      <c r="CA232" s="111"/>
      <c r="CB232" s="111"/>
      <c r="CC232" s="111"/>
      <c r="CD232" s="111"/>
      <c r="CE232" s="111"/>
      <c r="CF232" s="111"/>
      <c r="CG232" s="111"/>
      <c r="CH232" s="111"/>
      <c r="CI232" s="111"/>
      <c r="CJ232" s="111"/>
      <c r="CK232" s="111"/>
      <c r="CL232" s="111"/>
      <c r="CM232" s="111"/>
      <c r="CN232" s="111"/>
      <c r="CO232" s="111"/>
      <c r="CP232" s="111"/>
      <c r="CQ232" s="111"/>
      <c r="CR232" s="111"/>
      <c r="CS232" s="111"/>
      <c r="CT232" s="111"/>
      <c r="CU232" s="111"/>
      <c r="CV232" s="111"/>
      <c r="CW232" s="111"/>
      <c r="CX232" s="111"/>
      <c r="CY232" s="111"/>
      <c r="CZ232" s="111"/>
      <c r="DA232" s="111"/>
      <c r="DB232" s="111"/>
      <c r="DC232" s="111"/>
      <c r="DD232" s="111"/>
      <c r="DE232" s="111"/>
      <c r="DF232" s="111"/>
      <c r="DG232" s="111"/>
      <c r="DH232" s="111"/>
      <c r="DI232" s="111"/>
    </row>
    <row r="233" spans="1:113" s="112" customFormat="1" hidden="1" x14ac:dyDescent="0.2">
      <c r="A233" s="30" t="s">
        <v>59</v>
      </c>
      <c r="B233" s="155"/>
      <c r="C233" s="151"/>
      <c r="D233" s="52" t="s">
        <v>3850</v>
      </c>
      <c r="E233" s="157"/>
      <c r="F233" s="53" t="s">
        <v>4659</v>
      </c>
      <c r="G233" s="54"/>
      <c r="H233" s="55"/>
      <c r="I233" s="56"/>
      <c r="J233" s="57"/>
      <c r="K233" s="58"/>
      <c r="L233" s="56"/>
      <c r="M233" s="56" t="str">
        <f>IF(ISNUMBER(H233),L233*H233,IF(ISNUMBER(J233),J233,IF(J233="RATE ONLY",LOWER("RATE ONLY")," ")))</f>
        <v xml:space="preserve"> </v>
      </c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  <c r="AA233" s="111"/>
      <c r="AB233" s="111"/>
      <c r="AC233" s="111"/>
      <c r="AD233" s="111"/>
      <c r="AE233" s="111"/>
      <c r="AF233" s="111"/>
      <c r="AG233" s="111"/>
      <c r="AH233" s="111"/>
      <c r="AI233" s="111"/>
      <c r="AJ233" s="111"/>
      <c r="AK233" s="111"/>
      <c r="AL233" s="111"/>
      <c r="AM233" s="111"/>
      <c r="AN233" s="111"/>
      <c r="AO233" s="111"/>
      <c r="AP233" s="111"/>
      <c r="AQ233" s="111"/>
      <c r="AR233" s="111"/>
      <c r="AS233" s="111"/>
      <c r="AT233" s="111"/>
      <c r="AU233" s="111"/>
      <c r="AV233" s="111"/>
      <c r="AW233" s="111"/>
      <c r="AX233" s="111"/>
      <c r="AY233" s="111"/>
      <c r="AZ233" s="111"/>
      <c r="BA233" s="111"/>
      <c r="BB233" s="111"/>
      <c r="BC233" s="111"/>
      <c r="BD233" s="111"/>
      <c r="BE233" s="111"/>
      <c r="BF233" s="111"/>
      <c r="BG233" s="111"/>
      <c r="BH233" s="111"/>
      <c r="BI233" s="111"/>
      <c r="BJ233" s="111"/>
      <c r="BK233" s="111"/>
      <c r="BL233" s="111"/>
      <c r="BM233" s="111"/>
      <c r="BN233" s="111"/>
      <c r="BO233" s="111"/>
      <c r="BP233" s="111"/>
      <c r="BQ233" s="111"/>
      <c r="BR233" s="111"/>
      <c r="BS233" s="111"/>
      <c r="BT233" s="111"/>
      <c r="BU233" s="111"/>
      <c r="BV233" s="111"/>
      <c r="BW233" s="111"/>
      <c r="BX233" s="111"/>
      <c r="BY233" s="111"/>
      <c r="BZ233" s="111"/>
      <c r="CA233" s="111"/>
      <c r="CB233" s="111"/>
      <c r="CC233" s="111"/>
      <c r="CD233" s="111"/>
      <c r="CE233" s="111"/>
      <c r="CF233" s="111"/>
      <c r="CG233" s="111"/>
      <c r="CH233" s="111"/>
      <c r="CI233" s="111"/>
      <c r="CJ233" s="111"/>
      <c r="CK233" s="111"/>
      <c r="CL233" s="111"/>
      <c r="CM233" s="111"/>
      <c r="CN233" s="111"/>
      <c r="CO233" s="111"/>
      <c r="CP233" s="111"/>
      <c r="CQ233" s="111"/>
      <c r="CR233" s="111"/>
      <c r="CS233" s="111"/>
      <c r="CT233" s="111"/>
      <c r="CU233" s="111"/>
      <c r="CV233" s="111"/>
      <c r="CW233" s="111"/>
      <c r="CX233" s="111"/>
      <c r="CY233" s="111"/>
      <c r="CZ233" s="111"/>
      <c r="DA233" s="111"/>
      <c r="DB233" s="111"/>
      <c r="DC233" s="111"/>
      <c r="DD233" s="111"/>
      <c r="DE233" s="111"/>
      <c r="DF233" s="111"/>
      <c r="DG233" s="111"/>
      <c r="DH233" s="111"/>
      <c r="DI233" s="111"/>
    </row>
    <row r="234" spans="1:113" s="112" customFormat="1" hidden="1" x14ac:dyDescent="0.2">
      <c r="A234" s="30"/>
      <c r="B234" s="42"/>
      <c r="C234" s="51"/>
      <c r="D234" s="52"/>
      <c r="E234" s="51"/>
      <c r="F234" s="53"/>
      <c r="G234" s="103"/>
      <c r="H234" s="45"/>
      <c r="I234" s="104"/>
      <c r="J234" s="105"/>
      <c r="K234" s="48"/>
      <c r="L234" s="106"/>
      <c r="M234" s="104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  <c r="AA234" s="111"/>
      <c r="AB234" s="111"/>
      <c r="AC234" s="111"/>
      <c r="AD234" s="111"/>
      <c r="AE234" s="111"/>
      <c r="AF234" s="111"/>
      <c r="AG234" s="111"/>
      <c r="AH234" s="111"/>
      <c r="AI234" s="111"/>
      <c r="AJ234" s="111"/>
      <c r="AK234" s="111"/>
      <c r="AL234" s="111"/>
      <c r="AM234" s="111"/>
      <c r="AN234" s="111"/>
      <c r="AO234" s="111"/>
      <c r="AP234" s="111"/>
      <c r="AQ234" s="111"/>
      <c r="AR234" s="111"/>
      <c r="AS234" s="111"/>
      <c r="AT234" s="111"/>
      <c r="AU234" s="111"/>
      <c r="AV234" s="111"/>
      <c r="AW234" s="111"/>
      <c r="AX234" s="111"/>
      <c r="AY234" s="111"/>
      <c r="AZ234" s="111"/>
      <c r="BA234" s="111"/>
      <c r="BB234" s="111"/>
      <c r="BC234" s="111"/>
      <c r="BD234" s="111"/>
      <c r="BE234" s="111"/>
      <c r="BF234" s="111"/>
      <c r="BG234" s="111"/>
      <c r="BH234" s="111"/>
      <c r="BI234" s="111"/>
      <c r="BJ234" s="111"/>
      <c r="BK234" s="111"/>
      <c r="BL234" s="111"/>
      <c r="BM234" s="111"/>
      <c r="BN234" s="111"/>
      <c r="BO234" s="111"/>
      <c r="BP234" s="111"/>
      <c r="BQ234" s="111"/>
      <c r="BR234" s="111"/>
      <c r="BS234" s="111"/>
      <c r="BT234" s="111"/>
      <c r="BU234" s="111"/>
      <c r="BV234" s="111"/>
      <c r="BW234" s="111"/>
      <c r="BX234" s="111"/>
      <c r="BY234" s="111"/>
      <c r="BZ234" s="111"/>
      <c r="CA234" s="111"/>
      <c r="CB234" s="111"/>
      <c r="CC234" s="111"/>
      <c r="CD234" s="111"/>
      <c r="CE234" s="111"/>
      <c r="CF234" s="111"/>
      <c r="CG234" s="111"/>
      <c r="CH234" s="111"/>
      <c r="CI234" s="111"/>
      <c r="CJ234" s="111"/>
      <c r="CK234" s="111"/>
      <c r="CL234" s="111"/>
      <c r="CM234" s="111"/>
      <c r="CN234" s="111"/>
      <c r="CO234" s="111"/>
      <c r="CP234" s="111"/>
      <c r="CQ234" s="111"/>
      <c r="CR234" s="111"/>
      <c r="CS234" s="111"/>
      <c r="CT234" s="111"/>
      <c r="CU234" s="111"/>
      <c r="CV234" s="111"/>
      <c r="CW234" s="111"/>
      <c r="CX234" s="111"/>
      <c r="CY234" s="111"/>
      <c r="CZ234" s="111"/>
      <c r="DA234" s="111"/>
      <c r="DB234" s="111"/>
      <c r="DC234" s="111"/>
      <c r="DD234" s="111"/>
      <c r="DE234" s="111"/>
      <c r="DF234" s="111"/>
      <c r="DG234" s="111"/>
      <c r="DH234" s="111"/>
      <c r="DI234" s="111"/>
    </row>
    <row r="235" spans="1:113" s="112" customFormat="1" ht="22.8" hidden="1" x14ac:dyDescent="0.2">
      <c r="A235" s="30" t="s">
        <v>57</v>
      </c>
      <c r="B235" s="166"/>
      <c r="C235" s="167"/>
      <c r="D235" s="160"/>
      <c r="E235" s="171" t="s">
        <v>3877</v>
      </c>
      <c r="F235" s="161" t="s">
        <v>4660</v>
      </c>
      <c r="G235" s="162" t="s">
        <v>8</v>
      </c>
      <c r="H235" s="163"/>
      <c r="I235" s="164"/>
      <c r="J235" s="165"/>
      <c r="K235" s="58"/>
      <c r="L235" s="56"/>
      <c r="M235" s="56" t="str">
        <f t="shared" si="5"/>
        <v xml:space="preserve"> </v>
      </c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  <c r="AA235" s="111"/>
      <c r="AB235" s="111"/>
      <c r="AC235" s="111"/>
      <c r="AD235" s="111"/>
      <c r="AE235" s="111"/>
      <c r="AF235" s="111"/>
      <c r="AG235" s="111"/>
      <c r="AH235" s="111"/>
      <c r="AI235" s="111"/>
      <c r="AJ235" s="111"/>
      <c r="AK235" s="111"/>
      <c r="AL235" s="111"/>
      <c r="AM235" s="111"/>
      <c r="AN235" s="111"/>
      <c r="AO235" s="111"/>
      <c r="AP235" s="111"/>
      <c r="AQ235" s="111"/>
      <c r="AR235" s="111"/>
      <c r="AS235" s="111"/>
      <c r="AT235" s="111"/>
      <c r="AU235" s="111"/>
      <c r="AV235" s="111"/>
      <c r="AW235" s="111"/>
      <c r="AX235" s="111"/>
      <c r="AY235" s="111"/>
      <c r="AZ235" s="111"/>
      <c r="BA235" s="111"/>
      <c r="BB235" s="111"/>
      <c r="BC235" s="111"/>
      <c r="BD235" s="111"/>
      <c r="BE235" s="111"/>
      <c r="BF235" s="111"/>
      <c r="BG235" s="111"/>
      <c r="BH235" s="111"/>
      <c r="BI235" s="111"/>
      <c r="BJ235" s="111"/>
      <c r="BK235" s="111"/>
      <c r="BL235" s="111"/>
      <c r="BM235" s="111"/>
      <c r="BN235" s="111"/>
      <c r="BO235" s="111"/>
      <c r="BP235" s="111"/>
      <c r="BQ235" s="111"/>
      <c r="BR235" s="111"/>
      <c r="BS235" s="111"/>
      <c r="BT235" s="111"/>
      <c r="BU235" s="111"/>
      <c r="BV235" s="111"/>
      <c r="BW235" s="111"/>
      <c r="BX235" s="111"/>
      <c r="BY235" s="111"/>
      <c r="BZ235" s="111"/>
      <c r="CA235" s="111"/>
      <c r="CB235" s="111"/>
      <c r="CC235" s="111"/>
      <c r="CD235" s="111"/>
      <c r="CE235" s="111"/>
      <c r="CF235" s="111"/>
      <c r="CG235" s="111"/>
      <c r="CH235" s="111"/>
      <c r="CI235" s="111"/>
      <c r="CJ235" s="111"/>
      <c r="CK235" s="111"/>
      <c r="CL235" s="111"/>
      <c r="CM235" s="111"/>
      <c r="CN235" s="111"/>
      <c r="CO235" s="111"/>
      <c r="CP235" s="111"/>
      <c r="CQ235" s="111"/>
      <c r="CR235" s="111"/>
      <c r="CS235" s="111"/>
      <c r="CT235" s="111"/>
      <c r="CU235" s="111"/>
      <c r="CV235" s="111"/>
      <c r="CW235" s="111"/>
      <c r="CX235" s="111"/>
      <c r="CY235" s="111"/>
      <c r="CZ235" s="111"/>
      <c r="DA235" s="111"/>
      <c r="DB235" s="111"/>
      <c r="DC235" s="111"/>
      <c r="DD235" s="111"/>
      <c r="DE235" s="111"/>
      <c r="DF235" s="111"/>
      <c r="DG235" s="111"/>
      <c r="DH235" s="111"/>
      <c r="DI235" s="111"/>
    </row>
    <row r="236" spans="1:113" s="112" customFormat="1" ht="34.200000000000003" hidden="1" x14ac:dyDescent="0.2">
      <c r="A236" s="30" t="s">
        <v>57</v>
      </c>
      <c r="B236" s="166"/>
      <c r="C236" s="167"/>
      <c r="D236" s="160"/>
      <c r="E236" s="171" t="s">
        <v>3878</v>
      </c>
      <c r="F236" s="161" t="s">
        <v>4661</v>
      </c>
      <c r="G236" s="162" t="s">
        <v>8</v>
      </c>
      <c r="H236" s="163"/>
      <c r="I236" s="164"/>
      <c r="J236" s="165"/>
      <c r="K236" s="58"/>
      <c r="L236" s="56"/>
      <c r="M236" s="56" t="str">
        <f t="shared" si="5"/>
        <v xml:space="preserve"> </v>
      </c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  <c r="AA236" s="111"/>
      <c r="AB236" s="111"/>
      <c r="AC236" s="111"/>
      <c r="AD236" s="111"/>
      <c r="AE236" s="111"/>
      <c r="AF236" s="111"/>
      <c r="AG236" s="111"/>
      <c r="AH236" s="111"/>
      <c r="AI236" s="111"/>
      <c r="AJ236" s="111"/>
      <c r="AK236" s="111"/>
      <c r="AL236" s="111"/>
      <c r="AM236" s="111"/>
      <c r="AN236" s="111"/>
      <c r="AO236" s="111"/>
      <c r="AP236" s="111"/>
      <c r="AQ236" s="111"/>
      <c r="AR236" s="111"/>
      <c r="AS236" s="111"/>
      <c r="AT236" s="111"/>
      <c r="AU236" s="111"/>
      <c r="AV236" s="111"/>
      <c r="AW236" s="111"/>
      <c r="AX236" s="111"/>
      <c r="AY236" s="111"/>
      <c r="AZ236" s="111"/>
      <c r="BA236" s="111"/>
      <c r="BB236" s="111"/>
      <c r="BC236" s="111"/>
      <c r="BD236" s="111"/>
      <c r="BE236" s="111"/>
      <c r="BF236" s="111"/>
      <c r="BG236" s="111"/>
      <c r="BH236" s="111"/>
      <c r="BI236" s="111"/>
      <c r="BJ236" s="111"/>
      <c r="BK236" s="111"/>
      <c r="BL236" s="111"/>
      <c r="BM236" s="111"/>
      <c r="BN236" s="111"/>
      <c r="BO236" s="111"/>
      <c r="BP236" s="111"/>
      <c r="BQ236" s="111"/>
      <c r="BR236" s="111"/>
      <c r="BS236" s="111"/>
      <c r="BT236" s="111"/>
      <c r="BU236" s="111"/>
      <c r="BV236" s="111"/>
      <c r="BW236" s="111"/>
      <c r="BX236" s="111"/>
      <c r="BY236" s="111"/>
      <c r="BZ236" s="111"/>
      <c r="CA236" s="111"/>
      <c r="CB236" s="111"/>
      <c r="CC236" s="111"/>
      <c r="CD236" s="111"/>
      <c r="CE236" s="111"/>
      <c r="CF236" s="111"/>
      <c r="CG236" s="111"/>
      <c r="CH236" s="111"/>
      <c r="CI236" s="111"/>
      <c r="CJ236" s="111"/>
      <c r="CK236" s="111"/>
      <c r="CL236" s="111"/>
      <c r="CM236" s="111"/>
      <c r="CN236" s="111"/>
      <c r="CO236" s="111"/>
      <c r="CP236" s="111"/>
      <c r="CQ236" s="111"/>
      <c r="CR236" s="111"/>
      <c r="CS236" s="111"/>
      <c r="CT236" s="111"/>
      <c r="CU236" s="111"/>
      <c r="CV236" s="111"/>
      <c r="CW236" s="111"/>
      <c r="CX236" s="111"/>
      <c r="CY236" s="111"/>
      <c r="CZ236" s="111"/>
      <c r="DA236" s="111"/>
      <c r="DB236" s="111"/>
      <c r="DC236" s="111"/>
      <c r="DD236" s="111"/>
      <c r="DE236" s="111"/>
      <c r="DF236" s="111"/>
      <c r="DG236" s="111"/>
      <c r="DH236" s="111"/>
      <c r="DI236" s="111"/>
    </row>
    <row r="237" spans="1:113" s="112" customFormat="1" ht="34.200000000000003" hidden="1" x14ac:dyDescent="0.2">
      <c r="A237" s="30" t="s">
        <v>57</v>
      </c>
      <c r="B237" s="166"/>
      <c r="C237" s="167"/>
      <c r="D237" s="160"/>
      <c r="E237" s="171" t="s">
        <v>3879</v>
      </c>
      <c r="F237" s="161" t="s">
        <v>4662</v>
      </c>
      <c r="G237" s="162" t="s">
        <v>8</v>
      </c>
      <c r="H237" s="163"/>
      <c r="I237" s="164"/>
      <c r="J237" s="165"/>
      <c r="K237" s="58"/>
      <c r="L237" s="56"/>
      <c r="M237" s="56" t="str">
        <f t="shared" si="5"/>
        <v xml:space="preserve"> </v>
      </c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  <c r="AA237" s="111"/>
      <c r="AB237" s="111"/>
      <c r="AC237" s="111"/>
      <c r="AD237" s="111"/>
      <c r="AE237" s="111"/>
      <c r="AF237" s="111"/>
      <c r="AG237" s="111"/>
      <c r="AH237" s="111"/>
      <c r="AI237" s="111"/>
      <c r="AJ237" s="111"/>
      <c r="AK237" s="111"/>
      <c r="AL237" s="111"/>
      <c r="AM237" s="111"/>
      <c r="AN237" s="111"/>
      <c r="AO237" s="111"/>
      <c r="AP237" s="111"/>
      <c r="AQ237" s="111"/>
      <c r="AR237" s="111"/>
      <c r="AS237" s="111"/>
      <c r="AT237" s="111"/>
      <c r="AU237" s="111"/>
      <c r="AV237" s="111"/>
      <c r="AW237" s="111"/>
      <c r="AX237" s="111"/>
      <c r="AY237" s="111"/>
      <c r="AZ237" s="111"/>
      <c r="BA237" s="111"/>
      <c r="BB237" s="111"/>
      <c r="BC237" s="111"/>
      <c r="BD237" s="111"/>
      <c r="BE237" s="111"/>
      <c r="BF237" s="111"/>
      <c r="BG237" s="111"/>
      <c r="BH237" s="111"/>
      <c r="BI237" s="111"/>
      <c r="BJ237" s="111"/>
      <c r="BK237" s="111"/>
      <c r="BL237" s="111"/>
      <c r="BM237" s="111"/>
      <c r="BN237" s="111"/>
      <c r="BO237" s="111"/>
      <c r="BP237" s="111"/>
      <c r="BQ237" s="111"/>
      <c r="BR237" s="111"/>
      <c r="BS237" s="111"/>
      <c r="BT237" s="111"/>
      <c r="BU237" s="111"/>
      <c r="BV237" s="111"/>
      <c r="BW237" s="111"/>
      <c r="BX237" s="111"/>
      <c r="BY237" s="111"/>
      <c r="BZ237" s="111"/>
      <c r="CA237" s="111"/>
      <c r="CB237" s="111"/>
      <c r="CC237" s="111"/>
      <c r="CD237" s="111"/>
      <c r="CE237" s="111"/>
      <c r="CF237" s="111"/>
      <c r="CG237" s="111"/>
      <c r="CH237" s="111"/>
      <c r="CI237" s="111"/>
      <c r="CJ237" s="111"/>
      <c r="CK237" s="111"/>
      <c r="CL237" s="111"/>
      <c r="CM237" s="111"/>
      <c r="CN237" s="111"/>
      <c r="CO237" s="111"/>
      <c r="CP237" s="111"/>
      <c r="CQ237" s="111"/>
      <c r="CR237" s="111"/>
      <c r="CS237" s="111"/>
      <c r="CT237" s="111"/>
      <c r="CU237" s="111"/>
      <c r="CV237" s="111"/>
      <c r="CW237" s="111"/>
      <c r="CX237" s="111"/>
      <c r="CY237" s="111"/>
      <c r="CZ237" s="111"/>
      <c r="DA237" s="111"/>
      <c r="DB237" s="111"/>
      <c r="DC237" s="111"/>
      <c r="DD237" s="111"/>
      <c r="DE237" s="111"/>
      <c r="DF237" s="111"/>
      <c r="DG237" s="111"/>
      <c r="DH237" s="111"/>
      <c r="DI237" s="111"/>
    </row>
    <row r="238" spans="1:113" s="112" customFormat="1" hidden="1" x14ac:dyDescent="0.2">
      <c r="A238" s="30" t="s">
        <v>59</v>
      </c>
      <c r="B238" s="155"/>
      <c r="C238" s="151"/>
      <c r="D238" s="52" t="s">
        <v>3851</v>
      </c>
      <c r="E238" s="157"/>
      <c r="F238" s="53" t="s">
        <v>4663</v>
      </c>
      <c r="G238" s="54"/>
      <c r="H238" s="55"/>
      <c r="I238" s="56"/>
      <c r="J238" s="57"/>
      <c r="K238" s="58"/>
      <c r="L238" s="56"/>
      <c r="M238" s="56" t="str">
        <f>IF(ISNUMBER(H238),L238*H238,IF(ISNUMBER(J238),J238,IF(J238="RATE ONLY",LOWER("RATE ONLY")," ")))</f>
        <v xml:space="preserve"> </v>
      </c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  <c r="AA238" s="111"/>
      <c r="AB238" s="111"/>
      <c r="AC238" s="111"/>
      <c r="AD238" s="111"/>
      <c r="AE238" s="111"/>
      <c r="AF238" s="111"/>
      <c r="AG238" s="111"/>
      <c r="AH238" s="111"/>
      <c r="AI238" s="111"/>
      <c r="AJ238" s="111"/>
      <c r="AK238" s="111"/>
      <c r="AL238" s="111"/>
      <c r="AM238" s="111"/>
      <c r="AN238" s="111"/>
      <c r="AO238" s="111"/>
      <c r="AP238" s="111"/>
      <c r="AQ238" s="111"/>
      <c r="AR238" s="111"/>
      <c r="AS238" s="111"/>
      <c r="AT238" s="111"/>
      <c r="AU238" s="111"/>
      <c r="AV238" s="111"/>
      <c r="AW238" s="111"/>
      <c r="AX238" s="111"/>
      <c r="AY238" s="111"/>
      <c r="AZ238" s="111"/>
      <c r="BA238" s="111"/>
      <c r="BB238" s="111"/>
      <c r="BC238" s="111"/>
      <c r="BD238" s="111"/>
      <c r="BE238" s="111"/>
      <c r="BF238" s="111"/>
      <c r="BG238" s="111"/>
      <c r="BH238" s="111"/>
      <c r="BI238" s="111"/>
      <c r="BJ238" s="111"/>
      <c r="BK238" s="111"/>
      <c r="BL238" s="111"/>
      <c r="BM238" s="111"/>
      <c r="BN238" s="111"/>
      <c r="BO238" s="111"/>
      <c r="BP238" s="111"/>
      <c r="BQ238" s="111"/>
      <c r="BR238" s="111"/>
      <c r="BS238" s="111"/>
      <c r="BT238" s="111"/>
      <c r="BU238" s="111"/>
      <c r="BV238" s="111"/>
      <c r="BW238" s="111"/>
      <c r="BX238" s="111"/>
      <c r="BY238" s="111"/>
      <c r="BZ238" s="111"/>
      <c r="CA238" s="111"/>
      <c r="CB238" s="111"/>
      <c r="CC238" s="111"/>
      <c r="CD238" s="111"/>
      <c r="CE238" s="111"/>
      <c r="CF238" s="111"/>
      <c r="CG238" s="111"/>
      <c r="CH238" s="111"/>
      <c r="CI238" s="111"/>
      <c r="CJ238" s="111"/>
      <c r="CK238" s="111"/>
      <c r="CL238" s="111"/>
      <c r="CM238" s="111"/>
      <c r="CN238" s="111"/>
      <c r="CO238" s="111"/>
      <c r="CP238" s="111"/>
      <c r="CQ238" s="111"/>
      <c r="CR238" s="111"/>
      <c r="CS238" s="111"/>
      <c r="CT238" s="111"/>
      <c r="CU238" s="111"/>
      <c r="CV238" s="111"/>
      <c r="CW238" s="111"/>
      <c r="CX238" s="111"/>
      <c r="CY238" s="111"/>
      <c r="CZ238" s="111"/>
      <c r="DA238" s="111"/>
      <c r="DB238" s="111"/>
      <c r="DC238" s="111"/>
      <c r="DD238" s="111"/>
      <c r="DE238" s="111"/>
      <c r="DF238" s="111"/>
      <c r="DG238" s="111"/>
      <c r="DH238" s="111"/>
      <c r="DI238" s="111"/>
    </row>
    <row r="239" spans="1:113" s="112" customFormat="1" hidden="1" x14ac:dyDescent="0.2">
      <c r="A239" s="30"/>
      <c r="B239" s="42"/>
      <c r="C239" s="51"/>
      <c r="D239" s="52"/>
      <c r="E239" s="51"/>
      <c r="F239" s="53"/>
      <c r="G239" s="103"/>
      <c r="H239" s="45"/>
      <c r="I239" s="104"/>
      <c r="J239" s="105"/>
      <c r="K239" s="48"/>
      <c r="L239" s="106"/>
      <c r="M239" s="104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  <c r="AA239" s="111"/>
      <c r="AB239" s="111"/>
      <c r="AC239" s="111"/>
      <c r="AD239" s="111"/>
      <c r="AE239" s="111"/>
      <c r="AF239" s="111"/>
      <c r="AG239" s="111"/>
      <c r="AH239" s="111"/>
      <c r="AI239" s="111"/>
      <c r="AJ239" s="111"/>
      <c r="AK239" s="111"/>
      <c r="AL239" s="111"/>
      <c r="AM239" s="111"/>
      <c r="AN239" s="111"/>
      <c r="AO239" s="111"/>
      <c r="AP239" s="111"/>
      <c r="AQ239" s="111"/>
      <c r="AR239" s="111"/>
      <c r="AS239" s="111"/>
      <c r="AT239" s="111"/>
      <c r="AU239" s="111"/>
      <c r="AV239" s="111"/>
      <c r="AW239" s="111"/>
      <c r="AX239" s="111"/>
      <c r="AY239" s="111"/>
      <c r="AZ239" s="111"/>
      <c r="BA239" s="111"/>
      <c r="BB239" s="111"/>
      <c r="BC239" s="111"/>
      <c r="BD239" s="111"/>
      <c r="BE239" s="111"/>
      <c r="BF239" s="111"/>
      <c r="BG239" s="111"/>
      <c r="BH239" s="111"/>
      <c r="BI239" s="111"/>
      <c r="BJ239" s="111"/>
      <c r="BK239" s="111"/>
      <c r="BL239" s="111"/>
      <c r="BM239" s="111"/>
      <c r="BN239" s="111"/>
      <c r="BO239" s="111"/>
      <c r="BP239" s="111"/>
      <c r="BQ239" s="111"/>
      <c r="BR239" s="111"/>
      <c r="BS239" s="111"/>
      <c r="BT239" s="111"/>
      <c r="BU239" s="111"/>
      <c r="BV239" s="111"/>
      <c r="BW239" s="111"/>
      <c r="BX239" s="111"/>
      <c r="BY239" s="111"/>
      <c r="BZ239" s="111"/>
      <c r="CA239" s="111"/>
      <c r="CB239" s="111"/>
      <c r="CC239" s="111"/>
      <c r="CD239" s="111"/>
      <c r="CE239" s="111"/>
      <c r="CF239" s="111"/>
      <c r="CG239" s="111"/>
      <c r="CH239" s="111"/>
      <c r="CI239" s="111"/>
      <c r="CJ239" s="111"/>
      <c r="CK239" s="111"/>
      <c r="CL239" s="111"/>
      <c r="CM239" s="111"/>
      <c r="CN239" s="111"/>
      <c r="CO239" s="111"/>
      <c r="CP239" s="111"/>
      <c r="CQ239" s="111"/>
      <c r="CR239" s="111"/>
      <c r="CS239" s="111"/>
      <c r="CT239" s="111"/>
      <c r="CU239" s="111"/>
      <c r="CV239" s="111"/>
      <c r="CW239" s="111"/>
      <c r="CX239" s="111"/>
      <c r="CY239" s="111"/>
      <c r="CZ239" s="111"/>
      <c r="DA239" s="111"/>
      <c r="DB239" s="111"/>
      <c r="DC239" s="111"/>
      <c r="DD239" s="111"/>
      <c r="DE239" s="111"/>
      <c r="DF239" s="111"/>
      <c r="DG239" s="111"/>
      <c r="DH239" s="111"/>
      <c r="DI239" s="111"/>
    </row>
    <row r="240" spans="1:113" s="112" customFormat="1" ht="22.8" hidden="1" x14ac:dyDescent="0.2">
      <c r="A240" s="30" t="s">
        <v>57</v>
      </c>
      <c r="B240" s="166"/>
      <c r="C240" s="167"/>
      <c r="D240" s="160"/>
      <c r="E240" s="171" t="s">
        <v>3877</v>
      </c>
      <c r="F240" s="161" t="s">
        <v>4660</v>
      </c>
      <c r="G240" s="162" t="s">
        <v>8</v>
      </c>
      <c r="H240" s="163"/>
      <c r="I240" s="164"/>
      <c r="J240" s="165"/>
      <c r="K240" s="58"/>
      <c r="L240" s="56"/>
      <c r="M240" s="56" t="str">
        <f t="shared" ref="M240:M282" si="6">IF(ISNUMBER(H240),L240*H240,IF(ISNUMBER(J240),J240,IF(J240="RATE ONLY",LOWER("RATE ONLY")," ")))</f>
        <v xml:space="preserve"> </v>
      </c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  <c r="AA240" s="111"/>
      <c r="AB240" s="111"/>
      <c r="AC240" s="111"/>
      <c r="AD240" s="111"/>
      <c r="AE240" s="111"/>
      <c r="AF240" s="111"/>
      <c r="AG240" s="111"/>
      <c r="AH240" s="111"/>
      <c r="AI240" s="111"/>
      <c r="AJ240" s="111"/>
      <c r="AK240" s="111"/>
      <c r="AL240" s="111"/>
      <c r="AM240" s="111"/>
      <c r="AN240" s="111"/>
      <c r="AO240" s="111"/>
      <c r="AP240" s="111"/>
      <c r="AQ240" s="111"/>
      <c r="AR240" s="111"/>
      <c r="AS240" s="111"/>
      <c r="AT240" s="111"/>
      <c r="AU240" s="111"/>
      <c r="AV240" s="111"/>
      <c r="AW240" s="111"/>
      <c r="AX240" s="111"/>
      <c r="AY240" s="111"/>
      <c r="AZ240" s="111"/>
      <c r="BA240" s="111"/>
      <c r="BB240" s="111"/>
      <c r="BC240" s="111"/>
      <c r="BD240" s="111"/>
      <c r="BE240" s="111"/>
      <c r="BF240" s="111"/>
      <c r="BG240" s="111"/>
      <c r="BH240" s="111"/>
      <c r="BI240" s="111"/>
      <c r="BJ240" s="111"/>
      <c r="BK240" s="111"/>
      <c r="BL240" s="111"/>
      <c r="BM240" s="111"/>
      <c r="BN240" s="111"/>
      <c r="BO240" s="111"/>
      <c r="BP240" s="111"/>
      <c r="BQ240" s="111"/>
      <c r="BR240" s="111"/>
      <c r="BS240" s="111"/>
      <c r="BT240" s="111"/>
      <c r="BU240" s="111"/>
      <c r="BV240" s="111"/>
      <c r="BW240" s="111"/>
      <c r="BX240" s="111"/>
      <c r="BY240" s="111"/>
      <c r="BZ240" s="111"/>
      <c r="CA240" s="111"/>
      <c r="CB240" s="111"/>
      <c r="CC240" s="111"/>
      <c r="CD240" s="111"/>
      <c r="CE240" s="111"/>
      <c r="CF240" s="111"/>
      <c r="CG240" s="111"/>
      <c r="CH240" s="111"/>
      <c r="CI240" s="111"/>
      <c r="CJ240" s="111"/>
      <c r="CK240" s="111"/>
      <c r="CL240" s="111"/>
      <c r="CM240" s="111"/>
      <c r="CN240" s="111"/>
      <c r="CO240" s="111"/>
      <c r="CP240" s="111"/>
      <c r="CQ240" s="111"/>
      <c r="CR240" s="111"/>
      <c r="CS240" s="111"/>
      <c r="CT240" s="111"/>
      <c r="CU240" s="111"/>
      <c r="CV240" s="111"/>
      <c r="CW240" s="111"/>
      <c r="CX240" s="111"/>
      <c r="CY240" s="111"/>
      <c r="CZ240" s="111"/>
      <c r="DA240" s="111"/>
      <c r="DB240" s="111"/>
      <c r="DC240" s="111"/>
      <c r="DD240" s="111"/>
      <c r="DE240" s="111"/>
      <c r="DF240" s="111"/>
      <c r="DG240" s="111"/>
      <c r="DH240" s="111"/>
      <c r="DI240" s="111"/>
    </row>
    <row r="241" spans="1:113" s="112" customFormat="1" ht="34.200000000000003" hidden="1" x14ac:dyDescent="0.2">
      <c r="A241" s="30" t="s">
        <v>57</v>
      </c>
      <c r="B241" s="166"/>
      <c r="C241" s="167"/>
      <c r="D241" s="160"/>
      <c r="E241" s="171" t="s">
        <v>3878</v>
      </c>
      <c r="F241" s="161" t="s">
        <v>4661</v>
      </c>
      <c r="G241" s="162" t="s">
        <v>8</v>
      </c>
      <c r="H241" s="163"/>
      <c r="I241" s="164"/>
      <c r="J241" s="165"/>
      <c r="K241" s="58"/>
      <c r="L241" s="56"/>
      <c r="M241" s="56" t="str">
        <f t="shared" si="6"/>
        <v xml:space="preserve"> </v>
      </c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  <c r="AA241" s="111"/>
      <c r="AB241" s="111"/>
      <c r="AC241" s="111"/>
      <c r="AD241" s="111"/>
      <c r="AE241" s="111"/>
      <c r="AF241" s="111"/>
      <c r="AG241" s="111"/>
      <c r="AH241" s="111"/>
      <c r="AI241" s="111"/>
      <c r="AJ241" s="111"/>
      <c r="AK241" s="111"/>
      <c r="AL241" s="111"/>
      <c r="AM241" s="111"/>
      <c r="AN241" s="111"/>
      <c r="AO241" s="111"/>
      <c r="AP241" s="111"/>
      <c r="AQ241" s="111"/>
      <c r="AR241" s="111"/>
      <c r="AS241" s="111"/>
      <c r="AT241" s="111"/>
      <c r="AU241" s="111"/>
      <c r="AV241" s="111"/>
      <c r="AW241" s="111"/>
      <c r="AX241" s="111"/>
      <c r="AY241" s="111"/>
      <c r="AZ241" s="111"/>
      <c r="BA241" s="111"/>
      <c r="BB241" s="111"/>
      <c r="BC241" s="111"/>
      <c r="BD241" s="111"/>
      <c r="BE241" s="111"/>
      <c r="BF241" s="111"/>
      <c r="BG241" s="111"/>
      <c r="BH241" s="111"/>
      <c r="BI241" s="111"/>
      <c r="BJ241" s="111"/>
      <c r="BK241" s="111"/>
      <c r="BL241" s="111"/>
      <c r="BM241" s="111"/>
      <c r="BN241" s="111"/>
      <c r="BO241" s="111"/>
      <c r="BP241" s="111"/>
      <c r="BQ241" s="111"/>
      <c r="BR241" s="111"/>
      <c r="BS241" s="111"/>
      <c r="BT241" s="111"/>
      <c r="BU241" s="111"/>
      <c r="BV241" s="111"/>
      <c r="BW241" s="111"/>
      <c r="BX241" s="111"/>
      <c r="BY241" s="111"/>
      <c r="BZ241" s="111"/>
      <c r="CA241" s="111"/>
      <c r="CB241" s="111"/>
      <c r="CC241" s="111"/>
      <c r="CD241" s="111"/>
      <c r="CE241" s="111"/>
      <c r="CF241" s="111"/>
      <c r="CG241" s="111"/>
      <c r="CH241" s="111"/>
      <c r="CI241" s="111"/>
      <c r="CJ241" s="111"/>
      <c r="CK241" s="111"/>
      <c r="CL241" s="111"/>
      <c r="CM241" s="111"/>
      <c r="CN241" s="111"/>
      <c r="CO241" s="111"/>
      <c r="CP241" s="111"/>
      <c r="CQ241" s="111"/>
      <c r="CR241" s="111"/>
      <c r="CS241" s="111"/>
      <c r="CT241" s="111"/>
      <c r="CU241" s="111"/>
      <c r="CV241" s="111"/>
      <c r="CW241" s="111"/>
      <c r="CX241" s="111"/>
      <c r="CY241" s="111"/>
      <c r="CZ241" s="111"/>
      <c r="DA241" s="111"/>
      <c r="DB241" s="111"/>
      <c r="DC241" s="111"/>
      <c r="DD241" s="111"/>
      <c r="DE241" s="111"/>
      <c r="DF241" s="111"/>
      <c r="DG241" s="111"/>
      <c r="DH241" s="111"/>
      <c r="DI241" s="111"/>
    </row>
    <row r="242" spans="1:113" s="112" customFormat="1" ht="34.200000000000003" hidden="1" x14ac:dyDescent="0.2">
      <c r="A242" s="30" t="s">
        <v>57</v>
      </c>
      <c r="B242" s="166"/>
      <c r="C242" s="167"/>
      <c r="D242" s="160"/>
      <c r="E242" s="171" t="s">
        <v>3879</v>
      </c>
      <c r="F242" s="161" t="s">
        <v>4662</v>
      </c>
      <c r="G242" s="162" t="s">
        <v>8</v>
      </c>
      <c r="H242" s="163"/>
      <c r="I242" s="164"/>
      <c r="J242" s="165"/>
      <c r="K242" s="58"/>
      <c r="L242" s="56"/>
      <c r="M242" s="56" t="str">
        <f t="shared" si="6"/>
        <v xml:space="preserve"> </v>
      </c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  <c r="AA242" s="111"/>
      <c r="AB242" s="111"/>
      <c r="AC242" s="111"/>
      <c r="AD242" s="111"/>
      <c r="AE242" s="111"/>
      <c r="AF242" s="111"/>
      <c r="AG242" s="111"/>
      <c r="AH242" s="111"/>
      <c r="AI242" s="111"/>
      <c r="AJ242" s="111"/>
      <c r="AK242" s="111"/>
      <c r="AL242" s="111"/>
      <c r="AM242" s="111"/>
      <c r="AN242" s="111"/>
      <c r="AO242" s="111"/>
      <c r="AP242" s="111"/>
      <c r="AQ242" s="111"/>
      <c r="AR242" s="111"/>
      <c r="AS242" s="111"/>
      <c r="AT242" s="111"/>
      <c r="AU242" s="111"/>
      <c r="AV242" s="111"/>
      <c r="AW242" s="111"/>
      <c r="AX242" s="111"/>
      <c r="AY242" s="111"/>
      <c r="AZ242" s="111"/>
      <c r="BA242" s="111"/>
      <c r="BB242" s="111"/>
      <c r="BC242" s="111"/>
      <c r="BD242" s="111"/>
      <c r="BE242" s="111"/>
      <c r="BF242" s="111"/>
      <c r="BG242" s="111"/>
      <c r="BH242" s="111"/>
      <c r="BI242" s="111"/>
      <c r="BJ242" s="111"/>
      <c r="BK242" s="111"/>
      <c r="BL242" s="111"/>
      <c r="BM242" s="111"/>
      <c r="BN242" s="111"/>
      <c r="BO242" s="111"/>
      <c r="BP242" s="111"/>
      <c r="BQ242" s="111"/>
      <c r="BR242" s="111"/>
      <c r="BS242" s="111"/>
      <c r="BT242" s="111"/>
      <c r="BU242" s="111"/>
      <c r="BV242" s="111"/>
      <c r="BW242" s="111"/>
      <c r="BX242" s="111"/>
      <c r="BY242" s="111"/>
      <c r="BZ242" s="111"/>
      <c r="CA242" s="111"/>
      <c r="CB242" s="111"/>
      <c r="CC242" s="111"/>
      <c r="CD242" s="111"/>
      <c r="CE242" s="111"/>
      <c r="CF242" s="111"/>
      <c r="CG242" s="111"/>
      <c r="CH242" s="111"/>
      <c r="CI242" s="111"/>
      <c r="CJ242" s="111"/>
      <c r="CK242" s="111"/>
      <c r="CL242" s="111"/>
      <c r="CM242" s="111"/>
      <c r="CN242" s="111"/>
      <c r="CO242" s="111"/>
      <c r="CP242" s="111"/>
      <c r="CQ242" s="111"/>
      <c r="CR242" s="111"/>
      <c r="CS242" s="111"/>
      <c r="CT242" s="111"/>
      <c r="CU242" s="111"/>
      <c r="CV242" s="111"/>
      <c r="CW242" s="111"/>
      <c r="CX242" s="111"/>
      <c r="CY242" s="111"/>
      <c r="CZ242" s="111"/>
      <c r="DA242" s="111"/>
      <c r="DB242" s="111"/>
      <c r="DC242" s="111"/>
      <c r="DD242" s="111"/>
      <c r="DE242" s="111"/>
      <c r="DF242" s="111"/>
      <c r="DG242" s="111"/>
      <c r="DH242" s="111"/>
      <c r="DI242" s="111"/>
    </row>
    <row r="243" spans="1:113" s="112" customFormat="1" ht="22.8" hidden="1" x14ac:dyDescent="0.2">
      <c r="A243" s="30" t="s">
        <v>59</v>
      </c>
      <c r="B243" s="155"/>
      <c r="C243" s="151"/>
      <c r="D243" s="52" t="s">
        <v>3852</v>
      </c>
      <c r="E243" s="157"/>
      <c r="F243" s="53" t="s">
        <v>4664</v>
      </c>
      <c r="G243" s="54"/>
      <c r="H243" s="55"/>
      <c r="I243" s="56"/>
      <c r="J243" s="57"/>
      <c r="K243" s="58"/>
      <c r="L243" s="56"/>
      <c r="M243" s="56" t="str">
        <f>IF(ISNUMBER(H243),L243*H243,IF(ISNUMBER(J243),J243,IF(J243="RATE ONLY",LOWER("RATE ONLY")," ")))</f>
        <v xml:space="preserve"> </v>
      </c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  <c r="AA243" s="111"/>
      <c r="AB243" s="111"/>
      <c r="AC243" s="111"/>
      <c r="AD243" s="111"/>
      <c r="AE243" s="111"/>
      <c r="AF243" s="111"/>
      <c r="AG243" s="111"/>
      <c r="AH243" s="111"/>
      <c r="AI243" s="111"/>
      <c r="AJ243" s="111"/>
      <c r="AK243" s="111"/>
      <c r="AL243" s="111"/>
      <c r="AM243" s="111"/>
      <c r="AN243" s="111"/>
      <c r="AO243" s="111"/>
      <c r="AP243" s="111"/>
      <c r="AQ243" s="111"/>
      <c r="AR243" s="111"/>
      <c r="AS243" s="111"/>
      <c r="AT243" s="111"/>
      <c r="AU243" s="111"/>
      <c r="AV243" s="111"/>
      <c r="AW243" s="111"/>
      <c r="AX243" s="111"/>
      <c r="AY243" s="111"/>
      <c r="AZ243" s="111"/>
      <c r="BA243" s="111"/>
      <c r="BB243" s="111"/>
      <c r="BC243" s="111"/>
      <c r="BD243" s="111"/>
      <c r="BE243" s="111"/>
      <c r="BF243" s="111"/>
      <c r="BG243" s="111"/>
      <c r="BH243" s="111"/>
      <c r="BI243" s="111"/>
      <c r="BJ243" s="111"/>
      <c r="BK243" s="111"/>
      <c r="BL243" s="111"/>
      <c r="BM243" s="111"/>
      <c r="BN243" s="111"/>
      <c r="BO243" s="111"/>
      <c r="BP243" s="111"/>
      <c r="BQ243" s="111"/>
      <c r="BR243" s="111"/>
      <c r="BS243" s="111"/>
      <c r="BT243" s="111"/>
      <c r="BU243" s="111"/>
      <c r="BV243" s="111"/>
      <c r="BW243" s="111"/>
      <c r="BX243" s="111"/>
      <c r="BY243" s="111"/>
      <c r="BZ243" s="111"/>
      <c r="CA243" s="111"/>
      <c r="CB243" s="111"/>
      <c r="CC243" s="111"/>
      <c r="CD243" s="111"/>
      <c r="CE243" s="111"/>
      <c r="CF243" s="111"/>
      <c r="CG243" s="111"/>
      <c r="CH243" s="111"/>
      <c r="CI243" s="111"/>
      <c r="CJ243" s="111"/>
      <c r="CK243" s="111"/>
      <c r="CL243" s="111"/>
      <c r="CM243" s="111"/>
      <c r="CN243" s="111"/>
      <c r="CO243" s="111"/>
      <c r="CP243" s="111"/>
      <c r="CQ243" s="111"/>
      <c r="CR243" s="111"/>
      <c r="CS243" s="111"/>
      <c r="CT243" s="111"/>
      <c r="CU243" s="111"/>
      <c r="CV243" s="111"/>
      <c r="CW243" s="111"/>
      <c r="CX243" s="111"/>
      <c r="CY243" s="111"/>
      <c r="CZ243" s="111"/>
      <c r="DA243" s="111"/>
      <c r="DB243" s="111"/>
      <c r="DC243" s="111"/>
      <c r="DD243" s="111"/>
      <c r="DE243" s="111"/>
      <c r="DF243" s="111"/>
      <c r="DG243" s="111"/>
      <c r="DH243" s="111"/>
      <c r="DI243" s="111"/>
    </row>
    <row r="244" spans="1:113" s="112" customFormat="1" hidden="1" x14ac:dyDescent="0.2">
      <c r="A244" s="30"/>
      <c r="B244" s="42"/>
      <c r="C244" s="51"/>
      <c r="D244" s="52"/>
      <c r="E244" s="51"/>
      <c r="F244" s="53"/>
      <c r="G244" s="103"/>
      <c r="H244" s="45"/>
      <c r="I244" s="104"/>
      <c r="J244" s="105"/>
      <c r="K244" s="48"/>
      <c r="L244" s="106"/>
      <c r="M244" s="104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111"/>
      <c r="AD244" s="111"/>
      <c r="AE244" s="111"/>
      <c r="AF244" s="111"/>
      <c r="AG244" s="111"/>
      <c r="AH244" s="111"/>
      <c r="AI244" s="111"/>
      <c r="AJ244" s="111"/>
      <c r="AK244" s="111"/>
      <c r="AL244" s="111"/>
      <c r="AM244" s="111"/>
      <c r="AN244" s="111"/>
      <c r="AO244" s="111"/>
      <c r="AP244" s="111"/>
      <c r="AQ244" s="111"/>
      <c r="AR244" s="111"/>
      <c r="AS244" s="111"/>
      <c r="AT244" s="111"/>
      <c r="AU244" s="111"/>
      <c r="AV244" s="111"/>
      <c r="AW244" s="111"/>
      <c r="AX244" s="111"/>
      <c r="AY244" s="111"/>
      <c r="AZ244" s="111"/>
      <c r="BA244" s="111"/>
      <c r="BB244" s="111"/>
      <c r="BC244" s="111"/>
      <c r="BD244" s="111"/>
      <c r="BE244" s="111"/>
      <c r="BF244" s="111"/>
      <c r="BG244" s="111"/>
      <c r="BH244" s="111"/>
      <c r="BI244" s="111"/>
      <c r="BJ244" s="111"/>
      <c r="BK244" s="111"/>
      <c r="BL244" s="111"/>
      <c r="BM244" s="111"/>
      <c r="BN244" s="111"/>
      <c r="BO244" s="111"/>
      <c r="BP244" s="111"/>
      <c r="BQ244" s="111"/>
      <c r="BR244" s="111"/>
      <c r="BS244" s="111"/>
      <c r="BT244" s="111"/>
      <c r="BU244" s="111"/>
      <c r="BV244" s="111"/>
      <c r="BW244" s="111"/>
      <c r="BX244" s="111"/>
      <c r="BY244" s="111"/>
      <c r="BZ244" s="111"/>
      <c r="CA244" s="111"/>
      <c r="CB244" s="111"/>
      <c r="CC244" s="111"/>
      <c r="CD244" s="111"/>
      <c r="CE244" s="111"/>
      <c r="CF244" s="111"/>
      <c r="CG244" s="111"/>
      <c r="CH244" s="111"/>
      <c r="CI244" s="111"/>
      <c r="CJ244" s="111"/>
      <c r="CK244" s="111"/>
      <c r="CL244" s="111"/>
      <c r="CM244" s="111"/>
      <c r="CN244" s="111"/>
      <c r="CO244" s="111"/>
      <c r="CP244" s="111"/>
      <c r="CQ244" s="111"/>
      <c r="CR244" s="111"/>
      <c r="CS244" s="111"/>
      <c r="CT244" s="111"/>
      <c r="CU244" s="111"/>
      <c r="CV244" s="111"/>
      <c r="CW244" s="111"/>
      <c r="CX244" s="111"/>
      <c r="CY244" s="111"/>
      <c r="CZ244" s="111"/>
      <c r="DA244" s="111"/>
      <c r="DB244" s="111"/>
      <c r="DC244" s="111"/>
      <c r="DD244" s="111"/>
      <c r="DE244" s="111"/>
      <c r="DF244" s="111"/>
      <c r="DG244" s="111"/>
      <c r="DH244" s="111"/>
      <c r="DI244" s="111"/>
    </row>
    <row r="245" spans="1:113" s="112" customFormat="1" ht="22.8" hidden="1" x14ac:dyDescent="0.2">
      <c r="A245" s="30" t="s">
        <v>57</v>
      </c>
      <c r="B245" s="166"/>
      <c r="C245" s="167"/>
      <c r="D245" s="160"/>
      <c r="E245" s="171" t="s">
        <v>3877</v>
      </c>
      <c r="F245" s="161" t="s">
        <v>4660</v>
      </c>
      <c r="G245" s="162" t="s">
        <v>8</v>
      </c>
      <c r="H245" s="163"/>
      <c r="I245" s="164"/>
      <c r="J245" s="165"/>
      <c r="K245" s="58"/>
      <c r="L245" s="56"/>
      <c r="M245" s="56" t="str">
        <f t="shared" si="6"/>
        <v xml:space="preserve"> </v>
      </c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  <c r="AA245" s="111"/>
      <c r="AB245" s="111"/>
      <c r="AC245" s="111"/>
      <c r="AD245" s="111"/>
      <c r="AE245" s="111"/>
      <c r="AF245" s="111"/>
      <c r="AG245" s="111"/>
      <c r="AH245" s="111"/>
      <c r="AI245" s="111"/>
      <c r="AJ245" s="111"/>
      <c r="AK245" s="111"/>
      <c r="AL245" s="111"/>
      <c r="AM245" s="111"/>
      <c r="AN245" s="111"/>
      <c r="AO245" s="111"/>
      <c r="AP245" s="111"/>
      <c r="AQ245" s="111"/>
      <c r="AR245" s="111"/>
      <c r="AS245" s="111"/>
      <c r="AT245" s="111"/>
      <c r="AU245" s="111"/>
      <c r="AV245" s="111"/>
      <c r="AW245" s="111"/>
      <c r="AX245" s="111"/>
      <c r="AY245" s="111"/>
      <c r="AZ245" s="111"/>
      <c r="BA245" s="111"/>
      <c r="BB245" s="111"/>
      <c r="BC245" s="111"/>
      <c r="BD245" s="111"/>
      <c r="BE245" s="111"/>
      <c r="BF245" s="111"/>
      <c r="BG245" s="111"/>
      <c r="BH245" s="111"/>
      <c r="BI245" s="111"/>
      <c r="BJ245" s="111"/>
      <c r="BK245" s="111"/>
      <c r="BL245" s="111"/>
      <c r="BM245" s="111"/>
      <c r="BN245" s="111"/>
      <c r="BO245" s="111"/>
      <c r="BP245" s="111"/>
      <c r="BQ245" s="111"/>
      <c r="BR245" s="111"/>
      <c r="BS245" s="111"/>
      <c r="BT245" s="111"/>
      <c r="BU245" s="111"/>
      <c r="BV245" s="111"/>
      <c r="BW245" s="111"/>
      <c r="BX245" s="111"/>
      <c r="BY245" s="111"/>
      <c r="BZ245" s="111"/>
      <c r="CA245" s="111"/>
      <c r="CB245" s="111"/>
      <c r="CC245" s="111"/>
      <c r="CD245" s="111"/>
      <c r="CE245" s="111"/>
      <c r="CF245" s="111"/>
      <c r="CG245" s="111"/>
      <c r="CH245" s="111"/>
      <c r="CI245" s="111"/>
      <c r="CJ245" s="111"/>
      <c r="CK245" s="111"/>
      <c r="CL245" s="111"/>
      <c r="CM245" s="111"/>
      <c r="CN245" s="111"/>
      <c r="CO245" s="111"/>
      <c r="CP245" s="111"/>
      <c r="CQ245" s="111"/>
      <c r="CR245" s="111"/>
      <c r="CS245" s="111"/>
      <c r="CT245" s="111"/>
      <c r="CU245" s="111"/>
      <c r="CV245" s="111"/>
      <c r="CW245" s="111"/>
      <c r="CX245" s="111"/>
      <c r="CY245" s="111"/>
      <c r="CZ245" s="111"/>
      <c r="DA245" s="111"/>
      <c r="DB245" s="111"/>
      <c r="DC245" s="111"/>
      <c r="DD245" s="111"/>
      <c r="DE245" s="111"/>
      <c r="DF245" s="111"/>
      <c r="DG245" s="111"/>
      <c r="DH245" s="111"/>
      <c r="DI245" s="111"/>
    </row>
    <row r="246" spans="1:113" s="112" customFormat="1" ht="34.200000000000003" hidden="1" x14ac:dyDescent="0.2">
      <c r="A246" s="30" t="s">
        <v>57</v>
      </c>
      <c r="B246" s="166"/>
      <c r="C246" s="167"/>
      <c r="D246" s="160"/>
      <c r="E246" s="171" t="s">
        <v>3878</v>
      </c>
      <c r="F246" s="161" t="s">
        <v>4661</v>
      </c>
      <c r="G246" s="162" t="s">
        <v>8</v>
      </c>
      <c r="H246" s="163"/>
      <c r="I246" s="164"/>
      <c r="J246" s="165"/>
      <c r="K246" s="58"/>
      <c r="L246" s="56"/>
      <c r="M246" s="56" t="str">
        <f t="shared" si="6"/>
        <v xml:space="preserve"> </v>
      </c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  <c r="AA246" s="111"/>
      <c r="AB246" s="111"/>
      <c r="AC246" s="111"/>
      <c r="AD246" s="111"/>
      <c r="AE246" s="111"/>
      <c r="AF246" s="111"/>
      <c r="AG246" s="111"/>
      <c r="AH246" s="111"/>
      <c r="AI246" s="111"/>
      <c r="AJ246" s="111"/>
      <c r="AK246" s="111"/>
      <c r="AL246" s="111"/>
      <c r="AM246" s="111"/>
      <c r="AN246" s="111"/>
      <c r="AO246" s="111"/>
      <c r="AP246" s="111"/>
      <c r="AQ246" s="111"/>
      <c r="AR246" s="111"/>
      <c r="AS246" s="111"/>
      <c r="AT246" s="111"/>
      <c r="AU246" s="111"/>
      <c r="AV246" s="111"/>
      <c r="AW246" s="111"/>
      <c r="AX246" s="111"/>
      <c r="AY246" s="111"/>
      <c r="AZ246" s="111"/>
      <c r="BA246" s="111"/>
      <c r="BB246" s="111"/>
      <c r="BC246" s="111"/>
      <c r="BD246" s="111"/>
      <c r="BE246" s="111"/>
      <c r="BF246" s="111"/>
      <c r="BG246" s="111"/>
      <c r="BH246" s="111"/>
      <c r="BI246" s="111"/>
      <c r="BJ246" s="111"/>
      <c r="BK246" s="111"/>
      <c r="BL246" s="111"/>
      <c r="BM246" s="111"/>
      <c r="BN246" s="111"/>
      <c r="BO246" s="111"/>
      <c r="BP246" s="111"/>
      <c r="BQ246" s="111"/>
      <c r="BR246" s="111"/>
      <c r="BS246" s="111"/>
      <c r="BT246" s="111"/>
      <c r="BU246" s="111"/>
      <c r="BV246" s="111"/>
      <c r="BW246" s="111"/>
      <c r="BX246" s="111"/>
      <c r="BY246" s="111"/>
      <c r="BZ246" s="111"/>
      <c r="CA246" s="111"/>
      <c r="CB246" s="111"/>
      <c r="CC246" s="111"/>
      <c r="CD246" s="111"/>
      <c r="CE246" s="111"/>
      <c r="CF246" s="111"/>
      <c r="CG246" s="111"/>
      <c r="CH246" s="111"/>
      <c r="CI246" s="111"/>
      <c r="CJ246" s="111"/>
      <c r="CK246" s="111"/>
      <c r="CL246" s="111"/>
      <c r="CM246" s="111"/>
      <c r="CN246" s="111"/>
      <c r="CO246" s="111"/>
      <c r="CP246" s="111"/>
      <c r="CQ246" s="111"/>
      <c r="CR246" s="111"/>
      <c r="CS246" s="111"/>
      <c r="CT246" s="111"/>
      <c r="CU246" s="111"/>
      <c r="CV246" s="111"/>
      <c r="CW246" s="111"/>
      <c r="CX246" s="111"/>
      <c r="CY246" s="111"/>
      <c r="CZ246" s="111"/>
      <c r="DA246" s="111"/>
      <c r="DB246" s="111"/>
      <c r="DC246" s="111"/>
      <c r="DD246" s="111"/>
      <c r="DE246" s="111"/>
      <c r="DF246" s="111"/>
      <c r="DG246" s="111"/>
      <c r="DH246" s="111"/>
      <c r="DI246" s="111"/>
    </row>
    <row r="247" spans="1:113" s="112" customFormat="1" ht="34.200000000000003" hidden="1" x14ac:dyDescent="0.2">
      <c r="A247" s="30" t="s">
        <v>57</v>
      </c>
      <c r="B247" s="166"/>
      <c r="C247" s="167"/>
      <c r="D247" s="160"/>
      <c r="E247" s="171" t="s">
        <v>3879</v>
      </c>
      <c r="F247" s="161" t="s">
        <v>4662</v>
      </c>
      <c r="G247" s="162" t="s">
        <v>8</v>
      </c>
      <c r="H247" s="163"/>
      <c r="I247" s="164"/>
      <c r="J247" s="165"/>
      <c r="K247" s="58"/>
      <c r="L247" s="56"/>
      <c r="M247" s="56" t="str">
        <f t="shared" si="6"/>
        <v xml:space="preserve"> </v>
      </c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  <c r="AA247" s="111"/>
      <c r="AB247" s="111"/>
      <c r="AC247" s="111"/>
      <c r="AD247" s="111"/>
      <c r="AE247" s="111"/>
      <c r="AF247" s="111"/>
      <c r="AG247" s="111"/>
      <c r="AH247" s="111"/>
      <c r="AI247" s="111"/>
      <c r="AJ247" s="111"/>
      <c r="AK247" s="111"/>
      <c r="AL247" s="111"/>
      <c r="AM247" s="111"/>
      <c r="AN247" s="111"/>
      <c r="AO247" s="111"/>
      <c r="AP247" s="111"/>
      <c r="AQ247" s="111"/>
      <c r="AR247" s="111"/>
      <c r="AS247" s="111"/>
      <c r="AT247" s="111"/>
      <c r="AU247" s="111"/>
      <c r="AV247" s="111"/>
      <c r="AW247" s="111"/>
      <c r="AX247" s="111"/>
      <c r="AY247" s="111"/>
      <c r="AZ247" s="111"/>
      <c r="BA247" s="111"/>
      <c r="BB247" s="111"/>
      <c r="BC247" s="111"/>
      <c r="BD247" s="111"/>
      <c r="BE247" s="111"/>
      <c r="BF247" s="111"/>
      <c r="BG247" s="111"/>
      <c r="BH247" s="111"/>
      <c r="BI247" s="111"/>
      <c r="BJ247" s="111"/>
      <c r="BK247" s="111"/>
      <c r="BL247" s="111"/>
      <c r="BM247" s="111"/>
      <c r="BN247" s="111"/>
      <c r="BO247" s="111"/>
      <c r="BP247" s="111"/>
      <c r="BQ247" s="111"/>
      <c r="BR247" s="111"/>
      <c r="BS247" s="111"/>
      <c r="BT247" s="111"/>
      <c r="BU247" s="111"/>
      <c r="BV247" s="111"/>
      <c r="BW247" s="111"/>
      <c r="BX247" s="111"/>
      <c r="BY247" s="111"/>
      <c r="BZ247" s="111"/>
      <c r="CA247" s="111"/>
      <c r="CB247" s="111"/>
      <c r="CC247" s="111"/>
      <c r="CD247" s="111"/>
      <c r="CE247" s="111"/>
      <c r="CF247" s="111"/>
      <c r="CG247" s="111"/>
      <c r="CH247" s="111"/>
      <c r="CI247" s="111"/>
      <c r="CJ247" s="111"/>
      <c r="CK247" s="111"/>
      <c r="CL247" s="111"/>
      <c r="CM247" s="111"/>
      <c r="CN247" s="111"/>
      <c r="CO247" s="111"/>
      <c r="CP247" s="111"/>
      <c r="CQ247" s="111"/>
      <c r="CR247" s="111"/>
      <c r="CS247" s="111"/>
      <c r="CT247" s="111"/>
      <c r="CU247" s="111"/>
      <c r="CV247" s="111"/>
      <c r="CW247" s="111"/>
      <c r="CX247" s="111"/>
      <c r="CY247" s="111"/>
      <c r="CZ247" s="111"/>
      <c r="DA247" s="111"/>
      <c r="DB247" s="111"/>
      <c r="DC247" s="111"/>
      <c r="DD247" s="111"/>
      <c r="DE247" s="111"/>
      <c r="DF247" s="111"/>
      <c r="DG247" s="111"/>
      <c r="DH247" s="111"/>
      <c r="DI247" s="111"/>
    </row>
    <row r="248" spans="1:113" s="112" customFormat="1" ht="24" hidden="1" x14ac:dyDescent="0.2">
      <c r="A248" s="30" t="s">
        <v>55</v>
      </c>
      <c r="B248" s="150" t="s">
        <v>1704</v>
      </c>
      <c r="C248" s="151"/>
      <c r="D248" s="52"/>
      <c r="E248" s="157"/>
      <c r="F248" s="43" t="s">
        <v>1708</v>
      </c>
      <c r="G248" s="54"/>
      <c r="H248" s="55"/>
      <c r="I248" s="56"/>
      <c r="J248" s="57"/>
      <c r="K248" s="58"/>
      <c r="L248" s="56"/>
      <c r="M248" s="56" t="str">
        <f>IF(ISNUMBER(H248),L248*H248,IF(ISNUMBER(J248),J248,IF(J248="RATE ONLY",LOWER("RATE ONLY")," ")))</f>
        <v xml:space="preserve"> </v>
      </c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  <c r="AA248" s="111"/>
      <c r="AB248" s="111"/>
      <c r="AC248" s="111"/>
      <c r="AD248" s="111"/>
      <c r="AE248" s="111"/>
      <c r="AF248" s="111"/>
      <c r="AG248" s="111"/>
      <c r="AH248" s="111"/>
      <c r="AI248" s="111"/>
      <c r="AJ248" s="111"/>
      <c r="AK248" s="111"/>
      <c r="AL248" s="111"/>
      <c r="AM248" s="111"/>
      <c r="AN248" s="111"/>
      <c r="AO248" s="111"/>
      <c r="AP248" s="111"/>
      <c r="AQ248" s="111"/>
      <c r="AR248" s="111"/>
      <c r="AS248" s="111"/>
      <c r="AT248" s="111"/>
      <c r="AU248" s="111"/>
      <c r="AV248" s="111"/>
      <c r="AW248" s="111"/>
      <c r="AX248" s="111"/>
      <c r="AY248" s="111"/>
      <c r="AZ248" s="111"/>
      <c r="BA248" s="111"/>
      <c r="BB248" s="111"/>
      <c r="BC248" s="111"/>
      <c r="BD248" s="111"/>
      <c r="BE248" s="111"/>
      <c r="BF248" s="111"/>
      <c r="BG248" s="111"/>
      <c r="BH248" s="111"/>
      <c r="BI248" s="111"/>
      <c r="BJ248" s="111"/>
      <c r="BK248" s="111"/>
      <c r="BL248" s="111"/>
      <c r="BM248" s="111"/>
      <c r="BN248" s="111"/>
      <c r="BO248" s="111"/>
      <c r="BP248" s="111"/>
      <c r="BQ248" s="111"/>
      <c r="BR248" s="111"/>
      <c r="BS248" s="111"/>
      <c r="BT248" s="111"/>
      <c r="BU248" s="111"/>
      <c r="BV248" s="111"/>
      <c r="BW248" s="111"/>
      <c r="BX248" s="111"/>
      <c r="BY248" s="111"/>
      <c r="BZ248" s="111"/>
      <c r="CA248" s="111"/>
      <c r="CB248" s="111"/>
      <c r="CC248" s="111"/>
      <c r="CD248" s="111"/>
      <c r="CE248" s="111"/>
      <c r="CF248" s="111"/>
      <c r="CG248" s="111"/>
      <c r="CH248" s="111"/>
      <c r="CI248" s="111"/>
      <c r="CJ248" s="111"/>
      <c r="CK248" s="111"/>
      <c r="CL248" s="111"/>
      <c r="CM248" s="111"/>
      <c r="CN248" s="111"/>
      <c r="CO248" s="111"/>
      <c r="CP248" s="111"/>
      <c r="CQ248" s="111"/>
      <c r="CR248" s="111"/>
      <c r="CS248" s="111"/>
      <c r="CT248" s="111"/>
      <c r="CU248" s="111"/>
      <c r="CV248" s="111"/>
      <c r="CW248" s="111"/>
      <c r="CX248" s="111"/>
      <c r="CY248" s="111"/>
      <c r="CZ248" s="111"/>
      <c r="DA248" s="111"/>
      <c r="DB248" s="111"/>
      <c r="DC248" s="111"/>
      <c r="DD248" s="111"/>
      <c r="DE248" s="111"/>
      <c r="DF248" s="111"/>
      <c r="DG248" s="111"/>
      <c r="DH248" s="111"/>
      <c r="DI248" s="111"/>
    </row>
    <row r="249" spans="1:113" s="112" customFormat="1" hidden="1" x14ac:dyDescent="0.2">
      <c r="A249" s="30"/>
      <c r="B249" s="42"/>
      <c r="C249" s="51"/>
      <c r="D249" s="52"/>
      <c r="E249" s="51"/>
      <c r="F249" s="53"/>
      <c r="G249" s="103"/>
      <c r="H249" s="45"/>
      <c r="I249" s="104"/>
      <c r="J249" s="105"/>
      <c r="K249" s="48"/>
      <c r="L249" s="106"/>
      <c r="M249" s="104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  <c r="AE249" s="111"/>
      <c r="AF249" s="111"/>
      <c r="AG249" s="111"/>
      <c r="AH249" s="111"/>
      <c r="AI249" s="111"/>
      <c r="AJ249" s="111"/>
      <c r="AK249" s="111"/>
      <c r="AL249" s="111"/>
      <c r="AM249" s="111"/>
      <c r="AN249" s="111"/>
      <c r="AO249" s="111"/>
      <c r="AP249" s="111"/>
      <c r="AQ249" s="111"/>
      <c r="AR249" s="111"/>
      <c r="AS249" s="111"/>
      <c r="AT249" s="111"/>
      <c r="AU249" s="111"/>
      <c r="AV249" s="111"/>
      <c r="AW249" s="111"/>
      <c r="AX249" s="111"/>
      <c r="AY249" s="111"/>
      <c r="AZ249" s="111"/>
      <c r="BA249" s="111"/>
      <c r="BB249" s="111"/>
      <c r="BC249" s="111"/>
      <c r="BD249" s="111"/>
      <c r="BE249" s="111"/>
      <c r="BF249" s="111"/>
      <c r="BG249" s="111"/>
      <c r="BH249" s="111"/>
      <c r="BI249" s="111"/>
      <c r="BJ249" s="111"/>
      <c r="BK249" s="111"/>
      <c r="BL249" s="111"/>
      <c r="BM249" s="111"/>
      <c r="BN249" s="111"/>
      <c r="BO249" s="111"/>
      <c r="BP249" s="111"/>
      <c r="BQ249" s="111"/>
      <c r="BR249" s="111"/>
      <c r="BS249" s="111"/>
      <c r="BT249" s="111"/>
      <c r="BU249" s="111"/>
      <c r="BV249" s="111"/>
      <c r="BW249" s="111"/>
      <c r="BX249" s="111"/>
      <c r="BY249" s="111"/>
      <c r="BZ249" s="111"/>
      <c r="CA249" s="111"/>
      <c r="CB249" s="111"/>
      <c r="CC249" s="111"/>
      <c r="CD249" s="111"/>
      <c r="CE249" s="111"/>
      <c r="CF249" s="111"/>
      <c r="CG249" s="111"/>
      <c r="CH249" s="111"/>
      <c r="CI249" s="111"/>
      <c r="CJ249" s="111"/>
      <c r="CK249" s="111"/>
      <c r="CL249" s="111"/>
      <c r="CM249" s="111"/>
      <c r="CN249" s="111"/>
      <c r="CO249" s="111"/>
      <c r="CP249" s="111"/>
      <c r="CQ249" s="111"/>
      <c r="CR249" s="111"/>
      <c r="CS249" s="111"/>
      <c r="CT249" s="111"/>
      <c r="CU249" s="111"/>
      <c r="CV249" s="111"/>
      <c r="CW249" s="111"/>
      <c r="CX249" s="111"/>
      <c r="CY249" s="111"/>
      <c r="CZ249" s="111"/>
      <c r="DA249" s="111"/>
      <c r="DB249" s="111"/>
      <c r="DC249" s="111"/>
      <c r="DD249" s="111"/>
      <c r="DE249" s="111"/>
      <c r="DF249" s="111"/>
      <c r="DG249" s="111"/>
      <c r="DH249" s="111"/>
      <c r="DI249" s="111"/>
    </row>
    <row r="250" spans="1:113" s="112" customFormat="1" ht="22.8" hidden="1" x14ac:dyDescent="0.2">
      <c r="A250" s="30" t="s">
        <v>3</v>
      </c>
      <c r="B250" s="166"/>
      <c r="C250" s="167" t="s">
        <v>1705</v>
      </c>
      <c r="D250" s="160"/>
      <c r="E250" s="171"/>
      <c r="F250" s="161" t="s">
        <v>1707</v>
      </c>
      <c r="G250" s="162" t="s">
        <v>2</v>
      </c>
      <c r="H250" s="163"/>
      <c r="I250" s="164"/>
      <c r="J250" s="165"/>
      <c r="K250" s="58"/>
      <c r="L250" s="56"/>
      <c r="M250" s="56" t="str">
        <f t="shared" si="6"/>
        <v xml:space="preserve"> </v>
      </c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  <c r="AE250" s="111"/>
      <c r="AF250" s="111"/>
      <c r="AG250" s="111"/>
      <c r="AH250" s="111"/>
      <c r="AI250" s="111"/>
      <c r="AJ250" s="111"/>
      <c r="AK250" s="111"/>
      <c r="AL250" s="111"/>
      <c r="AM250" s="111"/>
      <c r="AN250" s="111"/>
      <c r="AO250" s="111"/>
      <c r="AP250" s="111"/>
      <c r="AQ250" s="111"/>
      <c r="AR250" s="111"/>
      <c r="AS250" s="111"/>
      <c r="AT250" s="111"/>
      <c r="AU250" s="111"/>
      <c r="AV250" s="111"/>
      <c r="AW250" s="111"/>
      <c r="AX250" s="111"/>
      <c r="AY250" s="111"/>
      <c r="AZ250" s="111"/>
      <c r="BA250" s="111"/>
      <c r="BB250" s="111"/>
      <c r="BC250" s="111"/>
      <c r="BD250" s="111"/>
      <c r="BE250" s="111"/>
      <c r="BF250" s="111"/>
      <c r="BG250" s="111"/>
      <c r="BH250" s="111"/>
      <c r="BI250" s="111"/>
      <c r="BJ250" s="111"/>
      <c r="BK250" s="111"/>
      <c r="BL250" s="111"/>
      <c r="BM250" s="111"/>
      <c r="BN250" s="111"/>
      <c r="BO250" s="111"/>
      <c r="BP250" s="111"/>
      <c r="BQ250" s="111"/>
      <c r="BR250" s="111"/>
      <c r="BS250" s="111"/>
      <c r="BT250" s="111"/>
      <c r="BU250" s="111"/>
      <c r="BV250" s="111"/>
      <c r="BW250" s="111"/>
      <c r="BX250" s="111"/>
      <c r="BY250" s="111"/>
      <c r="BZ250" s="111"/>
      <c r="CA250" s="111"/>
      <c r="CB250" s="111"/>
      <c r="CC250" s="111"/>
      <c r="CD250" s="111"/>
      <c r="CE250" s="111"/>
      <c r="CF250" s="111"/>
      <c r="CG250" s="111"/>
      <c r="CH250" s="111"/>
      <c r="CI250" s="111"/>
      <c r="CJ250" s="111"/>
      <c r="CK250" s="111"/>
      <c r="CL250" s="111"/>
      <c r="CM250" s="111"/>
      <c r="CN250" s="111"/>
      <c r="CO250" s="111"/>
      <c r="CP250" s="111"/>
      <c r="CQ250" s="111"/>
      <c r="CR250" s="111"/>
      <c r="CS250" s="111"/>
      <c r="CT250" s="111"/>
      <c r="CU250" s="111"/>
      <c r="CV250" s="111"/>
      <c r="CW250" s="111"/>
      <c r="CX250" s="111"/>
      <c r="CY250" s="111"/>
      <c r="CZ250" s="111"/>
      <c r="DA250" s="111"/>
      <c r="DB250" s="111"/>
      <c r="DC250" s="111"/>
      <c r="DD250" s="111"/>
      <c r="DE250" s="111"/>
      <c r="DF250" s="111"/>
      <c r="DG250" s="111"/>
      <c r="DH250" s="111"/>
      <c r="DI250" s="111"/>
    </row>
    <row r="251" spans="1:113" s="112" customFormat="1" ht="34.200000000000003" hidden="1" x14ac:dyDescent="0.2">
      <c r="A251" s="30" t="s">
        <v>3</v>
      </c>
      <c r="B251" s="166"/>
      <c r="C251" s="167" t="s">
        <v>1706</v>
      </c>
      <c r="D251" s="160"/>
      <c r="E251" s="171"/>
      <c r="F251" s="161" t="s">
        <v>1709</v>
      </c>
      <c r="G251" s="162" t="s">
        <v>2</v>
      </c>
      <c r="H251" s="163"/>
      <c r="I251" s="164"/>
      <c r="J251" s="165"/>
      <c r="K251" s="58"/>
      <c r="L251" s="56"/>
      <c r="M251" s="56" t="str">
        <f t="shared" si="6"/>
        <v xml:space="preserve"> </v>
      </c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  <c r="AE251" s="111"/>
      <c r="AF251" s="111"/>
      <c r="AG251" s="111"/>
      <c r="AH251" s="111"/>
      <c r="AI251" s="111"/>
      <c r="AJ251" s="111"/>
      <c r="AK251" s="111"/>
      <c r="AL251" s="111"/>
      <c r="AM251" s="111"/>
      <c r="AN251" s="111"/>
      <c r="AO251" s="111"/>
      <c r="AP251" s="111"/>
      <c r="AQ251" s="111"/>
      <c r="AR251" s="111"/>
      <c r="AS251" s="111"/>
      <c r="AT251" s="111"/>
      <c r="AU251" s="111"/>
      <c r="AV251" s="111"/>
      <c r="AW251" s="111"/>
      <c r="AX251" s="111"/>
      <c r="AY251" s="111"/>
      <c r="AZ251" s="111"/>
      <c r="BA251" s="111"/>
      <c r="BB251" s="111"/>
      <c r="BC251" s="111"/>
      <c r="BD251" s="111"/>
      <c r="BE251" s="111"/>
      <c r="BF251" s="111"/>
      <c r="BG251" s="111"/>
      <c r="BH251" s="111"/>
      <c r="BI251" s="111"/>
      <c r="BJ251" s="111"/>
      <c r="BK251" s="111"/>
      <c r="BL251" s="111"/>
      <c r="BM251" s="111"/>
      <c r="BN251" s="111"/>
      <c r="BO251" s="111"/>
      <c r="BP251" s="111"/>
      <c r="BQ251" s="111"/>
      <c r="BR251" s="111"/>
      <c r="BS251" s="111"/>
      <c r="BT251" s="111"/>
      <c r="BU251" s="111"/>
      <c r="BV251" s="111"/>
      <c r="BW251" s="111"/>
      <c r="BX251" s="111"/>
      <c r="BY251" s="111"/>
      <c r="BZ251" s="111"/>
      <c r="CA251" s="111"/>
      <c r="CB251" s="111"/>
      <c r="CC251" s="111"/>
      <c r="CD251" s="111"/>
      <c r="CE251" s="111"/>
      <c r="CF251" s="111"/>
      <c r="CG251" s="111"/>
      <c r="CH251" s="111"/>
      <c r="CI251" s="111"/>
      <c r="CJ251" s="111"/>
      <c r="CK251" s="111"/>
      <c r="CL251" s="111"/>
      <c r="CM251" s="111"/>
      <c r="CN251" s="111"/>
      <c r="CO251" s="111"/>
      <c r="CP251" s="111"/>
      <c r="CQ251" s="111"/>
      <c r="CR251" s="111"/>
      <c r="CS251" s="111"/>
      <c r="CT251" s="111"/>
      <c r="CU251" s="111"/>
      <c r="CV251" s="111"/>
      <c r="CW251" s="111"/>
      <c r="CX251" s="111"/>
      <c r="CY251" s="111"/>
      <c r="CZ251" s="111"/>
      <c r="DA251" s="111"/>
      <c r="DB251" s="111"/>
      <c r="DC251" s="111"/>
      <c r="DD251" s="111"/>
      <c r="DE251" s="111"/>
      <c r="DF251" s="111"/>
      <c r="DG251" s="111"/>
      <c r="DH251" s="111"/>
      <c r="DI251" s="111"/>
    </row>
    <row r="252" spans="1:113" s="112" customFormat="1" ht="24" hidden="1" x14ac:dyDescent="0.2">
      <c r="A252" s="30" t="s">
        <v>55</v>
      </c>
      <c r="B252" s="150" t="s">
        <v>1710</v>
      </c>
      <c r="C252" s="151"/>
      <c r="D252" s="52"/>
      <c r="E252" s="157"/>
      <c r="F252" s="43" t="s">
        <v>1713</v>
      </c>
      <c r="G252" s="54"/>
      <c r="H252" s="55"/>
      <c r="I252" s="56"/>
      <c r="J252" s="57"/>
      <c r="K252" s="58"/>
      <c r="L252" s="56"/>
      <c r="M252" s="56" t="str">
        <f>IF(ISNUMBER(H252),L252*H252,IF(ISNUMBER(J252),J252,IF(J252="RATE ONLY",LOWER("RATE ONLY")," ")))</f>
        <v xml:space="preserve"> </v>
      </c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11"/>
      <c r="AO252" s="111"/>
      <c r="AP252" s="111"/>
      <c r="AQ252" s="111"/>
      <c r="AR252" s="111"/>
      <c r="AS252" s="111"/>
      <c r="AT252" s="111"/>
      <c r="AU252" s="111"/>
      <c r="AV252" s="111"/>
      <c r="AW252" s="111"/>
      <c r="AX252" s="111"/>
      <c r="AY252" s="111"/>
      <c r="AZ252" s="111"/>
      <c r="BA252" s="111"/>
      <c r="BB252" s="111"/>
      <c r="BC252" s="111"/>
      <c r="BD252" s="111"/>
      <c r="BE252" s="111"/>
      <c r="BF252" s="111"/>
      <c r="BG252" s="111"/>
      <c r="BH252" s="111"/>
      <c r="BI252" s="111"/>
      <c r="BJ252" s="111"/>
      <c r="BK252" s="111"/>
      <c r="BL252" s="111"/>
      <c r="BM252" s="111"/>
      <c r="BN252" s="111"/>
      <c r="BO252" s="111"/>
      <c r="BP252" s="111"/>
      <c r="BQ252" s="111"/>
      <c r="BR252" s="111"/>
      <c r="BS252" s="111"/>
      <c r="BT252" s="111"/>
      <c r="BU252" s="111"/>
      <c r="BV252" s="111"/>
      <c r="BW252" s="111"/>
      <c r="BX252" s="111"/>
      <c r="BY252" s="111"/>
      <c r="BZ252" s="111"/>
      <c r="CA252" s="111"/>
      <c r="CB252" s="111"/>
      <c r="CC252" s="111"/>
      <c r="CD252" s="111"/>
      <c r="CE252" s="111"/>
      <c r="CF252" s="111"/>
      <c r="CG252" s="111"/>
      <c r="CH252" s="111"/>
      <c r="CI252" s="111"/>
      <c r="CJ252" s="111"/>
      <c r="CK252" s="111"/>
      <c r="CL252" s="111"/>
      <c r="CM252" s="111"/>
      <c r="CN252" s="111"/>
      <c r="CO252" s="111"/>
      <c r="CP252" s="111"/>
      <c r="CQ252" s="111"/>
      <c r="CR252" s="111"/>
      <c r="CS252" s="111"/>
      <c r="CT252" s="111"/>
      <c r="CU252" s="111"/>
      <c r="CV252" s="111"/>
      <c r="CW252" s="111"/>
      <c r="CX252" s="111"/>
      <c r="CY252" s="111"/>
      <c r="CZ252" s="111"/>
      <c r="DA252" s="111"/>
      <c r="DB252" s="111"/>
      <c r="DC252" s="111"/>
      <c r="DD252" s="111"/>
      <c r="DE252" s="111"/>
      <c r="DF252" s="111"/>
      <c r="DG252" s="111"/>
      <c r="DH252" s="111"/>
      <c r="DI252" s="111"/>
    </row>
    <row r="253" spans="1:113" s="112" customFormat="1" hidden="1" x14ac:dyDescent="0.2">
      <c r="A253" s="30"/>
      <c r="B253" s="42"/>
      <c r="C253" s="51"/>
      <c r="D253" s="52"/>
      <c r="E253" s="51"/>
      <c r="F253" s="53"/>
      <c r="G253" s="103"/>
      <c r="H253" s="45"/>
      <c r="I253" s="104"/>
      <c r="J253" s="105"/>
      <c r="K253" s="48"/>
      <c r="L253" s="106"/>
      <c r="M253" s="104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  <c r="AE253" s="111"/>
      <c r="AF253" s="111"/>
      <c r="AG253" s="111"/>
      <c r="AH253" s="111"/>
      <c r="AI253" s="111"/>
      <c r="AJ253" s="111"/>
      <c r="AK253" s="111"/>
      <c r="AL253" s="111"/>
      <c r="AM253" s="111"/>
      <c r="AN253" s="111"/>
      <c r="AO253" s="111"/>
      <c r="AP253" s="111"/>
      <c r="AQ253" s="111"/>
      <c r="AR253" s="111"/>
      <c r="AS253" s="111"/>
      <c r="AT253" s="111"/>
      <c r="AU253" s="111"/>
      <c r="AV253" s="111"/>
      <c r="AW253" s="111"/>
      <c r="AX253" s="111"/>
      <c r="AY253" s="111"/>
      <c r="AZ253" s="111"/>
      <c r="BA253" s="111"/>
      <c r="BB253" s="111"/>
      <c r="BC253" s="111"/>
      <c r="BD253" s="111"/>
      <c r="BE253" s="111"/>
      <c r="BF253" s="111"/>
      <c r="BG253" s="111"/>
      <c r="BH253" s="111"/>
      <c r="BI253" s="111"/>
      <c r="BJ253" s="111"/>
      <c r="BK253" s="111"/>
      <c r="BL253" s="111"/>
      <c r="BM253" s="111"/>
      <c r="BN253" s="111"/>
      <c r="BO253" s="111"/>
      <c r="BP253" s="111"/>
      <c r="BQ253" s="111"/>
      <c r="BR253" s="111"/>
      <c r="BS253" s="111"/>
      <c r="BT253" s="111"/>
      <c r="BU253" s="111"/>
      <c r="BV253" s="111"/>
      <c r="BW253" s="111"/>
      <c r="BX253" s="111"/>
      <c r="BY253" s="111"/>
      <c r="BZ253" s="111"/>
      <c r="CA253" s="111"/>
      <c r="CB253" s="111"/>
      <c r="CC253" s="111"/>
      <c r="CD253" s="111"/>
      <c r="CE253" s="111"/>
      <c r="CF253" s="111"/>
      <c r="CG253" s="111"/>
      <c r="CH253" s="111"/>
      <c r="CI253" s="111"/>
      <c r="CJ253" s="111"/>
      <c r="CK253" s="111"/>
      <c r="CL253" s="111"/>
      <c r="CM253" s="111"/>
      <c r="CN253" s="111"/>
      <c r="CO253" s="111"/>
      <c r="CP253" s="111"/>
      <c r="CQ253" s="111"/>
      <c r="CR253" s="111"/>
      <c r="CS253" s="111"/>
      <c r="CT253" s="111"/>
      <c r="CU253" s="111"/>
      <c r="CV253" s="111"/>
      <c r="CW253" s="111"/>
      <c r="CX253" s="111"/>
      <c r="CY253" s="111"/>
      <c r="CZ253" s="111"/>
      <c r="DA253" s="111"/>
      <c r="DB253" s="111"/>
      <c r="DC253" s="111"/>
      <c r="DD253" s="111"/>
      <c r="DE253" s="111"/>
      <c r="DF253" s="111"/>
      <c r="DG253" s="111"/>
      <c r="DH253" s="111"/>
      <c r="DI253" s="111"/>
    </row>
    <row r="254" spans="1:113" s="112" customFormat="1" ht="34.200000000000003" hidden="1" x14ac:dyDescent="0.2">
      <c r="A254" s="30" t="s">
        <v>3</v>
      </c>
      <c r="B254" s="166"/>
      <c r="C254" s="167" t="s">
        <v>1711</v>
      </c>
      <c r="D254" s="160"/>
      <c r="E254" s="171"/>
      <c r="F254" s="161" t="s">
        <v>1714</v>
      </c>
      <c r="G254" s="162" t="s">
        <v>2</v>
      </c>
      <c r="H254" s="163"/>
      <c r="I254" s="164"/>
      <c r="J254" s="165"/>
      <c r="K254" s="58"/>
      <c r="L254" s="56"/>
      <c r="M254" s="56" t="str">
        <f t="shared" si="6"/>
        <v xml:space="preserve"> </v>
      </c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  <c r="AA254" s="111"/>
      <c r="AB254" s="111"/>
      <c r="AC254" s="111"/>
      <c r="AD254" s="111"/>
      <c r="AE254" s="111"/>
      <c r="AF254" s="111"/>
      <c r="AG254" s="111"/>
      <c r="AH254" s="111"/>
      <c r="AI254" s="111"/>
      <c r="AJ254" s="111"/>
      <c r="AK254" s="111"/>
      <c r="AL254" s="111"/>
      <c r="AM254" s="111"/>
      <c r="AN254" s="111"/>
      <c r="AO254" s="111"/>
      <c r="AP254" s="111"/>
      <c r="AQ254" s="111"/>
      <c r="AR254" s="111"/>
      <c r="AS254" s="111"/>
      <c r="AT254" s="111"/>
      <c r="AU254" s="111"/>
      <c r="AV254" s="111"/>
      <c r="AW254" s="111"/>
      <c r="AX254" s="111"/>
      <c r="AY254" s="111"/>
      <c r="AZ254" s="111"/>
      <c r="BA254" s="111"/>
      <c r="BB254" s="111"/>
      <c r="BC254" s="111"/>
      <c r="BD254" s="111"/>
      <c r="BE254" s="111"/>
      <c r="BF254" s="111"/>
      <c r="BG254" s="111"/>
      <c r="BH254" s="111"/>
      <c r="BI254" s="111"/>
      <c r="BJ254" s="111"/>
      <c r="BK254" s="111"/>
      <c r="BL254" s="111"/>
      <c r="BM254" s="111"/>
      <c r="BN254" s="111"/>
      <c r="BO254" s="111"/>
      <c r="BP254" s="111"/>
      <c r="BQ254" s="111"/>
      <c r="BR254" s="111"/>
      <c r="BS254" s="111"/>
      <c r="BT254" s="111"/>
      <c r="BU254" s="111"/>
      <c r="BV254" s="111"/>
      <c r="BW254" s="111"/>
      <c r="BX254" s="111"/>
      <c r="BY254" s="111"/>
      <c r="BZ254" s="111"/>
      <c r="CA254" s="111"/>
      <c r="CB254" s="111"/>
      <c r="CC254" s="111"/>
      <c r="CD254" s="111"/>
      <c r="CE254" s="111"/>
      <c r="CF254" s="111"/>
      <c r="CG254" s="111"/>
      <c r="CH254" s="111"/>
      <c r="CI254" s="111"/>
      <c r="CJ254" s="111"/>
      <c r="CK254" s="111"/>
      <c r="CL254" s="111"/>
      <c r="CM254" s="111"/>
      <c r="CN254" s="111"/>
      <c r="CO254" s="111"/>
      <c r="CP254" s="111"/>
      <c r="CQ254" s="111"/>
      <c r="CR254" s="111"/>
      <c r="CS254" s="111"/>
      <c r="CT254" s="111"/>
      <c r="CU254" s="111"/>
      <c r="CV254" s="111"/>
      <c r="CW254" s="111"/>
      <c r="CX254" s="111"/>
      <c r="CY254" s="111"/>
      <c r="CZ254" s="111"/>
      <c r="DA254" s="111"/>
      <c r="DB254" s="111"/>
      <c r="DC254" s="111"/>
      <c r="DD254" s="111"/>
      <c r="DE254" s="111"/>
      <c r="DF254" s="111"/>
      <c r="DG254" s="111"/>
      <c r="DH254" s="111"/>
      <c r="DI254" s="111"/>
    </row>
    <row r="255" spans="1:113" s="112" customFormat="1" ht="34.200000000000003" hidden="1" x14ac:dyDescent="0.2">
      <c r="A255" s="30" t="s">
        <v>3</v>
      </c>
      <c r="B255" s="166"/>
      <c r="C255" s="167" t="s">
        <v>1712</v>
      </c>
      <c r="D255" s="160"/>
      <c r="E255" s="171"/>
      <c r="F255" s="161" t="s">
        <v>1715</v>
      </c>
      <c r="G255" s="162" t="s">
        <v>2</v>
      </c>
      <c r="H255" s="163"/>
      <c r="I255" s="164"/>
      <c r="J255" s="165"/>
      <c r="K255" s="58"/>
      <c r="L255" s="56"/>
      <c r="M255" s="56" t="str">
        <f t="shared" si="6"/>
        <v xml:space="preserve"> </v>
      </c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  <c r="AA255" s="111"/>
      <c r="AB255" s="111"/>
      <c r="AC255" s="111"/>
      <c r="AD255" s="111"/>
      <c r="AE255" s="111"/>
      <c r="AF255" s="111"/>
      <c r="AG255" s="111"/>
      <c r="AH255" s="111"/>
      <c r="AI255" s="111"/>
      <c r="AJ255" s="111"/>
      <c r="AK255" s="111"/>
      <c r="AL255" s="111"/>
      <c r="AM255" s="111"/>
      <c r="AN255" s="111"/>
      <c r="AO255" s="111"/>
      <c r="AP255" s="111"/>
      <c r="AQ255" s="111"/>
      <c r="AR255" s="111"/>
      <c r="AS255" s="111"/>
      <c r="AT255" s="111"/>
      <c r="AU255" s="111"/>
      <c r="AV255" s="111"/>
      <c r="AW255" s="111"/>
      <c r="AX255" s="111"/>
      <c r="AY255" s="111"/>
      <c r="AZ255" s="111"/>
      <c r="BA255" s="111"/>
      <c r="BB255" s="111"/>
      <c r="BC255" s="111"/>
      <c r="BD255" s="111"/>
      <c r="BE255" s="111"/>
      <c r="BF255" s="111"/>
      <c r="BG255" s="111"/>
      <c r="BH255" s="111"/>
      <c r="BI255" s="111"/>
      <c r="BJ255" s="111"/>
      <c r="BK255" s="111"/>
      <c r="BL255" s="111"/>
      <c r="BM255" s="111"/>
      <c r="BN255" s="111"/>
      <c r="BO255" s="111"/>
      <c r="BP255" s="111"/>
      <c r="BQ255" s="111"/>
      <c r="BR255" s="111"/>
      <c r="BS255" s="111"/>
      <c r="BT255" s="111"/>
      <c r="BU255" s="111"/>
      <c r="BV255" s="111"/>
      <c r="BW255" s="111"/>
      <c r="BX255" s="111"/>
      <c r="BY255" s="111"/>
      <c r="BZ255" s="111"/>
      <c r="CA255" s="111"/>
      <c r="CB255" s="111"/>
      <c r="CC255" s="111"/>
      <c r="CD255" s="111"/>
      <c r="CE255" s="111"/>
      <c r="CF255" s="111"/>
      <c r="CG255" s="111"/>
      <c r="CH255" s="111"/>
      <c r="CI255" s="111"/>
      <c r="CJ255" s="111"/>
      <c r="CK255" s="111"/>
      <c r="CL255" s="111"/>
      <c r="CM255" s="111"/>
      <c r="CN255" s="111"/>
      <c r="CO255" s="111"/>
      <c r="CP255" s="111"/>
      <c r="CQ255" s="111"/>
      <c r="CR255" s="111"/>
      <c r="CS255" s="111"/>
      <c r="CT255" s="111"/>
      <c r="CU255" s="111"/>
      <c r="CV255" s="111"/>
      <c r="CW255" s="111"/>
      <c r="CX255" s="111"/>
      <c r="CY255" s="111"/>
      <c r="CZ255" s="111"/>
      <c r="DA255" s="111"/>
      <c r="DB255" s="111"/>
      <c r="DC255" s="111"/>
      <c r="DD255" s="111"/>
      <c r="DE255" s="111"/>
      <c r="DF255" s="111"/>
      <c r="DG255" s="111"/>
      <c r="DH255" s="111"/>
      <c r="DI255" s="111"/>
    </row>
    <row r="256" spans="1:113" s="112" customFormat="1" ht="24" hidden="1" x14ac:dyDescent="0.2">
      <c r="A256" s="30" t="s">
        <v>55</v>
      </c>
      <c r="B256" s="150" t="s">
        <v>1716</v>
      </c>
      <c r="C256" s="151"/>
      <c r="D256" s="52"/>
      <c r="E256" s="157"/>
      <c r="F256" s="43" t="s">
        <v>1717</v>
      </c>
      <c r="G256" s="54" t="s">
        <v>19</v>
      </c>
      <c r="H256" s="55"/>
      <c r="I256" s="56"/>
      <c r="J256" s="57"/>
      <c r="K256" s="58"/>
      <c r="L256" s="56"/>
      <c r="M256" s="56" t="str">
        <f>IF(ISNUMBER(H256),L256*H256,IF(ISNUMBER(J256),J256,IF(J256="RATE ONLY",LOWER("RATE ONLY")," ")))</f>
        <v xml:space="preserve"> </v>
      </c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1"/>
      <c r="AJ256" s="111"/>
      <c r="AK256" s="111"/>
      <c r="AL256" s="111"/>
      <c r="AM256" s="111"/>
      <c r="AN256" s="111"/>
      <c r="AO256" s="111"/>
      <c r="AP256" s="111"/>
      <c r="AQ256" s="111"/>
      <c r="AR256" s="111"/>
      <c r="AS256" s="111"/>
      <c r="AT256" s="111"/>
      <c r="AU256" s="111"/>
      <c r="AV256" s="111"/>
      <c r="AW256" s="111"/>
      <c r="AX256" s="111"/>
      <c r="AY256" s="111"/>
      <c r="AZ256" s="111"/>
      <c r="BA256" s="111"/>
      <c r="BB256" s="111"/>
      <c r="BC256" s="111"/>
      <c r="BD256" s="111"/>
      <c r="BE256" s="111"/>
      <c r="BF256" s="111"/>
      <c r="BG256" s="111"/>
      <c r="BH256" s="111"/>
      <c r="BI256" s="111"/>
      <c r="BJ256" s="111"/>
      <c r="BK256" s="111"/>
      <c r="BL256" s="111"/>
      <c r="BM256" s="111"/>
      <c r="BN256" s="111"/>
      <c r="BO256" s="111"/>
      <c r="BP256" s="111"/>
      <c r="BQ256" s="111"/>
      <c r="BR256" s="111"/>
      <c r="BS256" s="111"/>
      <c r="BT256" s="111"/>
      <c r="BU256" s="111"/>
      <c r="BV256" s="111"/>
      <c r="BW256" s="111"/>
      <c r="BX256" s="111"/>
      <c r="BY256" s="111"/>
      <c r="BZ256" s="111"/>
      <c r="CA256" s="111"/>
      <c r="CB256" s="111"/>
      <c r="CC256" s="111"/>
      <c r="CD256" s="111"/>
      <c r="CE256" s="111"/>
      <c r="CF256" s="111"/>
      <c r="CG256" s="111"/>
      <c r="CH256" s="111"/>
      <c r="CI256" s="111"/>
      <c r="CJ256" s="111"/>
      <c r="CK256" s="111"/>
      <c r="CL256" s="111"/>
      <c r="CM256" s="111"/>
      <c r="CN256" s="111"/>
      <c r="CO256" s="111"/>
      <c r="CP256" s="111"/>
      <c r="CQ256" s="111"/>
      <c r="CR256" s="111"/>
      <c r="CS256" s="111"/>
      <c r="CT256" s="111"/>
      <c r="CU256" s="111"/>
      <c r="CV256" s="111"/>
      <c r="CW256" s="111"/>
      <c r="CX256" s="111"/>
      <c r="CY256" s="111"/>
      <c r="CZ256" s="111"/>
      <c r="DA256" s="111"/>
      <c r="DB256" s="111"/>
      <c r="DC256" s="111"/>
      <c r="DD256" s="111"/>
      <c r="DE256" s="111"/>
      <c r="DF256" s="111"/>
      <c r="DG256" s="111"/>
      <c r="DH256" s="111"/>
      <c r="DI256" s="111"/>
    </row>
    <row r="257" spans="1:113" s="112" customFormat="1" hidden="1" x14ac:dyDescent="0.2">
      <c r="A257" s="30"/>
      <c r="B257" s="42"/>
      <c r="C257" s="51"/>
      <c r="D257" s="52"/>
      <c r="E257" s="51"/>
      <c r="F257" s="53"/>
      <c r="G257" s="103"/>
      <c r="H257" s="45"/>
      <c r="I257" s="104"/>
      <c r="J257" s="105"/>
      <c r="K257" s="48"/>
      <c r="L257" s="106"/>
      <c r="M257" s="104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  <c r="AA257" s="111"/>
      <c r="AB257" s="111"/>
      <c r="AC257" s="111"/>
      <c r="AD257" s="111"/>
      <c r="AE257" s="111"/>
      <c r="AF257" s="111"/>
      <c r="AG257" s="111"/>
      <c r="AH257" s="111"/>
      <c r="AI257" s="111"/>
      <c r="AJ257" s="111"/>
      <c r="AK257" s="111"/>
      <c r="AL257" s="111"/>
      <c r="AM257" s="111"/>
      <c r="AN257" s="111"/>
      <c r="AO257" s="111"/>
      <c r="AP257" s="111"/>
      <c r="AQ257" s="111"/>
      <c r="AR257" s="111"/>
      <c r="AS257" s="111"/>
      <c r="AT257" s="111"/>
      <c r="AU257" s="111"/>
      <c r="AV257" s="111"/>
      <c r="AW257" s="111"/>
      <c r="AX257" s="111"/>
      <c r="AY257" s="111"/>
      <c r="AZ257" s="111"/>
      <c r="BA257" s="111"/>
      <c r="BB257" s="111"/>
      <c r="BC257" s="111"/>
      <c r="BD257" s="111"/>
      <c r="BE257" s="111"/>
      <c r="BF257" s="111"/>
      <c r="BG257" s="111"/>
      <c r="BH257" s="111"/>
      <c r="BI257" s="111"/>
      <c r="BJ257" s="111"/>
      <c r="BK257" s="111"/>
      <c r="BL257" s="111"/>
      <c r="BM257" s="111"/>
      <c r="BN257" s="111"/>
      <c r="BO257" s="111"/>
      <c r="BP257" s="111"/>
      <c r="BQ257" s="111"/>
      <c r="BR257" s="111"/>
      <c r="BS257" s="111"/>
      <c r="BT257" s="111"/>
      <c r="BU257" s="111"/>
      <c r="BV257" s="111"/>
      <c r="BW257" s="111"/>
      <c r="BX257" s="111"/>
      <c r="BY257" s="111"/>
      <c r="BZ257" s="111"/>
      <c r="CA257" s="111"/>
      <c r="CB257" s="111"/>
      <c r="CC257" s="111"/>
      <c r="CD257" s="111"/>
      <c r="CE257" s="111"/>
      <c r="CF257" s="111"/>
      <c r="CG257" s="111"/>
      <c r="CH257" s="111"/>
      <c r="CI257" s="111"/>
      <c r="CJ257" s="111"/>
      <c r="CK257" s="111"/>
      <c r="CL257" s="111"/>
      <c r="CM257" s="111"/>
      <c r="CN257" s="111"/>
      <c r="CO257" s="111"/>
      <c r="CP257" s="111"/>
      <c r="CQ257" s="111"/>
      <c r="CR257" s="111"/>
      <c r="CS257" s="111"/>
      <c r="CT257" s="111"/>
      <c r="CU257" s="111"/>
      <c r="CV257" s="111"/>
      <c r="CW257" s="111"/>
      <c r="CX257" s="111"/>
      <c r="CY257" s="111"/>
      <c r="CZ257" s="111"/>
      <c r="DA257" s="111"/>
      <c r="DB257" s="111"/>
      <c r="DC257" s="111"/>
      <c r="DD257" s="111"/>
      <c r="DE257" s="111"/>
      <c r="DF257" s="111"/>
      <c r="DG257" s="111"/>
      <c r="DH257" s="111"/>
      <c r="DI257" s="111"/>
    </row>
    <row r="258" spans="1:113" s="112" customFormat="1" ht="24" hidden="1" x14ac:dyDescent="0.2">
      <c r="A258" s="30" t="s">
        <v>55</v>
      </c>
      <c r="B258" s="150" t="s">
        <v>1718</v>
      </c>
      <c r="C258" s="151"/>
      <c r="D258" s="52"/>
      <c r="E258" s="157"/>
      <c r="F258" s="43" t="s">
        <v>1720</v>
      </c>
      <c r="G258" s="54"/>
      <c r="H258" s="55"/>
      <c r="I258" s="56"/>
      <c r="J258" s="57"/>
      <c r="K258" s="58"/>
      <c r="L258" s="56"/>
      <c r="M258" s="56" t="str">
        <f>IF(ISNUMBER(H258),L258*H258,IF(ISNUMBER(J258),J258,IF(J258="RATE ONLY",LOWER("RATE ONLY")," ")))</f>
        <v xml:space="preserve"> </v>
      </c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  <c r="AA258" s="111"/>
      <c r="AB258" s="111"/>
      <c r="AC258" s="111"/>
      <c r="AD258" s="111"/>
      <c r="AE258" s="111"/>
      <c r="AF258" s="111"/>
      <c r="AG258" s="111"/>
      <c r="AH258" s="111"/>
      <c r="AI258" s="111"/>
      <c r="AJ258" s="111"/>
      <c r="AK258" s="111"/>
      <c r="AL258" s="111"/>
      <c r="AM258" s="111"/>
      <c r="AN258" s="111"/>
      <c r="AO258" s="111"/>
      <c r="AP258" s="111"/>
      <c r="AQ258" s="111"/>
      <c r="AR258" s="111"/>
      <c r="AS258" s="111"/>
      <c r="AT258" s="111"/>
      <c r="AU258" s="111"/>
      <c r="AV258" s="111"/>
      <c r="AW258" s="111"/>
      <c r="AX258" s="111"/>
      <c r="AY258" s="111"/>
      <c r="AZ258" s="111"/>
      <c r="BA258" s="111"/>
      <c r="BB258" s="111"/>
      <c r="BC258" s="111"/>
      <c r="BD258" s="111"/>
      <c r="BE258" s="111"/>
      <c r="BF258" s="111"/>
      <c r="BG258" s="111"/>
      <c r="BH258" s="111"/>
      <c r="BI258" s="111"/>
      <c r="BJ258" s="111"/>
      <c r="BK258" s="111"/>
      <c r="BL258" s="111"/>
      <c r="BM258" s="111"/>
      <c r="BN258" s="111"/>
      <c r="BO258" s="111"/>
      <c r="BP258" s="111"/>
      <c r="BQ258" s="111"/>
      <c r="BR258" s="111"/>
      <c r="BS258" s="111"/>
      <c r="BT258" s="111"/>
      <c r="BU258" s="111"/>
      <c r="BV258" s="111"/>
      <c r="BW258" s="111"/>
      <c r="BX258" s="111"/>
      <c r="BY258" s="111"/>
      <c r="BZ258" s="111"/>
      <c r="CA258" s="111"/>
      <c r="CB258" s="111"/>
      <c r="CC258" s="111"/>
      <c r="CD258" s="111"/>
      <c r="CE258" s="111"/>
      <c r="CF258" s="111"/>
      <c r="CG258" s="111"/>
      <c r="CH258" s="111"/>
      <c r="CI258" s="111"/>
      <c r="CJ258" s="111"/>
      <c r="CK258" s="111"/>
      <c r="CL258" s="111"/>
      <c r="CM258" s="111"/>
      <c r="CN258" s="111"/>
      <c r="CO258" s="111"/>
      <c r="CP258" s="111"/>
      <c r="CQ258" s="111"/>
      <c r="CR258" s="111"/>
      <c r="CS258" s="111"/>
      <c r="CT258" s="111"/>
      <c r="CU258" s="111"/>
      <c r="CV258" s="111"/>
      <c r="CW258" s="111"/>
      <c r="CX258" s="111"/>
      <c r="CY258" s="111"/>
      <c r="CZ258" s="111"/>
      <c r="DA258" s="111"/>
      <c r="DB258" s="111"/>
      <c r="DC258" s="111"/>
      <c r="DD258" s="111"/>
      <c r="DE258" s="111"/>
      <c r="DF258" s="111"/>
      <c r="DG258" s="111"/>
      <c r="DH258" s="111"/>
      <c r="DI258" s="111"/>
    </row>
    <row r="259" spans="1:113" s="112" customFormat="1" hidden="1" x14ac:dyDescent="0.2">
      <c r="A259" s="30"/>
      <c r="B259" s="42"/>
      <c r="C259" s="51"/>
      <c r="D259" s="52"/>
      <c r="E259" s="51"/>
      <c r="F259" s="53"/>
      <c r="G259" s="103"/>
      <c r="H259" s="45"/>
      <c r="I259" s="104"/>
      <c r="J259" s="105"/>
      <c r="K259" s="48"/>
      <c r="L259" s="106"/>
      <c r="M259" s="104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  <c r="AA259" s="111"/>
      <c r="AB259" s="111"/>
      <c r="AC259" s="111"/>
      <c r="AD259" s="111"/>
      <c r="AE259" s="111"/>
      <c r="AF259" s="111"/>
      <c r="AG259" s="111"/>
      <c r="AH259" s="111"/>
      <c r="AI259" s="111"/>
      <c r="AJ259" s="111"/>
      <c r="AK259" s="111"/>
      <c r="AL259" s="111"/>
      <c r="AM259" s="111"/>
      <c r="AN259" s="111"/>
      <c r="AO259" s="111"/>
      <c r="AP259" s="111"/>
      <c r="AQ259" s="111"/>
      <c r="AR259" s="111"/>
      <c r="AS259" s="111"/>
      <c r="AT259" s="111"/>
      <c r="AU259" s="111"/>
      <c r="AV259" s="111"/>
      <c r="AW259" s="111"/>
      <c r="AX259" s="111"/>
      <c r="AY259" s="111"/>
      <c r="AZ259" s="111"/>
      <c r="BA259" s="111"/>
      <c r="BB259" s="111"/>
      <c r="BC259" s="111"/>
      <c r="BD259" s="111"/>
      <c r="BE259" s="111"/>
      <c r="BF259" s="111"/>
      <c r="BG259" s="111"/>
      <c r="BH259" s="111"/>
      <c r="BI259" s="111"/>
      <c r="BJ259" s="111"/>
      <c r="BK259" s="111"/>
      <c r="BL259" s="111"/>
      <c r="BM259" s="111"/>
      <c r="BN259" s="111"/>
      <c r="BO259" s="111"/>
      <c r="BP259" s="111"/>
      <c r="BQ259" s="111"/>
      <c r="BR259" s="111"/>
      <c r="BS259" s="111"/>
      <c r="BT259" s="111"/>
      <c r="BU259" s="111"/>
      <c r="BV259" s="111"/>
      <c r="BW259" s="111"/>
      <c r="BX259" s="111"/>
      <c r="BY259" s="111"/>
      <c r="BZ259" s="111"/>
      <c r="CA259" s="111"/>
      <c r="CB259" s="111"/>
      <c r="CC259" s="111"/>
      <c r="CD259" s="111"/>
      <c r="CE259" s="111"/>
      <c r="CF259" s="111"/>
      <c r="CG259" s="111"/>
      <c r="CH259" s="111"/>
      <c r="CI259" s="111"/>
      <c r="CJ259" s="111"/>
      <c r="CK259" s="111"/>
      <c r="CL259" s="111"/>
      <c r="CM259" s="111"/>
      <c r="CN259" s="111"/>
      <c r="CO259" s="111"/>
      <c r="CP259" s="111"/>
      <c r="CQ259" s="111"/>
      <c r="CR259" s="111"/>
      <c r="CS259" s="111"/>
      <c r="CT259" s="111"/>
      <c r="CU259" s="111"/>
      <c r="CV259" s="111"/>
      <c r="CW259" s="111"/>
      <c r="CX259" s="111"/>
      <c r="CY259" s="111"/>
      <c r="CZ259" s="111"/>
      <c r="DA259" s="111"/>
      <c r="DB259" s="111"/>
      <c r="DC259" s="111"/>
      <c r="DD259" s="111"/>
      <c r="DE259" s="111"/>
      <c r="DF259" s="111"/>
      <c r="DG259" s="111"/>
      <c r="DH259" s="111"/>
      <c r="DI259" s="111"/>
    </row>
    <row r="260" spans="1:113" s="112" customFormat="1" ht="22.8" hidden="1" x14ac:dyDescent="0.2">
      <c r="A260" s="30" t="s">
        <v>56</v>
      </c>
      <c r="B260" s="155"/>
      <c r="C260" s="151" t="s">
        <v>1719</v>
      </c>
      <c r="D260" s="52"/>
      <c r="E260" s="157"/>
      <c r="F260" s="53" t="s">
        <v>1721</v>
      </c>
      <c r="G260" s="54"/>
      <c r="H260" s="55"/>
      <c r="I260" s="56"/>
      <c r="J260" s="57"/>
      <c r="K260" s="58"/>
      <c r="L260" s="56"/>
      <c r="M260" s="56" t="str">
        <f>IF(ISNUMBER(H260),L260*H260,IF(ISNUMBER(J260),J260,IF(J260="RATE ONLY",LOWER("RATE ONLY")," ")))</f>
        <v xml:space="preserve"> </v>
      </c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  <c r="AE260" s="111"/>
      <c r="AF260" s="111"/>
      <c r="AG260" s="111"/>
      <c r="AH260" s="111"/>
      <c r="AI260" s="111"/>
      <c r="AJ260" s="111"/>
      <c r="AK260" s="111"/>
      <c r="AL260" s="111"/>
      <c r="AM260" s="111"/>
      <c r="AN260" s="111"/>
      <c r="AO260" s="111"/>
      <c r="AP260" s="111"/>
      <c r="AQ260" s="111"/>
      <c r="AR260" s="111"/>
      <c r="AS260" s="111"/>
      <c r="AT260" s="111"/>
      <c r="AU260" s="111"/>
      <c r="AV260" s="111"/>
      <c r="AW260" s="111"/>
      <c r="AX260" s="111"/>
      <c r="AY260" s="111"/>
      <c r="AZ260" s="111"/>
      <c r="BA260" s="111"/>
      <c r="BB260" s="111"/>
      <c r="BC260" s="111"/>
      <c r="BD260" s="111"/>
      <c r="BE260" s="111"/>
      <c r="BF260" s="111"/>
      <c r="BG260" s="111"/>
      <c r="BH260" s="111"/>
      <c r="BI260" s="111"/>
      <c r="BJ260" s="111"/>
      <c r="BK260" s="111"/>
      <c r="BL260" s="111"/>
      <c r="BM260" s="111"/>
      <c r="BN260" s="111"/>
      <c r="BO260" s="111"/>
      <c r="BP260" s="111"/>
      <c r="BQ260" s="111"/>
      <c r="BR260" s="111"/>
      <c r="BS260" s="111"/>
      <c r="BT260" s="111"/>
      <c r="BU260" s="111"/>
      <c r="BV260" s="111"/>
      <c r="BW260" s="111"/>
      <c r="BX260" s="111"/>
      <c r="BY260" s="111"/>
      <c r="BZ260" s="111"/>
      <c r="CA260" s="111"/>
      <c r="CB260" s="111"/>
      <c r="CC260" s="111"/>
      <c r="CD260" s="111"/>
      <c r="CE260" s="111"/>
      <c r="CF260" s="111"/>
      <c r="CG260" s="111"/>
      <c r="CH260" s="111"/>
      <c r="CI260" s="111"/>
      <c r="CJ260" s="111"/>
      <c r="CK260" s="111"/>
      <c r="CL260" s="111"/>
      <c r="CM260" s="111"/>
      <c r="CN260" s="111"/>
      <c r="CO260" s="111"/>
      <c r="CP260" s="111"/>
      <c r="CQ260" s="111"/>
      <c r="CR260" s="111"/>
      <c r="CS260" s="111"/>
      <c r="CT260" s="111"/>
      <c r="CU260" s="111"/>
      <c r="CV260" s="111"/>
      <c r="CW260" s="111"/>
      <c r="CX260" s="111"/>
      <c r="CY260" s="111"/>
      <c r="CZ260" s="111"/>
      <c r="DA260" s="111"/>
      <c r="DB260" s="111"/>
      <c r="DC260" s="111"/>
      <c r="DD260" s="111"/>
      <c r="DE260" s="111"/>
      <c r="DF260" s="111"/>
      <c r="DG260" s="111"/>
      <c r="DH260" s="111"/>
      <c r="DI260" s="111"/>
    </row>
    <row r="261" spans="1:113" s="112" customFormat="1" hidden="1" x14ac:dyDescent="0.2">
      <c r="A261" s="30"/>
      <c r="B261" s="42"/>
      <c r="C261" s="51"/>
      <c r="D261" s="52"/>
      <c r="E261" s="51"/>
      <c r="F261" s="53"/>
      <c r="G261" s="103"/>
      <c r="H261" s="45"/>
      <c r="I261" s="104"/>
      <c r="J261" s="105"/>
      <c r="K261" s="48"/>
      <c r="L261" s="106"/>
      <c r="M261" s="104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  <c r="AA261" s="111"/>
      <c r="AB261" s="111"/>
      <c r="AC261" s="111"/>
      <c r="AD261" s="111"/>
      <c r="AE261" s="111"/>
      <c r="AF261" s="111"/>
      <c r="AG261" s="111"/>
      <c r="AH261" s="111"/>
      <c r="AI261" s="111"/>
      <c r="AJ261" s="111"/>
      <c r="AK261" s="111"/>
      <c r="AL261" s="111"/>
      <c r="AM261" s="111"/>
      <c r="AN261" s="111"/>
      <c r="AO261" s="111"/>
      <c r="AP261" s="111"/>
      <c r="AQ261" s="111"/>
      <c r="AR261" s="111"/>
      <c r="AS261" s="111"/>
      <c r="AT261" s="111"/>
      <c r="AU261" s="111"/>
      <c r="AV261" s="111"/>
      <c r="AW261" s="111"/>
      <c r="AX261" s="111"/>
      <c r="AY261" s="111"/>
      <c r="AZ261" s="111"/>
      <c r="BA261" s="111"/>
      <c r="BB261" s="111"/>
      <c r="BC261" s="111"/>
      <c r="BD261" s="111"/>
      <c r="BE261" s="111"/>
      <c r="BF261" s="111"/>
      <c r="BG261" s="111"/>
      <c r="BH261" s="111"/>
      <c r="BI261" s="111"/>
      <c r="BJ261" s="111"/>
      <c r="BK261" s="111"/>
      <c r="BL261" s="111"/>
      <c r="BM261" s="111"/>
      <c r="BN261" s="111"/>
      <c r="BO261" s="111"/>
      <c r="BP261" s="111"/>
      <c r="BQ261" s="111"/>
      <c r="BR261" s="111"/>
      <c r="BS261" s="111"/>
      <c r="BT261" s="111"/>
      <c r="BU261" s="111"/>
      <c r="BV261" s="111"/>
      <c r="BW261" s="111"/>
      <c r="BX261" s="111"/>
      <c r="BY261" s="111"/>
      <c r="BZ261" s="111"/>
      <c r="CA261" s="111"/>
      <c r="CB261" s="111"/>
      <c r="CC261" s="111"/>
      <c r="CD261" s="111"/>
      <c r="CE261" s="111"/>
      <c r="CF261" s="111"/>
      <c r="CG261" s="111"/>
      <c r="CH261" s="111"/>
      <c r="CI261" s="111"/>
      <c r="CJ261" s="111"/>
      <c r="CK261" s="111"/>
      <c r="CL261" s="111"/>
      <c r="CM261" s="111"/>
      <c r="CN261" s="111"/>
      <c r="CO261" s="111"/>
      <c r="CP261" s="111"/>
      <c r="CQ261" s="111"/>
      <c r="CR261" s="111"/>
      <c r="CS261" s="111"/>
      <c r="CT261" s="111"/>
      <c r="CU261" s="111"/>
      <c r="CV261" s="111"/>
      <c r="CW261" s="111"/>
      <c r="CX261" s="111"/>
      <c r="CY261" s="111"/>
      <c r="CZ261" s="111"/>
      <c r="DA261" s="111"/>
      <c r="DB261" s="111"/>
      <c r="DC261" s="111"/>
      <c r="DD261" s="111"/>
      <c r="DE261" s="111"/>
      <c r="DF261" s="111"/>
      <c r="DG261" s="111"/>
      <c r="DH261" s="111"/>
      <c r="DI261" s="111"/>
    </row>
    <row r="262" spans="1:113" s="112" customFormat="1" ht="68.400000000000006" hidden="1" x14ac:dyDescent="0.2">
      <c r="A262" s="30" t="s">
        <v>59</v>
      </c>
      <c r="B262" s="155"/>
      <c r="C262" s="151"/>
      <c r="D262" s="52" t="s">
        <v>3850</v>
      </c>
      <c r="E262" s="157"/>
      <c r="F262" s="53" t="s">
        <v>4665</v>
      </c>
      <c r="G262" s="54"/>
      <c r="H262" s="55"/>
      <c r="I262" s="56"/>
      <c r="J262" s="57"/>
      <c r="K262" s="58"/>
      <c r="L262" s="56"/>
      <c r="M262" s="56" t="str">
        <f>IF(ISNUMBER(H262),L262*H262,IF(ISNUMBER(J262),J262,IF(J262="RATE ONLY",LOWER("RATE ONLY")," ")))</f>
        <v xml:space="preserve"> </v>
      </c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  <c r="AA262" s="111"/>
      <c r="AB262" s="111"/>
      <c r="AC262" s="111"/>
      <c r="AD262" s="111"/>
      <c r="AE262" s="111"/>
      <c r="AF262" s="111"/>
      <c r="AG262" s="111"/>
      <c r="AH262" s="111"/>
      <c r="AI262" s="111"/>
      <c r="AJ262" s="111"/>
      <c r="AK262" s="111"/>
      <c r="AL262" s="111"/>
      <c r="AM262" s="111"/>
      <c r="AN262" s="111"/>
      <c r="AO262" s="111"/>
      <c r="AP262" s="111"/>
      <c r="AQ262" s="111"/>
      <c r="AR262" s="111"/>
      <c r="AS262" s="111"/>
      <c r="AT262" s="111"/>
      <c r="AU262" s="111"/>
      <c r="AV262" s="111"/>
      <c r="AW262" s="111"/>
      <c r="AX262" s="111"/>
      <c r="AY262" s="111"/>
      <c r="AZ262" s="111"/>
      <c r="BA262" s="111"/>
      <c r="BB262" s="111"/>
      <c r="BC262" s="111"/>
      <c r="BD262" s="111"/>
      <c r="BE262" s="111"/>
      <c r="BF262" s="111"/>
      <c r="BG262" s="111"/>
      <c r="BH262" s="111"/>
      <c r="BI262" s="111"/>
      <c r="BJ262" s="111"/>
      <c r="BK262" s="111"/>
      <c r="BL262" s="111"/>
      <c r="BM262" s="111"/>
      <c r="BN262" s="111"/>
      <c r="BO262" s="111"/>
      <c r="BP262" s="111"/>
      <c r="BQ262" s="111"/>
      <c r="BR262" s="111"/>
      <c r="BS262" s="111"/>
      <c r="BT262" s="111"/>
      <c r="BU262" s="111"/>
      <c r="BV262" s="111"/>
      <c r="BW262" s="111"/>
      <c r="BX262" s="111"/>
      <c r="BY262" s="111"/>
      <c r="BZ262" s="111"/>
      <c r="CA262" s="111"/>
      <c r="CB262" s="111"/>
      <c r="CC262" s="111"/>
      <c r="CD262" s="111"/>
      <c r="CE262" s="111"/>
      <c r="CF262" s="111"/>
      <c r="CG262" s="111"/>
      <c r="CH262" s="111"/>
      <c r="CI262" s="111"/>
      <c r="CJ262" s="111"/>
      <c r="CK262" s="111"/>
      <c r="CL262" s="111"/>
      <c r="CM262" s="111"/>
      <c r="CN262" s="111"/>
      <c r="CO262" s="111"/>
      <c r="CP262" s="111"/>
      <c r="CQ262" s="111"/>
      <c r="CR262" s="111"/>
      <c r="CS262" s="111"/>
      <c r="CT262" s="111"/>
      <c r="CU262" s="111"/>
      <c r="CV262" s="111"/>
      <c r="CW262" s="111"/>
      <c r="CX262" s="111"/>
      <c r="CY262" s="111"/>
      <c r="CZ262" s="111"/>
      <c r="DA262" s="111"/>
      <c r="DB262" s="111"/>
      <c r="DC262" s="111"/>
      <c r="DD262" s="111"/>
      <c r="DE262" s="111"/>
      <c r="DF262" s="111"/>
      <c r="DG262" s="111"/>
      <c r="DH262" s="111"/>
      <c r="DI262" s="111"/>
    </row>
    <row r="263" spans="1:113" s="112" customFormat="1" hidden="1" x14ac:dyDescent="0.2">
      <c r="A263" s="30"/>
      <c r="B263" s="42"/>
      <c r="C263" s="51"/>
      <c r="D263" s="52"/>
      <c r="E263" s="51"/>
      <c r="F263" s="53"/>
      <c r="G263" s="103"/>
      <c r="H263" s="45"/>
      <c r="I263" s="104"/>
      <c r="J263" s="105"/>
      <c r="K263" s="48"/>
      <c r="L263" s="106"/>
      <c r="M263" s="104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  <c r="AA263" s="111"/>
      <c r="AB263" s="111"/>
      <c r="AC263" s="111"/>
      <c r="AD263" s="111"/>
      <c r="AE263" s="111"/>
      <c r="AF263" s="111"/>
      <c r="AG263" s="111"/>
      <c r="AH263" s="111"/>
      <c r="AI263" s="111"/>
      <c r="AJ263" s="111"/>
      <c r="AK263" s="111"/>
      <c r="AL263" s="111"/>
      <c r="AM263" s="111"/>
      <c r="AN263" s="111"/>
      <c r="AO263" s="111"/>
      <c r="AP263" s="111"/>
      <c r="AQ263" s="111"/>
      <c r="AR263" s="111"/>
      <c r="AS263" s="111"/>
      <c r="AT263" s="111"/>
      <c r="AU263" s="111"/>
      <c r="AV263" s="111"/>
      <c r="AW263" s="111"/>
      <c r="AX263" s="111"/>
      <c r="AY263" s="111"/>
      <c r="AZ263" s="111"/>
      <c r="BA263" s="111"/>
      <c r="BB263" s="111"/>
      <c r="BC263" s="111"/>
      <c r="BD263" s="111"/>
      <c r="BE263" s="111"/>
      <c r="BF263" s="111"/>
      <c r="BG263" s="111"/>
      <c r="BH263" s="111"/>
      <c r="BI263" s="111"/>
      <c r="BJ263" s="111"/>
      <c r="BK263" s="111"/>
      <c r="BL263" s="111"/>
      <c r="BM263" s="111"/>
      <c r="BN263" s="111"/>
      <c r="BO263" s="111"/>
      <c r="BP263" s="111"/>
      <c r="BQ263" s="111"/>
      <c r="BR263" s="111"/>
      <c r="BS263" s="111"/>
      <c r="BT263" s="111"/>
      <c r="BU263" s="111"/>
      <c r="BV263" s="111"/>
      <c r="BW263" s="111"/>
      <c r="BX263" s="111"/>
      <c r="BY263" s="111"/>
      <c r="BZ263" s="111"/>
      <c r="CA263" s="111"/>
      <c r="CB263" s="111"/>
      <c r="CC263" s="111"/>
      <c r="CD263" s="111"/>
      <c r="CE263" s="111"/>
      <c r="CF263" s="111"/>
      <c r="CG263" s="111"/>
      <c r="CH263" s="111"/>
      <c r="CI263" s="111"/>
      <c r="CJ263" s="111"/>
      <c r="CK263" s="111"/>
      <c r="CL263" s="111"/>
      <c r="CM263" s="111"/>
      <c r="CN263" s="111"/>
      <c r="CO263" s="111"/>
      <c r="CP263" s="111"/>
      <c r="CQ263" s="111"/>
      <c r="CR263" s="111"/>
      <c r="CS263" s="111"/>
      <c r="CT263" s="111"/>
      <c r="CU263" s="111"/>
      <c r="CV263" s="111"/>
      <c r="CW263" s="111"/>
      <c r="CX263" s="111"/>
      <c r="CY263" s="111"/>
      <c r="CZ263" s="111"/>
      <c r="DA263" s="111"/>
      <c r="DB263" s="111"/>
      <c r="DC263" s="111"/>
      <c r="DD263" s="111"/>
      <c r="DE263" s="111"/>
      <c r="DF263" s="111"/>
      <c r="DG263" s="111"/>
      <c r="DH263" s="111"/>
      <c r="DI263" s="111"/>
    </row>
    <row r="264" spans="1:113" s="112" customFormat="1" ht="22.8" hidden="1" x14ac:dyDescent="0.2">
      <c r="A264" s="30" t="s">
        <v>57</v>
      </c>
      <c r="B264" s="166"/>
      <c r="C264" s="167"/>
      <c r="D264" s="160"/>
      <c r="E264" s="171" t="s">
        <v>3877</v>
      </c>
      <c r="F264" s="161" t="s">
        <v>4660</v>
      </c>
      <c r="G264" s="162" t="s">
        <v>8</v>
      </c>
      <c r="H264" s="163"/>
      <c r="I264" s="164"/>
      <c r="J264" s="165"/>
      <c r="K264" s="58"/>
      <c r="L264" s="56"/>
      <c r="M264" s="56" t="str">
        <f t="shared" si="6"/>
        <v xml:space="preserve"> </v>
      </c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  <c r="AE264" s="111"/>
      <c r="AF264" s="111"/>
      <c r="AG264" s="111"/>
      <c r="AH264" s="111"/>
      <c r="AI264" s="111"/>
      <c r="AJ264" s="111"/>
      <c r="AK264" s="111"/>
      <c r="AL264" s="111"/>
      <c r="AM264" s="111"/>
      <c r="AN264" s="111"/>
      <c r="AO264" s="111"/>
      <c r="AP264" s="111"/>
      <c r="AQ264" s="111"/>
      <c r="AR264" s="111"/>
      <c r="AS264" s="111"/>
      <c r="AT264" s="111"/>
      <c r="AU264" s="111"/>
      <c r="AV264" s="111"/>
      <c r="AW264" s="111"/>
      <c r="AX264" s="111"/>
      <c r="AY264" s="111"/>
      <c r="AZ264" s="111"/>
      <c r="BA264" s="111"/>
      <c r="BB264" s="111"/>
      <c r="BC264" s="111"/>
      <c r="BD264" s="111"/>
      <c r="BE264" s="111"/>
      <c r="BF264" s="111"/>
      <c r="BG264" s="111"/>
      <c r="BH264" s="111"/>
      <c r="BI264" s="111"/>
      <c r="BJ264" s="111"/>
      <c r="BK264" s="111"/>
      <c r="BL264" s="111"/>
      <c r="BM264" s="111"/>
      <c r="BN264" s="111"/>
      <c r="BO264" s="111"/>
      <c r="BP264" s="111"/>
      <c r="BQ264" s="111"/>
      <c r="BR264" s="111"/>
      <c r="BS264" s="111"/>
      <c r="BT264" s="111"/>
      <c r="BU264" s="111"/>
      <c r="BV264" s="111"/>
      <c r="BW264" s="111"/>
      <c r="BX264" s="111"/>
      <c r="BY264" s="111"/>
      <c r="BZ264" s="111"/>
      <c r="CA264" s="111"/>
      <c r="CB264" s="111"/>
      <c r="CC264" s="111"/>
      <c r="CD264" s="111"/>
      <c r="CE264" s="111"/>
      <c r="CF264" s="111"/>
      <c r="CG264" s="111"/>
      <c r="CH264" s="111"/>
      <c r="CI264" s="111"/>
      <c r="CJ264" s="111"/>
      <c r="CK264" s="111"/>
      <c r="CL264" s="111"/>
      <c r="CM264" s="111"/>
      <c r="CN264" s="111"/>
      <c r="CO264" s="111"/>
      <c r="CP264" s="111"/>
      <c r="CQ264" s="111"/>
      <c r="CR264" s="111"/>
      <c r="CS264" s="111"/>
      <c r="CT264" s="111"/>
      <c r="CU264" s="111"/>
      <c r="CV264" s="111"/>
      <c r="CW264" s="111"/>
      <c r="CX264" s="111"/>
      <c r="CY264" s="111"/>
      <c r="CZ264" s="111"/>
      <c r="DA264" s="111"/>
      <c r="DB264" s="111"/>
      <c r="DC264" s="111"/>
      <c r="DD264" s="111"/>
      <c r="DE264" s="111"/>
      <c r="DF264" s="111"/>
      <c r="DG264" s="111"/>
      <c r="DH264" s="111"/>
      <c r="DI264" s="111"/>
    </row>
    <row r="265" spans="1:113" s="112" customFormat="1" ht="34.200000000000003" hidden="1" x14ac:dyDescent="0.2">
      <c r="A265" s="30" t="s">
        <v>57</v>
      </c>
      <c r="B265" s="166"/>
      <c r="C265" s="167"/>
      <c r="D265" s="160"/>
      <c r="E265" s="171" t="s">
        <v>3878</v>
      </c>
      <c r="F265" s="161" t="s">
        <v>4661</v>
      </c>
      <c r="G265" s="162" t="s">
        <v>8</v>
      </c>
      <c r="H265" s="163"/>
      <c r="I265" s="164"/>
      <c r="J265" s="165"/>
      <c r="K265" s="58"/>
      <c r="L265" s="56"/>
      <c r="M265" s="56" t="str">
        <f t="shared" si="6"/>
        <v xml:space="preserve"> </v>
      </c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  <c r="AE265" s="111"/>
      <c r="AF265" s="111"/>
      <c r="AG265" s="111"/>
      <c r="AH265" s="111"/>
      <c r="AI265" s="111"/>
      <c r="AJ265" s="111"/>
      <c r="AK265" s="111"/>
      <c r="AL265" s="111"/>
      <c r="AM265" s="111"/>
      <c r="AN265" s="111"/>
      <c r="AO265" s="111"/>
      <c r="AP265" s="111"/>
      <c r="AQ265" s="111"/>
      <c r="AR265" s="111"/>
      <c r="AS265" s="111"/>
      <c r="AT265" s="111"/>
      <c r="AU265" s="111"/>
      <c r="AV265" s="111"/>
      <c r="AW265" s="111"/>
      <c r="AX265" s="111"/>
      <c r="AY265" s="111"/>
      <c r="AZ265" s="111"/>
      <c r="BA265" s="111"/>
      <c r="BB265" s="111"/>
      <c r="BC265" s="111"/>
      <c r="BD265" s="111"/>
      <c r="BE265" s="111"/>
      <c r="BF265" s="111"/>
      <c r="BG265" s="111"/>
      <c r="BH265" s="111"/>
      <c r="BI265" s="111"/>
      <c r="BJ265" s="111"/>
      <c r="BK265" s="111"/>
      <c r="BL265" s="111"/>
      <c r="BM265" s="111"/>
      <c r="BN265" s="111"/>
      <c r="BO265" s="111"/>
      <c r="BP265" s="111"/>
      <c r="BQ265" s="111"/>
      <c r="BR265" s="111"/>
      <c r="BS265" s="111"/>
      <c r="BT265" s="111"/>
      <c r="BU265" s="111"/>
      <c r="BV265" s="111"/>
      <c r="BW265" s="111"/>
      <c r="BX265" s="111"/>
      <c r="BY265" s="111"/>
      <c r="BZ265" s="111"/>
      <c r="CA265" s="111"/>
      <c r="CB265" s="111"/>
      <c r="CC265" s="111"/>
      <c r="CD265" s="111"/>
      <c r="CE265" s="111"/>
      <c r="CF265" s="111"/>
      <c r="CG265" s="111"/>
      <c r="CH265" s="111"/>
      <c r="CI265" s="111"/>
      <c r="CJ265" s="111"/>
      <c r="CK265" s="111"/>
      <c r="CL265" s="111"/>
      <c r="CM265" s="111"/>
      <c r="CN265" s="111"/>
      <c r="CO265" s="111"/>
      <c r="CP265" s="111"/>
      <c r="CQ265" s="111"/>
      <c r="CR265" s="111"/>
      <c r="CS265" s="111"/>
      <c r="CT265" s="111"/>
      <c r="CU265" s="111"/>
      <c r="CV265" s="111"/>
      <c r="CW265" s="111"/>
      <c r="CX265" s="111"/>
      <c r="CY265" s="111"/>
      <c r="CZ265" s="111"/>
      <c r="DA265" s="111"/>
      <c r="DB265" s="111"/>
      <c r="DC265" s="111"/>
      <c r="DD265" s="111"/>
      <c r="DE265" s="111"/>
      <c r="DF265" s="111"/>
      <c r="DG265" s="111"/>
      <c r="DH265" s="111"/>
      <c r="DI265" s="111"/>
    </row>
    <row r="266" spans="1:113" s="112" customFormat="1" ht="34.200000000000003" hidden="1" x14ac:dyDescent="0.2">
      <c r="A266" s="30" t="s">
        <v>57</v>
      </c>
      <c r="B266" s="166"/>
      <c r="C266" s="167"/>
      <c r="D266" s="160"/>
      <c r="E266" s="171" t="s">
        <v>3879</v>
      </c>
      <c r="F266" s="161" t="s">
        <v>4662</v>
      </c>
      <c r="G266" s="162" t="s">
        <v>8</v>
      </c>
      <c r="H266" s="163"/>
      <c r="I266" s="164"/>
      <c r="J266" s="165"/>
      <c r="K266" s="58"/>
      <c r="L266" s="56"/>
      <c r="M266" s="56" t="str">
        <f t="shared" si="6"/>
        <v xml:space="preserve"> </v>
      </c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  <c r="AA266" s="111"/>
      <c r="AB266" s="111"/>
      <c r="AC266" s="111"/>
      <c r="AD266" s="111"/>
      <c r="AE266" s="111"/>
      <c r="AF266" s="111"/>
      <c r="AG266" s="111"/>
      <c r="AH266" s="111"/>
      <c r="AI266" s="111"/>
      <c r="AJ266" s="111"/>
      <c r="AK266" s="111"/>
      <c r="AL266" s="111"/>
      <c r="AM266" s="111"/>
      <c r="AN266" s="111"/>
      <c r="AO266" s="111"/>
      <c r="AP266" s="111"/>
      <c r="AQ266" s="111"/>
      <c r="AR266" s="111"/>
      <c r="AS266" s="111"/>
      <c r="AT266" s="111"/>
      <c r="AU266" s="111"/>
      <c r="AV266" s="111"/>
      <c r="AW266" s="111"/>
      <c r="AX266" s="111"/>
      <c r="AY266" s="111"/>
      <c r="AZ266" s="111"/>
      <c r="BA266" s="111"/>
      <c r="BB266" s="111"/>
      <c r="BC266" s="111"/>
      <c r="BD266" s="111"/>
      <c r="BE266" s="111"/>
      <c r="BF266" s="111"/>
      <c r="BG266" s="111"/>
      <c r="BH266" s="111"/>
      <c r="BI266" s="111"/>
      <c r="BJ266" s="111"/>
      <c r="BK266" s="111"/>
      <c r="BL266" s="111"/>
      <c r="BM266" s="111"/>
      <c r="BN266" s="111"/>
      <c r="BO266" s="111"/>
      <c r="BP266" s="111"/>
      <c r="BQ266" s="111"/>
      <c r="BR266" s="111"/>
      <c r="BS266" s="111"/>
      <c r="BT266" s="111"/>
      <c r="BU266" s="111"/>
      <c r="BV266" s="111"/>
      <c r="BW266" s="111"/>
      <c r="BX266" s="111"/>
      <c r="BY266" s="111"/>
      <c r="BZ266" s="111"/>
      <c r="CA266" s="111"/>
      <c r="CB266" s="111"/>
      <c r="CC266" s="111"/>
      <c r="CD266" s="111"/>
      <c r="CE266" s="111"/>
      <c r="CF266" s="111"/>
      <c r="CG266" s="111"/>
      <c r="CH266" s="111"/>
      <c r="CI266" s="111"/>
      <c r="CJ266" s="111"/>
      <c r="CK266" s="111"/>
      <c r="CL266" s="111"/>
      <c r="CM266" s="111"/>
      <c r="CN266" s="111"/>
      <c r="CO266" s="111"/>
      <c r="CP266" s="111"/>
      <c r="CQ266" s="111"/>
      <c r="CR266" s="111"/>
      <c r="CS266" s="111"/>
      <c r="CT266" s="111"/>
      <c r="CU266" s="111"/>
      <c r="CV266" s="111"/>
      <c r="CW266" s="111"/>
      <c r="CX266" s="111"/>
      <c r="CY266" s="111"/>
      <c r="CZ266" s="111"/>
      <c r="DA266" s="111"/>
      <c r="DB266" s="111"/>
      <c r="DC266" s="111"/>
      <c r="DD266" s="111"/>
      <c r="DE266" s="111"/>
      <c r="DF266" s="111"/>
      <c r="DG266" s="111"/>
      <c r="DH266" s="111"/>
      <c r="DI266" s="111"/>
    </row>
    <row r="267" spans="1:113" s="112" customFormat="1" ht="68.400000000000006" hidden="1" x14ac:dyDescent="0.2">
      <c r="A267" s="30" t="s">
        <v>59</v>
      </c>
      <c r="B267" s="155"/>
      <c r="C267" s="151"/>
      <c r="D267" s="52" t="s">
        <v>3851</v>
      </c>
      <c r="E267" s="157"/>
      <c r="F267" s="53" t="s">
        <v>4666</v>
      </c>
      <c r="G267" s="54"/>
      <c r="H267" s="55"/>
      <c r="I267" s="56"/>
      <c r="J267" s="57"/>
      <c r="K267" s="58"/>
      <c r="L267" s="56"/>
      <c r="M267" s="56" t="str">
        <f>IF(ISNUMBER(H267),L267*H267,IF(ISNUMBER(J267),J267,IF(J267="RATE ONLY",LOWER("RATE ONLY")," ")))</f>
        <v xml:space="preserve"> </v>
      </c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  <c r="AA267" s="111"/>
      <c r="AB267" s="111"/>
      <c r="AC267" s="111"/>
      <c r="AD267" s="111"/>
      <c r="AE267" s="111"/>
      <c r="AF267" s="111"/>
      <c r="AG267" s="111"/>
      <c r="AH267" s="111"/>
      <c r="AI267" s="111"/>
      <c r="AJ267" s="111"/>
      <c r="AK267" s="111"/>
      <c r="AL267" s="111"/>
      <c r="AM267" s="111"/>
      <c r="AN267" s="111"/>
      <c r="AO267" s="111"/>
      <c r="AP267" s="111"/>
      <c r="AQ267" s="111"/>
      <c r="AR267" s="111"/>
      <c r="AS267" s="111"/>
      <c r="AT267" s="111"/>
      <c r="AU267" s="111"/>
      <c r="AV267" s="111"/>
      <c r="AW267" s="111"/>
      <c r="AX267" s="111"/>
      <c r="AY267" s="111"/>
      <c r="AZ267" s="111"/>
      <c r="BA267" s="111"/>
      <c r="BB267" s="111"/>
      <c r="BC267" s="111"/>
      <c r="BD267" s="111"/>
      <c r="BE267" s="111"/>
      <c r="BF267" s="111"/>
      <c r="BG267" s="111"/>
      <c r="BH267" s="111"/>
      <c r="BI267" s="111"/>
      <c r="BJ267" s="111"/>
      <c r="BK267" s="111"/>
      <c r="BL267" s="111"/>
      <c r="BM267" s="111"/>
      <c r="BN267" s="111"/>
      <c r="BO267" s="111"/>
      <c r="BP267" s="111"/>
      <c r="BQ267" s="111"/>
      <c r="BR267" s="111"/>
      <c r="BS267" s="111"/>
      <c r="BT267" s="111"/>
      <c r="BU267" s="111"/>
      <c r="BV267" s="111"/>
      <c r="BW267" s="111"/>
      <c r="BX267" s="111"/>
      <c r="BY267" s="111"/>
      <c r="BZ267" s="111"/>
      <c r="CA267" s="111"/>
      <c r="CB267" s="111"/>
      <c r="CC267" s="111"/>
      <c r="CD267" s="111"/>
      <c r="CE267" s="111"/>
      <c r="CF267" s="111"/>
      <c r="CG267" s="111"/>
      <c r="CH267" s="111"/>
      <c r="CI267" s="111"/>
      <c r="CJ267" s="111"/>
      <c r="CK267" s="111"/>
      <c r="CL267" s="111"/>
      <c r="CM267" s="111"/>
      <c r="CN267" s="111"/>
      <c r="CO267" s="111"/>
      <c r="CP267" s="111"/>
      <c r="CQ267" s="111"/>
      <c r="CR267" s="111"/>
      <c r="CS267" s="111"/>
      <c r="CT267" s="111"/>
      <c r="CU267" s="111"/>
      <c r="CV267" s="111"/>
      <c r="CW267" s="111"/>
      <c r="CX267" s="111"/>
      <c r="CY267" s="111"/>
      <c r="CZ267" s="111"/>
      <c r="DA267" s="111"/>
      <c r="DB267" s="111"/>
      <c r="DC267" s="111"/>
      <c r="DD267" s="111"/>
      <c r="DE267" s="111"/>
      <c r="DF267" s="111"/>
      <c r="DG267" s="111"/>
      <c r="DH267" s="111"/>
      <c r="DI267" s="111"/>
    </row>
    <row r="268" spans="1:113" s="112" customFormat="1" hidden="1" x14ac:dyDescent="0.2">
      <c r="A268" s="30"/>
      <c r="B268" s="42"/>
      <c r="C268" s="51"/>
      <c r="D268" s="52"/>
      <c r="E268" s="51"/>
      <c r="F268" s="53"/>
      <c r="G268" s="103"/>
      <c r="H268" s="45"/>
      <c r="I268" s="104"/>
      <c r="J268" s="105"/>
      <c r="K268" s="48"/>
      <c r="L268" s="106"/>
      <c r="M268" s="104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  <c r="AA268" s="111"/>
      <c r="AB268" s="111"/>
      <c r="AC268" s="111"/>
      <c r="AD268" s="111"/>
      <c r="AE268" s="111"/>
      <c r="AF268" s="111"/>
      <c r="AG268" s="111"/>
      <c r="AH268" s="111"/>
      <c r="AI268" s="111"/>
      <c r="AJ268" s="111"/>
      <c r="AK268" s="111"/>
      <c r="AL268" s="111"/>
      <c r="AM268" s="111"/>
      <c r="AN268" s="111"/>
      <c r="AO268" s="111"/>
      <c r="AP268" s="111"/>
      <c r="AQ268" s="111"/>
      <c r="AR268" s="111"/>
      <c r="AS268" s="111"/>
      <c r="AT268" s="111"/>
      <c r="AU268" s="111"/>
      <c r="AV268" s="111"/>
      <c r="AW268" s="111"/>
      <c r="AX268" s="111"/>
      <c r="AY268" s="111"/>
      <c r="AZ268" s="111"/>
      <c r="BA268" s="111"/>
      <c r="BB268" s="111"/>
      <c r="BC268" s="111"/>
      <c r="BD268" s="111"/>
      <c r="BE268" s="111"/>
      <c r="BF268" s="111"/>
      <c r="BG268" s="111"/>
      <c r="BH268" s="111"/>
      <c r="BI268" s="111"/>
      <c r="BJ268" s="111"/>
      <c r="BK268" s="111"/>
      <c r="BL268" s="111"/>
      <c r="BM268" s="111"/>
      <c r="BN268" s="111"/>
      <c r="BO268" s="111"/>
      <c r="BP268" s="111"/>
      <c r="BQ268" s="111"/>
      <c r="BR268" s="111"/>
      <c r="BS268" s="111"/>
      <c r="BT268" s="111"/>
      <c r="BU268" s="111"/>
      <c r="BV268" s="111"/>
      <c r="BW268" s="111"/>
      <c r="BX268" s="111"/>
      <c r="BY268" s="111"/>
      <c r="BZ268" s="111"/>
      <c r="CA268" s="111"/>
      <c r="CB268" s="111"/>
      <c r="CC268" s="111"/>
      <c r="CD268" s="111"/>
      <c r="CE268" s="111"/>
      <c r="CF268" s="111"/>
      <c r="CG268" s="111"/>
      <c r="CH268" s="111"/>
      <c r="CI268" s="111"/>
      <c r="CJ268" s="111"/>
      <c r="CK268" s="111"/>
      <c r="CL268" s="111"/>
      <c r="CM268" s="111"/>
      <c r="CN268" s="111"/>
      <c r="CO268" s="111"/>
      <c r="CP268" s="111"/>
      <c r="CQ268" s="111"/>
      <c r="CR268" s="111"/>
      <c r="CS268" s="111"/>
      <c r="CT268" s="111"/>
      <c r="CU268" s="111"/>
      <c r="CV268" s="111"/>
      <c r="CW268" s="111"/>
      <c r="CX268" s="111"/>
      <c r="CY268" s="111"/>
      <c r="CZ268" s="111"/>
      <c r="DA268" s="111"/>
      <c r="DB268" s="111"/>
      <c r="DC268" s="111"/>
      <c r="DD268" s="111"/>
      <c r="DE268" s="111"/>
      <c r="DF268" s="111"/>
      <c r="DG268" s="111"/>
      <c r="DH268" s="111"/>
      <c r="DI268" s="111"/>
    </row>
    <row r="269" spans="1:113" s="112" customFormat="1" ht="22.8" hidden="1" x14ac:dyDescent="0.2">
      <c r="A269" s="30" t="s">
        <v>57</v>
      </c>
      <c r="B269" s="166"/>
      <c r="C269" s="167"/>
      <c r="D269" s="160"/>
      <c r="E269" s="171" t="s">
        <v>3877</v>
      </c>
      <c r="F269" s="161" t="s">
        <v>4660</v>
      </c>
      <c r="G269" s="162" t="s">
        <v>8</v>
      </c>
      <c r="H269" s="163"/>
      <c r="I269" s="164"/>
      <c r="J269" s="165"/>
      <c r="K269" s="58"/>
      <c r="L269" s="56"/>
      <c r="M269" s="56" t="str">
        <f t="shared" si="6"/>
        <v xml:space="preserve"> </v>
      </c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  <c r="AA269" s="111"/>
      <c r="AB269" s="111"/>
      <c r="AC269" s="111"/>
      <c r="AD269" s="111"/>
      <c r="AE269" s="111"/>
      <c r="AF269" s="111"/>
      <c r="AG269" s="111"/>
      <c r="AH269" s="111"/>
      <c r="AI269" s="111"/>
      <c r="AJ269" s="111"/>
      <c r="AK269" s="111"/>
      <c r="AL269" s="111"/>
      <c r="AM269" s="111"/>
      <c r="AN269" s="111"/>
      <c r="AO269" s="111"/>
      <c r="AP269" s="111"/>
      <c r="AQ269" s="111"/>
      <c r="AR269" s="111"/>
      <c r="AS269" s="111"/>
      <c r="AT269" s="111"/>
      <c r="AU269" s="111"/>
      <c r="AV269" s="111"/>
      <c r="AW269" s="111"/>
      <c r="AX269" s="111"/>
      <c r="AY269" s="111"/>
      <c r="AZ269" s="111"/>
      <c r="BA269" s="111"/>
      <c r="BB269" s="111"/>
      <c r="BC269" s="111"/>
      <c r="BD269" s="111"/>
      <c r="BE269" s="111"/>
      <c r="BF269" s="111"/>
      <c r="BG269" s="111"/>
      <c r="BH269" s="111"/>
      <c r="BI269" s="111"/>
      <c r="BJ269" s="111"/>
      <c r="BK269" s="111"/>
      <c r="BL269" s="111"/>
      <c r="BM269" s="111"/>
      <c r="BN269" s="111"/>
      <c r="BO269" s="111"/>
      <c r="BP269" s="111"/>
      <c r="BQ269" s="111"/>
      <c r="BR269" s="111"/>
      <c r="BS269" s="111"/>
      <c r="BT269" s="111"/>
      <c r="BU269" s="111"/>
      <c r="BV269" s="111"/>
      <c r="BW269" s="111"/>
      <c r="BX269" s="111"/>
      <c r="BY269" s="111"/>
      <c r="BZ269" s="111"/>
      <c r="CA269" s="111"/>
      <c r="CB269" s="111"/>
      <c r="CC269" s="111"/>
      <c r="CD269" s="111"/>
      <c r="CE269" s="111"/>
      <c r="CF269" s="111"/>
      <c r="CG269" s="111"/>
      <c r="CH269" s="111"/>
      <c r="CI269" s="111"/>
      <c r="CJ269" s="111"/>
      <c r="CK269" s="111"/>
      <c r="CL269" s="111"/>
      <c r="CM269" s="111"/>
      <c r="CN269" s="111"/>
      <c r="CO269" s="111"/>
      <c r="CP269" s="111"/>
      <c r="CQ269" s="111"/>
      <c r="CR269" s="111"/>
      <c r="CS269" s="111"/>
      <c r="CT269" s="111"/>
      <c r="CU269" s="111"/>
      <c r="CV269" s="111"/>
      <c r="CW269" s="111"/>
      <c r="CX269" s="111"/>
      <c r="CY269" s="111"/>
      <c r="CZ269" s="111"/>
      <c r="DA269" s="111"/>
      <c r="DB269" s="111"/>
      <c r="DC269" s="111"/>
      <c r="DD269" s="111"/>
      <c r="DE269" s="111"/>
      <c r="DF269" s="111"/>
      <c r="DG269" s="111"/>
      <c r="DH269" s="111"/>
      <c r="DI269" s="111"/>
    </row>
    <row r="270" spans="1:113" s="112" customFormat="1" ht="34.200000000000003" hidden="1" x14ac:dyDescent="0.2">
      <c r="A270" s="30" t="s">
        <v>57</v>
      </c>
      <c r="B270" s="166"/>
      <c r="C270" s="167"/>
      <c r="D270" s="160"/>
      <c r="E270" s="171" t="s">
        <v>3878</v>
      </c>
      <c r="F270" s="161" t="s">
        <v>4661</v>
      </c>
      <c r="G270" s="162" t="s">
        <v>8</v>
      </c>
      <c r="H270" s="163"/>
      <c r="I270" s="164"/>
      <c r="J270" s="165"/>
      <c r="K270" s="58"/>
      <c r="L270" s="56"/>
      <c r="M270" s="56" t="str">
        <f t="shared" si="6"/>
        <v xml:space="preserve"> </v>
      </c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  <c r="AA270" s="111"/>
      <c r="AB270" s="111"/>
      <c r="AC270" s="111"/>
      <c r="AD270" s="111"/>
      <c r="AE270" s="111"/>
      <c r="AF270" s="111"/>
      <c r="AG270" s="111"/>
      <c r="AH270" s="111"/>
      <c r="AI270" s="111"/>
      <c r="AJ270" s="111"/>
      <c r="AK270" s="111"/>
      <c r="AL270" s="111"/>
      <c r="AM270" s="111"/>
      <c r="AN270" s="111"/>
      <c r="AO270" s="111"/>
      <c r="AP270" s="111"/>
      <c r="AQ270" s="111"/>
      <c r="AR270" s="111"/>
      <c r="AS270" s="111"/>
      <c r="AT270" s="111"/>
      <c r="AU270" s="111"/>
      <c r="AV270" s="111"/>
      <c r="AW270" s="111"/>
      <c r="AX270" s="111"/>
      <c r="AY270" s="111"/>
      <c r="AZ270" s="111"/>
      <c r="BA270" s="111"/>
      <c r="BB270" s="111"/>
      <c r="BC270" s="111"/>
      <c r="BD270" s="111"/>
      <c r="BE270" s="111"/>
      <c r="BF270" s="111"/>
      <c r="BG270" s="111"/>
      <c r="BH270" s="111"/>
      <c r="BI270" s="111"/>
      <c r="BJ270" s="111"/>
      <c r="BK270" s="111"/>
      <c r="BL270" s="111"/>
      <c r="BM270" s="111"/>
      <c r="BN270" s="111"/>
      <c r="BO270" s="111"/>
      <c r="BP270" s="111"/>
      <c r="BQ270" s="111"/>
      <c r="BR270" s="111"/>
      <c r="BS270" s="111"/>
      <c r="BT270" s="111"/>
      <c r="BU270" s="111"/>
      <c r="BV270" s="111"/>
      <c r="BW270" s="111"/>
      <c r="BX270" s="111"/>
      <c r="BY270" s="111"/>
      <c r="BZ270" s="111"/>
      <c r="CA270" s="111"/>
      <c r="CB270" s="111"/>
      <c r="CC270" s="111"/>
      <c r="CD270" s="111"/>
      <c r="CE270" s="111"/>
      <c r="CF270" s="111"/>
      <c r="CG270" s="111"/>
      <c r="CH270" s="111"/>
      <c r="CI270" s="111"/>
      <c r="CJ270" s="111"/>
      <c r="CK270" s="111"/>
      <c r="CL270" s="111"/>
      <c r="CM270" s="111"/>
      <c r="CN270" s="111"/>
      <c r="CO270" s="111"/>
      <c r="CP270" s="111"/>
      <c r="CQ270" s="111"/>
      <c r="CR270" s="111"/>
      <c r="CS270" s="111"/>
      <c r="CT270" s="111"/>
      <c r="CU270" s="111"/>
      <c r="CV270" s="111"/>
      <c r="CW270" s="111"/>
      <c r="CX270" s="111"/>
      <c r="CY270" s="111"/>
      <c r="CZ270" s="111"/>
      <c r="DA270" s="111"/>
      <c r="DB270" s="111"/>
      <c r="DC270" s="111"/>
      <c r="DD270" s="111"/>
      <c r="DE270" s="111"/>
      <c r="DF270" s="111"/>
      <c r="DG270" s="111"/>
      <c r="DH270" s="111"/>
      <c r="DI270" s="111"/>
    </row>
    <row r="271" spans="1:113" s="112" customFormat="1" ht="34.200000000000003" hidden="1" x14ac:dyDescent="0.2">
      <c r="A271" s="30" t="s">
        <v>57</v>
      </c>
      <c r="B271" s="166"/>
      <c r="C271" s="167"/>
      <c r="D271" s="160"/>
      <c r="E271" s="171" t="s">
        <v>3879</v>
      </c>
      <c r="F271" s="161" t="s">
        <v>4662</v>
      </c>
      <c r="G271" s="162" t="s">
        <v>8</v>
      </c>
      <c r="H271" s="163"/>
      <c r="I271" s="164"/>
      <c r="J271" s="165"/>
      <c r="K271" s="58"/>
      <c r="L271" s="56"/>
      <c r="M271" s="56" t="str">
        <f t="shared" si="6"/>
        <v xml:space="preserve"> </v>
      </c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  <c r="AE271" s="111"/>
      <c r="AF271" s="111"/>
      <c r="AG271" s="111"/>
      <c r="AH271" s="111"/>
      <c r="AI271" s="111"/>
      <c r="AJ271" s="111"/>
      <c r="AK271" s="111"/>
      <c r="AL271" s="111"/>
      <c r="AM271" s="111"/>
      <c r="AN271" s="111"/>
      <c r="AO271" s="111"/>
      <c r="AP271" s="111"/>
      <c r="AQ271" s="111"/>
      <c r="AR271" s="111"/>
      <c r="AS271" s="111"/>
      <c r="AT271" s="111"/>
      <c r="AU271" s="111"/>
      <c r="AV271" s="111"/>
      <c r="AW271" s="111"/>
      <c r="AX271" s="111"/>
      <c r="AY271" s="111"/>
      <c r="AZ271" s="111"/>
      <c r="BA271" s="111"/>
      <c r="BB271" s="111"/>
      <c r="BC271" s="111"/>
      <c r="BD271" s="111"/>
      <c r="BE271" s="111"/>
      <c r="BF271" s="111"/>
      <c r="BG271" s="111"/>
      <c r="BH271" s="111"/>
      <c r="BI271" s="111"/>
      <c r="BJ271" s="111"/>
      <c r="BK271" s="111"/>
      <c r="BL271" s="111"/>
      <c r="BM271" s="111"/>
      <c r="BN271" s="111"/>
      <c r="BO271" s="111"/>
      <c r="BP271" s="111"/>
      <c r="BQ271" s="111"/>
      <c r="BR271" s="111"/>
      <c r="BS271" s="111"/>
      <c r="BT271" s="111"/>
      <c r="BU271" s="111"/>
      <c r="BV271" s="111"/>
      <c r="BW271" s="111"/>
      <c r="BX271" s="111"/>
      <c r="BY271" s="111"/>
      <c r="BZ271" s="111"/>
      <c r="CA271" s="111"/>
      <c r="CB271" s="111"/>
      <c r="CC271" s="111"/>
      <c r="CD271" s="111"/>
      <c r="CE271" s="111"/>
      <c r="CF271" s="111"/>
      <c r="CG271" s="111"/>
      <c r="CH271" s="111"/>
      <c r="CI271" s="111"/>
      <c r="CJ271" s="111"/>
      <c r="CK271" s="111"/>
      <c r="CL271" s="111"/>
      <c r="CM271" s="111"/>
      <c r="CN271" s="111"/>
      <c r="CO271" s="111"/>
      <c r="CP271" s="111"/>
      <c r="CQ271" s="111"/>
      <c r="CR271" s="111"/>
      <c r="CS271" s="111"/>
      <c r="CT271" s="111"/>
      <c r="CU271" s="111"/>
      <c r="CV271" s="111"/>
      <c r="CW271" s="111"/>
      <c r="CX271" s="111"/>
      <c r="CY271" s="111"/>
      <c r="CZ271" s="111"/>
      <c r="DA271" s="111"/>
      <c r="DB271" s="111"/>
      <c r="DC271" s="111"/>
      <c r="DD271" s="111"/>
      <c r="DE271" s="111"/>
      <c r="DF271" s="111"/>
      <c r="DG271" s="111"/>
      <c r="DH271" s="111"/>
      <c r="DI271" s="111"/>
    </row>
    <row r="272" spans="1:113" s="112" customFormat="1" ht="34.200000000000003" hidden="1" x14ac:dyDescent="0.2">
      <c r="A272" s="30" t="s">
        <v>56</v>
      </c>
      <c r="B272" s="155"/>
      <c r="C272" s="151" t="s">
        <v>1722</v>
      </c>
      <c r="D272" s="52"/>
      <c r="E272" s="157"/>
      <c r="F272" s="53" t="s">
        <v>3641</v>
      </c>
      <c r="G272" s="54"/>
      <c r="H272" s="55"/>
      <c r="I272" s="56"/>
      <c r="J272" s="57"/>
      <c r="K272" s="58"/>
      <c r="L272" s="56"/>
      <c r="M272" s="56" t="str">
        <f>IF(ISNUMBER(H272),L272*H272,IF(ISNUMBER(J272),J272,IF(J272="RATE ONLY",LOWER("RATE ONLY")," ")))</f>
        <v xml:space="preserve"> </v>
      </c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  <c r="AA272" s="111"/>
      <c r="AB272" s="111"/>
      <c r="AC272" s="111"/>
      <c r="AD272" s="111"/>
      <c r="AE272" s="111"/>
      <c r="AF272" s="111"/>
      <c r="AG272" s="111"/>
      <c r="AH272" s="111"/>
      <c r="AI272" s="111"/>
      <c r="AJ272" s="111"/>
      <c r="AK272" s="111"/>
      <c r="AL272" s="111"/>
      <c r="AM272" s="111"/>
      <c r="AN272" s="111"/>
      <c r="AO272" s="111"/>
      <c r="AP272" s="111"/>
      <c r="AQ272" s="111"/>
      <c r="AR272" s="111"/>
      <c r="AS272" s="111"/>
      <c r="AT272" s="111"/>
      <c r="AU272" s="111"/>
      <c r="AV272" s="111"/>
      <c r="AW272" s="111"/>
      <c r="AX272" s="111"/>
      <c r="AY272" s="111"/>
      <c r="AZ272" s="111"/>
      <c r="BA272" s="111"/>
      <c r="BB272" s="111"/>
      <c r="BC272" s="111"/>
      <c r="BD272" s="111"/>
      <c r="BE272" s="111"/>
      <c r="BF272" s="111"/>
      <c r="BG272" s="111"/>
      <c r="BH272" s="111"/>
      <c r="BI272" s="111"/>
      <c r="BJ272" s="111"/>
      <c r="BK272" s="111"/>
      <c r="BL272" s="111"/>
      <c r="BM272" s="111"/>
      <c r="BN272" s="111"/>
      <c r="BO272" s="111"/>
      <c r="BP272" s="111"/>
      <c r="BQ272" s="111"/>
      <c r="BR272" s="111"/>
      <c r="BS272" s="111"/>
      <c r="BT272" s="111"/>
      <c r="BU272" s="111"/>
      <c r="BV272" s="111"/>
      <c r="BW272" s="111"/>
      <c r="BX272" s="111"/>
      <c r="BY272" s="111"/>
      <c r="BZ272" s="111"/>
      <c r="CA272" s="111"/>
      <c r="CB272" s="111"/>
      <c r="CC272" s="111"/>
      <c r="CD272" s="111"/>
      <c r="CE272" s="111"/>
      <c r="CF272" s="111"/>
      <c r="CG272" s="111"/>
      <c r="CH272" s="111"/>
      <c r="CI272" s="111"/>
      <c r="CJ272" s="111"/>
      <c r="CK272" s="111"/>
      <c r="CL272" s="111"/>
      <c r="CM272" s="111"/>
      <c r="CN272" s="111"/>
      <c r="CO272" s="111"/>
      <c r="CP272" s="111"/>
      <c r="CQ272" s="111"/>
      <c r="CR272" s="111"/>
      <c r="CS272" s="111"/>
      <c r="CT272" s="111"/>
      <c r="CU272" s="111"/>
      <c r="CV272" s="111"/>
      <c r="CW272" s="111"/>
      <c r="CX272" s="111"/>
      <c r="CY272" s="111"/>
      <c r="CZ272" s="111"/>
      <c r="DA272" s="111"/>
      <c r="DB272" s="111"/>
      <c r="DC272" s="111"/>
      <c r="DD272" s="111"/>
      <c r="DE272" s="111"/>
      <c r="DF272" s="111"/>
      <c r="DG272" s="111"/>
      <c r="DH272" s="111"/>
      <c r="DI272" s="111"/>
    </row>
    <row r="273" spans="1:113" s="112" customFormat="1" hidden="1" x14ac:dyDescent="0.2">
      <c r="A273" s="30"/>
      <c r="B273" s="42"/>
      <c r="C273" s="51"/>
      <c r="D273" s="52"/>
      <c r="E273" s="51"/>
      <c r="F273" s="53"/>
      <c r="G273" s="103"/>
      <c r="H273" s="45"/>
      <c r="I273" s="104"/>
      <c r="J273" s="105"/>
      <c r="K273" s="48"/>
      <c r="L273" s="106"/>
      <c r="M273" s="104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  <c r="AA273" s="111"/>
      <c r="AB273" s="111"/>
      <c r="AC273" s="111"/>
      <c r="AD273" s="111"/>
      <c r="AE273" s="111"/>
      <c r="AF273" s="111"/>
      <c r="AG273" s="111"/>
      <c r="AH273" s="111"/>
      <c r="AI273" s="111"/>
      <c r="AJ273" s="111"/>
      <c r="AK273" s="111"/>
      <c r="AL273" s="111"/>
      <c r="AM273" s="111"/>
      <c r="AN273" s="111"/>
      <c r="AO273" s="111"/>
      <c r="AP273" s="111"/>
      <c r="AQ273" s="111"/>
      <c r="AR273" s="111"/>
      <c r="AS273" s="111"/>
      <c r="AT273" s="111"/>
      <c r="AU273" s="111"/>
      <c r="AV273" s="111"/>
      <c r="AW273" s="111"/>
      <c r="AX273" s="111"/>
      <c r="AY273" s="111"/>
      <c r="AZ273" s="111"/>
      <c r="BA273" s="111"/>
      <c r="BB273" s="111"/>
      <c r="BC273" s="111"/>
      <c r="BD273" s="111"/>
      <c r="BE273" s="111"/>
      <c r="BF273" s="111"/>
      <c r="BG273" s="111"/>
      <c r="BH273" s="111"/>
      <c r="BI273" s="111"/>
      <c r="BJ273" s="111"/>
      <c r="BK273" s="111"/>
      <c r="BL273" s="111"/>
      <c r="BM273" s="111"/>
      <c r="BN273" s="111"/>
      <c r="BO273" s="111"/>
      <c r="BP273" s="111"/>
      <c r="BQ273" s="111"/>
      <c r="BR273" s="111"/>
      <c r="BS273" s="111"/>
      <c r="BT273" s="111"/>
      <c r="BU273" s="111"/>
      <c r="BV273" s="111"/>
      <c r="BW273" s="111"/>
      <c r="BX273" s="111"/>
      <c r="BY273" s="111"/>
      <c r="BZ273" s="111"/>
      <c r="CA273" s="111"/>
      <c r="CB273" s="111"/>
      <c r="CC273" s="111"/>
      <c r="CD273" s="111"/>
      <c r="CE273" s="111"/>
      <c r="CF273" s="111"/>
      <c r="CG273" s="111"/>
      <c r="CH273" s="111"/>
      <c r="CI273" s="111"/>
      <c r="CJ273" s="111"/>
      <c r="CK273" s="111"/>
      <c r="CL273" s="111"/>
      <c r="CM273" s="111"/>
      <c r="CN273" s="111"/>
      <c r="CO273" s="111"/>
      <c r="CP273" s="111"/>
      <c r="CQ273" s="111"/>
      <c r="CR273" s="111"/>
      <c r="CS273" s="111"/>
      <c r="CT273" s="111"/>
      <c r="CU273" s="111"/>
      <c r="CV273" s="111"/>
      <c r="CW273" s="111"/>
      <c r="CX273" s="111"/>
      <c r="CY273" s="111"/>
      <c r="CZ273" s="111"/>
      <c r="DA273" s="111"/>
      <c r="DB273" s="111"/>
      <c r="DC273" s="111"/>
      <c r="DD273" s="111"/>
      <c r="DE273" s="111"/>
      <c r="DF273" s="111"/>
      <c r="DG273" s="111"/>
      <c r="DH273" s="111"/>
      <c r="DI273" s="111"/>
    </row>
    <row r="274" spans="1:113" s="112" customFormat="1" ht="57" hidden="1" x14ac:dyDescent="0.2">
      <c r="A274" s="30" t="s">
        <v>59</v>
      </c>
      <c r="B274" s="155"/>
      <c r="C274" s="151"/>
      <c r="D274" s="52" t="s">
        <v>3850</v>
      </c>
      <c r="E274" s="157"/>
      <c r="F274" s="53" t="s">
        <v>4667</v>
      </c>
      <c r="G274" s="54"/>
      <c r="H274" s="55"/>
      <c r="I274" s="56"/>
      <c r="J274" s="57"/>
      <c r="K274" s="58"/>
      <c r="L274" s="56"/>
      <c r="M274" s="56" t="str">
        <f>IF(ISNUMBER(H274),L274*H274,IF(ISNUMBER(J274),J274,IF(J274="RATE ONLY",LOWER("RATE ONLY")," ")))</f>
        <v xml:space="preserve"> </v>
      </c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  <c r="AA274" s="111"/>
      <c r="AB274" s="111"/>
      <c r="AC274" s="111"/>
      <c r="AD274" s="111"/>
      <c r="AE274" s="111"/>
      <c r="AF274" s="111"/>
      <c r="AG274" s="111"/>
      <c r="AH274" s="111"/>
      <c r="AI274" s="111"/>
      <c r="AJ274" s="111"/>
      <c r="AK274" s="111"/>
      <c r="AL274" s="111"/>
      <c r="AM274" s="111"/>
      <c r="AN274" s="111"/>
      <c r="AO274" s="111"/>
      <c r="AP274" s="111"/>
      <c r="AQ274" s="111"/>
      <c r="AR274" s="111"/>
      <c r="AS274" s="111"/>
      <c r="AT274" s="111"/>
      <c r="AU274" s="111"/>
      <c r="AV274" s="111"/>
      <c r="AW274" s="111"/>
      <c r="AX274" s="111"/>
      <c r="AY274" s="111"/>
      <c r="AZ274" s="111"/>
      <c r="BA274" s="111"/>
      <c r="BB274" s="111"/>
      <c r="BC274" s="111"/>
      <c r="BD274" s="111"/>
      <c r="BE274" s="111"/>
      <c r="BF274" s="111"/>
      <c r="BG274" s="111"/>
      <c r="BH274" s="111"/>
      <c r="BI274" s="111"/>
      <c r="BJ274" s="111"/>
      <c r="BK274" s="111"/>
      <c r="BL274" s="111"/>
      <c r="BM274" s="111"/>
      <c r="BN274" s="111"/>
      <c r="BO274" s="111"/>
      <c r="BP274" s="111"/>
      <c r="BQ274" s="111"/>
      <c r="BR274" s="111"/>
      <c r="BS274" s="111"/>
      <c r="BT274" s="111"/>
      <c r="BU274" s="111"/>
      <c r="BV274" s="111"/>
      <c r="BW274" s="111"/>
      <c r="BX274" s="111"/>
      <c r="BY274" s="111"/>
      <c r="BZ274" s="111"/>
      <c r="CA274" s="111"/>
      <c r="CB274" s="111"/>
      <c r="CC274" s="111"/>
      <c r="CD274" s="111"/>
      <c r="CE274" s="111"/>
      <c r="CF274" s="111"/>
      <c r="CG274" s="111"/>
      <c r="CH274" s="111"/>
      <c r="CI274" s="111"/>
      <c r="CJ274" s="111"/>
      <c r="CK274" s="111"/>
      <c r="CL274" s="111"/>
      <c r="CM274" s="111"/>
      <c r="CN274" s="111"/>
      <c r="CO274" s="111"/>
      <c r="CP274" s="111"/>
      <c r="CQ274" s="111"/>
      <c r="CR274" s="111"/>
      <c r="CS274" s="111"/>
      <c r="CT274" s="111"/>
      <c r="CU274" s="111"/>
      <c r="CV274" s="111"/>
      <c r="CW274" s="111"/>
      <c r="CX274" s="111"/>
      <c r="CY274" s="111"/>
      <c r="CZ274" s="111"/>
      <c r="DA274" s="111"/>
      <c r="DB274" s="111"/>
      <c r="DC274" s="111"/>
      <c r="DD274" s="111"/>
      <c r="DE274" s="111"/>
      <c r="DF274" s="111"/>
      <c r="DG274" s="111"/>
      <c r="DH274" s="111"/>
      <c r="DI274" s="111"/>
    </row>
    <row r="275" spans="1:113" s="112" customFormat="1" hidden="1" x14ac:dyDescent="0.2">
      <c r="A275" s="30"/>
      <c r="B275" s="42"/>
      <c r="C275" s="51"/>
      <c r="D275" s="52"/>
      <c r="E275" s="51"/>
      <c r="F275" s="53"/>
      <c r="G275" s="103"/>
      <c r="H275" s="45"/>
      <c r="I275" s="104"/>
      <c r="J275" s="105"/>
      <c r="K275" s="48"/>
      <c r="L275" s="106"/>
      <c r="M275" s="104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  <c r="AA275" s="111"/>
      <c r="AB275" s="111"/>
      <c r="AC275" s="111"/>
      <c r="AD275" s="111"/>
      <c r="AE275" s="111"/>
      <c r="AF275" s="111"/>
      <c r="AG275" s="111"/>
      <c r="AH275" s="111"/>
      <c r="AI275" s="111"/>
      <c r="AJ275" s="111"/>
      <c r="AK275" s="111"/>
      <c r="AL275" s="111"/>
      <c r="AM275" s="111"/>
      <c r="AN275" s="111"/>
      <c r="AO275" s="111"/>
      <c r="AP275" s="111"/>
      <c r="AQ275" s="111"/>
      <c r="AR275" s="111"/>
      <c r="AS275" s="111"/>
      <c r="AT275" s="111"/>
      <c r="AU275" s="111"/>
      <c r="AV275" s="111"/>
      <c r="AW275" s="111"/>
      <c r="AX275" s="111"/>
      <c r="AY275" s="111"/>
      <c r="AZ275" s="111"/>
      <c r="BA275" s="111"/>
      <c r="BB275" s="111"/>
      <c r="BC275" s="111"/>
      <c r="BD275" s="111"/>
      <c r="BE275" s="111"/>
      <c r="BF275" s="111"/>
      <c r="BG275" s="111"/>
      <c r="BH275" s="111"/>
      <c r="BI275" s="111"/>
      <c r="BJ275" s="111"/>
      <c r="BK275" s="111"/>
      <c r="BL275" s="111"/>
      <c r="BM275" s="111"/>
      <c r="BN275" s="111"/>
      <c r="BO275" s="111"/>
      <c r="BP275" s="111"/>
      <c r="BQ275" s="111"/>
      <c r="BR275" s="111"/>
      <c r="BS275" s="111"/>
      <c r="BT275" s="111"/>
      <c r="BU275" s="111"/>
      <c r="BV275" s="111"/>
      <c r="BW275" s="111"/>
      <c r="BX275" s="111"/>
      <c r="BY275" s="111"/>
      <c r="BZ275" s="111"/>
      <c r="CA275" s="111"/>
      <c r="CB275" s="111"/>
      <c r="CC275" s="111"/>
      <c r="CD275" s="111"/>
      <c r="CE275" s="111"/>
      <c r="CF275" s="111"/>
      <c r="CG275" s="111"/>
      <c r="CH275" s="111"/>
      <c r="CI275" s="111"/>
      <c r="CJ275" s="111"/>
      <c r="CK275" s="111"/>
      <c r="CL275" s="111"/>
      <c r="CM275" s="111"/>
      <c r="CN275" s="111"/>
      <c r="CO275" s="111"/>
      <c r="CP275" s="111"/>
      <c r="CQ275" s="111"/>
      <c r="CR275" s="111"/>
      <c r="CS275" s="111"/>
      <c r="CT275" s="111"/>
      <c r="CU275" s="111"/>
      <c r="CV275" s="111"/>
      <c r="CW275" s="111"/>
      <c r="CX275" s="111"/>
      <c r="CY275" s="111"/>
      <c r="CZ275" s="111"/>
      <c r="DA275" s="111"/>
      <c r="DB275" s="111"/>
      <c r="DC275" s="111"/>
      <c r="DD275" s="111"/>
      <c r="DE275" s="111"/>
      <c r="DF275" s="111"/>
      <c r="DG275" s="111"/>
      <c r="DH275" s="111"/>
      <c r="DI275" s="111"/>
    </row>
    <row r="276" spans="1:113" s="112" customFormat="1" ht="22.8" hidden="1" x14ac:dyDescent="0.2">
      <c r="A276" s="30" t="s">
        <v>57</v>
      </c>
      <c r="B276" s="166"/>
      <c r="C276" s="167"/>
      <c r="D276" s="160"/>
      <c r="E276" s="171" t="s">
        <v>3877</v>
      </c>
      <c r="F276" s="161" t="s">
        <v>4660</v>
      </c>
      <c r="G276" s="162" t="s">
        <v>8</v>
      </c>
      <c r="H276" s="163"/>
      <c r="I276" s="164"/>
      <c r="J276" s="165"/>
      <c r="K276" s="58"/>
      <c r="L276" s="56"/>
      <c r="M276" s="56" t="str">
        <f t="shared" si="6"/>
        <v xml:space="preserve"> </v>
      </c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  <c r="AE276" s="111"/>
      <c r="AF276" s="111"/>
      <c r="AG276" s="111"/>
      <c r="AH276" s="111"/>
      <c r="AI276" s="111"/>
      <c r="AJ276" s="111"/>
      <c r="AK276" s="111"/>
      <c r="AL276" s="111"/>
      <c r="AM276" s="111"/>
      <c r="AN276" s="111"/>
      <c r="AO276" s="111"/>
      <c r="AP276" s="111"/>
      <c r="AQ276" s="111"/>
      <c r="AR276" s="111"/>
      <c r="AS276" s="111"/>
      <c r="AT276" s="111"/>
      <c r="AU276" s="111"/>
      <c r="AV276" s="111"/>
      <c r="AW276" s="111"/>
      <c r="AX276" s="111"/>
      <c r="AY276" s="111"/>
      <c r="AZ276" s="111"/>
      <c r="BA276" s="111"/>
      <c r="BB276" s="111"/>
      <c r="BC276" s="111"/>
      <c r="BD276" s="111"/>
      <c r="BE276" s="111"/>
      <c r="BF276" s="111"/>
      <c r="BG276" s="111"/>
      <c r="BH276" s="111"/>
      <c r="BI276" s="111"/>
      <c r="BJ276" s="111"/>
      <c r="BK276" s="111"/>
      <c r="BL276" s="111"/>
      <c r="BM276" s="111"/>
      <c r="BN276" s="111"/>
      <c r="BO276" s="111"/>
      <c r="BP276" s="111"/>
      <c r="BQ276" s="111"/>
      <c r="BR276" s="111"/>
      <c r="BS276" s="111"/>
      <c r="BT276" s="111"/>
      <c r="BU276" s="111"/>
      <c r="BV276" s="111"/>
      <c r="BW276" s="111"/>
      <c r="BX276" s="111"/>
      <c r="BY276" s="111"/>
      <c r="BZ276" s="111"/>
      <c r="CA276" s="111"/>
      <c r="CB276" s="111"/>
      <c r="CC276" s="111"/>
      <c r="CD276" s="111"/>
      <c r="CE276" s="111"/>
      <c r="CF276" s="111"/>
      <c r="CG276" s="111"/>
      <c r="CH276" s="111"/>
      <c r="CI276" s="111"/>
      <c r="CJ276" s="111"/>
      <c r="CK276" s="111"/>
      <c r="CL276" s="111"/>
      <c r="CM276" s="111"/>
      <c r="CN276" s="111"/>
      <c r="CO276" s="111"/>
      <c r="CP276" s="111"/>
      <c r="CQ276" s="111"/>
      <c r="CR276" s="111"/>
      <c r="CS276" s="111"/>
      <c r="CT276" s="111"/>
      <c r="CU276" s="111"/>
      <c r="CV276" s="111"/>
      <c r="CW276" s="111"/>
      <c r="CX276" s="111"/>
      <c r="CY276" s="111"/>
      <c r="CZ276" s="111"/>
      <c r="DA276" s="111"/>
      <c r="DB276" s="111"/>
      <c r="DC276" s="111"/>
      <c r="DD276" s="111"/>
      <c r="DE276" s="111"/>
      <c r="DF276" s="111"/>
      <c r="DG276" s="111"/>
      <c r="DH276" s="111"/>
      <c r="DI276" s="111"/>
    </row>
    <row r="277" spans="1:113" s="112" customFormat="1" ht="34.200000000000003" hidden="1" x14ac:dyDescent="0.2">
      <c r="A277" s="30" t="s">
        <v>57</v>
      </c>
      <c r="B277" s="166"/>
      <c r="C277" s="167"/>
      <c r="D277" s="160"/>
      <c r="E277" s="171" t="s">
        <v>3878</v>
      </c>
      <c r="F277" s="161" t="s">
        <v>4661</v>
      </c>
      <c r="G277" s="162" t="s">
        <v>8</v>
      </c>
      <c r="H277" s="163"/>
      <c r="I277" s="164"/>
      <c r="J277" s="165"/>
      <c r="K277" s="58"/>
      <c r="L277" s="56"/>
      <c r="M277" s="56" t="str">
        <f t="shared" si="6"/>
        <v xml:space="preserve"> </v>
      </c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1"/>
      <c r="AM277" s="111"/>
      <c r="AN277" s="111"/>
      <c r="AO277" s="111"/>
      <c r="AP277" s="111"/>
      <c r="AQ277" s="111"/>
      <c r="AR277" s="111"/>
      <c r="AS277" s="111"/>
      <c r="AT277" s="111"/>
      <c r="AU277" s="111"/>
      <c r="AV277" s="111"/>
      <c r="AW277" s="111"/>
      <c r="AX277" s="111"/>
      <c r="AY277" s="111"/>
      <c r="AZ277" s="111"/>
      <c r="BA277" s="111"/>
      <c r="BB277" s="111"/>
      <c r="BC277" s="111"/>
      <c r="BD277" s="111"/>
      <c r="BE277" s="111"/>
      <c r="BF277" s="111"/>
      <c r="BG277" s="111"/>
      <c r="BH277" s="111"/>
      <c r="BI277" s="111"/>
      <c r="BJ277" s="111"/>
      <c r="BK277" s="111"/>
      <c r="BL277" s="111"/>
      <c r="BM277" s="111"/>
      <c r="BN277" s="111"/>
      <c r="BO277" s="111"/>
      <c r="BP277" s="111"/>
      <c r="BQ277" s="111"/>
      <c r="BR277" s="111"/>
      <c r="BS277" s="111"/>
      <c r="BT277" s="111"/>
      <c r="BU277" s="111"/>
      <c r="BV277" s="111"/>
      <c r="BW277" s="111"/>
      <c r="BX277" s="111"/>
      <c r="BY277" s="111"/>
      <c r="BZ277" s="111"/>
      <c r="CA277" s="111"/>
      <c r="CB277" s="111"/>
      <c r="CC277" s="111"/>
      <c r="CD277" s="111"/>
      <c r="CE277" s="111"/>
      <c r="CF277" s="111"/>
      <c r="CG277" s="111"/>
      <c r="CH277" s="111"/>
      <c r="CI277" s="111"/>
      <c r="CJ277" s="111"/>
      <c r="CK277" s="111"/>
      <c r="CL277" s="111"/>
      <c r="CM277" s="111"/>
      <c r="CN277" s="111"/>
      <c r="CO277" s="111"/>
      <c r="CP277" s="111"/>
      <c r="CQ277" s="111"/>
      <c r="CR277" s="111"/>
      <c r="CS277" s="111"/>
      <c r="CT277" s="111"/>
      <c r="CU277" s="111"/>
      <c r="CV277" s="111"/>
      <c r="CW277" s="111"/>
      <c r="CX277" s="111"/>
      <c r="CY277" s="111"/>
      <c r="CZ277" s="111"/>
      <c r="DA277" s="111"/>
      <c r="DB277" s="111"/>
      <c r="DC277" s="111"/>
      <c r="DD277" s="111"/>
      <c r="DE277" s="111"/>
      <c r="DF277" s="111"/>
      <c r="DG277" s="111"/>
      <c r="DH277" s="111"/>
      <c r="DI277" s="111"/>
    </row>
    <row r="278" spans="1:113" s="112" customFormat="1" ht="34.200000000000003" hidden="1" x14ac:dyDescent="0.2">
      <c r="A278" s="30" t="s">
        <v>57</v>
      </c>
      <c r="B278" s="166"/>
      <c r="C278" s="167"/>
      <c r="D278" s="160"/>
      <c r="E278" s="171" t="s">
        <v>3879</v>
      </c>
      <c r="F278" s="161" t="s">
        <v>4662</v>
      </c>
      <c r="G278" s="162" t="s">
        <v>8</v>
      </c>
      <c r="H278" s="163"/>
      <c r="I278" s="164"/>
      <c r="J278" s="165"/>
      <c r="K278" s="58"/>
      <c r="L278" s="56"/>
      <c r="M278" s="56" t="str">
        <f t="shared" si="6"/>
        <v xml:space="preserve"> </v>
      </c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  <c r="AE278" s="111"/>
      <c r="AF278" s="111"/>
      <c r="AG278" s="111"/>
      <c r="AH278" s="111"/>
      <c r="AI278" s="111"/>
      <c r="AJ278" s="111"/>
      <c r="AK278" s="111"/>
      <c r="AL278" s="111"/>
      <c r="AM278" s="111"/>
      <c r="AN278" s="111"/>
      <c r="AO278" s="111"/>
      <c r="AP278" s="111"/>
      <c r="AQ278" s="111"/>
      <c r="AR278" s="111"/>
      <c r="AS278" s="111"/>
      <c r="AT278" s="111"/>
      <c r="AU278" s="111"/>
      <c r="AV278" s="111"/>
      <c r="AW278" s="111"/>
      <c r="AX278" s="111"/>
      <c r="AY278" s="111"/>
      <c r="AZ278" s="111"/>
      <c r="BA278" s="111"/>
      <c r="BB278" s="111"/>
      <c r="BC278" s="111"/>
      <c r="BD278" s="111"/>
      <c r="BE278" s="111"/>
      <c r="BF278" s="111"/>
      <c r="BG278" s="111"/>
      <c r="BH278" s="111"/>
      <c r="BI278" s="111"/>
      <c r="BJ278" s="111"/>
      <c r="BK278" s="111"/>
      <c r="BL278" s="111"/>
      <c r="BM278" s="111"/>
      <c r="BN278" s="111"/>
      <c r="BO278" s="111"/>
      <c r="BP278" s="111"/>
      <c r="BQ278" s="111"/>
      <c r="BR278" s="111"/>
      <c r="BS278" s="111"/>
      <c r="BT278" s="111"/>
      <c r="BU278" s="111"/>
      <c r="BV278" s="111"/>
      <c r="BW278" s="111"/>
      <c r="BX278" s="111"/>
      <c r="BY278" s="111"/>
      <c r="BZ278" s="111"/>
      <c r="CA278" s="111"/>
      <c r="CB278" s="111"/>
      <c r="CC278" s="111"/>
      <c r="CD278" s="111"/>
      <c r="CE278" s="111"/>
      <c r="CF278" s="111"/>
      <c r="CG278" s="111"/>
      <c r="CH278" s="111"/>
      <c r="CI278" s="111"/>
      <c r="CJ278" s="111"/>
      <c r="CK278" s="111"/>
      <c r="CL278" s="111"/>
      <c r="CM278" s="111"/>
      <c r="CN278" s="111"/>
      <c r="CO278" s="111"/>
      <c r="CP278" s="111"/>
      <c r="CQ278" s="111"/>
      <c r="CR278" s="111"/>
      <c r="CS278" s="111"/>
      <c r="CT278" s="111"/>
      <c r="CU278" s="111"/>
      <c r="CV278" s="111"/>
      <c r="CW278" s="111"/>
      <c r="CX278" s="111"/>
      <c r="CY278" s="111"/>
      <c r="CZ278" s="111"/>
      <c r="DA278" s="111"/>
      <c r="DB278" s="111"/>
      <c r="DC278" s="111"/>
      <c r="DD278" s="111"/>
      <c r="DE278" s="111"/>
      <c r="DF278" s="111"/>
      <c r="DG278" s="111"/>
      <c r="DH278" s="111"/>
      <c r="DI278" s="111"/>
    </row>
    <row r="279" spans="1:113" s="112" customFormat="1" ht="68.400000000000006" hidden="1" x14ac:dyDescent="0.2">
      <c r="A279" s="30" t="s">
        <v>59</v>
      </c>
      <c r="B279" s="155"/>
      <c r="C279" s="151"/>
      <c r="D279" s="52" t="s">
        <v>3851</v>
      </c>
      <c r="E279" s="157"/>
      <c r="F279" s="53" t="s">
        <v>4666</v>
      </c>
      <c r="G279" s="54"/>
      <c r="H279" s="55"/>
      <c r="I279" s="56"/>
      <c r="J279" s="57"/>
      <c r="K279" s="58"/>
      <c r="L279" s="56"/>
      <c r="M279" s="56" t="str">
        <f>IF(ISNUMBER(H279),L279*H279,IF(ISNUMBER(J279),J279,IF(J279="RATE ONLY",LOWER("RATE ONLY")," ")))</f>
        <v xml:space="preserve"> </v>
      </c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  <c r="AA279" s="111"/>
      <c r="AB279" s="111"/>
      <c r="AC279" s="111"/>
      <c r="AD279" s="111"/>
      <c r="AE279" s="111"/>
      <c r="AF279" s="111"/>
      <c r="AG279" s="111"/>
      <c r="AH279" s="111"/>
      <c r="AI279" s="111"/>
      <c r="AJ279" s="111"/>
      <c r="AK279" s="111"/>
      <c r="AL279" s="111"/>
      <c r="AM279" s="111"/>
      <c r="AN279" s="111"/>
      <c r="AO279" s="111"/>
      <c r="AP279" s="111"/>
      <c r="AQ279" s="111"/>
      <c r="AR279" s="111"/>
      <c r="AS279" s="111"/>
      <c r="AT279" s="111"/>
      <c r="AU279" s="111"/>
      <c r="AV279" s="111"/>
      <c r="AW279" s="111"/>
      <c r="AX279" s="111"/>
      <c r="AY279" s="111"/>
      <c r="AZ279" s="111"/>
      <c r="BA279" s="111"/>
      <c r="BB279" s="111"/>
      <c r="BC279" s="111"/>
      <c r="BD279" s="111"/>
      <c r="BE279" s="111"/>
      <c r="BF279" s="111"/>
      <c r="BG279" s="111"/>
      <c r="BH279" s="111"/>
      <c r="BI279" s="111"/>
      <c r="BJ279" s="111"/>
      <c r="BK279" s="111"/>
      <c r="BL279" s="111"/>
      <c r="BM279" s="111"/>
      <c r="BN279" s="111"/>
      <c r="BO279" s="111"/>
      <c r="BP279" s="111"/>
      <c r="BQ279" s="111"/>
      <c r="BR279" s="111"/>
      <c r="BS279" s="111"/>
      <c r="BT279" s="111"/>
      <c r="BU279" s="111"/>
      <c r="BV279" s="111"/>
      <c r="BW279" s="111"/>
      <c r="BX279" s="111"/>
      <c r="BY279" s="111"/>
      <c r="BZ279" s="111"/>
      <c r="CA279" s="111"/>
      <c r="CB279" s="111"/>
      <c r="CC279" s="111"/>
      <c r="CD279" s="111"/>
      <c r="CE279" s="111"/>
      <c r="CF279" s="111"/>
      <c r="CG279" s="111"/>
      <c r="CH279" s="111"/>
      <c r="CI279" s="111"/>
      <c r="CJ279" s="111"/>
      <c r="CK279" s="111"/>
      <c r="CL279" s="111"/>
      <c r="CM279" s="111"/>
      <c r="CN279" s="111"/>
      <c r="CO279" s="111"/>
      <c r="CP279" s="111"/>
      <c r="CQ279" s="111"/>
      <c r="CR279" s="111"/>
      <c r="CS279" s="111"/>
      <c r="CT279" s="111"/>
      <c r="CU279" s="111"/>
      <c r="CV279" s="111"/>
      <c r="CW279" s="111"/>
      <c r="CX279" s="111"/>
      <c r="CY279" s="111"/>
      <c r="CZ279" s="111"/>
      <c r="DA279" s="111"/>
      <c r="DB279" s="111"/>
      <c r="DC279" s="111"/>
      <c r="DD279" s="111"/>
      <c r="DE279" s="111"/>
      <c r="DF279" s="111"/>
      <c r="DG279" s="111"/>
      <c r="DH279" s="111"/>
      <c r="DI279" s="111"/>
    </row>
    <row r="280" spans="1:113" s="112" customFormat="1" hidden="1" x14ac:dyDescent="0.2">
      <c r="A280" s="30"/>
      <c r="B280" s="42"/>
      <c r="C280" s="51"/>
      <c r="D280" s="52"/>
      <c r="E280" s="51"/>
      <c r="F280" s="53"/>
      <c r="G280" s="103"/>
      <c r="H280" s="45"/>
      <c r="I280" s="104"/>
      <c r="J280" s="105"/>
      <c r="K280" s="48"/>
      <c r="L280" s="106"/>
      <c r="M280" s="104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  <c r="AA280" s="111"/>
      <c r="AB280" s="111"/>
      <c r="AC280" s="111"/>
      <c r="AD280" s="111"/>
      <c r="AE280" s="111"/>
      <c r="AF280" s="111"/>
      <c r="AG280" s="111"/>
      <c r="AH280" s="111"/>
      <c r="AI280" s="111"/>
      <c r="AJ280" s="111"/>
      <c r="AK280" s="111"/>
      <c r="AL280" s="111"/>
      <c r="AM280" s="111"/>
      <c r="AN280" s="111"/>
      <c r="AO280" s="111"/>
      <c r="AP280" s="111"/>
      <c r="AQ280" s="111"/>
      <c r="AR280" s="111"/>
      <c r="AS280" s="111"/>
      <c r="AT280" s="111"/>
      <c r="AU280" s="111"/>
      <c r="AV280" s="111"/>
      <c r="AW280" s="111"/>
      <c r="AX280" s="111"/>
      <c r="AY280" s="111"/>
      <c r="AZ280" s="111"/>
      <c r="BA280" s="111"/>
      <c r="BB280" s="111"/>
      <c r="BC280" s="111"/>
      <c r="BD280" s="111"/>
      <c r="BE280" s="111"/>
      <c r="BF280" s="111"/>
      <c r="BG280" s="111"/>
      <c r="BH280" s="111"/>
      <c r="BI280" s="111"/>
      <c r="BJ280" s="111"/>
      <c r="BK280" s="111"/>
      <c r="BL280" s="111"/>
      <c r="BM280" s="111"/>
      <c r="BN280" s="111"/>
      <c r="BO280" s="111"/>
      <c r="BP280" s="111"/>
      <c r="BQ280" s="111"/>
      <c r="BR280" s="111"/>
      <c r="BS280" s="111"/>
      <c r="BT280" s="111"/>
      <c r="BU280" s="111"/>
      <c r="BV280" s="111"/>
      <c r="BW280" s="111"/>
      <c r="BX280" s="111"/>
      <c r="BY280" s="111"/>
      <c r="BZ280" s="111"/>
      <c r="CA280" s="111"/>
      <c r="CB280" s="111"/>
      <c r="CC280" s="111"/>
      <c r="CD280" s="111"/>
      <c r="CE280" s="111"/>
      <c r="CF280" s="111"/>
      <c r="CG280" s="111"/>
      <c r="CH280" s="111"/>
      <c r="CI280" s="111"/>
      <c r="CJ280" s="111"/>
      <c r="CK280" s="111"/>
      <c r="CL280" s="111"/>
      <c r="CM280" s="111"/>
      <c r="CN280" s="111"/>
      <c r="CO280" s="111"/>
      <c r="CP280" s="111"/>
      <c r="CQ280" s="111"/>
      <c r="CR280" s="111"/>
      <c r="CS280" s="111"/>
      <c r="CT280" s="111"/>
      <c r="CU280" s="111"/>
      <c r="CV280" s="111"/>
      <c r="CW280" s="111"/>
      <c r="CX280" s="111"/>
      <c r="CY280" s="111"/>
      <c r="CZ280" s="111"/>
      <c r="DA280" s="111"/>
      <c r="DB280" s="111"/>
      <c r="DC280" s="111"/>
      <c r="DD280" s="111"/>
      <c r="DE280" s="111"/>
      <c r="DF280" s="111"/>
      <c r="DG280" s="111"/>
      <c r="DH280" s="111"/>
      <c r="DI280" s="111"/>
    </row>
    <row r="281" spans="1:113" s="112" customFormat="1" ht="22.8" hidden="1" x14ac:dyDescent="0.2">
      <c r="A281" s="30" t="s">
        <v>57</v>
      </c>
      <c r="B281" s="166"/>
      <c r="C281" s="167"/>
      <c r="D281" s="160"/>
      <c r="E281" s="171" t="s">
        <v>3877</v>
      </c>
      <c r="F281" s="161" t="s">
        <v>4660</v>
      </c>
      <c r="G281" s="162" t="s">
        <v>8</v>
      </c>
      <c r="H281" s="163"/>
      <c r="I281" s="164"/>
      <c r="J281" s="165"/>
      <c r="K281" s="58"/>
      <c r="L281" s="56"/>
      <c r="M281" s="56" t="str">
        <f t="shared" si="6"/>
        <v xml:space="preserve"> </v>
      </c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  <c r="AA281" s="111"/>
      <c r="AB281" s="111"/>
      <c r="AC281" s="111"/>
      <c r="AD281" s="111"/>
      <c r="AE281" s="111"/>
      <c r="AF281" s="111"/>
      <c r="AG281" s="111"/>
      <c r="AH281" s="111"/>
      <c r="AI281" s="111"/>
      <c r="AJ281" s="111"/>
      <c r="AK281" s="111"/>
      <c r="AL281" s="111"/>
      <c r="AM281" s="111"/>
      <c r="AN281" s="111"/>
      <c r="AO281" s="111"/>
      <c r="AP281" s="111"/>
      <c r="AQ281" s="111"/>
      <c r="AR281" s="111"/>
      <c r="AS281" s="111"/>
      <c r="AT281" s="111"/>
      <c r="AU281" s="111"/>
      <c r="AV281" s="111"/>
      <c r="AW281" s="111"/>
      <c r="AX281" s="111"/>
      <c r="AY281" s="111"/>
      <c r="AZ281" s="111"/>
      <c r="BA281" s="111"/>
      <c r="BB281" s="111"/>
      <c r="BC281" s="111"/>
      <c r="BD281" s="111"/>
      <c r="BE281" s="111"/>
      <c r="BF281" s="111"/>
      <c r="BG281" s="111"/>
      <c r="BH281" s="111"/>
      <c r="BI281" s="111"/>
      <c r="BJ281" s="111"/>
      <c r="BK281" s="111"/>
      <c r="BL281" s="111"/>
      <c r="BM281" s="111"/>
      <c r="BN281" s="111"/>
      <c r="BO281" s="111"/>
      <c r="BP281" s="111"/>
      <c r="BQ281" s="111"/>
      <c r="BR281" s="111"/>
      <c r="BS281" s="111"/>
      <c r="BT281" s="111"/>
      <c r="BU281" s="111"/>
      <c r="BV281" s="111"/>
      <c r="BW281" s="111"/>
      <c r="BX281" s="111"/>
      <c r="BY281" s="111"/>
      <c r="BZ281" s="111"/>
      <c r="CA281" s="111"/>
      <c r="CB281" s="111"/>
      <c r="CC281" s="111"/>
      <c r="CD281" s="111"/>
      <c r="CE281" s="111"/>
      <c r="CF281" s="111"/>
      <c r="CG281" s="111"/>
      <c r="CH281" s="111"/>
      <c r="CI281" s="111"/>
      <c r="CJ281" s="111"/>
      <c r="CK281" s="111"/>
      <c r="CL281" s="111"/>
      <c r="CM281" s="111"/>
      <c r="CN281" s="111"/>
      <c r="CO281" s="111"/>
      <c r="CP281" s="111"/>
      <c r="CQ281" s="111"/>
      <c r="CR281" s="111"/>
      <c r="CS281" s="111"/>
      <c r="CT281" s="111"/>
      <c r="CU281" s="111"/>
      <c r="CV281" s="111"/>
      <c r="CW281" s="111"/>
      <c r="CX281" s="111"/>
      <c r="CY281" s="111"/>
      <c r="CZ281" s="111"/>
      <c r="DA281" s="111"/>
      <c r="DB281" s="111"/>
      <c r="DC281" s="111"/>
      <c r="DD281" s="111"/>
      <c r="DE281" s="111"/>
      <c r="DF281" s="111"/>
      <c r="DG281" s="111"/>
      <c r="DH281" s="111"/>
      <c r="DI281" s="111"/>
    </row>
    <row r="282" spans="1:113" s="112" customFormat="1" ht="34.200000000000003" hidden="1" x14ac:dyDescent="0.2">
      <c r="A282" s="30" t="s">
        <v>57</v>
      </c>
      <c r="B282" s="166"/>
      <c r="C282" s="167"/>
      <c r="D282" s="160"/>
      <c r="E282" s="171" t="s">
        <v>3878</v>
      </c>
      <c r="F282" s="161" t="s">
        <v>4661</v>
      </c>
      <c r="G282" s="162" t="s">
        <v>8</v>
      </c>
      <c r="H282" s="163"/>
      <c r="I282" s="164"/>
      <c r="J282" s="165"/>
      <c r="K282" s="58"/>
      <c r="L282" s="56"/>
      <c r="M282" s="56" t="str">
        <f t="shared" si="6"/>
        <v xml:space="preserve"> </v>
      </c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  <c r="AA282" s="111"/>
      <c r="AB282" s="111"/>
      <c r="AC282" s="111"/>
      <c r="AD282" s="111"/>
      <c r="AE282" s="111"/>
      <c r="AF282" s="111"/>
      <c r="AG282" s="111"/>
      <c r="AH282" s="111"/>
      <c r="AI282" s="111"/>
      <c r="AJ282" s="111"/>
      <c r="AK282" s="111"/>
      <c r="AL282" s="111"/>
      <c r="AM282" s="111"/>
      <c r="AN282" s="111"/>
      <c r="AO282" s="111"/>
      <c r="AP282" s="111"/>
      <c r="AQ282" s="111"/>
      <c r="AR282" s="111"/>
      <c r="AS282" s="111"/>
      <c r="AT282" s="111"/>
      <c r="AU282" s="111"/>
      <c r="AV282" s="111"/>
      <c r="AW282" s="111"/>
      <c r="AX282" s="111"/>
      <c r="AY282" s="111"/>
      <c r="AZ282" s="111"/>
      <c r="BA282" s="111"/>
      <c r="BB282" s="111"/>
      <c r="BC282" s="111"/>
      <c r="BD282" s="111"/>
      <c r="BE282" s="111"/>
      <c r="BF282" s="111"/>
      <c r="BG282" s="111"/>
      <c r="BH282" s="111"/>
      <c r="BI282" s="111"/>
      <c r="BJ282" s="111"/>
      <c r="BK282" s="111"/>
      <c r="BL282" s="111"/>
      <c r="BM282" s="111"/>
      <c r="BN282" s="111"/>
      <c r="BO282" s="111"/>
      <c r="BP282" s="111"/>
      <c r="BQ282" s="111"/>
      <c r="BR282" s="111"/>
      <c r="BS282" s="111"/>
      <c r="BT282" s="111"/>
      <c r="BU282" s="111"/>
      <c r="BV282" s="111"/>
      <c r="BW282" s="111"/>
      <c r="BX282" s="111"/>
      <c r="BY282" s="111"/>
      <c r="BZ282" s="111"/>
      <c r="CA282" s="111"/>
      <c r="CB282" s="111"/>
      <c r="CC282" s="111"/>
      <c r="CD282" s="111"/>
      <c r="CE282" s="111"/>
      <c r="CF282" s="111"/>
      <c r="CG282" s="111"/>
      <c r="CH282" s="111"/>
      <c r="CI282" s="111"/>
      <c r="CJ282" s="111"/>
      <c r="CK282" s="111"/>
      <c r="CL282" s="111"/>
      <c r="CM282" s="111"/>
      <c r="CN282" s="111"/>
      <c r="CO282" s="111"/>
      <c r="CP282" s="111"/>
      <c r="CQ282" s="111"/>
      <c r="CR282" s="111"/>
      <c r="CS282" s="111"/>
      <c r="CT282" s="111"/>
      <c r="CU282" s="111"/>
      <c r="CV282" s="111"/>
      <c r="CW282" s="111"/>
      <c r="CX282" s="111"/>
      <c r="CY282" s="111"/>
      <c r="CZ282" s="111"/>
      <c r="DA282" s="111"/>
      <c r="DB282" s="111"/>
      <c r="DC282" s="111"/>
      <c r="DD282" s="111"/>
      <c r="DE282" s="111"/>
      <c r="DF282" s="111"/>
      <c r="DG282" s="111"/>
      <c r="DH282" s="111"/>
      <c r="DI282" s="111"/>
    </row>
    <row r="283" spans="1:113" s="112" customFormat="1" ht="34.200000000000003" hidden="1" x14ac:dyDescent="0.2">
      <c r="A283" s="30" t="s">
        <v>57</v>
      </c>
      <c r="B283" s="166"/>
      <c r="C283" s="167"/>
      <c r="D283" s="160"/>
      <c r="E283" s="171" t="s">
        <v>3879</v>
      </c>
      <c r="F283" s="161" t="s">
        <v>4662</v>
      </c>
      <c r="G283" s="162" t="s">
        <v>8</v>
      </c>
      <c r="H283" s="163"/>
      <c r="I283" s="164"/>
      <c r="J283" s="165"/>
      <c r="K283" s="58"/>
      <c r="L283" s="56"/>
      <c r="M283" s="56" t="str">
        <f t="shared" ref="M283" si="7">IF(ISNUMBER(H283),L283*H283,IF(ISNUMBER(J283),J283,IF(J283="RATE ONLY",LOWER("RATE ONLY")," ")))</f>
        <v xml:space="preserve"> </v>
      </c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  <c r="AA283" s="111"/>
      <c r="AB283" s="111"/>
      <c r="AC283" s="111"/>
      <c r="AD283" s="111"/>
      <c r="AE283" s="111"/>
      <c r="AF283" s="111"/>
      <c r="AG283" s="111"/>
      <c r="AH283" s="111"/>
      <c r="AI283" s="111"/>
      <c r="AJ283" s="111"/>
      <c r="AK283" s="111"/>
      <c r="AL283" s="111"/>
      <c r="AM283" s="111"/>
      <c r="AN283" s="111"/>
      <c r="AO283" s="111"/>
      <c r="AP283" s="111"/>
      <c r="AQ283" s="111"/>
      <c r="AR283" s="111"/>
      <c r="AS283" s="111"/>
      <c r="AT283" s="111"/>
      <c r="AU283" s="111"/>
      <c r="AV283" s="111"/>
      <c r="AW283" s="111"/>
      <c r="AX283" s="111"/>
      <c r="AY283" s="111"/>
      <c r="AZ283" s="111"/>
      <c r="BA283" s="111"/>
      <c r="BB283" s="111"/>
      <c r="BC283" s="111"/>
      <c r="BD283" s="111"/>
      <c r="BE283" s="111"/>
      <c r="BF283" s="111"/>
      <c r="BG283" s="111"/>
      <c r="BH283" s="111"/>
      <c r="BI283" s="111"/>
      <c r="BJ283" s="111"/>
      <c r="BK283" s="111"/>
      <c r="BL283" s="111"/>
      <c r="BM283" s="111"/>
      <c r="BN283" s="111"/>
      <c r="BO283" s="111"/>
      <c r="BP283" s="111"/>
      <c r="BQ283" s="111"/>
      <c r="BR283" s="111"/>
      <c r="BS283" s="111"/>
      <c r="BT283" s="111"/>
      <c r="BU283" s="111"/>
      <c r="BV283" s="111"/>
      <c r="BW283" s="111"/>
      <c r="BX283" s="111"/>
      <c r="BY283" s="111"/>
      <c r="BZ283" s="111"/>
      <c r="CA283" s="111"/>
      <c r="CB283" s="111"/>
      <c r="CC283" s="111"/>
      <c r="CD283" s="111"/>
      <c r="CE283" s="111"/>
      <c r="CF283" s="111"/>
      <c r="CG283" s="111"/>
      <c r="CH283" s="111"/>
      <c r="CI283" s="111"/>
      <c r="CJ283" s="111"/>
      <c r="CK283" s="111"/>
      <c r="CL283" s="111"/>
      <c r="CM283" s="111"/>
      <c r="CN283" s="111"/>
      <c r="CO283" s="111"/>
      <c r="CP283" s="111"/>
      <c r="CQ283" s="111"/>
      <c r="CR283" s="111"/>
      <c r="CS283" s="111"/>
      <c r="CT283" s="111"/>
      <c r="CU283" s="111"/>
      <c r="CV283" s="111"/>
      <c r="CW283" s="111"/>
      <c r="CX283" s="111"/>
      <c r="CY283" s="111"/>
      <c r="CZ283" s="111"/>
      <c r="DA283" s="111"/>
      <c r="DB283" s="111"/>
      <c r="DC283" s="111"/>
      <c r="DD283" s="111"/>
      <c r="DE283" s="111"/>
      <c r="DF283" s="111"/>
      <c r="DG283" s="111"/>
      <c r="DH283" s="111"/>
      <c r="DI283" s="111"/>
    </row>
    <row r="284" spans="1:113" s="112" customFormat="1" ht="36" x14ac:dyDescent="0.2">
      <c r="A284" s="30" t="s">
        <v>55</v>
      </c>
      <c r="B284" s="150" t="s">
        <v>5206</v>
      </c>
      <c r="C284" s="151"/>
      <c r="D284" s="52"/>
      <c r="E284" s="157"/>
      <c r="F284" s="43" t="s">
        <v>5244</v>
      </c>
      <c r="G284" s="54"/>
      <c r="H284" s="55"/>
      <c r="I284" s="56"/>
      <c r="J284" s="57"/>
      <c r="K284" s="58"/>
      <c r="L284" s="56"/>
      <c r="M284" s="56" t="str">
        <f>IF(ISNUMBER(H284),L284*H284,IF(ISNUMBER(J284),J284,IF(J284="RATE ONLY",LOWER("RATE ONLY")," ")))</f>
        <v xml:space="preserve"> </v>
      </c>
      <c r="N284" s="111" t="s">
        <v>5205</v>
      </c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  <c r="AA284" s="111"/>
      <c r="AB284" s="111"/>
      <c r="AC284" s="111"/>
      <c r="AD284" s="111"/>
      <c r="AE284" s="111"/>
      <c r="AF284" s="111"/>
      <c r="AG284" s="111"/>
      <c r="AH284" s="111"/>
      <c r="AI284" s="111"/>
      <c r="AJ284" s="111"/>
      <c r="AK284" s="111"/>
      <c r="AL284" s="111"/>
      <c r="AM284" s="111"/>
      <c r="AN284" s="111"/>
      <c r="AO284" s="111"/>
      <c r="AP284" s="111"/>
      <c r="AQ284" s="111"/>
      <c r="AR284" s="111"/>
      <c r="AS284" s="111"/>
      <c r="AT284" s="111"/>
      <c r="AU284" s="111"/>
      <c r="AV284" s="111"/>
      <c r="AW284" s="111"/>
      <c r="AX284" s="111"/>
      <c r="AY284" s="111"/>
      <c r="AZ284" s="111"/>
      <c r="BA284" s="111"/>
      <c r="BB284" s="111"/>
      <c r="BC284" s="111"/>
      <c r="BD284" s="111"/>
      <c r="BE284" s="111"/>
      <c r="BF284" s="111"/>
      <c r="BG284" s="111"/>
      <c r="BH284" s="111"/>
      <c r="BI284" s="111"/>
      <c r="BJ284" s="111"/>
      <c r="BK284" s="111"/>
      <c r="BL284" s="111"/>
      <c r="BM284" s="111"/>
      <c r="BN284" s="111"/>
      <c r="BO284" s="111"/>
      <c r="BP284" s="111"/>
      <c r="BQ284" s="111"/>
      <c r="BR284" s="111"/>
      <c r="BS284" s="111"/>
      <c r="BT284" s="111"/>
      <c r="BU284" s="111"/>
      <c r="BV284" s="111"/>
      <c r="BW284" s="111"/>
      <c r="BX284" s="111"/>
      <c r="BY284" s="111"/>
      <c r="BZ284" s="111"/>
      <c r="CA284" s="111"/>
      <c r="CB284" s="111"/>
      <c r="CC284" s="111"/>
      <c r="CD284" s="111"/>
      <c r="CE284" s="111"/>
      <c r="CF284" s="111"/>
      <c r="CG284" s="111"/>
      <c r="CH284" s="111"/>
      <c r="CI284" s="111"/>
      <c r="CJ284" s="111"/>
      <c r="CK284" s="111"/>
      <c r="CL284" s="111"/>
      <c r="CM284" s="111"/>
      <c r="CN284" s="111"/>
      <c r="CO284" s="111"/>
      <c r="CP284" s="111"/>
      <c r="CQ284" s="111"/>
      <c r="CR284" s="111"/>
      <c r="CS284" s="111"/>
      <c r="CT284" s="111"/>
      <c r="CU284" s="111"/>
      <c r="CV284" s="111"/>
      <c r="CW284" s="111"/>
      <c r="CX284" s="111"/>
      <c r="CY284" s="111"/>
      <c r="CZ284" s="111"/>
      <c r="DA284" s="111"/>
      <c r="DB284" s="111"/>
      <c r="DC284" s="111"/>
      <c r="DD284" s="111"/>
      <c r="DE284" s="111"/>
      <c r="DF284" s="111"/>
      <c r="DG284" s="111"/>
      <c r="DH284" s="111"/>
      <c r="DI284" s="111"/>
    </row>
    <row r="285" spans="1:113" s="112" customFormat="1" x14ac:dyDescent="0.2">
      <c r="A285" s="30"/>
      <c r="B285" s="42"/>
      <c r="C285" s="51"/>
      <c r="D285" s="52"/>
      <c r="E285" s="51"/>
      <c r="F285" s="53"/>
      <c r="G285" s="103"/>
      <c r="H285" s="45"/>
      <c r="I285" s="104"/>
      <c r="J285" s="105"/>
      <c r="K285" s="48"/>
      <c r="L285" s="106"/>
      <c r="M285" s="104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  <c r="AA285" s="111"/>
      <c r="AB285" s="111"/>
      <c r="AC285" s="111"/>
      <c r="AD285" s="111"/>
      <c r="AE285" s="111"/>
      <c r="AF285" s="111"/>
      <c r="AG285" s="111"/>
      <c r="AH285" s="111"/>
      <c r="AI285" s="111"/>
      <c r="AJ285" s="111"/>
      <c r="AK285" s="111"/>
      <c r="AL285" s="111"/>
      <c r="AM285" s="111"/>
      <c r="AN285" s="111"/>
      <c r="AO285" s="111"/>
      <c r="AP285" s="111"/>
      <c r="AQ285" s="111"/>
      <c r="AR285" s="111"/>
      <c r="AS285" s="111"/>
      <c r="AT285" s="111"/>
      <c r="AU285" s="111"/>
      <c r="AV285" s="111"/>
      <c r="AW285" s="111"/>
      <c r="AX285" s="111"/>
      <c r="AY285" s="111"/>
      <c r="AZ285" s="111"/>
      <c r="BA285" s="111"/>
      <c r="BB285" s="111"/>
      <c r="BC285" s="111"/>
      <c r="BD285" s="111"/>
      <c r="BE285" s="111"/>
      <c r="BF285" s="111"/>
      <c r="BG285" s="111"/>
      <c r="BH285" s="111"/>
      <c r="BI285" s="111"/>
      <c r="BJ285" s="111"/>
      <c r="BK285" s="111"/>
      <c r="BL285" s="111"/>
      <c r="BM285" s="111"/>
      <c r="BN285" s="111"/>
      <c r="BO285" s="111"/>
      <c r="BP285" s="111"/>
      <c r="BQ285" s="111"/>
      <c r="BR285" s="111"/>
      <c r="BS285" s="111"/>
      <c r="BT285" s="111"/>
      <c r="BU285" s="111"/>
      <c r="BV285" s="111"/>
      <c r="BW285" s="111"/>
      <c r="BX285" s="111"/>
      <c r="BY285" s="111"/>
      <c r="BZ285" s="111"/>
      <c r="CA285" s="111"/>
      <c r="CB285" s="111"/>
      <c r="CC285" s="111"/>
      <c r="CD285" s="111"/>
      <c r="CE285" s="111"/>
      <c r="CF285" s="111"/>
      <c r="CG285" s="111"/>
      <c r="CH285" s="111"/>
      <c r="CI285" s="111"/>
      <c r="CJ285" s="111"/>
      <c r="CK285" s="111"/>
      <c r="CL285" s="111"/>
      <c r="CM285" s="111"/>
      <c r="CN285" s="111"/>
      <c r="CO285" s="111"/>
      <c r="CP285" s="111"/>
      <c r="CQ285" s="111"/>
      <c r="CR285" s="111"/>
      <c r="CS285" s="111"/>
      <c r="CT285" s="111"/>
      <c r="CU285" s="111"/>
      <c r="CV285" s="111"/>
      <c r="CW285" s="111"/>
      <c r="CX285" s="111"/>
      <c r="CY285" s="111"/>
      <c r="CZ285" s="111"/>
      <c r="DA285" s="111"/>
      <c r="DB285" s="111"/>
      <c r="DC285" s="111"/>
      <c r="DD285" s="111"/>
      <c r="DE285" s="111"/>
      <c r="DF285" s="111"/>
      <c r="DG285" s="111"/>
      <c r="DH285" s="111"/>
      <c r="DI285" s="111"/>
    </row>
    <row r="286" spans="1:113" s="112" customFormat="1" ht="22.8" x14ac:dyDescent="0.2">
      <c r="A286" s="30" t="s">
        <v>56</v>
      </c>
      <c r="B286" s="155"/>
      <c r="C286" s="151" t="s">
        <v>5284</v>
      </c>
      <c r="D286" s="52"/>
      <c r="E286" s="157"/>
      <c r="F286" s="53" t="s">
        <v>5198</v>
      </c>
      <c r="G286" s="54"/>
      <c r="H286" s="55"/>
      <c r="I286" s="56"/>
      <c r="J286" s="57"/>
      <c r="K286" s="58"/>
      <c r="L286" s="56"/>
      <c r="M286" s="56" t="str">
        <f>IF(ISNUMBER(H286),L286*H286,IF(ISNUMBER(J286),J286,IF(J286="RATE ONLY",LOWER("RATE ONLY")," ")))</f>
        <v xml:space="preserve"> </v>
      </c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  <c r="AA286" s="111"/>
      <c r="AB286" s="111"/>
      <c r="AC286" s="111"/>
      <c r="AD286" s="111"/>
      <c r="AE286" s="111"/>
      <c r="AF286" s="111"/>
      <c r="AG286" s="111"/>
      <c r="AH286" s="111"/>
      <c r="AI286" s="111"/>
      <c r="AJ286" s="111"/>
      <c r="AK286" s="111"/>
      <c r="AL286" s="111"/>
      <c r="AM286" s="111"/>
      <c r="AN286" s="111"/>
      <c r="AO286" s="111"/>
      <c r="AP286" s="111"/>
      <c r="AQ286" s="111"/>
      <c r="AR286" s="111"/>
      <c r="AS286" s="111"/>
      <c r="AT286" s="111"/>
      <c r="AU286" s="111"/>
      <c r="AV286" s="111"/>
      <c r="AW286" s="111"/>
      <c r="AX286" s="111"/>
      <c r="AY286" s="111"/>
      <c r="AZ286" s="111"/>
      <c r="BA286" s="111"/>
      <c r="BB286" s="111"/>
      <c r="BC286" s="111"/>
      <c r="BD286" s="111"/>
      <c r="BE286" s="111"/>
      <c r="BF286" s="111"/>
      <c r="BG286" s="111"/>
      <c r="BH286" s="111"/>
      <c r="BI286" s="111"/>
      <c r="BJ286" s="111"/>
      <c r="BK286" s="111"/>
      <c r="BL286" s="111"/>
      <c r="BM286" s="111"/>
      <c r="BN286" s="111"/>
      <c r="BO286" s="111"/>
      <c r="BP286" s="111"/>
      <c r="BQ286" s="111"/>
      <c r="BR286" s="111"/>
      <c r="BS286" s="111"/>
      <c r="BT286" s="111"/>
      <c r="BU286" s="111"/>
      <c r="BV286" s="111"/>
      <c r="BW286" s="111"/>
      <c r="BX286" s="111"/>
      <c r="BY286" s="111"/>
      <c r="BZ286" s="111"/>
      <c r="CA286" s="111"/>
      <c r="CB286" s="111"/>
      <c r="CC286" s="111"/>
      <c r="CD286" s="111"/>
      <c r="CE286" s="111"/>
      <c r="CF286" s="111"/>
      <c r="CG286" s="111"/>
      <c r="CH286" s="111"/>
      <c r="CI286" s="111"/>
      <c r="CJ286" s="111"/>
      <c r="CK286" s="111"/>
      <c r="CL286" s="111"/>
      <c r="CM286" s="111"/>
      <c r="CN286" s="111"/>
      <c r="CO286" s="111"/>
      <c r="CP286" s="111"/>
      <c r="CQ286" s="111"/>
      <c r="CR286" s="111"/>
      <c r="CS286" s="111"/>
      <c r="CT286" s="111"/>
      <c r="CU286" s="111"/>
      <c r="CV286" s="111"/>
      <c r="CW286" s="111"/>
      <c r="CX286" s="111"/>
      <c r="CY286" s="111"/>
      <c r="CZ286" s="111"/>
      <c r="DA286" s="111"/>
      <c r="DB286" s="111"/>
      <c r="DC286" s="111"/>
      <c r="DD286" s="111"/>
      <c r="DE286" s="111"/>
      <c r="DF286" s="111"/>
      <c r="DG286" s="111"/>
      <c r="DH286" s="111"/>
      <c r="DI286" s="111"/>
    </row>
    <row r="287" spans="1:113" s="112" customFormat="1" x14ac:dyDescent="0.2">
      <c r="A287" s="30" t="s">
        <v>10</v>
      </c>
      <c r="B287" s="60"/>
      <c r="C287" s="61"/>
      <c r="D287" s="61"/>
      <c r="E287" s="61"/>
      <c r="F287" s="62"/>
      <c r="G287" s="63"/>
      <c r="H287" s="64"/>
      <c r="I287" s="65"/>
      <c r="J287" s="66"/>
      <c r="K287" s="22"/>
      <c r="L287" s="67"/>
      <c r="M287" s="68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  <c r="AA287" s="111"/>
      <c r="AB287" s="111"/>
      <c r="AC287" s="111"/>
      <c r="AD287" s="111"/>
      <c r="AE287" s="111"/>
      <c r="AF287" s="111"/>
      <c r="AG287" s="111"/>
      <c r="AH287" s="111"/>
      <c r="AI287" s="111"/>
      <c r="AJ287" s="111"/>
      <c r="AK287" s="111"/>
      <c r="AL287" s="111"/>
      <c r="AM287" s="111"/>
      <c r="AN287" s="111"/>
      <c r="AO287" s="111"/>
      <c r="AP287" s="111"/>
      <c r="AQ287" s="111"/>
      <c r="AR287" s="111"/>
      <c r="AS287" s="111"/>
      <c r="AT287" s="111"/>
      <c r="AU287" s="111"/>
      <c r="AV287" s="111"/>
      <c r="AW287" s="111"/>
      <c r="AX287" s="111"/>
      <c r="AY287" s="111"/>
      <c r="AZ287" s="111"/>
      <c r="BA287" s="111"/>
      <c r="BB287" s="111"/>
      <c r="BC287" s="111"/>
      <c r="BD287" s="111"/>
      <c r="BE287" s="111"/>
      <c r="BF287" s="111"/>
      <c r="BG287" s="111"/>
      <c r="BH287" s="111"/>
      <c r="BI287" s="111"/>
      <c r="BJ287" s="111"/>
      <c r="BK287" s="111"/>
      <c r="BL287" s="111"/>
      <c r="BM287" s="111"/>
      <c r="BN287" s="111"/>
      <c r="BO287" s="111"/>
      <c r="BP287" s="111"/>
      <c r="BQ287" s="111"/>
      <c r="BR287" s="111"/>
      <c r="BS287" s="111"/>
      <c r="BT287" s="111"/>
      <c r="BU287" s="111"/>
      <c r="BV287" s="111"/>
      <c r="BW287" s="111"/>
      <c r="BX287" s="111"/>
      <c r="BY287" s="111"/>
      <c r="BZ287" s="111"/>
      <c r="CA287" s="111"/>
      <c r="CB287" s="111"/>
      <c r="CC287" s="111"/>
      <c r="CD287" s="111"/>
      <c r="CE287" s="111"/>
      <c r="CF287" s="111"/>
      <c r="CG287" s="111"/>
      <c r="CH287" s="111"/>
      <c r="CI287" s="111"/>
      <c r="CJ287" s="111"/>
      <c r="CK287" s="111"/>
      <c r="CL287" s="111"/>
      <c r="CM287" s="111"/>
      <c r="CN287" s="111"/>
      <c r="CO287" s="111"/>
      <c r="CP287" s="111"/>
      <c r="CQ287" s="111"/>
      <c r="CR287" s="111"/>
      <c r="CS287" s="111"/>
      <c r="CT287" s="111"/>
      <c r="CU287" s="111"/>
      <c r="CV287" s="111"/>
      <c r="CW287" s="111"/>
      <c r="CX287" s="111"/>
      <c r="CY287" s="111"/>
      <c r="CZ287" s="111"/>
      <c r="DA287" s="111"/>
      <c r="DB287" s="111"/>
      <c r="DC287" s="111"/>
      <c r="DD287" s="111"/>
      <c r="DE287" s="111"/>
      <c r="DF287" s="111"/>
      <c r="DG287" s="111"/>
      <c r="DH287" s="111"/>
      <c r="DI287" s="111"/>
    </row>
    <row r="288" spans="1:113" s="112" customFormat="1" x14ac:dyDescent="0.2">
      <c r="A288" s="30" t="s">
        <v>10</v>
      </c>
      <c r="B288" s="69" t="s">
        <v>11</v>
      </c>
      <c r="C288" s="70"/>
      <c r="D288" s="70"/>
      <c r="E288" s="70"/>
      <c r="F288" s="29"/>
      <c r="G288" s="41"/>
      <c r="H288" s="59"/>
      <c r="I288" s="71"/>
      <c r="J288" s="197"/>
      <c r="K288" s="22"/>
      <c r="L288" s="72"/>
      <c r="M288" s="73">
        <f>SUBTOTAL(9,M$7:M286)</f>
        <v>0</v>
      </c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  <c r="AE288" s="111"/>
      <c r="AF288" s="111"/>
      <c r="AG288" s="111"/>
      <c r="AH288" s="111"/>
      <c r="AI288" s="111"/>
      <c r="AJ288" s="111"/>
      <c r="AK288" s="111"/>
      <c r="AL288" s="111"/>
      <c r="AM288" s="111"/>
      <c r="AN288" s="111"/>
      <c r="AO288" s="111"/>
      <c r="AP288" s="111"/>
      <c r="AQ288" s="111"/>
      <c r="AR288" s="111"/>
      <c r="AS288" s="111"/>
      <c r="AT288" s="111"/>
      <c r="AU288" s="111"/>
      <c r="AV288" s="111"/>
      <c r="AW288" s="111"/>
      <c r="AX288" s="111"/>
      <c r="AY288" s="111"/>
      <c r="AZ288" s="111"/>
      <c r="BA288" s="111"/>
      <c r="BB288" s="111"/>
      <c r="BC288" s="111"/>
      <c r="BD288" s="111"/>
      <c r="BE288" s="111"/>
      <c r="BF288" s="111"/>
      <c r="BG288" s="111"/>
      <c r="BH288" s="111"/>
      <c r="BI288" s="111"/>
      <c r="BJ288" s="111"/>
      <c r="BK288" s="111"/>
      <c r="BL288" s="111"/>
      <c r="BM288" s="111"/>
      <c r="BN288" s="111"/>
      <c r="BO288" s="111"/>
      <c r="BP288" s="111"/>
      <c r="BQ288" s="111"/>
      <c r="BR288" s="111"/>
      <c r="BS288" s="111"/>
      <c r="BT288" s="111"/>
      <c r="BU288" s="111"/>
      <c r="BV288" s="111"/>
      <c r="BW288" s="111"/>
      <c r="BX288" s="111"/>
      <c r="BY288" s="111"/>
      <c r="BZ288" s="111"/>
      <c r="CA288" s="111"/>
      <c r="CB288" s="111"/>
      <c r="CC288" s="111"/>
      <c r="CD288" s="111"/>
      <c r="CE288" s="111"/>
      <c r="CF288" s="111"/>
      <c r="CG288" s="111"/>
      <c r="CH288" s="111"/>
      <c r="CI288" s="111"/>
      <c r="CJ288" s="111"/>
      <c r="CK288" s="111"/>
      <c r="CL288" s="111"/>
      <c r="CM288" s="111"/>
      <c r="CN288" s="111"/>
      <c r="CO288" s="111"/>
      <c r="CP288" s="111"/>
      <c r="CQ288" s="111"/>
      <c r="CR288" s="111"/>
      <c r="CS288" s="111"/>
      <c r="CT288" s="111"/>
      <c r="CU288" s="111"/>
      <c r="CV288" s="111"/>
      <c r="CW288" s="111"/>
      <c r="CX288" s="111"/>
      <c r="CY288" s="111"/>
      <c r="CZ288" s="111"/>
      <c r="DA288" s="111"/>
      <c r="DB288" s="111"/>
      <c r="DC288" s="111"/>
      <c r="DD288" s="111"/>
      <c r="DE288" s="111"/>
      <c r="DF288" s="111"/>
      <c r="DG288" s="111"/>
      <c r="DH288" s="111"/>
      <c r="DI288" s="111"/>
    </row>
    <row r="289" spans="1:113" s="112" customFormat="1" x14ac:dyDescent="0.2">
      <c r="A289" s="30" t="s">
        <v>10</v>
      </c>
      <c r="B289" s="74"/>
      <c r="C289" s="75"/>
      <c r="D289" s="75"/>
      <c r="E289" s="75"/>
      <c r="F289" s="76"/>
      <c r="G289" s="77"/>
      <c r="H289" s="78"/>
      <c r="I289" s="79"/>
      <c r="J289" s="80"/>
      <c r="K289" s="22"/>
      <c r="L289" s="81"/>
      <c r="M289" s="82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  <c r="AA289" s="111"/>
      <c r="AB289" s="111"/>
      <c r="AC289" s="111"/>
      <c r="AD289" s="111"/>
      <c r="AE289" s="111"/>
      <c r="AF289" s="111"/>
      <c r="AG289" s="111"/>
      <c r="AH289" s="111"/>
      <c r="AI289" s="111"/>
      <c r="AJ289" s="111"/>
      <c r="AK289" s="111"/>
      <c r="AL289" s="111"/>
      <c r="AM289" s="111"/>
      <c r="AN289" s="111"/>
      <c r="AO289" s="111"/>
      <c r="AP289" s="111"/>
      <c r="AQ289" s="111"/>
      <c r="AR289" s="111"/>
      <c r="AS289" s="111"/>
      <c r="AT289" s="111"/>
      <c r="AU289" s="111"/>
      <c r="AV289" s="111"/>
      <c r="AW289" s="111"/>
      <c r="AX289" s="111"/>
      <c r="AY289" s="111"/>
      <c r="AZ289" s="111"/>
      <c r="BA289" s="111"/>
      <c r="BB289" s="111"/>
      <c r="BC289" s="111"/>
      <c r="BD289" s="111"/>
      <c r="BE289" s="111"/>
      <c r="BF289" s="111"/>
      <c r="BG289" s="111"/>
      <c r="BH289" s="111"/>
      <c r="BI289" s="111"/>
      <c r="BJ289" s="111"/>
      <c r="BK289" s="111"/>
      <c r="BL289" s="111"/>
      <c r="BM289" s="111"/>
      <c r="BN289" s="111"/>
      <c r="BO289" s="111"/>
      <c r="BP289" s="111"/>
      <c r="BQ289" s="111"/>
      <c r="BR289" s="111"/>
      <c r="BS289" s="111"/>
      <c r="BT289" s="111"/>
      <c r="BU289" s="111"/>
      <c r="BV289" s="111"/>
      <c r="BW289" s="111"/>
      <c r="BX289" s="111"/>
      <c r="BY289" s="111"/>
      <c r="BZ289" s="111"/>
      <c r="CA289" s="111"/>
      <c r="CB289" s="111"/>
      <c r="CC289" s="111"/>
      <c r="CD289" s="111"/>
      <c r="CE289" s="111"/>
      <c r="CF289" s="111"/>
      <c r="CG289" s="111"/>
      <c r="CH289" s="111"/>
      <c r="CI289" s="111"/>
      <c r="CJ289" s="111"/>
      <c r="CK289" s="111"/>
      <c r="CL289" s="111"/>
      <c r="CM289" s="111"/>
      <c r="CN289" s="111"/>
      <c r="CO289" s="111"/>
      <c r="CP289" s="111"/>
      <c r="CQ289" s="111"/>
      <c r="CR289" s="111"/>
      <c r="CS289" s="111"/>
      <c r="CT289" s="111"/>
      <c r="CU289" s="111"/>
      <c r="CV289" s="111"/>
      <c r="CW289" s="111"/>
      <c r="CX289" s="111"/>
      <c r="CY289" s="111"/>
      <c r="CZ289" s="111"/>
      <c r="DA289" s="111"/>
      <c r="DB289" s="111"/>
      <c r="DC289" s="111"/>
      <c r="DD289" s="111"/>
      <c r="DE289" s="111"/>
      <c r="DF289" s="111"/>
      <c r="DG289" s="111"/>
      <c r="DH289" s="111"/>
      <c r="DI289" s="111"/>
    </row>
    <row r="290" spans="1:113" s="112" customFormat="1" x14ac:dyDescent="0.2">
      <c r="A290" s="30" t="s">
        <v>10</v>
      </c>
      <c r="B290" s="60"/>
      <c r="C290" s="61"/>
      <c r="D290" s="61"/>
      <c r="E290" s="61"/>
      <c r="F290" s="62"/>
      <c r="G290" s="63"/>
      <c r="H290" s="64"/>
      <c r="I290" s="65"/>
      <c r="J290" s="66"/>
      <c r="K290" s="22"/>
      <c r="L290" s="67"/>
      <c r="M290" s="68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  <c r="AA290" s="111"/>
      <c r="AB290" s="111"/>
      <c r="AC290" s="111"/>
      <c r="AD290" s="111"/>
      <c r="AE290" s="111"/>
      <c r="AF290" s="111"/>
      <c r="AG290" s="111"/>
      <c r="AH290" s="111"/>
      <c r="AI290" s="111"/>
      <c r="AJ290" s="111"/>
      <c r="AK290" s="111"/>
      <c r="AL290" s="111"/>
      <c r="AM290" s="111"/>
      <c r="AN290" s="111"/>
      <c r="AO290" s="111"/>
      <c r="AP290" s="111"/>
      <c r="AQ290" s="111"/>
      <c r="AR290" s="111"/>
      <c r="AS290" s="111"/>
      <c r="AT290" s="111"/>
      <c r="AU290" s="111"/>
      <c r="AV290" s="111"/>
      <c r="AW290" s="111"/>
      <c r="AX290" s="111"/>
      <c r="AY290" s="111"/>
      <c r="AZ290" s="111"/>
      <c r="BA290" s="111"/>
      <c r="BB290" s="111"/>
      <c r="BC290" s="111"/>
      <c r="BD290" s="111"/>
      <c r="BE290" s="111"/>
      <c r="BF290" s="111"/>
      <c r="BG290" s="111"/>
      <c r="BH290" s="111"/>
      <c r="BI290" s="111"/>
      <c r="BJ290" s="111"/>
      <c r="BK290" s="111"/>
      <c r="BL290" s="111"/>
      <c r="BM290" s="111"/>
      <c r="BN290" s="111"/>
      <c r="BO290" s="111"/>
      <c r="BP290" s="111"/>
      <c r="BQ290" s="111"/>
      <c r="BR290" s="111"/>
      <c r="BS290" s="111"/>
      <c r="BT290" s="111"/>
      <c r="BU290" s="111"/>
      <c r="BV290" s="111"/>
      <c r="BW290" s="111"/>
      <c r="BX290" s="111"/>
      <c r="BY290" s="111"/>
      <c r="BZ290" s="111"/>
      <c r="CA290" s="111"/>
      <c r="CB290" s="111"/>
      <c r="CC290" s="111"/>
      <c r="CD290" s="111"/>
      <c r="CE290" s="111"/>
      <c r="CF290" s="111"/>
      <c r="CG290" s="111"/>
      <c r="CH290" s="111"/>
      <c r="CI290" s="111"/>
      <c r="CJ290" s="111"/>
      <c r="CK290" s="111"/>
      <c r="CL290" s="111"/>
      <c r="CM290" s="111"/>
      <c r="CN290" s="111"/>
      <c r="CO290" s="111"/>
      <c r="CP290" s="111"/>
      <c r="CQ290" s="111"/>
      <c r="CR290" s="111"/>
      <c r="CS290" s="111"/>
      <c r="CT290" s="111"/>
      <c r="CU290" s="111"/>
      <c r="CV290" s="111"/>
      <c r="CW290" s="111"/>
      <c r="CX290" s="111"/>
      <c r="CY290" s="111"/>
      <c r="CZ290" s="111"/>
      <c r="DA290" s="111"/>
      <c r="DB290" s="111"/>
      <c r="DC290" s="111"/>
      <c r="DD290" s="111"/>
      <c r="DE290" s="111"/>
      <c r="DF290" s="111"/>
      <c r="DG290" s="111"/>
      <c r="DH290" s="111"/>
      <c r="DI290" s="111"/>
    </row>
    <row r="291" spans="1:113" s="112" customFormat="1" x14ac:dyDescent="0.2">
      <c r="A291" s="30" t="s">
        <v>10</v>
      </c>
      <c r="B291" s="69" t="s">
        <v>12</v>
      </c>
      <c r="C291" s="70"/>
      <c r="D291" s="70"/>
      <c r="E291" s="70"/>
      <c r="F291" s="29"/>
      <c r="G291" s="41"/>
      <c r="H291" s="59"/>
      <c r="I291" s="71"/>
      <c r="J291" s="197"/>
      <c r="K291" s="22"/>
      <c r="L291" s="72"/>
      <c r="M291" s="73">
        <f>SUBTOTAL(9,M$7:M289)</f>
        <v>0</v>
      </c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  <c r="AA291" s="111"/>
      <c r="AB291" s="111"/>
      <c r="AC291" s="111"/>
      <c r="AD291" s="111"/>
      <c r="AE291" s="111"/>
      <c r="AF291" s="111"/>
      <c r="AG291" s="111"/>
      <c r="AH291" s="111"/>
      <c r="AI291" s="111"/>
      <c r="AJ291" s="111"/>
      <c r="AK291" s="111"/>
      <c r="AL291" s="111"/>
      <c r="AM291" s="111"/>
      <c r="AN291" s="111"/>
      <c r="AO291" s="111"/>
      <c r="AP291" s="111"/>
      <c r="AQ291" s="111"/>
      <c r="AR291" s="111"/>
      <c r="AS291" s="111"/>
      <c r="AT291" s="111"/>
      <c r="AU291" s="111"/>
      <c r="AV291" s="111"/>
      <c r="AW291" s="111"/>
      <c r="AX291" s="111"/>
      <c r="AY291" s="111"/>
      <c r="AZ291" s="111"/>
      <c r="BA291" s="111"/>
      <c r="BB291" s="111"/>
      <c r="BC291" s="111"/>
      <c r="BD291" s="111"/>
      <c r="BE291" s="111"/>
      <c r="BF291" s="111"/>
      <c r="BG291" s="111"/>
      <c r="BH291" s="111"/>
      <c r="BI291" s="111"/>
      <c r="BJ291" s="111"/>
      <c r="BK291" s="111"/>
      <c r="BL291" s="111"/>
      <c r="BM291" s="111"/>
      <c r="BN291" s="111"/>
      <c r="BO291" s="111"/>
      <c r="BP291" s="111"/>
      <c r="BQ291" s="111"/>
      <c r="BR291" s="111"/>
      <c r="BS291" s="111"/>
      <c r="BT291" s="111"/>
      <c r="BU291" s="111"/>
      <c r="BV291" s="111"/>
      <c r="BW291" s="111"/>
      <c r="BX291" s="111"/>
      <c r="BY291" s="111"/>
      <c r="BZ291" s="111"/>
      <c r="CA291" s="111"/>
      <c r="CB291" s="111"/>
      <c r="CC291" s="111"/>
      <c r="CD291" s="111"/>
      <c r="CE291" s="111"/>
      <c r="CF291" s="111"/>
      <c r="CG291" s="111"/>
      <c r="CH291" s="111"/>
      <c r="CI291" s="111"/>
      <c r="CJ291" s="111"/>
      <c r="CK291" s="111"/>
      <c r="CL291" s="111"/>
      <c r="CM291" s="111"/>
      <c r="CN291" s="111"/>
      <c r="CO291" s="111"/>
      <c r="CP291" s="111"/>
      <c r="CQ291" s="111"/>
      <c r="CR291" s="111"/>
      <c r="CS291" s="111"/>
      <c r="CT291" s="111"/>
      <c r="CU291" s="111"/>
      <c r="CV291" s="111"/>
      <c r="CW291" s="111"/>
      <c r="CX291" s="111"/>
      <c r="CY291" s="111"/>
      <c r="CZ291" s="111"/>
      <c r="DA291" s="111"/>
      <c r="DB291" s="111"/>
      <c r="DC291" s="111"/>
      <c r="DD291" s="111"/>
      <c r="DE291" s="111"/>
      <c r="DF291" s="111"/>
      <c r="DG291" s="111"/>
      <c r="DH291" s="111"/>
      <c r="DI291" s="111"/>
    </row>
    <row r="292" spans="1:113" s="112" customFormat="1" x14ac:dyDescent="0.2">
      <c r="A292" s="30" t="s">
        <v>10</v>
      </c>
      <c r="B292" s="74"/>
      <c r="C292" s="75"/>
      <c r="D292" s="75"/>
      <c r="E292" s="75"/>
      <c r="F292" s="76"/>
      <c r="G292" s="77"/>
      <c r="H292" s="78"/>
      <c r="I292" s="79"/>
      <c r="J292" s="80"/>
      <c r="K292" s="22"/>
      <c r="L292" s="81"/>
      <c r="M292" s="82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  <c r="AA292" s="111"/>
      <c r="AB292" s="111"/>
      <c r="AC292" s="111"/>
      <c r="AD292" s="111"/>
      <c r="AE292" s="111"/>
      <c r="AF292" s="111"/>
      <c r="AG292" s="111"/>
      <c r="AH292" s="111"/>
      <c r="AI292" s="111"/>
      <c r="AJ292" s="111"/>
      <c r="AK292" s="111"/>
      <c r="AL292" s="111"/>
      <c r="AM292" s="111"/>
      <c r="AN292" s="111"/>
      <c r="AO292" s="111"/>
      <c r="AP292" s="111"/>
      <c r="AQ292" s="111"/>
      <c r="AR292" s="111"/>
      <c r="AS292" s="111"/>
      <c r="AT292" s="111"/>
      <c r="AU292" s="111"/>
      <c r="AV292" s="111"/>
      <c r="AW292" s="111"/>
      <c r="AX292" s="111"/>
      <c r="AY292" s="111"/>
      <c r="AZ292" s="111"/>
      <c r="BA292" s="111"/>
      <c r="BB292" s="111"/>
      <c r="BC292" s="111"/>
      <c r="BD292" s="111"/>
      <c r="BE292" s="111"/>
      <c r="BF292" s="111"/>
      <c r="BG292" s="111"/>
      <c r="BH292" s="111"/>
      <c r="BI292" s="111"/>
      <c r="BJ292" s="111"/>
      <c r="BK292" s="111"/>
      <c r="BL292" s="111"/>
      <c r="BM292" s="111"/>
      <c r="BN292" s="111"/>
      <c r="BO292" s="111"/>
      <c r="BP292" s="111"/>
      <c r="BQ292" s="111"/>
      <c r="BR292" s="111"/>
      <c r="BS292" s="111"/>
      <c r="BT292" s="111"/>
      <c r="BU292" s="111"/>
      <c r="BV292" s="111"/>
      <c r="BW292" s="111"/>
      <c r="BX292" s="111"/>
      <c r="BY292" s="111"/>
      <c r="BZ292" s="111"/>
      <c r="CA292" s="111"/>
      <c r="CB292" s="111"/>
      <c r="CC292" s="111"/>
      <c r="CD292" s="111"/>
      <c r="CE292" s="111"/>
      <c r="CF292" s="111"/>
      <c r="CG292" s="111"/>
      <c r="CH292" s="111"/>
      <c r="CI292" s="111"/>
      <c r="CJ292" s="111"/>
      <c r="CK292" s="111"/>
      <c r="CL292" s="111"/>
      <c r="CM292" s="111"/>
      <c r="CN292" s="111"/>
      <c r="CO292" s="111"/>
      <c r="CP292" s="111"/>
      <c r="CQ292" s="111"/>
      <c r="CR292" s="111"/>
      <c r="CS292" s="111"/>
      <c r="CT292" s="111"/>
      <c r="CU292" s="111"/>
      <c r="CV292" s="111"/>
      <c r="CW292" s="111"/>
      <c r="CX292" s="111"/>
      <c r="CY292" s="111"/>
      <c r="CZ292" s="111"/>
      <c r="DA292" s="111"/>
      <c r="DB292" s="111"/>
      <c r="DC292" s="111"/>
      <c r="DD292" s="111"/>
      <c r="DE292" s="111"/>
      <c r="DF292" s="111"/>
      <c r="DG292" s="111"/>
      <c r="DH292" s="111"/>
      <c r="DI292" s="111"/>
    </row>
    <row r="293" spans="1:113" s="112" customFormat="1" x14ac:dyDescent="0.2">
      <c r="A293" s="30"/>
      <c r="B293" s="42"/>
      <c r="C293" s="51"/>
      <c r="D293" s="52"/>
      <c r="E293" s="51"/>
      <c r="F293" s="53"/>
      <c r="G293" s="103"/>
      <c r="H293" s="45"/>
      <c r="I293" s="104"/>
      <c r="J293" s="105"/>
      <c r="K293" s="48"/>
      <c r="L293" s="106"/>
      <c r="M293" s="104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  <c r="AA293" s="111"/>
      <c r="AB293" s="111"/>
      <c r="AC293" s="111"/>
      <c r="AD293" s="111"/>
      <c r="AE293" s="111"/>
      <c r="AF293" s="111"/>
      <c r="AG293" s="111"/>
      <c r="AH293" s="111"/>
      <c r="AI293" s="111"/>
      <c r="AJ293" s="111"/>
      <c r="AK293" s="111"/>
      <c r="AL293" s="111"/>
      <c r="AM293" s="111"/>
      <c r="AN293" s="111"/>
      <c r="AO293" s="111"/>
      <c r="AP293" s="111"/>
      <c r="AQ293" s="111"/>
      <c r="AR293" s="111"/>
      <c r="AS293" s="111"/>
      <c r="AT293" s="111"/>
      <c r="AU293" s="111"/>
      <c r="AV293" s="111"/>
      <c r="AW293" s="111"/>
      <c r="AX293" s="111"/>
      <c r="AY293" s="111"/>
      <c r="AZ293" s="111"/>
      <c r="BA293" s="111"/>
      <c r="BB293" s="111"/>
      <c r="BC293" s="111"/>
      <c r="BD293" s="111"/>
      <c r="BE293" s="111"/>
      <c r="BF293" s="111"/>
      <c r="BG293" s="111"/>
      <c r="BH293" s="111"/>
      <c r="BI293" s="111"/>
      <c r="BJ293" s="111"/>
      <c r="BK293" s="111"/>
      <c r="BL293" s="111"/>
      <c r="BM293" s="111"/>
      <c r="BN293" s="111"/>
      <c r="BO293" s="111"/>
      <c r="BP293" s="111"/>
      <c r="BQ293" s="111"/>
      <c r="BR293" s="111"/>
      <c r="BS293" s="111"/>
      <c r="BT293" s="111"/>
      <c r="BU293" s="111"/>
      <c r="BV293" s="111"/>
      <c r="BW293" s="111"/>
      <c r="BX293" s="111"/>
      <c r="BY293" s="111"/>
      <c r="BZ293" s="111"/>
      <c r="CA293" s="111"/>
      <c r="CB293" s="111"/>
      <c r="CC293" s="111"/>
      <c r="CD293" s="111"/>
      <c r="CE293" s="111"/>
      <c r="CF293" s="111"/>
      <c r="CG293" s="111"/>
      <c r="CH293" s="111"/>
      <c r="CI293" s="111"/>
      <c r="CJ293" s="111"/>
      <c r="CK293" s="111"/>
      <c r="CL293" s="111"/>
      <c r="CM293" s="111"/>
      <c r="CN293" s="111"/>
      <c r="CO293" s="111"/>
      <c r="CP293" s="111"/>
      <c r="CQ293" s="111"/>
      <c r="CR293" s="111"/>
      <c r="CS293" s="111"/>
      <c r="CT293" s="111"/>
      <c r="CU293" s="111"/>
      <c r="CV293" s="111"/>
      <c r="CW293" s="111"/>
      <c r="CX293" s="111"/>
      <c r="CY293" s="111"/>
      <c r="CZ293" s="111"/>
      <c r="DA293" s="111"/>
      <c r="DB293" s="111"/>
      <c r="DC293" s="111"/>
      <c r="DD293" s="111"/>
      <c r="DE293" s="111"/>
      <c r="DF293" s="111"/>
      <c r="DG293" s="111"/>
      <c r="DH293" s="111"/>
      <c r="DI293" s="111"/>
    </row>
    <row r="294" spans="1:113" s="112" customFormat="1" ht="22.8" x14ac:dyDescent="0.2">
      <c r="A294" s="30" t="s">
        <v>57</v>
      </c>
      <c r="B294" s="155"/>
      <c r="C294" s="151"/>
      <c r="D294" s="52" t="s">
        <v>3850</v>
      </c>
      <c r="E294" s="157" t="s">
        <v>5149</v>
      </c>
      <c r="F294" s="53" t="s">
        <v>5195</v>
      </c>
      <c r="G294" s="54" t="s">
        <v>8</v>
      </c>
      <c r="H294" s="55"/>
      <c r="I294" s="56"/>
      <c r="J294" s="57"/>
      <c r="K294" s="58"/>
      <c r="L294" s="56">
        <v>65</v>
      </c>
      <c r="M294" s="56" t="str">
        <f>IF(ISNUMBER(H294),L294*H294,IF(ISNUMBER(J294),J294,IF(J294="RATE ONLY",LOWER("RATE ONLY")," ")))</f>
        <v xml:space="preserve"> </v>
      </c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  <c r="AA294" s="111"/>
      <c r="AB294" s="111"/>
      <c r="AC294" s="111"/>
      <c r="AD294" s="111"/>
      <c r="AE294" s="111"/>
      <c r="AF294" s="111"/>
      <c r="AG294" s="111"/>
      <c r="AH294" s="111"/>
      <c r="AI294" s="111"/>
      <c r="AJ294" s="111"/>
      <c r="AK294" s="111"/>
      <c r="AL294" s="111"/>
      <c r="AM294" s="111"/>
      <c r="AN294" s="111"/>
      <c r="AO294" s="111"/>
      <c r="AP294" s="111"/>
      <c r="AQ294" s="111"/>
      <c r="AR294" s="111"/>
      <c r="AS294" s="111"/>
      <c r="AT294" s="111"/>
      <c r="AU294" s="111"/>
      <c r="AV294" s="111"/>
      <c r="AW294" s="111"/>
      <c r="AX294" s="111"/>
      <c r="AY294" s="111"/>
      <c r="AZ294" s="111"/>
      <c r="BA294" s="111"/>
      <c r="BB294" s="111"/>
      <c r="BC294" s="111"/>
      <c r="BD294" s="111"/>
      <c r="BE294" s="111"/>
      <c r="BF294" s="111"/>
      <c r="BG294" s="111"/>
      <c r="BH294" s="111"/>
      <c r="BI294" s="111"/>
      <c r="BJ294" s="111"/>
      <c r="BK294" s="111"/>
      <c r="BL294" s="111"/>
      <c r="BM294" s="111"/>
      <c r="BN294" s="111"/>
      <c r="BO294" s="111"/>
      <c r="BP294" s="111"/>
      <c r="BQ294" s="111"/>
      <c r="BR294" s="111"/>
      <c r="BS294" s="111"/>
      <c r="BT294" s="111"/>
      <c r="BU294" s="111"/>
      <c r="BV294" s="111"/>
      <c r="BW294" s="111"/>
      <c r="BX294" s="111"/>
      <c r="BY294" s="111"/>
      <c r="BZ294" s="111"/>
      <c r="CA294" s="111"/>
      <c r="CB294" s="111"/>
      <c r="CC294" s="111"/>
      <c r="CD294" s="111"/>
      <c r="CE294" s="111"/>
      <c r="CF294" s="111"/>
      <c r="CG294" s="111"/>
      <c r="CH294" s="111"/>
      <c r="CI294" s="111"/>
      <c r="CJ294" s="111"/>
      <c r="CK294" s="111"/>
      <c r="CL294" s="111"/>
      <c r="CM294" s="111"/>
      <c r="CN294" s="111"/>
      <c r="CO294" s="111"/>
      <c r="CP294" s="111"/>
      <c r="CQ294" s="111"/>
      <c r="CR294" s="111"/>
      <c r="CS294" s="111"/>
      <c r="CT294" s="111"/>
      <c r="CU294" s="111"/>
      <c r="CV294" s="111"/>
      <c r="CW294" s="111"/>
      <c r="CX294" s="111"/>
      <c r="CY294" s="111"/>
      <c r="CZ294" s="111"/>
      <c r="DA294" s="111"/>
      <c r="DB294" s="111"/>
      <c r="DC294" s="111"/>
      <c r="DD294" s="111"/>
      <c r="DE294" s="111"/>
      <c r="DF294" s="111"/>
      <c r="DG294" s="111"/>
      <c r="DH294" s="111"/>
      <c r="DI294" s="111"/>
    </row>
    <row r="295" spans="1:113" s="112" customFormat="1" x14ac:dyDescent="0.2">
      <c r="A295" s="30"/>
      <c r="B295" s="42"/>
      <c r="C295" s="51"/>
      <c r="D295" s="52"/>
      <c r="E295" s="51"/>
      <c r="F295" s="53"/>
      <c r="G295" s="103"/>
      <c r="H295" s="45"/>
      <c r="I295" s="104"/>
      <c r="J295" s="105"/>
      <c r="K295" s="48"/>
      <c r="L295" s="106"/>
      <c r="M295" s="104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  <c r="AA295" s="111"/>
      <c r="AB295" s="111"/>
      <c r="AC295" s="111"/>
      <c r="AD295" s="111"/>
      <c r="AE295" s="111"/>
      <c r="AF295" s="111"/>
      <c r="AG295" s="111"/>
      <c r="AH295" s="111"/>
      <c r="AI295" s="111"/>
      <c r="AJ295" s="111"/>
      <c r="AK295" s="111"/>
      <c r="AL295" s="111"/>
      <c r="AM295" s="111"/>
      <c r="AN295" s="111"/>
      <c r="AO295" s="111"/>
      <c r="AP295" s="111"/>
      <c r="AQ295" s="111"/>
      <c r="AR295" s="111"/>
      <c r="AS295" s="111"/>
      <c r="AT295" s="111"/>
      <c r="AU295" s="111"/>
      <c r="AV295" s="111"/>
      <c r="AW295" s="111"/>
      <c r="AX295" s="111"/>
      <c r="AY295" s="111"/>
      <c r="AZ295" s="111"/>
      <c r="BA295" s="111"/>
      <c r="BB295" s="111"/>
      <c r="BC295" s="111"/>
      <c r="BD295" s="111"/>
      <c r="BE295" s="111"/>
      <c r="BF295" s="111"/>
      <c r="BG295" s="111"/>
      <c r="BH295" s="111"/>
      <c r="BI295" s="111"/>
      <c r="BJ295" s="111"/>
      <c r="BK295" s="111"/>
      <c r="BL295" s="111"/>
      <c r="BM295" s="111"/>
      <c r="BN295" s="111"/>
      <c r="BO295" s="111"/>
      <c r="BP295" s="111"/>
      <c r="BQ295" s="111"/>
      <c r="BR295" s="111"/>
      <c r="BS295" s="111"/>
      <c r="BT295" s="111"/>
      <c r="BU295" s="111"/>
      <c r="BV295" s="111"/>
      <c r="BW295" s="111"/>
      <c r="BX295" s="111"/>
      <c r="BY295" s="111"/>
      <c r="BZ295" s="111"/>
      <c r="CA295" s="111"/>
      <c r="CB295" s="111"/>
      <c r="CC295" s="111"/>
      <c r="CD295" s="111"/>
      <c r="CE295" s="111"/>
      <c r="CF295" s="111"/>
      <c r="CG295" s="111"/>
      <c r="CH295" s="111"/>
      <c r="CI295" s="111"/>
      <c r="CJ295" s="111"/>
      <c r="CK295" s="111"/>
      <c r="CL295" s="111"/>
      <c r="CM295" s="111"/>
      <c r="CN295" s="111"/>
      <c r="CO295" s="111"/>
      <c r="CP295" s="111"/>
      <c r="CQ295" s="111"/>
      <c r="CR295" s="111"/>
      <c r="CS295" s="111"/>
      <c r="CT295" s="111"/>
      <c r="CU295" s="111"/>
      <c r="CV295" s="111"/>
      <c r="CW295" s="111"/>
      <c r="CX295" s="111"/>
      <c r="CY295" s="111"/>
      <c r="CZ295" s="111"/>
      <c r="DA295" s="111"/>
      <c r="DB295" s="111"/>
      <c r="DC295" s="111"/>
      <c r="DD295" s="111"/>
      <c r="DE295" s="111"/>
      <c r="DF295" s="111"/>
      <c r="DG295" s="111"/>
      <c r="DH295" s="111"/>
      <c r="DI295" s="111"/>
    </row>
    <row r="296" spans="1:113" s="112" customFormat="1" ht="22.8" x14ac:dyDescent="0.2">
      <c r="A296" s="30" t="s">
        <v>57</v>
      </c>
      <c r="B296" s="155"/>
      <c r="C296" s="151"/>
      <c r="D296" s="52" t="s">
        <v>3851</v>
      </c>
      <c r="E296" s="157" t="s">
        <v>5149</v>
      </c>
      <c r="F296" s="53" t="s">
        <v>5196</v>
      </c>
      <c r="G296" s="54" t="s">
        <v>8</v>
      </c>
      <c r="H296" s="55"/>
      <c r="I296" s="56"/>
      <c r="J296" s="57"/>
      <c r="K296" s="58"/>
      <c r="L296" s="56">
        <v>67</v>
      </c>
      <c r="M296" s="56" t="str">
        <f>IF(ISNUMBER(H296),L296*H296,IF(ISNUMBER(J296),J296,IF(J296="RATE ONLY",LOWER("RATE ONLY")," ")))</f>
        <v xml:space="preserve"> </v>
      </c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  <c r="AA296" s="111"/>
      <c r="AB296" s="111"/>
      <c r="AC296" s="111"/>
      <c r="AD296" s="111"/>
      <c r="AE296" s="111"/>
      <c r="AF296" s="111"/>
      <c r="AG296" s="111"/>
      <c r="AH296" s="111"/>
      <c r="AI296" s="111"/>
      <c r="AJ296" s="111"/>
      <c r="AK296" s="111"/>
      <c r="AL296" s="111"/>
      <c r="AM296" s="111"/>
      <c r="AN296" s="111"/>
      <c r="AO296" s="111"/>
      <c r="AP296" s="111"/>
      <c r="AQ296" s="111"/>
      <c r="AR296" s="111"/>
      <c r="AS296" s="111"/>
      <c r="AT296" s="111"/>
      <c r="AU296" s="111"/>
      <c r="AV296" s="111"/>
      <c r="AW296" s="111"/>
      <c r="AX296" s="111"/>
      <c r="AY296" s="111"/>
      <c r="AZ296" s="111"/>
      <c r="BA296" s="111"/>
      <c r="BB296" s="111"/>
      <c r="BC296" s="111"/>
      <c r="BD296" s="111"/>
      <c r="BE296" s="111"/>
      <c r="BF296" s="111"/>
      <c r="BG296" s="111"/>
      <c r="BH296" s="111"/>
      <c r="BI296" s="111"/>
      <c r="BJ296" s="111"/>
      <c r="BK296" s="111"/>
      <c r="BL296" s="111"/>
      <c r="BM296" s="111"/>
      <c r="BN296" s="111"/>
      <c r="BO296" s="111"/>
      <c r="BP296" s="111"/>
      <c r="BQ296" s="111"/>
      <c r="BR296" s="111"/>
      <c r="BS296" s="111"/>
      <c r="BT296" s="111"/>
      <c r="BU296" s="111"/>
      <c r="BV296" s="111"/>
      <c r="BW296" s="111"/>
      <c r="BX296" s="111"/>
      <c r="BY296" s="111"/>
      <c r="BZ296" s="111"/>
      <c r="CA296" s="111"/>
      <c r="CB296" s="111"/>
      <c r="CC296" s="111"/>
      <c r="CD296" s="111"/>
      <c r="CE296" s="111"/>
      <c r="CF296" s="111"/>
      <c r="CG296" s="111"/>
      <c r="CH296" s="111"/>
      <c r="CI296" s="111"/>
      <c r="CJ296" s="111"/>
      <c r="CK296" s="111"/>
      <c r="CL296" s="111"/>
      <c r="CM296" s="111"/>
      <c r="CN296" s="111"/>
      <c r="CO296" s="111"/>
      <c r="CP296" s="111"/>
      <c r="CQ296" s="111"/>
      <c r="CR296" s="111"/>
      <c r="CS296" s="111"/>
      <c r="CT296" s="111"/>
      <c r="CU296" s="111"/>
      <c r="CV296" s="111"/>
      <c r="CW296" s="111"/>
      <c r="CX296" s="111"/>
      <c r="CY296" s="111"/>
      <c r="CZ296" s="111"/>
      <c r="DA296" s="111"/>
      <c r="DB296" s="111"/>
      <c r="DC296" s="111"/>
      <c r="DD296" s="111"/>
      <c r="DE296" s="111"/>
      <c r="DF296" s="111"/>
      <c r="DG296" s="111"/>
      <c r="DH296" s="111"/>
      <c r="DI296" s="111"/>
    </row>
    <row r="297" spans="1:113" s="112" customFormat="1" x14ac:dyDescent="0.2">
      <c r="A297" s="30"/>
      <c r="B297" s="42"/>
      <c r="C297" s="51"/>
      <c r="D297" s="52"/>
      <c r="E297" s="51"/>
      <c r="F297" s="53"/>
      <c r="G297" s="103"/>
      <c r="H297" s="45"/>
      <c r="I297" s="104"/>
      <c r="J297" s="105"/>
      <c r="K297" s="48"/>
      <c r="L297" s="106"/>
      <c r="M297" s="104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  <c r="AA297" s="111"/>
      <c r="AB297" s="111"/>
      <c r="AC297" s="111"/>
      <c r="AD297" s="111"/>
      <c r="AE297" s="111"/>
      <c r="AF297" s="111"/>
      <c r="AG297" s="111"/>
      <c r="AH297" s="111"/>
      <c r="AI297" s="111"/>
      <c r="AJ297" s="111"/>
      <c r="AK297" s="111"/>
      <c r="AL297" s="111"/>
      <c r="AM297" s="111"/>
      <c r="AN297" s="111"/>
      <c r="AO297" s="111"/>
      <c r="AP297" s="111"/>
      <c r="AQ297" s="111"/>
      <c r="AR297" s="111"/>
      <c r="AS297" s="111"/>
      <c r="AT297" s="111"/>
      <c r="AU297" s="111"/>
      <c r="AV297" s="111"/>
      <c r="AW297" s="111"/>
      <c r="AX297" s="111"/>
      <c r="AY297" s="111"/>
      <c r="AZ297" s="111"/>
      <c r="BA297" s="111"/>
      <c r="BB297" s="111"/>
      <c r="BC297" s="111"/>
      <c r="BD297" s="111"/>
      <c r="BE297" s="111"/>
      <c r="BF297" s="111"/>
      <c r="BG297" s="111"/>
      <c r="BH297" s="111"/>
      <c r="BI297" s="111"/>
      <c r="BJ297" s="111"/>
      <c r="BK297" s="111"/>
      <c r="BL297" s="111"/>
      <c r="BM297" s="111"/>
      <c r="BN297" s="111"/>
      <c r="BO297" s="111"/>
      <c r="BP297" s="111"/>
      <c r="BQ297" s="111"/>
      <c r="BR297" s="111"/>
      <c r="BS297" s="111"/>
      <c r="BT297" s="111"/>
      <c r="BU297" s="111"/>
      <c r="BV297" s="111"/>
      <c r="BW297" s="111"/>
      <c r="BX297" s="111"/>
      <c r="BY297" s="111"/>
      <c r="BZ297" s="111"/>
      <c r="CA297" s="111"/>
      <c r="CB297" s="111"/>
      <c r="CC297" s="111"/>
      <c r="CD297" s="111"/>
      <c r="CE297" s="111"/>
      <c r="CF297" s="111"/>
      <c r="CG297" s="111"/>
      <c r="CH297" s="111"/>
      <c r="CI297" s="111"/>
      <c r="CJ297" s="111"/>
      <c r="CK297" s="111"/>
      <c r="CL297" s="111"/>
      <c r="CM297" s="111"/>
      <c r="CN297" s="111"/>
      <c r="CO297" s="111"/>
      <c r="CP297" s="111"/>
      <c r="CQ297" s="111"/>
      <c r="CR297" s="111"/>
      <c r="CS297" s="111"/>
      <c r="CT297" s="111"/>
      <c r="CU297" s="111"/>
      <c r="CV297" s="111"/>
      <c r="CW297" s="111"/>
      <c r="CX297" s="111"/>
      <c r="CY297" s="111"/>
      <c r="CZ297" s="111"/>
      <c r="DA297" s="111"/>
      <c r="DB297" s="111"/>
      <c r="DC297" s="111"/>
      <c r="DD297" s="111"/>
      <c r="DE297" s="111"/>
      <c r="DF297" s="111"/>
      <c r="DG297" s="111"/>
      <c r="DH297" s="111"/>
      <c r="DI297" s="111"/>
    </row>
    <row r="298" spans="1:113" s="112" customFormat="1" ht="22.8" x14ac:dyDescent="0.2">
      <c r="A298" s="30" t="s">
        <v>56</v>
      </c>
      <c r="B298" s="155"/>
      <c r="C298" s="151" t="s">
        <v>5285</v>
      </c>
      <c r="D298" s="52"/>
      <c r="E298" s="157"/>
      <c r="F298" s="53" t="s">
        <v>5199</v>
      </c>
      <c r="G298" s="54"/>
      <c r="H298" s="55"/>
      <c r="I298" s="56"/>
      <c r="J298" s="57"/>
      <c r="K298" s="58"/>
      <c r="L298" s="56"/>
      <c r="M298" s="56" t="str">
        <f>IF(ISNUMBER(H298),L298*H298,IF(ISNUMBER(J298),J298,IF(J298="RATE ONLY",LOWER("RATE ONLY")," ")))</f>
        <v xml:space="preserve"> </v>
      </c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  <c r="AA298" s="111"/>
      <c r="AB298" s="111"/>
      <c r="AC298" s="111"/>
      <c r="AD298" s="111"/>
      <c r="AE298" s="111"/>
      <c r="AF298" s="111"/>
      <c r="AG298" s="111"/>
      <c r="AH298" s="111"/>
      <c r="AI298" s="111"/>
      <c r="AJ298" s="111"/>
      <c r="AK298" s="111"/>
      <c r="AL298" s="111"/>
      <c r="AM298" s="111"/>
      <c r="AN298" s="111"/>
      <c r="AO298" s="111"/>
      <c r="AP298" s="111"/>
      <c r="AQ298" s="111"/>
      <c r="AR298" s="111"/>
      <c r="AS298" s="111"/>
      <c r="AT298" s="111"/>
      <c r="AU298" s="111"/>
      <c r="AV298" s="111"/>
      <c r="AW298" s="111"/>
      <c r="AX298" s="111"/>
      <c r="AY298" s="111"/>
      <c r="AZ298" s="111"/>
      <c r="BA298" s="111"/>
      <c r="BB298" s="111"/>
      <c r="BC298" s="111"/>
      <c r="BD298" s="111"/>
      <c r="BE298" s="111"/>
      <c r="BF298" s="111"/>
      <c r="BG298" s="111"/>
      <c r="BH298" s="111"/>
      <c r="BI298" s="111"/>
      <c r="BJ298" s="111"/>
      <c r="BK298" s="111"/>
      <c r="BL298" s="111"/>
      <c r="BM298" s="111"/>
      <c r="BN298" s="111"/>
      <c r="BO298" s="111"/>
      <c r="BP298" s="111"/>
      <c r="BQ298" s="111"/>
      <c r="BR298" s="111"/>
      <c r="BS298" s="111"/>
      <c r="BT298" s="111"/>
      <c r="BU298" s="111"/>
      <c r="BV298" s="111"/>
      <c r="BW298" s="111"/>
      <c r="BX298" s="111"/>
      <c r="BY298" s="111"/>
      <c r="BZ298" s="111"/>
      <c r="CA298" s="111"/>
      <c r="CB298" s="111"/>
      <c r="CC298" s="111"/>
      <c r="CD298" s="111"/>
      <c r="CE298" s="111"/>
      <c r="CF298" s="111"/>
      <c r="CG298" s="111"/>
      <c r="CH298" s="111"/>
      <c r="CI298" s="111"/>
      <c r="CJ298" s="111"/>
      <c r="CK298" s="111"/>
      <c r="CL298" s="111"/>
      <c r="CM298" s="111"/>
      <c r="CN298" s="111"/>
      <c r="CO298" s="111"/>
      <c r="CP298" s="111"/>
      <c r="CQ298" s="111"/>
      <c r="CR298" s="111"/>
      <c r="CS298" s="111"/>
      <c r="CT298" s="111"/>
      <c r="CU298" s="111"/>
      <c r="CV298" s="111"/>
      <c r="CW298" s="111"/>
      <c r="CX298" s="111"/>
      <c r="CY298" s="111"/>
      <c r="CZ298" s="111"/>
      <c r="DA298" s="111"/>
      <c r="DB298" s="111"/>
      <c r="DC298" s="111"/>
      <c r="DD298" s="111"/>
      <c r="DE298" s="111"/>
      <c r="DF298" s="111"/>
      <c r="DG298" s="111"/>
      <c r="DH298" s="111"/>
      <c r="DI298" s="111"/>
    </row>
    <row r="299" spans="1:113" s="112" customFormat="1" x14ac:dyDescent="0.2">
      <c r="A299" s="30"/>
      <c r="B299" s="42"/>
      <c r="C299" s="51"/>
      <c r="D299" s="52"/>
      <c r="E299" s="51"/>
      <c r="F299" s="53"/>
      <c r="G299" s="103"/>
      <c r="H299" s="45"/>
      <c r="I299" s="104"/>
      <c r="J299" s="105"/>
      <c r="K299" s="48"/>
      <c r="L299" s="106"/>
      <c r="M299" s="104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  <c r="AA299" s="111"/>
      <c r="AB299" s="111"/>
      <c r="AC299" s="111"/>
      <c r="AD299" s="111"/>
      <c r="AE299" s="111"/>
      <c r="AF299" s="111"/>
      <c r="AG299" s="111"/>
      <c r="AH299" s="111"/>
      <c r="AI299" s="111"/>
      <c r="AJ299" s="111"/>
      <c r="AK299" s="111"/>
      <c r="AL299" s="111"/>
      <c r="AM299" s="111"/>
      <c r="AN299" s="111"/>
      <c r="AO299" s="111"/>
      <c r="AP299" s="111"/>
      <c r="AQ299" s="111"/>
      <c r="AR299" s="111"/>
      <c r="AS299" s="111"/>
      <c r="AT299" s="111"/>
      <c r="AU299" s="111"/>
      <c r="AV299" s="111"/>
      <c r="AW299" s="111"/>
      <c r="AX299" s="111"/>
      <c r="AY299" s="111"/>
      <c r="AZ299" s="111"/>
      <c r="BA299" s="111"/>
      <c r="BB299" s="111"/>
      <c r="BC299" s="111"/>
      <c r="BD299" s="111"/>
      <c r="BE299" s="111"/>
      <c r="BF299" s="111"/>
      <c r="BG299" s="111"/>
      <c r="BH299" s="111"/>
      <c r="BI299" s="111"/>
      <c r="BJ299" s="111"/>
      <c r="BK299" s="111"/>
      <c r="BL299" s="111"/>
      <c r="BM299" s="111"/>
      <c r="BN299" s="111"/>
      <c r="BO299" s="111"/>
      <c r="BP299" s="111"/>
      <c r="BQ299" s="111"/>
      <c r="BR299" s="111"/>
      <c r="BS299" s="111"/>
      <c r="BT299" s="111"/>
      <c r="BU299" s="111"/>
      <c r="BV299" s="111"/>
      <c r="BW299" s="111"/>
      <c r="BX299" s="111"/>
      <c r="BY299" s="111"/>
      <c r="BZ299" s="111"/>
      <c r="CA299" s="111"/>
      <c r="CB299" s="111"/>
      <c r="CC299" s="111"/>
      <c r="CD299" s="111"/>
      <c r="CE299" s="111"/>
      <c r="CF299" s="111"/>
      <c r="CG299" s="111"/>
      <c r="CH299" s="111"/>
      <c r="CI299" s="111"/>
      <c r="CJ299" s="111"/>
      <c r="CK299" s="111"/>
      <c r="CL299" s="111"/>
      <c r="CM299" s="111"/>
      <c r="CN299" s="111"/>
      <c r="CO299" s="111"/>
      <c r="CP299" s="111"/>
      <c r="CQ299" s="111"/>
      <c r="CR299" s="111"/>
      <c r="CS299" s="111"/>
      <c r="CT299" s="111"/>
      <c r="CU299" s="111"/>
      <c r="CV299" s="111"/>
      <c r="CW299" s="111"/>
      <c r="CX299" s="111"/>
      <c r="CY299" s="111"/>
      <c r="CZ299" s="111"/>
      <c r="DA299" s="111"/>
      <c r="DB299" s="111"/>
      <c r="DC299" s="111"/>
      <c r="DD299" s="111"/>
      <c r="DE299" s="111"/>
      <c r="DF299" s="111"/>
      <c r="DG299" s="111"/>
      <c r="DH299" s="111"/>
      <c r="DI299" s="111"/>
    </row>
    <row r="300" spans="1:113" s="112" customFormat="1" ht="22.8" x14ac:dyDescent="0.2">
      <c r="A300" s="30" t="s">
        <v>57</v>
      </c>
      <c r="B300" s="155"/>
      <c r="C300" s="151"/>
      <c r="D300" s="52" t="s">
        <v>3850</v>
      </c>
      <c r="E300" s="157" t="s">
        <v>5149</v>
      </c>
      <c r="F300" s="53" t="s">
        <v>5195</v>
      </c>
      <c r="G300" s="54" t="s">
        <v>8</v>
      </c>
      <c r="H300" s="55"/>
      <c r="I300" s="56"/>
      <c r="J300" s="57"/>
      <c r="K300" s="58"/>
      <c r="L300" s="56">
        <v>60</v>
      </c>
      <c r="M300" s="56" t="str">
        <f>IF(ISNUMBER(H300),L300*H300,IF(ISNUMBER(J300),J300,IF(J300="RATE ONLY",LOWER("RATE ONLY")," ")))</f>
        <v xml:space="preserve"> </v>
      </c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  <c r="AA300" s="111"/>
      <c r="AB300" s="111"/>
      <c r="AC300" s="111"/>
      <c r="AD300" s="111"/>
      <c r="AE300" s="111"/>
      <c r="AF300" s="111"/>
      <c r="AG300" s="111"/>
      <c r="AH300" s="111"/>
      <c r="AI300" s="111"/>
      <c r="AJ300" s="111"/>
      <c r="AK300" s="111"/>
      <c r="AL300" s="111"/>
      <c r="AM300" s="111"/>
      <c r="AN300" s="111"/>
      <c r="AO300" s="111"/>
      <c r="AP300" s="111"/>
      <c r="AQ300" s="111"/>
      <c r="AR300" s="111"/>
      <c r="AS300" s="111"/>
      <c r="AT300" s="111"/>
      <c r="AU300" s="111"/>
      <c r="AV300" s="111"/>
      <c r="AW300" s="111"/>
      <c r="AX300" s="111"/>
      <c r="AY300" s="111"/>
      <c r="AZ300" s="111"/>
      <c r="BA300" s="111"/>
      <c r="BB300" s="111"/>
      <c r="BC300" s="111"/>
      <c r="BD300" s="111"/>
      <c r="BE300" s="111"/>
      <c r="BF300" s="111"/>
      <c r="BG300" s="111"/>
      <c r="BH300" s="111"/>
      <c r="BI300" s="111"/>
      <c r="BJ300" s="111"/>
      <c r="BK300" s="111"/>
      <c r="BL300" s="111"/>
      <c r="BM300" s="111"/>
      <c r="BN300" s="111"/>
      <c r="BO300" s="111"/>
      <c r="BP300" s="111"/>
      <c r="BQ300" s="111"/>
      <c r="BR300" s="111"/>
      <c r="BS300" s="111"/>
      <c r="BT300" s="111"/>
      <c r="BU300" s="111"/>
      <c r="BV300" s="111"/>
      <c r="BW300" s="111"/>
      <c r="BX300" s="111"/>
      <c r="BY300" s="111"/>
      <c r="BZ300" s="111"/>
      <c r="CA300" s="111"/>
      <c r="CB300" s="111"/>
      <c r="CC300" s="111"/>
      <c r="CD300" s="111"/>
      <c r="CE300" s="111"/>
      <c r="CF300" s="111"/>
      <c r="CG300" s="111"/>
      <c r="CH300" s="111"/>
      <c r="CI300" s="111"/>
      <c r="CJ300" s="111"/>
      <c r="CK300" s="111"/>
      <c r="CL300" s="111"/>
      <c r="CM300" s="111"/>
      <c r="CN300" s="111"/>
      <c r="CO300" s="111"/>
      <c r="CP300" s="111"/>
      <c r="CQ300" s="111"/>
      <c r="CR300" s="111"/>
      <c r="CS300" s="111"/>
      <c r="CT300" s="111"/>
      <c r="CU300" s="111"/>
      <c r="CV300" s="111"/>
      <c r="CW300" s="111"/>
      <c r="CX300" s="111"/>
      <c r="CY300" s="111"/>
      <c r="CZ300" s="111"/>
      <c r="DA300" s="111"/>
      <c r="DB300" s="111"/>
      <c r="DC300" s="111"/>
      <c r="DD300" s="111"/>
      <c r="DE300" s="111"/>
      <c r="DF300" s="111"/>
      <c r="DG300" s="111"/>
      <c r="DH300" s="111"/>
      <c r="DI300" s="111"/>
    </row>
    <row r="301" spans="1:113" s="112" customFormat="1" x14ac:dyDescent="0.2">
      <c r="A301" s="30"/>
      <c r="B301" s="42"/>
      <c r="C301" s="51"/>
      <c r="D301" s="52"/>
      <c r="E301" s="51"/>
      <c r="F301" s="53"/>
      <c r="G301" s="103"/>
      <c r="H301" s="45"/>
      <c r="I301" s="104"/>
      <c r="J301" s="105"/>
      <c r="K301" s="48"/>
      <c r="L301" s="106"/>
      <c r="M301" s="104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111"/>
      <c r="AB301" s="111"/>
      <c r="AC301" s="111"/>
      <c r="AD301" s="111"/>
      <c r="AE301" s="111"/>
      <c r="AF301" s="111"/>
      <c r="AG301" s="111"/>
      <c r="AH301" s="111"/>
      <c r="AI301" s="111"/>
      <c r="AJ301" s="111"/>
      <c r="AK301" s="111"/>
      <c r="AL301" s="111"/>
      <c r="AM301" s="111"/>
      <c r="AN301" s="111"/>
      <c r="AO301" s="111"/>
      <c r="AP301" s="111"/>
      <c r="AQ301" s="111"/>
      <c r="AR301" s="111"/>
      <c r="AS301" s="111"/>
      <c r="AT301" s="111"/>
      <c r="AU301" s="111"/>
      <c r="AV301" s="111"/>
      <c r="AW301" s="111"/>
      <c r="AX301" s="111"/>
      <c r="AY301" s="111"/>
      <c r="AZ301" s="111"/>
      <c r="BA301" s="111"/>
      <c r="BB301" s="111"/>
      <c r="BC301" s="111"/>
      <c r="BD301" s="111"/>
      <c r="BE301" s="111"/>
      <c r="BF301" s="111"/>
      <c r="BG301" s="111"/>
      <c r="BH301" s="111"/>
      <c r="BI301" s="111"/>
      <c r="BJ301" s="111"/>
      <c r="BK301" s="111"/>
      <c r="BL301" s="111"/>
      <c r="BM301" s="111"/>
      <c r="BN301" s="111"/>
      <c r="BO301" s="111"/>
      <c r="BP301" s="111"/>
      <c r="BQ301" s="111"/>
      <c r="BR301" s="111"/>
      <c r="BS301" s="111"/>
      <c r="BT301" s="111"/>
      <c r="BU301" s="111"/>
      <c r="BV301" s="111"/>
      <c r="BW301" s="111"/>
      <c r="BX301" s="111"/>
      <c r="BY301" s="111"/>
      <c r="BZ301" s="111"/>
      <c r="CA301" s="111"/>
      <c r="CB301" s="111"/>
      <c r="CC301" s="111"/>
      <c r="CD301" s="111"/>
      <c r="CE301" s="111"/>
      <c r="CF301" s="111"/>
      <c r="CG301" s="111"/>
      <c r="CH301" s="111"/>
      <c r="CI301" s="111"/>
      <c r="CJ301" s="111"/>
      <c r="CK301" s="111"/>
      <c r="CL301" s="111"/>
      <c r="CM301" s="111"/>
      <c r="CN301" s="111"/>
      <c r="CO301" s="111"/>
      <c r="CP301" s="111"/>
      <c r="CQ301" s="111"/>
      <c r="CR301" s="111"/>
      <c r="CS301" s="111"/>
      <c r="CT301" s="111"/>
      <c r="CU301" s="111"/>
      <c r="CV301" s="111"/>
      <c r="CW301" s="111"/>
      <c r="CX301" s="111"/>
      <c r="CY301" s="111"/>
      <c r="CZ301" s="111"/>
      <c r="DA301" s="111"/>
      <c r="DB301" s="111"/>
      <c r="DC301" s="111"/>
      <c r="DD301" s="111"/>
      <c r="DE301" s="111"/>
      <c r="DF301" s="111"/>
      <c r="DG301" s="111"/>
      <c r="DH301" s="111"/>
      <c r="DI301" s="111"/>
    </row>
    <row r="302" spans="1:113" s="112" customFormat="1" ht="22.8" x14ac:dyDescent="0.2">
      <c r="A302" s="30" t="s">
        <v>57</v>
      </c>
      <c r="B302" s="155"/>
      <c r="C302" s="151"/>
      <c r="D302" s="52" t="s">
        <v>3851</v>
      </c>
      <c r="E302" s="157" t="s">
        <v>5149</v>
      </c>
      <c r="F302" s="53" t="s">
        <v>5196</v>
      </c>
      <c r="G302" s="54" t="s">
        <v>8</v>
      </c>
      <c r="H302" s="55"/>
      <c r="I302" s="56"/>
      <c r="J302" s="57"/>
      <c r="K302" s="58"/>
      <c r="L302" s="56">
        <v>62</v>
      </c>
      <c r="M302" s="56" t="str">
        <f>IF(ISNUMBER(H302),L302*H302,IF(ISNUMBER(J302),J302,IF(J302="RATE ONLY",LOWER("RATE ONLY")," ")))</f>
        <v xml:space="preserve"> </v>
      </c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  <c r="AA302" s="111"/>
      <c r="AB302" s="111"/>
      <c r="AC302" s="111"/>
      <c r="AD302" s="111"/>
      <c r="AE302" s="111"/>
      <c r="AF302" s="111"/>
      <c r="AG302" s="111"/>
      <c r="AH302" s="111"/>
      <c r="AI302" s="111"/>
      <c r="AJ302" s="111"/>
      <c r="AK302" s="111"/>
      <c r="AL302" s="111"/>
      <c r="AM302" s="111"/>
      <c r="AN302" s="111"/>
      <c r="AO302" s="111"/>
      <c r="AP302" s="111"/>
      <c r="AQ302" s="111"/>
      <c r="AR302" s="111"/>
      <c r="AS302" s="111"/>
      <c r="AT302" s="111"/>
      <c r="AU302" s="111"/>
      <c r="AV302" s="111"/>
      <c r="AW302" s="111"/>
      <c r="AX302" s="111"/>
      <c r="AY302" s="111"/>
      <c r="AZ302" s="111"/>
      <c r="BA302" s="111"/>
      <c r="BB302" s="111"/>
      <c r="BC302" s="111"/>
      <c r="BD302" s="111"/>
      <c r="BE302" s="111"/>
      <c r="BF302" s="111"/>
      <c r="BG302" s="111"/>
      <c r="BH302" s="111"/>
      <c r="BI302" s="111"/>
      <c r="BJ302" s="111"/>
      <c r="BK302" s="111"/>
      <c r="BL302" s="111"/>
      <c r="BM302" s="111"/>
      <c r="BN302" s="111"/>
      <c r="BO302" s="111"/>
      <c r="BP302" s="111"/>
      <c r="BQ302" s="111"/>
      <c r="BR302" s="111"/>
      <c r="BS302" s="111"/>
      <c r="BT302" s="111"/>
      <c r="BU302" s="111"/>
      <c r="BV302" s="111"/>
      <c r="BW302" s="111"/>
      <c r="BX302" s="111"/>
      <c r="BY302" s="111"/>
      <c r="BZ302" s="111"/>
      <c r="CA302" s="111"/>
      <c r="CB302" s="111"/>
      <c r="CC302" s="111"/>
      <c r="CD302" s="111"/>
      <c r="CE302" s="111"/>
      <c r="CF302" s="111"/>
      <c r="CG302" s="111"/>
      <c r="CH302" s="111"/>
      <c r="CI302" s="111"/>
      <c r="CJ302" s="111"/>
      <c r="CK302" s="111"/>
      <c r="CL302" s="111"/>
      <c r="CM302" s="111"/>
      <c r="CN302" s="111"/>
      <c r="CO302" s="111"/>
      <c r="CP302" s="111"/>
      <c r="CQ302" s="111"/>
      <c r="CR302" s="111"/>
      <c r="CS302" s="111"/>
      <c r="CT302" s="111"/>
      <c r="CU302" s="111"/>
      <c r="CV302" s="111"/>
      <c r="CW302" s="111"/>
      <c r="CX302" s="111"/>
      <c r="CY302" s="111"/>
      <c r="CZ302" s="111"/>
      <c r="DA302" s="111"/>
      <c r="DB302" s="111"/>
      <c r="DC302" s="111"/>
      <c r="DD302" s="111"/>
      <c r="DE302" s="111"/>
      <c r="DF302" s="111"/>
      <c r="DG302" s="111"/>
      <c r="DH302" s="111"/>
      <c r="DI302" s="111"/>
    </row>
    <row r="303" spans="1:113" s="112" customFormat="1" x14ac:dyDescent="0.2">
      <c r="A303" s="30"/>
      <c r="B303" s="42"/>
      <c r="C303" s="51"/>
      <c r="D303" s="52"/>
      <c r="E303" s="51"/>
      <c r="F303" s="53"/>
      <c r="G303" s="103"/>
      <c r="H303" s="45"/>
      <c r="I303" s="104"/>
      <c r="J303" s="105"/>
      <c r="K303" s="48"/>
      <c r="L303" s="106"/>
      <c r="M303" s="104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  <c r="AA303" s="111"/>
      <c r="AB303" s="111"/>
      <c r="AC303" s="111"/>
      <c r="AD303" s="111"/>
      <c r="AE303" s="111"/>
      <c r="AF303" s="111"/>
      <c r="AG303" s="111"/>
      <c r="AH303" s="111"/>
      <c r="AI303" s="111"/>
      <c r="AJ303" s="111"/>
      <c r="AK303" s="111"/>
      <c r="AL303" s="111"/>
      <c r="AM303" s="111"/>
      <c r="AN303" s="111"/>
      <c r="AO303" s="111"/>
      <c r="AP303" s="111"/>
      <c r="AQ303" s="111"/>
      <c r="AR303" s="111"/>
      <c r="AS303" s="111"/>
      <c r="AT303" s="111"/>
      <c r="AU303" s="111"/>
      <c r="AV303" s="111"/>
      <c r="AW303" s="111"/>
      <c r="AX303" s="111"/>
      <c r="AY303" s="111"/>
      <c r="AZ303" s="111"/>
      <c r="BA303" s="111"/>
      <c r="BB303" s="111"/>
      <c r="BC303" s="111"/>
      <c r="BD303" s="111"/>
      <c r="BE303" s="111"/>
      <c r="BF303" s="111"/>
      <c r="BG303" s="111"/>
      <c r="BH303" s="111"/>
      <c r="BI303" s="111"/>
      <c r="BJ303" s="111"/>
      <c r="BK303" s="111"/>
      <c r="BL303" s="111"/>
      <c r="BM303" s="111"/>
      <c r="BN303" s="111"/>
      <c r="BO303" s="111"/>
      <c r="BP303" s="111"/>
      <c r="BQ303" s="111"/>
      <c r="BR303" s="111"/>
      <c r="BS303" s="111"/>
      <c r="BT303" s="111"/>
      <c r="BU303" s="111"/>
      <c r="BV303" s="111"/>
      <c r="BW303" s="111"/>
      <c r="BX303" s="111"/>
      <c r="BY303" s="111"/>
      <c r="BZ303" s="111"/>
      <c r="CA303" s="111"/>
      <c r="CB303" s="111"/>
      <c r="CC303" s="111"/>
      <c r="CD303" s="111"/>
      <c r="CE303" s="111"/>
      <c r="CF303" s="111"/>
      <c r="CG303" s="111"/>
      <c r="CH303" s="111"/>
      <c r="CI303" s="111"/>
      <c r="CJ303" s="111"/>
      <c r="CK303" s="111"/>
      <c r="CL303" s="111"/>
      <c r="CM303" s="111"/>
      <c r="CN303" s="111"/>
      <c r="CO303" s="111"/>
      <c r="CP303" s="111"/>
      <c r="CQ303" s="111"/>
      <c r="CR303" s="111"/>
      <c r="CS303" s="111"/>
      <c r="CT303" s="111"/>
      <c r="CU303" s="111"/>
      <c r="CV303" s="111"/>
      <c r="CW303" s="111"/>
      <c r="CX303" s="111"/>
      <c r="CY303" s="111"/>
      <c r="CZ303" s="111"/>
      <c r="DA303" s="111"/>
      <c r="DB303" s="111"/>
      <c r="DC303" s="111"/>
      <c r="DD303" s="111"/>
      <c r="DE303" s="111"/>
      <c r="DF303" s="111"/>
      <c r="DG303" s="111"/>
      <c r="DH303" s="111"/>
      <c r="DI303" s="111"/>
    </row>
    <row r="304" spans="1:113" s="112" customFormat="1" ht="36" x14ac:dyDescent="0.2">
      <c r="A304" s="30" t="s">
        <v>55</v>
      </c>
      <c r="B304" s="150" t="s">
        <v>5207</v>
      </c>
      <c r="C304" s="151"/>
      <c r="D304" s="52"/>
      <c r="E304" s="157"/>
      <c r="F304" s="43" t="s">
        <v>5245</v>
      </c>
      <c r="G304" s="54"/>
      <c r="H304" s="55"/>
      <c r="I304" s="56"/>
      <c r="J304" s="57"/>
      <c r="K304" s="58"/>
      <c r="L304" s="56"/>
      <c r="M304" s="56" t="str">
        <f>IF(ISNUMBER(H304),L304*H304,IF(ISNUMBER(J304),J304,IF(J304="RATE ONLY",LOWER("RATE ONLY")," ")))</f>
        <v xml:space="preserve"> </v>
      </c>
      <c r="N304" s="111" t="s">
        <v>5205</v>
      </c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  <c r="AA304" s="111"/>
      <c r="AB304" s="111"/>
      <c r="AC304" s="111"/>
      <c r="AD304" s="111"/>
      <c r="AE304" s="111"/>
      <c r="AF304" s="111"/>
      <c r="AG304" s="111"/>
      <c r="AH304" s="111"/>
      <c r="AI304" s="111"/>
      <c r="AJ304" s="111"/>
      <c r="AK304" s="111"/>
      <c r="AL304" s="111"/>
      <c r="AM304" s="111"/>
      <c r="AN304" s="111"/>
      <c r="AO304" s="111"/>
      <c r="AP304" s="111"/>
      <c r="AQ304" s="111"/>
      <c r="AR304" s="111"/>
      <c r="AS304" s="111"/>
      <c r="AT304" s="111"/>
      <c r="AU304" s="111"/>
      <c r="AV304" s="111"/>
      <c r="AW304" s="111"/>
      <c r="AX304" s="111"/>
      <c r="AY304" s="111"/>
      <c r="AZ304" s="111"/>
      <c r="BA304" s="111"/>
      <c r="BB304" s="111"/>
      <c r="BC304" s="111"/>
      <c r="BD304" s="111"/>
      <c r="BE304" s="111"/>
      <c r="BF304" s="111"/>
      <c r="BG304" s="111"/>
      <c r="BH304" s="111"/>
      <c r="BI304" s="111"/>
      <c r="BJ304" s="111"/>
      <c r="BK304" s="111"/>
      <c r="BL304" s="111"/>
      <c r="BM304" s="111"/>
      <c r="BN304" s="111"/>
      <c r="BO304" s="111"/>
      <c r="BP304" s="111"/>
      <c r="BQ304" s="111"/>
      <c r="BR304" s="111"/>
      <c r="BS304" s="111"/>
      <c r="BT304" s="111"/>
      <c r="BU304" s="111"/>
      <c r="BV304" s="111"/>
      <c r="BW304" s="111"/>
      <c r="BX304" s="111"/>
      <c r="BY304" s="111"/>
      <c r="BZ304" s="111"/>
      <c r="CA304" s="111"/>
      <c r="CB304" s="111"/>
      <c r="CC304" s="111"/>
      <c r="CD304" s="111"/>
      <c r="CE304" s="111"/>
      <c r="CF304" s="111"/>
      <c r="CG304" s="111"/>
      <c r="CH304" s="111"/>
      <c r="CI304" s="111"/>
      <c r="CJ304" s="111"/>
      <c r="CK304" s="111"/>
      <c r="CL304" s="111"/>
      <c r="CM304" s="111"/>
      <c r="CN304" s="111"/>
      <c r="CO304" s="111"/>
      <c r="CP304" s="111"/>
      <c r="CQ304" s="111"/>
      <c r="CR304" s="111"/>
      <c r="CS304" s="111"/>
      <c r="CT304" s="111"/>
      <c r="CU304" s="111"/>
      <c r="CV304" s="111"/>
      <c r="CW304" s="111"/>
      <c r="CX304" s="111"/>
      <c r="CY304" s="111"/>
      <c r="CZ304" s="111"/>
      <c r="DA304" s="111"/>
      <c r="DB304" s="111"/>
      <c r="DC304" s="111"/>
      <c r="DD304" s="111"/>
      <c r="DE304" s="111"/>
      <c r="DF304" s="111"/>
      <c r="DG304" s="111"/>
      <c r="DH304" s="111"/>
      <c r="DI304" s="111"/>
    </row>
    <row r="305" spans="1:113" s="112" customFormat="1" x14ac:dyDescent="0.2">
      <c r="A305" s="30"/>
      <c r="B305" s="42"/>
      <c r="C305" s="51"/>
      <c r="D305" s="52"/>
      <c r="E305" s="51"/>
      <c r="F305" s="53"/>
      <c r="G305" s="103"/>
      <c r="H305" s="45"/>
      <c r="I305" s="104"/>
      <c r="J305" s="105"/>
      <c r="K305" s="48"/>
      <c r="L305" s="106"/>
      <c r="M305" s="104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  <c r="AA305" s="111"/>
      <c r="AB305" s="111"/>
      <c r="AC305" s="111"/>
      <c r="AD305" s="111"/>
      <c r="AE305" s="111"/>
      <c r="AF305" s="111"/>
      <c r="AG305" s="111"/>
      <c r="AH305" s="111"/>
      <c r="AI305" s="111"/>
      <c r="AJ305" s="111"/>
      <c r="AK305" s="111"/>
      <c r="AL305" s="111"/>
      <c r="AM305" s="111"/>
      <c r="AN305" s="111"/>
      <c r="AO305" s="111"/>
      <c r="AP305" s="111"/>
      <c r="AQ305" s="111"/>
      <c r="AR305" s="111"/>
      <c r="AS305" s="111"/>
      <c r="AT305" s="111"/>
      <c r="AU305" s="111"/>
      <c r="AV305" s="111"/>
      <c r="AW305" s="111"/>
      <c r="AX305" s="111"/>
      <c r="AY305" s="111"/>
      <c r="AZ305" s="111"/>
      <c r="BA305" s="111"/>
      <c r="BB305" s="111"/>
      <c r="BC305" s="111"/>
      <c r="BD305" s="111"/>
      <c r="BE305" s="111"/>
      <c r="BF305" s="111"/>
      <c r="BG305" s="111"/>
      <c r="BH305" s="111"/>
      <c r="BI305" s="111"/>
      <c r="BJ305" s="111"/>
      <c r="BK305" s="111"/>
      <c r="BL305" s="111"/>
      <c r="BM305" s="111"/>
      <c r="BN305" s="111"/>
      <c r="BO305" s="111"/>
      <c r="BP305" s="111"/>
      <c r="BQ305" s="111"/>
      <c r="BR305" s="111"/>
      <c r="BS305" s="111"/>
      <c r="BT305" s="111"/>
      <c r="BU305" s="111"/>
      <c r="BV305" s="111"/>
      <c r="BW305" s="111"/>
      <c r="BX305" s="111"/>
      <c r="BY305" s="111"/>
      <c r="BZ305" s="111"/>
      <c r="CA305" s="111"/>
      <c r="CB305" s="111"/>
      <c r="CC305" s="111"/>
      <c r="CD305" s="111"/>
      <c r="CE305" s="111"/>
      <c r="CF305" s="111"/>
      <c r="CG305" s="111"/>
      <c r="CH305" s="111"/>
      <c r="CI305" s="111"/>
      <c r="CJ305" s="111"/>
      <c r="CK305" s="111"/>
      <c r="CL305" s="111"/>
      <c r="CM305" s="111"/>
      <c r="CN305" s="111"/>
      <c r="CO305" s="111"/>
      <c r="CP305" s="111"/>
      <c r="CQ305" s="111"/>
      <c r="CR305" s="111"/>
      <c r="CS305" s="111"/>
      <c r="CT305" s="111"/>
      <c r="CU305" s="111"/>
      <c r="CV305" s="111"/>
      <c r="CW305" s="111"/>
      <c r="CX305" s="111"/>
      <c r="CY305" s="111"/>
      <c r="CZ305" s="111"/>
      <c r="DA305" s="111"/>
      <c r="DB305" s="111"/>
      <c r="DC305" s="111"/>
      <c r="DD305" s="111"/>
      <c r="DE305" s="111"/>
      <c r="DF305" s="111"/>
      <c r="DG305" s="111"/>
      <c r="DH305" s="111"/>
      <c r="DI305" s="111"/>
    </row>
    <row r="306" spans="1:113" s="112" customFormat="1" ht="22.8" x14ac:dyDescent="0.2">
      <c r="A306" s="30" t="s">
        <v>56</v>
      </c>
      <c r="B306" s="155"/>
      <c r="C306" s="151" t="s">
        <v>5286</v>
      </c>
      <c r="D306" s="52"/>
      <c r="E306" s="157"/>
      <c r="F306" s="53" t="s">
        <v>5204</v>
      </c>
      <c r="G306" s="54"/>
      <c r="H306" s="55"/>
      <c r="I306" s="56"/>
      <c r="J306" s="57"/>
      <c r="K306" s="58"/>
      <c r="L306" s="56"/>
      <c r="M306" s="56" t="str">
        <f>IF(ISNUMBER(H306),L306*H306,IF(ISNUMBER(J306),J306,IF(J306="RATE ONLY",LOWER("RATE ONLY")," ")))</f>
        <v xml:space="preserve"> </v>
      </c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  <c r="AA306" s="111"/>
      <c r="AB306" s="111"/>
      <c r="AC306" s="111"/>
      <c r="AD306" s="111"/>
      <c r="AE306" s="111"/>
      <c r="AF306" s="111"/>
      <c r="AG306" s="111"/>
      <c r="AH306" s="111"/>
      <c r="AI306" s="111"/>
      <c r="AJ306" s="111"/>
      <c r="AK306" s="111"/>
      <c r="AL306" s="111"/>
      <c r="AM306" s="111"/>
      <c r="AN306" s="111"/>
      <c r="AO306" s="111"/>
      <c r="AP306" s="111"/>
      <c r="AQ306" s="111"/>
      <c r="AR306" s="111"/>
      <c r="AS306" s="111"/>
      <c r="AT306" s="111"/>
      <c r="AU306" s="111"/>
      <c r="AV306" s="111"/>
      <c r="AW306" s="111"/>
      <c r="AX306" s="111"/>
      <c r="AY306" s="111"/>
      <c r="AZ306" s="111"/>
      <c r="BA306" s="111"/>
      <c r="BB306" s="111"/>
      <c r="BC306" s="111"/>
      <c r="BD306" s="111"/>
      <c r="BE306" s="111"/>
      <c r="BF306" s="111"/>
      <c r="BG306" s="111"/>
      <c r="BH306" s="111"/>
      <c r="BI306" s="111"/>
      <c r="BJ306" s="111"/>
      <c r="BK306" s="111"/>
      <c r="BL306" s="111"/>
      <c r="BM306" s="111"/>
      <c r="BN306" s="111"/>
      <c r="BO306" s="111"/>
      <c r="BP306" s="111"/>
      <c r="BQ306" s="111"/>
      <c r="BR306" s="111"/>
      <c r="BS306" s="111"/>
      <c r="BT306" s="111"/>
      <c r="BU306" s="111"/>
      <c r="BV306" s="111"/>
      <c r="BW306" s="111"/>
      <c r="BX306" s="111"/>
      <c r="BY306" s="111"/>
      <c r="BZ306" s="111"/>
      <c r="CA306" s="111"/>
      <c r="CB306" s="111"/>
      <c r="CC306" s="111"/>
      <c r="CD306" s="111"/>
      <c r="CE306" s="111"/>
      <c r="CF306" s="111"/>
      <c r="CG306" s="111"/>
      <c r="CH306" s="111"/>
      <c r="CI306" s="111"/>
      <c r="CJ306" s="111"/>
      <c r="CK306" s="111"/>
      <c r="CL306" s="111"/>
      <c r="CM306" s="111"/>
      <c r="CN306" s="111"/>
      <c r="CO306" s="111"/>
      <c r="CP306" s="111"/>
      <c r="CQ306" s="111"/>
      <c r="CR306" s="111"/>
      <c r="CS306" s="111"/>
      <c r="CT306" s="111"/>
      <c r="CU306" s="111"/>
      <c r="CV306" s="111"/>
      <c r="CW306" s="111"/>
      <c r="CX306" s="111"/>
      <c r="CY306" s="111"/>
      <c r="CZ306" s="111"/>
      <c r="DA306" s="111"/>
      <c r="DB306" s="111"/>
      <c r="DC306" s="111"/>
      <c r="DD306" s="111"/>
      <c r="DE306" s="111"/>
      <c r="DF306" s="111"/>
      <c r="DG306" s="111"/>
      <c r="DH306" s="111"/>
      <c r="DI306" s="111"/>
    </row>
    <row r="307" spans="1:113" s="112" customFormat="1" x14ac:dyDescent="0.2">
      <c r="A307" s="30"/>
      <c r="B307" s="42"/>
      <c r="C307" s="51"/>
      <c r="D307" s="52"/>
      <c r="E307" s="51"/>
      <c r="F307" s="53"/>
      <c r="G307" s="103"/>
      <c r="H307" s="45"/>
      <c r="I307" s="104"/>
      <c r="J307" s="105"/>
      <c r="K307" s="48"/>
      <c r="L307" s="106"/>
      <c r="M307" s="104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  <c r="AA307" s="111"/>
      <c r="AB307" s="111"/>
      <c r="AC307" s="111"/>
      <c r="AD307" s="111"/>
      <c r="AE307" s="111"/>
      <c r="AF307" s="111"/>
      <c r="AG307" s="111"/>
      <c r="AH307" s="111"/>
      <c r="AI307" s="111"/>
      <c r="AJ307" s="111"/>
      <c r="AK307" s="111"/>
      <c r="AL307" s="111"/>
      <c r="AM307" s="111"/>
      <c r="AN307" s="111"/>
      <c r="AO307" s="111"/>
      <c r="AP307" s="111"/>
      <c r="AQ307" s="111"/>
      <c r="AR307" s="111"/>
      <c r="AS307" s="111"/>
      <c r="AT307" s="111"/>
      <c r="AU307" s="111"/>
      <c r="AV307" s="111"/>
      <c r="AW307" s="111"/>
      <c r="AX307" s="111"/>
      <c r="AY307" s="111"/>
      <c r="AZ307" s="111"/>
      <c r="BA307" s="111"/>
      <c r="BB307" s="111"/>
      <c r="BC307" s="111"/>
      <c r="BD307" s="111"/>
      <c r="BE307" s="111"/>
      <c r="BF307" s="111"/>
      <c r="BG307" s="111"/>
      <c r="BH307" s="111"/>
      <c r="BI307" s="111"/>
      <c r="BJ307" s="111"/>
      <c r="BK307" s="111"/>
      <c r="BL307" s="111"/>
      <c r="BM307" s="111"/>
      <c r="BN307" s="111"/>
      <c r="BO307" s="111"/>
      <c r="BP307" s="111"/>
      <c r="BQ307" s="111"/>
      <c r="BR307" s="111"/>
      <c r="BS307" s="111"/>
      <c r="BT307" s="111"/>
      <c r="BU307" s="111"/>
      <c r="BV307" s="111"/>
      <c r="BW307" s="111"/>
      <c r="BX307" s="111"/>
      <c r="BY307" s="111"/>
      <c r="BZ307" s="111"/>
      <c r="CA307" s="111"/>
      <c r="CB307" s="111"/>
      <c r="CC307" s="111"/>
      <c r="CD307" s="111"/>
      <c r="CE307" s="111"/>
      <c r="CF307" s="111"/>
      <c r="CG307" s="111"/>
      <c r="CH307" s="111"/>
      <c r="CI307" s="111"/>
      <c r="CJ307" s="111"/>
      <c r="CK307" s="111"/>
      <c r="CL307" s="111"/>
      <c r="CM307" s="111"/>
      <c r="CN307" s="111"/>
      <c r="CO307" s="111"/>
      <c r="CP307" s="111"/>
      <c r="CQ307" s="111"/>
      <c r="CR307" s="111"/>
      <c r="CS307" s="111"/>
      <c r="CT307" s="111"/>
      <c r="CU307" s="111"/>
      <c r="CV307" s="111"/>
      <c r="CW307" s="111"/>
      <c r="CX307" s="111"/>
      <c r="CY307" s="111"/>
      <c r="CZ307" s="111"/>
      <c r="DA307" s="111"/>
      <c r="DB307" s="111"/>
      <c r="DC307" s="111"/>
      <c r="DD307" s="111"/>
      <c r="DE307" s="111"/>
      <c r="DF307" s="111"/>
      <c r="DG307" s="111"/>
      <c r="DH307" s="111"/>
      <c r="DI307" s="111"/>
    </row>
    <row r="308" spans="1:113" s="112" customFormat="1" ht="22.8" x14ac:dyDescent="0.2">
      <c r="A308" s="30" t="s">
        <v>57</v>
      </c>
      <c r="B308" s="155"/>
      <c r="C308" s="151"/>
      <c r="D308" s="52" t="s">
        <v>3850</v>
      </c>
      <c r="E308" s="157" t="s">
        <v>5149</v>
      </c>
      <c r="F308" s="53" t="s">
        <v>5195</v>
      </c>
      <c r="G308" s="54" t="s">
        <v>8</v>
      </c>
      <c r="H308" s="55"/>
      <c r="I308" s="56"/>
      <c r="J308" s="57"/>
      <c r="K308" s="58"/>
      <c r="L308" s="56">
        <v>52.5</v>
      </c>
      <c r="M308" s="56" t="str">
        <f>IF(ISNUMBER(H308),L308*H308,IF(ISNUMBER(J308),J308,IF(J308="RATE ONLY",LOWER("RATE ONLY")," ")))</f>
        <v xml:space="preserve"> </v>
      </c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  <c r="AA308" s="111"/>
      <c r="AB308" s="111"/>
      <c r="AC308" s="111"/>
      <c r="AD308" s="111"/>
      <c r="AE308" s="111"/>
      <c r="AF308" s="111"/>
      <c r="AG308" s="111"/>
      <c r="AH308" s="111"/>
      <c r="AI308" s="111"/>
      <c r="AJ308" s="111"/>
      <c r="AK308" s="111"/>
      <c r="AL308" s="111"/>
      <c r="AM308" s="111"/>
      <c r="AN308" s="111"/>
      <c r="AO308" s="111"/>
      <c r="AP308" s="111"/>
      <c r="AQ308" s="111"/>
      <c r="AR308" s="111"/>
      <c r="AS308" s="111"/>
      <c r="AT308" s="111"/>
      <c r="AU308" s="111"/>
      <c r="AV308" s="111"/>
      <c r="AW308" s="111"/>
      <c r="AX308" s="111"/>
      <c r="AY308" s="111"/>
      <c r="AZ308" s="111"/>
      <c r="BA308" s="111"/>
      <c r="BB308" s="111"/>
      <c r="BC308" s="111"/>
      <c r="BD308" s="111"/>
      <c r="BE308" s="111"/>
      <c r="BF308" s="111"/>
      <c r="BG308" s="111"/>
      <c r="BH308" s="111"/>
      <c r="BI308" s="111"/>
      <c r="BJ308" s="111"/>
      <c r="BK308" s="111"/>
      <c r="BL308" s="111"/>
      <c r="BM308" s="111"/>
      <c r="BN308" s="111"/>
      <c r="BO308" s="111"/>
      <c r="BP308" s="111"/>
      <c r="BQ308" s="111"/>
      <c r="BR308" s="111"/>
      <c r="BS308" s="111"/>
      <c r="BT308" s="111"/>
      <c r="BU308" s="111"/>
      <c r="BV308" s="111"/>
      <c r="BW308" s="111"/>
      <c r="BX308" s="111"/>
      <c r="BY308" s="111"/>
      <c r="BZ308" s="111"/>
      <c r="CA308" s="111"/>
      <c r="CB308" s="111"/>
      <c r="CC308" s="111"/>
      <c r="CD308" s="111"/>
      <c r="CE308" s="111"/>
      <c r="CF308" s="111"/>
      <c r="CG308" s="111"/>
      <c r="CH308" s="111"/>
      <c r="CI308" s="111"/>
      <c r="CJ308" s="111"/>
      <c r="CK308" s="111"/>
      <c r="CL308" s="111"/>
      <c r="CM308" s="111"/>
      <c r="CN308" s="111"/>
      <c r="CO308" s="111"/>
      <c r="CP308" s="111"/>
      <c r="CQ308" s="111"/>
      <c r="CR308" s="111"/>
      <c r="CS308" s="111"/>
      <c r="CT308" s="111"/>
      <c r="CU308" s="111"/>
      <c r="CV308" s="111"/>
      <c r="CW308" s="111"/>
      <c r="CX308" s="111"/>
      <c r="CY308" s="111"/>
      <c r="CZ308" s="111"/>
      <c r="DA308" s="111"/>
      <c r="DB308" s="111"/>
      <c r="DC308" s="111"/>
      <c r="DD308" s="111"/>
      <c r="DE308" s="111"/>
      <c r="DF308" s="111"/>
      <c r="DG308" s="111"/>
      <c r="DH308" s="111"/>
      <c r="DI308" s="111"/>
    </row>
    <row r="309" spans="1:113" s="112" customFormat="1" x14ac:dyDescent="0.2">
      <c r="A309" s="30"/>
      <c r="B309" s="42"/>
      <c r="C309" s="51"/>
      <c r="D309" s="52"/>
      <c r="E309" s="51"/>
      <c r="F309" s="53"/>
      <c r="G309" s="103"/>
      <c r="H309" s="45"/>
      <c r="I309" s="104"/>
      <c r="J309" s="105"/>
      <c r="K309" s="48"/>
      <c r="L309" s="106"/>
      <c r="M309" s="104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  <c r="AA309" s="111"/>
      <c r="AB309" s="111"/>
      <c r="AC309" s="111"/>
      <c r="AD309" s="111"/>
      <c r="AE309" s="111"/>
      <c r="AF309" s="111"/>
      <c r="AG309" s="111"/>
      <c r="AH309" s="111"/>
      <c r="AI309" s="111"/>
      <c r="AJ309" s="111"/>
      <c r="AK309" s="111"/>
      <c r="AL309" s="111"/>
      <c r="AM309" s="111"/>
      <c r="AN309" s="111"/>
      <c r="AO309" s="111"/>
      <c r="AP309" s="111"/>
      <c r="AQ309" s="111"/>
      <c r="AR309" s="111"/>
      <c r="AS309" s="111"/>
      <c r="AT309" s="111"/>
      <c r="AU309" s="111"/>
      <c r="AV309" s="111"/>
      <c r="AW309" s="111"/>
      <c r="AX309" s="111"/>
      <c r="AY309" s="111"/>
      <c r="AZ309" s="111"/>
      <c r="BA309" s="111"/>
      <c r="BB309" s="111"/>
      <c r="BC309" s="111"/>
      <c r="BD309" s="111"/>
      <c r="BE309" s="111"/>
      <c r="BF309" s="111"/>
      <c r="BG309" s="111"/>
      <c r="BH309" s="111"/>
      <c r="BI309" s="111"/>
      <c r="BJ309" s="111"/>
      <c r="BK309" s="111"/>
      <c r="BL309" s="111"/>
      <c r="BM309" s="111"/>
      <c r="BN309" s="111"/>
      <c r="BO309" s="111"/>
      <c r="BP309" s="111"/>
      <c r="BQ309" s="111"/>
      <c r="BR309" s="111"/>
      <c r="BS309" s="111"/>
      <c r="BT309" s="111"/>
      <c r="BU309" s="111"/>
      <c r="BV309" s="111"/>
      <c r="BW309" s="111"/>
      <c r="BX309" s="111"/>
      <c r="BY309" s="111"/>
      <c r="BZ309" s="111"/>
      <c r="CA309" s="111"/>
      <c r="CB309" s="111"/>
      <c r="CC309" s="111"/>
      <c r="CD309" s="111"/>
      <c r="CE309" s="111"/>
      <c r="CF309" s="111"/>
      <c r="CG309" s="111"/>
      <c r="CH309" s="111"/>
      <c r="CI309" s="111"/>
      <c r="CJ309" s="111"/>
      <c r="CK309" s="111"/>
      <c r="CL309" s="111"/>
      <c r="CM309" s="111"/>
      <c r="CN309" s="111"/>
      <c r="CO309" s="111"/>
      <c r="CP309" s="111"/>
      <c r="CQ309" s="111"/>
      <c r="CR309" s="111"/>
      <c r="CS309" s="111"/>
      <c r="CT309" s="111"/>
      <c r="CU309" s="111"/>
      <c r="CV309" s="111"/>
      <c r="CW309" s="111"/>
      <c r="CX309" s="111"/>
      <c r="CY309" s="111"/>
      <c r="CZ309" s="111"/>
      <c r="DA309" s="111"/>
      <c r="DB309" s="111"/>
      <c r="DC309" s="111"/>
      <c r="DD309" s="111"/>
      <c r="DE309" s="111"/>
      <c r="DF309" s="111"/>
      <c r="DG309" s="111"/>
      <c r="DH309" s="111"/>
      <c r="DI309" s="111"/>
    </row>
    <row r="310" spans="1:113" s="112" customFormat="1" ht="22.8" x14ac:dyDescent="0.2">
      <c r="A310" s="30" t="s">
        <v>57</v>
      </c>
      <c r="B310" s="155"/>
      <c r="C310" s="151"/>
      <c r="D310" s="52" t="s">
        <v>3851</v>
      </c>
      <c r="E310" s="157" t="s">
        <v>5149</v>
      </c>
      <c r="F310" s="53" t="s">
        <v>5196</v>
      </c>
      <c r="G310" s="54" t="s">
        <v>8</v>
      </c>
      <c r="H310" s="55"/>
      <c r="I310" s="56"/>
      <c r="J310" s="57"/>
      <c r="K310" s="58"/>
      <c r="L310" s="56">
        <v>52.5</v>
      </c>
      <c r="M310" s="56" t="str">
        <f>IF(ISNUMBER(H310),L310*H310,IF(ISNUMBER(J310),J310,IF(J310="RATE ONLY",LOWER("RATE ONLY")," ")))</f>
        <v xml:space="preserve"> </v>
      </c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  <c r="AA310" s="111"/>
      <c r="AB310" s="111"/>
      <c r="AC310" s="111"/>
      <c r="AD310" s="111"/>
      <c r="AE310" s="111"/>
      <c r="AF310" s="111"/>
      <c r="AG310" s="111"/>
      <c r="AH310" s="111"/>
      <c r="AI310" s="111"/>
      <c r="AJ310" s="111"/>
      <c r="AK310" s="111"/>
      <c r="AL310" s="111"/>
      <c r="AM310" s="111"/>
      <c r="AN310" s="111"/>
      <c r="AO310" s="111"/>
      <c r="AP310" s="111"/>
      <c r="AQ310" s="111"/>
      <c r="AR310" s="111"/>
      <c r="AS310" s="111"/>
      <c r="AT310" s="111"/>
      <c r="AU310" s="111"/>
      <c r="AV310" s="111"/>
      <c r="AW310" s="111"/>
      <c r="AX310" s="111"/>
      <c r="AY310" s="111"/>
      <c r="AZ310" s="111"/>
      <c r="BA310" s="111"/>
      <c r="BB310" s="111"/>
      <c r="BC310" s="111"/>
      <c r="BD310" s="111"/>
      <c r="BE310" s="111"/>
      <c r="BF310" s="111"/>
      <c r="BG310" s="111"/>
      <c r="BH310" s="111"/>
      <c r="BI310" s="111"/>
      <c r="BJ310" s="111"/>
      <c r="BK310" s="111"/>
      <c r="BL310" s="111"/>
      <c r="BM310" s="111"/>
      <c r="BN310" s="111"/>
      <c r="BO310" s="111"/>
      <c r="BP310" s="111"/>
      <c r="BQ310" s="111"/>
      <c r="BR310" s="111"/>
      <c r="BS310" s="111"/>
      <c r="BT310" s="111"/>
      <c r="BU310" s="111"/>
      <c r="BV310" s="111"/>
      <c r="BW310" s="111"/>
      <c r="BX310" s="111"/>
      <c r="BY310" s="111"/>
      <c r="BZ310" s="111"/>
      <c r="CA310" s="111"/>
      <c r="CB310" s="111"/>
      <c r="CC310" s="111"/>
      <c r="CD310" s="111"/>
      <c r="CE310" s="111"/>
      <c r="CF310" s="111"/>
      <c r="CG310" s="111"/>
      <c r="CH310" s="111"/>
      <c r="CI310" s="111"/>
      <c r="CJ310" s="111"/>
      <c r="CK310" s="111"/>
      <c r="CL310" s="111"/>
      <c r="CM310" s="111"/>
      <c r="CN310" s="111"/>
      <c r="CO310" s="111"/>
      <c r="CP310" s="111"/>
      <c r="CQ310" s="111"/>
      <c r="CR310" s="111"/>
      <c r="CS310" s="111"/>
      <c r="CT310" s="111"/>
      <c r="CU310" s="111"/>
      <c r="CV310" s="111"/>
      <c r="CW310" s="111"/>
      <c r="CX310" s="111"/>
      <c r="CY310" s="111"/>
      <c r="CZ310" s="111"/>
      <c r="DA310" s="111"/>
      <c r="DB310" s="111"/>
      <c r="DC310" s="111"/>
      <c r="DD310" s="111"/>
      <c r="DE310" s="111"/>
      <c r="DF310" s="111"/>
      <c r="DG310" s="111"/>
      <c r="DH310" s="111"/>
      <c r="DI310" s="111"/>
    </row>
    <row r="311" spans="1:113" s="112" customFormat="1" x14ac:dyDescent="0.2">
      <c r="A311" s="30"/>
      <c r="B311" s="42"/>
      <c r="C311" s="51"/>
      <c r="D311" s="52"/>
      <c r="E311" s="51"/>
      <c r="F311" s="53"/>
      <c r="G311" s="103"/>
      <c r="H311" s="45"/>
      <c r="I311" s="104"/>
      <c r="J311" s="105"/>
      <c r="K311" s="48"/>
      <c r="L311" s="106"/>
      <c r="M311" s="104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  <c r="AA311" s="111"/>
      <c r="AB311" s="111"/>
      <c r="AC311" s="111"/>
      <c r="AD311" s="111"/>
      <c r="AE311" s="111"/>
      <c r="AF311" s="111"/>
      <c r="AG311" s="111"/>
      <c r="AH311" s="111"/>
      <c r="AI311" s="111"/>
      <c r="AJ311" s="111"/>
      <c r="AK311" s="111"/>
      <c r="AL311" s="111"/>
      <c r="AM311" s="111"/>
      <c r="AN311" s="111"/>
      <c r="AO311" s="111"/>
      <c r="AP311" s="111"/>
      <c r="AQ311" s="111"/>
      <c r="AR311" s="111"/>
      <c r="AS311" s="111"/>
      <c r="AT311" s="111"/>
      <c r="AU311" s="111"/>
      <c r="AV311" s="111"/>
      <c r="AW311" s="111"/>
      <c r="AX311" s="111"/>
      <c r="AY311" s="111"/>
      <c r="AZ311" s="111"/>
      <c r="BA311" s="111"/>
      <c r="BB311" s="111"/>
      <c r="BC311" s="111"/>
      <c r="BD311" s="111"/>
      <c r="BE311" s="111"/>
      <c r="BF311" s="111"/>
      <c r="BG311" s="111"/>
      <c r="BH311" s="111"/>
      <c r="BI311" s="111"/>
      <c r="BJ311" s="111"/>
      <c r="BK311" s="111"/>
      <c r="BL311" s="111"/>
      <c r="BM311" s="111"/>
      <c r="BN311" s="111"/>
      <c r="BO311" s="111"/>
      <c r="BP311" s="111"/>
      <c r="BQ311" s="111"/>
      <c r="BR311" s="111"/>
      <c r="BS311" s="111"/>
      <c r="BT311" s="111"/>
      <c r="BU311" s="111"/>
      <c r="BV311" s="111"/>
      <c r="BW311" s="111"/>
      <c r="BX311" s="111"/>
      <c r="BY311" s="111"/>
      <c r="BZ311" s="111"/>
      <c r="CA311" s="111"/>
      <c r="CB311" s="111"/>
      <c r="CC311" s="111"/>
      <c r="CD311" s="111"/>
      <c r="CE311" s="111"/>
      <c r="CF311" s="111"/>
      <c r="CG311" s="111"/>
      <c r="CH311" s="111"/>
      <c r="CI311" s="111"/>
      <c r="CJ311" s="111"/>
      <c r="CK311" s="111"/>
      <c r="CL311" s="111"/>
      <c r="CM311" s="111"/>
      <c r="CN311" s="111"/>
      <c r="CO311" s="111"/>
      <c r="CP311" s="111"/>
      <c r="CQ311" s="111"/>
      <c r="CR311" s="111"/>
      <c r="CS311" s="111"/>
      <c r="CT311" s="111"/>
      <c r="CU311" s="111"/>
      <c r="CV311" s="111"/>
      <c r="CW311" s="111"/>
      <c r="CX311" s="111"/>
      <c r="CY311" s="111"/>
      <c r="CZ311" s="111"/>
      <c r="DA311" s="111"/>
      <c r="DB311" s="111"/>
      <c r="DC311" s="111"/>
      <c r="DD311" s="111"/>
      <c r="DE311" s="111"/>
      <c r="DF311" s="111"/>
      <c r="DG311" s="111"/>
      <c r="DH311" s="111"/>
      <c r="DI311" s="111"/>
    </row>
    <row r="312" spans="1:113" s="112" customFormat="1" ht="22.8" x14ac:dyDescent="0.2">
      <c r="A312" s="30" t="s">
        <v>56</v>
      </c>
      <c r="B312" s="155"/>
      <c r="C312" s="151" t="s">
        <v>5287</v>
      </c>
      <c r="D312" s="52"/>
      <c r="E312" s="157"/>
      <c r="F312" s="53" t="s">
        <v>5201</v>
      </c>
      <c r="G312" s="54"/>
      <c r="H312" s="55"/>
      <c r="I312" s="56"/>
      <c r="J312" s="57"/>
      <c r="K312" s="58"/>
      <c r="L312" s="56"/>
      <c r="M312" s="56" t="str">
        <f>IF(ISNUMBER(H312),L312*H312,IF(ISNUMBER(J312),J312,IF(J312="RATE ONLY",LOWER("RATE ONLY")," ")))</f>
        <v xml:space="preserve"> </v>
      </c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  <c r="AA312" s="111"/>
      <c r="AB312" s="111"/>
      <c r="AC312" s="111"/>
      <c r="AD312" s="111"/>
      <c r="AE312" s="111"/>
      <c r="AF312" s="111"/>
      <c r="AG312" s="111"/>
      <c r="AH312" s="111"/>
      <c r="AI312" s="111"/>
      <c r="AJ312" s="111"/>
      <c r="AK312" s="111"/>
      <c r="AL312" s="111"/>
      <c r="AM312" s="111"/>
      <c r="AN312" s="111"/>
      <c r="AO312" s="111"/>
      <c r="AP312" s="111"/>
      <c r="AQ312" s="111"/>
      <c r="AR312" s="111"/>
      <c r="AS312" s="111"/>
      <c r="AT312" s="111"/>
      <c r="AU312" s="111"/>
      <c r="AV312" s="111"/>
      <c r="AW312" s="111"/>
      <c r="AX312" s="111"/>
      <c r="AY312" s="111"/>
      <c r="AZ312" s="111"/>
      <c r="BA312" s="111"/>
      <c r="BB312" s="111"/>
      <c r="BC312" s="111"/>
      <c r="BD312" s="111"/>
      <c r="BE312" s="111"/>
      <c r="BF312" s="111"/>
      <c r="BG312" s="111"/>
      <c r="BH312" s="111"/>
      <c r="BI312" s="111"/>
      <c r="BJ312" s="111"/>
      <c r="BK312" s="111"/>
      <c r="BL312" s="111"/>
      <c r="BM312" s="111"/>
      <c r="BN312" s="111"/>
      <c r="BO312" s="111"/>
      <c r="BP312" s="111"/>
      <c r="BQ312" s="111"/>
      <c r="BR312" s="111"/>
      <c r="BS312" s="111"/>
      <c r="BT312" s="111"/>
      <c r="BU312" s="111"/>
      <c r="BV312" s="111"/>
      <c r="BW312" s="111"/>
      <c r="BX312" s="111"/>
      <c r="BY312" s="111"/>
      <c r="BZ312" s="111"/>
      <c r="CA312" s="111"/>
      <c r="CB312" s="111"/>
      <c r="CC312" s="111"/>
      <c r="CD312" s="111"/>
      <c r="CE312" s="111"/>
      <c r="CF312" s="111"/>
      <c r="CG312" s="111"/>
      <c r="CH312" s="111"/>
      <c r="CI312" s="111"/>
      <c r="CJ312" s="111"/>
      <c r="CK312" s="111"/>
      <c r="CL312" s="111"/>
      <c r="CM312" s="111"/>
      <c r="CN312" s="111"/>
      <c r="CO312" s="111"/>
      <c r="CP312" s="111"/>
      <c r="CQ312" s="111"/>
      <c r="CR312" s="111"/>
      <c r="CS312" s="111"/>
      <c r="CT312" s="111"/>
      <c r="CU312" s="111"/>
      <c r="CV312" s="111"/>
      <c r="CW312" s="111"/>
      <c r="CX312" s="111"/>
      <c r="CY312" s="111"/>
      <c r="CZ312" s="111"/>
      <c r="DA312" s="111"/>
      <c r="DB312" s="111"/>
      <c r="DC312" s="111"/>
      <c r="DD312" s="111"/>
      <c r="DE312" s="111"/>
      <c r="DF312" s="111"/>
      <c r="DG312" s="111"/>
      <c r="DH312" s="111"/>
      <c r="DI312" s="111"/>
    </row>
    <row r="313" spans="1:113" s="112" customFormat="1" x14ac:dyDescent="0.2">
      <c r="A313" s="30"/>
      <c r="B313" s="42"/>
      <c r="C313" s="51"/>
      <c r="D313" s="52"/>
      <c r="E313" s="51"/>
      <c r="F313" s="53"/>
      <c r="G313" s="103"/>
      <c r="H313" s="45"/>
      <c r="I313" s="104"/>
      <c r="J313" s="105"/>
      <c r="K313" s="48"/>
      <c r="L313" s="106"/>
      <c r="M313" s="104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  <c r="AA313" s="111"/>
      <c r="AB313" s="111"/>
      <c r="AC313" s="111"/>
      <c r="AD313" s="111"/>
      <c r="AE313" s="111"/>
      <c r="AF313" s="111"/>
      <c r="AG313" s="111"/>
      <c r="AH313" s="111"/>
      <c r="AI313" s="111"/>
      <c r="AJ313" s="111"/>
      <c r="AK313" s="111"/>
      <c r="AL313" s="111"/>
      <c r="AM313" s="111"/>
      <c r="AN313" s="111"/>
      <c r="AO313" s="111"/>
      <c r="AP313" s="111"/>
      <c r="AQ313" s="111"/>
      <c r="AR313" s="111"/>
      <c r="AS313" s="111"/>
      <c r="AT313" s="111"/>
      <c r="AU313" s="111"/>
      <c r="AV313" s="111"/>
      <c r="AW313" s="111"/>
      <c r="AX313" s="111"/>
      <c r="AY313" s="111"/>
      <c r="AZ313" s="111"/>
      <c r="BA313" s="111"/>
      <c r="BB313" s="111"/>
      <c r="BC313" s="111"/>
      <c r="BD313" s="111"/>
      <c r="BE313" s="111"/>
      <c r="BF313" s="111"/>
      <c r="BG313" s="111"/>
      <c r="BH313" s="111"/>
      <c r="BI313" s="111"/>
      <c r="BJ313" s="111"/>
      <c r="BK313" s="111"/>
      <c r="BL313" s="111"/>
      <c r="BM313" s="111"/>
      <c r="BN313" s="111"/>
      <c r="BO313" s="111"/>
      <c r="BP313" s="111"/>
      <c r="BQ313" s="111"/>
      <c r="BR313" s="111"/>
      <c r="BS313" s="111"/>
      <c r="BT313" s="111"/>
      <c r="BU313" s="111"/>
      <c r="BV313" s="111"/>
      <c r="BW313" s="111"/>
      <c r="BX313" s="111"/>
      <c r="BY313" s="111"/>
      <c r="BZ313" s="111"/>
      <c r="CA313" s="111"/>
      <c r="CB313" s="111"/>
      <c r="CC313" s="111"/>
      <c r="CD313" s="111"/>
      <c r="CE313" s="111"/>
      <c r="CF313" s="111"/>
      <c r="CG313" s="111"/>
      <c r="CH313" s="111"/>
      <c r="CI313" s="111"/>
      <c r="CJ313" s="111"/>
      <c r="CK313" s="111"/>
      <c r="CL313" s="111"/>
      <c r="CM313" s="111"/>
      <c r="CN313" s="111"/>
      <c r="CO313" s="111"/>
      <c r="CP313" s="111"/>
      <c r="CQ313" s="111"/>
      <c r="CR313" s="111"/>
      <c r="CS313" s="111"/>
      <c r="CT313" s="111"/>
      <c r="CU313" s="111"/>
      <c r="CV313" s="111"/>
      <c r="CW313" s="111"/>
      <c r="CX313" s="111"/>
      <c r="CY313" s="111"/>
      <c r="CZ313" s="111"/>
      <c r="DA313" s="111"/>
      <c r="DB313" s="111"/>
      <c r="DC313" s="111"/>
      <c r="DD313" s="111"/>
      <c r="DE313" s="111"/>
      <c r="DF313" s="111"/>
      <c r="DG313" s="111"/>
      <c r="DH313" s="111"/>
      <c r="DI313" s="111"/>
    </row>
    <row r="314" spans="1:113" s="112" customFormat="1" ht="22.8" x14ac:dyDescent="0.2">
      <c r="A314" s="30" t="s">
        <v>57</v>
      </c>
      <c r="B314" s="155"/>
      <c r="C314" s="151"/>
      <c r="D314" s="52" t="s">
        <v>3850</v>
      </c>
      <c r="E314" s="157" t="s">
        <v>5149</v>
      </c>
      <c r="F314" s="53" t="s">
        <v>5202</v>
      </c>
      <c r="G314" s="54" t="s">
        <v>8</v>
      </c>
      <c r="H314" s="55"/>
      <c r="I314" s="56"/>
      <c r="J314" s="57"/>
      <c r="K314" s="58"/>
      <c r="L314" s="56">
        <v>50</v>
      </c>
      <c r="M314" s="56" t="str">
        <f>IF(ISNUMBER(H314),L314*H314,IF(ISNUMBER(J314),J314,IF(J314="RATE ONLY",LOWER("RATE ONLY")," ")))</f>
        <v xml:space="preserve"> </v>
      </c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  <c r="AA314" s="111"/>
      <c r="AB314" s="111"/>
      <c r="AC314" s="111"/>
      <c r="AD314" s="111"/>
      <c r="AE314" s="111"/>
      <c r="AF314" s="111"/>
      <c r="AG314" s="111"/>
      <c r="AH314" s="111"/>
      <c r="AI314" s="111"/>
      <c r="AJ314" s="111"/>
      <c r="AK314" s="111"/>
      <c r="AL314" s="111"/>
      <c r="AM314" s="111"/>
      <c r="AN314" s="111"/>
      <c r="AO314" s="111"/>
      <c r="AP314" s="111"/>
      <c r="AQ314" s="111"/>
      <c r="AR314" s="111"/>
      <c r="AS314" s="111"/>
      <c r="AT314" s="111"/>
      <c r="AU314" s="111"/>
      <c r="AV314" s="111"/>
      <c r="AW314" s="111"/>
      <c r="AX314" s="111"/>
      <c r="AY314" s="111"/>
      <c r="AZ314" s="111"/>
      <c r="BA314" s="111"/>
      <c r="BB314" s="111"/>
      <c r="BC314" s="111"/>
      <c r="BD314" s="111"/>
      <c r="BE314" s="111"/>
      <c r="BF314" s="111"/>
      <c r="BG314" s="111"/>
      <c r="BH314" s="111"/>
      <c r="BI314" s="111"/>
      <c r="BJ314" s="111"/>
      <c r="BK314" s="111"/>
      <c r="BL314" s="111"/>
      <c r="BM314" s="111"/>
      <c r="BN314" s="111"/>
      <c r="BO314" s="111"/>
      <c r="BP314" s="111"/>
      <c r="BQ314" s="111"/>
      <c r="BR314" s="111"/>
      <c r="BS314" s="111"/>
      <c r="BT314" s="111"/>
      <c r="BU314" s="111"/>
      <c r="BV314" s="111"/>
      <c r="BW314" s="111"/>
      <c r="BX314" s="111"/>
      <c r="BY314" s="111"/>
      <c r="BZ314" s="111"/>
      <c r="CA314" s="111"/>
      <c r="CB314" s="111"/>
      <c r="CC314" s="111"/>
      <c r="CD314" s="111"/>
      <c r="CE314" s="111"/>
      <c r="CF314" s="111"/>
      <c r="CG314" s="111"/>
      <c r="CH314" s="111"/>
      <c r="CI314" s="111"/>
      <c r="CJ314" s="111"/>
      <c r="CK314" s="111"/>
      <c r="CL314" s="111"/>
      <c r="CM314" s="111"/>
      <c r="CN314" s="111"/>
      <c r="CO314" s="111"/>
      <c r="CP314" s="111"/>
      <c r="CQ314" s="111"/>
      <c r="CR314" s="111"/>
      <c r="CS314" s="111"/>
      <c r="CT314" s="111"/>
      <c r="CU314" s="111"/>
      <c r="CV314" s="111"/>
      <c r="CW314" s="111"/>
      <c r="CX314" s="111"/>
      <c r="CY314" s="111"/>
      <c r="CZ314" s="111"/>
      <c r="DA314" s="111"/>
      <c r="DB314" s="111"/>
      <c r="DC314" s="111"/>
      <c r="DD314" s="111"/>
      <c r="DE314" s="111"/>
      <c r="DF314" s="111"/>
      <c r="DG314" s="111"/>
      <c r="DH314" s="111"/>
      <c r="DI314" s="111"/>
    </row>
    <row r="315" spans="1:113" s="112" customFormat="1" x14ac:dyDescent="0.2">
      <c r="A315" s="30"/>
      <c r="B315" s="42"/>
      <c r="C315" s="51"/>
      <c r="D315" s="52"/>
      <c r="E315" s="51"/>
      <c r="F315" s="53"/>
      <c r="G315" s="103"/>
      <c r="H315" s="45"/>
      <c r="I315" s="104"/>
      <c r="J315" s="105"/>
      <c r="K315" s="48"/>
      <c r="L315" s="106"/>
      <c r="M315" s="104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  <c r="AA315" s="111"/>
      <c r="AB315" s="111"/>
      <c r="AC315" s="111"/>
      <c r="AD315" s="111"/>
      <c r="AE315" s="111"/>
      <c r="AF315" s="111"/>
      <c r="AG315" s="111"/>
      <c r="AH315" s="111"/>
      <c r="AI315" s="111"/>
      <c r="AJ315" s="111"/>
      <c r="AK315" s="111"/>
      <c r="AL315" s="111"/>
      <c r="AM315" s="111"/>
      <c r="AN315" s="111"/>
      <c r="AO315" s="111"/>
      <c r="AP315" s="111"/>
      <c r="AQ315" s="111"/>
      <c r="AR315" s="111"/>
      <c r="AS315" s="111"/>
      <c r="AT315" s="111"/>
      <c r="AU315" s="111"/>
      <c r="AV315" s="111"/>
      <c r="AW315" s="111"/>
      <c r="AX315" s="111"/>
      <c r="AY315" s="111"/>
      <c r="AZ315" s="111"/>
      <c r="BA315" s="111"/>
      <c r="BB315" s="111"/>
      <c r="BC315" s="111"/>
      <c r="BD315" s="111"/>
      <c r="BE315" s="111"/>
      <c r="BF315" s="111"/>
      <c r="BG315" s="111"/>
      <c r="BH315" s="111"/>
      <c r="BI315" s="111"/>
      <c r="BJ315" s="111"/>
      <c r="BK315" s="111"/>
      <c r="BL315" s="111"/>
      <c r="BM315" s="111"/>
      <c r="BN315" s="111"/>
      <c r="BO315" s="111"/>
      <c r="BP315" s="111"/>
      <c r="BQ315" s="111"/>
      <c r="BR315" s="111"/>
      <c r="BS315" s="111"/>
      <c r="BT315" s="111"/>
      <c r="BU315" s="111"/>
      <c r="BV315" s="111"/>
      <c r="BW315" s="111"/>
      <c r="BX315" s="111"/>
      <c r="BY315" s="111"/>
      <c r="BZ315" s="111"/>
      <c r="CA315" s="111"/>
      <c r="CB315" s="111"/>
      <c r="CC315" s="111"/>
      <c r="CD315" s="111"/>
      <c r="CE315" s="111"/>
      <c r="CF315" s="111"/>
      <c r="CG315" s="111"/>
      <c r="CH315" s="111"/>
      <c r="CI315" s="111"/>
      <c r="CJ315" s="111"/>
      <c r="CK315" s="111"/>
      <c r="CL315" s="111"/>
      <c r="CM315" s="111"/>
      <c r="CN315" s="111"/>
      <c r="CO315" s="111"/>
      <c r="CP315" s="111"/>
      <c r="CQ315" s="111"/>
      <c r="CR315" s="111"/>
      <c r="CS315" s="111"/>
      <c r="CT315" s="111"/>
      <c r="CU315" s="111"/>
      <c r="CV315" s="111"/>
      <c r="CW315" s="111"/>
      <c r="CX315" s="111"/>
      <c r="CY315" s="111"/>
      <c r="CZ315" s="111"/>
      <c r="DA315" s="111"/>
      <c r="DB315" s="111"/>
      <c r="DC315" s="111"/>
      <c r="DD315" s="111"/>
      <c r="DE315" s="111"/>
      <c r="DF315" s="111"/>
      <c r="DG315" s="111"/>
      <c r="DH315" s="111"/>
      <c r="DI315" s="111"/>
    </row>
    <row r="316" spans="1:113" s="112" customFormat="1" ht="22.8" x14ac:dyDescent="0.2">
      <c r="A316" s="30" t="s">
        <v>57</v>
      </c>
      <c r="B316" s="155"/>
      <c r="C316" s="151"/>
      <c r="D316" s="52" t="s">
        <v>3851</v>
      </c>
      <c r="E316" s="157" t="s">
        <v>5149</v>
      </c>
      <c r="F316" s="53" t="s">
        <v>5203</v>
      </c>
      <c r="G316" s="54" t="s">
        <v>8</v>
      </c>
      <c r="H316" s="55"/>
      <c r="I316" s="56"/>
      <c r="J316" s="57"/>
      <c r="K316" s="58"/>
      <c r="L316" s="56">
        <v>50</v>
      </c>
      <c r="M316" s="56" t="str">
        <f>IF(ISNUMBER(H316),L316*H316,IF(ISNUMBER(J316),J316,IF(J316="RATE ONLY",LOWER("RATE ONLY")," ")))</f>
        <v xml:space="preserve"> </v>
      </c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  <c r="AA316" s="111"/>
      <c r="AB316" s="111"/>
      <c r="AC316" s="111"/>
      <c r="AD316" s="111"/>
      <c r="AE316" s="111"/>
      <c r="AF316" s="111"/>
      <c r="AG316" s="111"/>
      <c r="AH316" s="111"/>
      <c r="AI316" s="111"/>
      <c r="AJ316" s="111"/>
      <c r="AK316" s="111"/>
      <c r="AL316" s="111"/>
      <c r="AM316" s="111"/>
      <c r="AN316" s="111"/>
      <c r="AO316" s="111"/>
      <c r="AP316" s="111"/>
      <c r="AQ316" s="111"/>
      <c r="AR316" s="111"/>
      <c r="AS316" s="111"/>
      <c r="AT316" s="111"/>
      <c r="AU316" s="111"/>
      <c r="AV316" s="111"/>
      <c r="AW316" s="111"/>
      <c r="AX316" s="111"/>
      <c r="AY316" s="111"/>
      <c r="AZ316" s="111"/>
      <c r="BA316" s="111"/>
      <c r="BB316" s="111"/>
      <c r="BC316" s="111"/>
      <c r="BD316" s="111"/>
      <c r="BE316" s="111"/>
      <c r="BF316" s="111"/>
      <c r="BG316" s="111"/>
      <c r="BH316" s="111"/>
      <c r="BI316" s="111"/>
      <c r="BJ316" s="111"/>
      <c r="BK316" s="111"/>
      <c r="BL316" s="111"/>
      <c r="BM316" s="111"/>
      <c r="BN316" s="111"/>
      <c r="BO316" s="111"/>
      <c r="BP316" s="111"/>
      <c r="BQ316" s="111"/>
      <c r="BR316" s="111"/>
      <c r="BS316" s="111"/>
      <c r="BT316" s="111"/>
      <c r="BU316" s="111"/>
      <c r="BV316" s="111"/>
      <c r="BW316" s="111"/>
      <c r="BX316" s="111"/>
      <c r="BY316" s="111"/>
      <c r="BZ316" s="111"/>
      <c r="CA316" s="111"/>
      <c r="CB316" s="111"/>
      <c r="CC316" s="111"/>
      <c r="CD316" s="111"/>
      <c r="CE316" s="111"/>
      <c r="CF316" s="111"/>
      <c r="CG316" s="111"/>
      <c r="CH316" s="111"/>
      <c r="CI316" s="111"/>
      <c r="CJ316" s="111"/>
      <c r="CK316" s="111"/>
      <c r="CL316" s="111"/>
      <c r="CM316" s="111"/>
      <c r="CN316" s="111"/>
      <c r="CO316" s="111"/>
      <c r="CP316" s="111"/>
      <c r="CQ316" s="111"/>
      <c r="CR316" s="111"/>
      <c r="CS316" s="111"/>
      <c r="CT316" s="111"/>
      <c r="CU316" s="111"/>
      <c r="CV316" s="111"/>
      <c r="CW316" s="111"/>
      <c r="CX316" s="111"/>
      <c r="CY316" s="111"/>
      <c r="CZ316" s="111"/>
      <c r="DA316" s="111"/>
      <c r="DB316" s="111"/>
      <c r="DC316" s="111"/>
      <c r="DD316" s="111"/>
      <c r="DE316" s="111"/>
      <c r="DF316" s="111"/>
      <c r="DG316" s="111"/>
      <c r="DH316" s="111"/>
      <c r="DI316" s="111"/>
    </row>
    <row r="317" spans="1:113" s="112" customFormat="1" x14ac:dyDescent="0.2">
      <c r="A317" s="30"/>
      <c r="B317" s="42"/>
      <c r="C317" s="51"/>
      <c r="D317" s="52"/>
      <c r="E317" s="51"/>
      <c r="F317" s="53"/>
      <c r="G317" s="103"/>
      <c r="H317" s="45"/>
      <c r="I317" s="104"/>
      <c r="J317" s="105"/>
      <c r="K317" s="48"/>
      <c r="L317" s="106"/>
      <c r="M317" s="104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  <c r="AA317" s="111"/>
      <c r="AB317" s="111"/>
      <c r="AC317" s="111"/>
      <c r="AD317" s="111"/>
      <c r="AE317" s="111"/>
      <c r="AF317" s="111"/>
      <c r="AG317" s="111"/>
      <c r="AH317" s="111"/>
      <c r="AI317" s="111"/>
      <c r="AJ317" s="111"/>
      <c r="AK317" s="111"/>
      <c r="AL317" s="111"/>
      <c r="AM317" s="111"/>
      <c r="AN317" s="111"/>
      <c r="AO317" s="111"/>
      <c r="AP317" s="111"/>
      <c r="AQ317" s="111"/>
      <c r="AR317" s="111"/>
      <c r="AS317" s="111"/>
      <c r="AT317" s="111"/>
      <c r="AU317" s="111"/>
      <c r="AV317" s="111"/>
      <c r="AW317" s="111"/>
      <c r="AX317" s="111"/>
      <c r="AY317" s="111"/>
      <c r="AZ317" s="111"/>
      <c r="BA317" s="111"/>
      <c r="BB317" s="111"/>
      <c r="BC317" s="111"/>
      <c r="BD317" s="111"/>
      <c r="BE317" s="111"/>
      <c r="BF317" s="111"/>
      <c r="BG317" s="111"/>
      <c r="BH317" s="111"/>
      <c r="BI317" s="111"/>
      <c r="BJ317" s="111"/>
      <c r="BK317" s="111"/>
      <c r="BL317" s="111"/>
      <c r="BM317" s="111"/>
      <c r="BN317" s="111"/>
      <c r="BO317" s="111"/>
      <c r="BP317" s="111"/>
      <c r="BQ317" s="111"/>
      <c r="BR317" s="111"/>
      <c r="BS317" s="111"/>
      <c r="BT317" s="111"/>
      <c r="BU317" s="111"/>
      <c r="BV317" s="111"/>
      <c r="BW317" s="111"/>
      <c r="BX317" s="111"/>
      <c r="BY317" s="111"/>
      <c r="BZ317" s="111"/>
      <c r="CA317" s="111"/>
      <c r="CB317" s="111"/>
      <c r="CC317" s="111"/>
      <c r="CD317" s="111"/>
      <c r="CE317" s="111"/>
      <c r="CF317" s="111"/>
      <c r="CG317" s="111"/>
      <c r="CH317" s="111"/>
      <c r="CI317" s="111"/>
      <c r="CJ317" s="111"/>
      <c r="CK317" s="111"/>
      <c r="CL317" s="111"/>
      <c r="CM317" s="111"/>
      <c r="CN317" s="111"/>
      <c r="CO317" s="111"/>
      <c r="CP317" s="111"/>
      <c r="CQ317" s="111"/>
      <c r="CR317" s="111"/>
      <c r="CS317" s="111"/>
      <c r="CT317" s="111"/>
      <c r="CU317" s="111"/>
      <c r="CV317" s="111"/>
      <c r="CW317" s="111"/>
      <c r="CX317" s="111"/>
      <c r="CY317" s="111"/>
      <c r="CZ317" s="111"/>
      <c r="DA317" s="111"/>
      <c r="DB317" s="111"/>
      <c r="DC317" s="111"/>
      <c r="DD317" s="111"/>
      <c r="DE317" s="111"/>
      <c r="DF317" s="111"/>
      <c r="DG317" s="111"/>
      <c r="DH317" s="111"/>
      <c r="DI317" s="111"/>
    </row>
    <row r="318" spans="1:113" s="112" customFormat="1" x14ac:dyDescent="0.2">
      <c r="A318" s="30"/>
      <c r="B318" s="42"/>
      <c r="C318" s="51"/>
      <c r="D318" s="52"/>
      <c r="E318" s="51"/>
      <c r="F318" s="53"/>
      <c r="G318" s="103"/>
      <c r="H318" s="45"/>
      <c r="I318" s="104"/>
      <c r="J318" s="105"/>
      <c r="K318" s="48"/>
      <c r="L318" s="106"/>
      <c r="M318" s="104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  <c r="AA318" s="111"/>
      <c r="AB318" s="111"/>
      <c r="AC318" s="111"/>
      <c r="AD318" s="111"/>
      <c r="AE318" s="111"/>
      <c r="AF318" s="111"/>
      <c r="AG318" s="111"/>
      <c r="AH318" s="111"/>
      <c r="AI318" s="111"/>
      <c r="AJ318" s="111"/>
      <c r="AK318" s="111"/>
      <c r="AL318" s="111"/>
      <c r="AM318" s="111"/>
      <c r="AN318" s="111"/>
      <c r="AO318" s="111"/>
      <c r="AP318" s="111"/>
      <c r="AQ318" s="111"/>
      <c r="AR318" s="111"/>
      <c r="AS318" s="111"/>
      <c r="AT318" s="111"/>
      <c r="AU318" s="111"/>
      <c r="AV318" s="111"/>
      <c r="AW318" s="111"/>
      <c r="AX318" s="111"/>
      <c r="AY318" s="111"/>
      <c r="AZ318" s="111"/>
      <c r="BA318" s="111"/>
      <c r="BB318" s="111"/>
      <c r="BC318" s="111"/>
      <c r="BD318" s="111"/>
      <c r="BE318" s="111"/>
      <c r="BF318" s="111"/>
      <c r="BG318" s="111"/>
      <c r="BH318" s="111"/>
      <c r="BI318" s="111"/>
      <c r="BJ318" s="111"/>
      <c r="BK318" s="111"/>
      <c r="BL318" s="111"/>
      <c r="BM318" s="111"/>
      <c r="BN318" s="111"/>
      <c r="BO318" s="111"/>
      <c r="BP318" s="111"/>
      <c r="BQ318" s="111"/>
      <c r="BR318" s="111"/>
      <c r="BS318" s="111"/>
      <c r="BT318" s="111"/>
      <c r="BU318" s="111"/>
      <c r="BV318" s="111"/>
      <c r="BW318" s="111"/>
      <c r="BX318" s="111"/>
      <c r="BY318" s="111"/>
      <c r="BZ318" s="111"/>
      <c r="CA318" s="111"/>
      <c r="CB318" s="111"/>
      <c r="CC318" s="111"/>
      <c r="CD318" s="111"/>
      <c r="CE318" s="111"/>
      <c r="CF318" s="111"/>
      <c r="CG318" s="111"/>
      <c r="CH318" s="111"/>
      <c r="CI318" s="111"/>
      <c r="CJ318" s="111"/>
      <c r="CK318" s="111"/>
      <c r="CL318" s="111"/>
      <c r="CM318" s="111"/>
      <c r="CN318" s="111"/>
      <c r="CO318" s="111"/>
      <c r="CP318" s="111"/>
      <c r="CQ318" s="111"/>
      <c r="CR318" s="111"/>
      <c r="CS318" s="111"/>
      <c r="CT318" s="111"/>
      <c r="CU318" s="111"/>
      <c r="CV318" s="111"/>
      <c r="CW318" s="111"/>
      <c r="CX318" s="111"/>
      <c r="CY318" s="111"/>
      <c r="CZ318" s="111"/>
      <c r="DA318" s="111"/>
      <c r="DB318" s="111"/>
      <c r="DC318" s="111"/>
      <c r="DD318" s="111"/>
      <c r="DE318" s="111"/>
      <c r="DF318" s="111"/>
      <c r="DG318" s="111"/>
      <c r="DH318" s="111"/>
      <c r="DI318" s="111"/>
    </row>
    <row r="319" spans="1:113" s="112" customFormat="1" x14ac:dyDescent="0.2">
      <c r="A319" s="30"/>
      <c r="B319" s="42"/>
      <c r="C319" s="51"/>
      <c r="D319" s="52"/>
      <c r="E319" s="51"/>
      <c r="F319" s="53"/>
      <c r="G319" s="103"/>
      <c r="H319" s="45"/>
      <c r="I319" s="104"/>
      <c r="J319" s="105"/>
      <c r="K319" s="48"/>
      <c r="L319" s="106"/>
      <c r="M319" s="104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  <c r="AA319" s="111"/>
      <c r="AB319" s="111"/>
      <c r="AC319" s="111"/>
      <c r="AD319" s="111"/>
      <c r="AE319" s="111"/>
      <c r="AF319" s="111"/>
      <c r="AG319" s="111"/>
      <c r="AH319" s="111"/>
      <c r="AI319" s="111"/>
      <c r="AJ319" s="111"/>
      <c r="AK319" s="111"/>
      <c r="AL319" s="111"/>
      <c r="AM319" s="111"/>
      <c r="AN319" s="111"/>
      <c r="AO319" s="111"/>
      <c r="AP319" s="111"/>
      <c r="AQ319" s="111"/>
      <c r="AR319" s="111"/>
      <c r="AS319" s="111"/>
      <c r="AT319" s="111"/>
      <c r="AU319" s="111"/>
      <c r="AV319" s="111"/>
      <c r="AW319" s="111"/>
      <c r="AX319" s="111"/>
      <c r="AY319" s="111"/>
      <c r="AZ319" s="111"/>
      <c r="BA319" s="111"/>
      <c r="BB319" s="111"/>
      <c r="BC319" s="111"/>
      <c r="BD319" s="111"/>
      <c r="BE319" s="111"/>
      <c r="BF319" s="111"/>
      <c r="BG319" s="111"/>
      <c r="BH319" s="111"/>
      <c r="BI319" s="111"/>
      <c r="BJ319" s="111"/>
      <c r="BK319" s="111"/>
      <c r="BL319" s="111"/>
      <c r="BM319" s="111"/>
      <c r="BN319" s="111"/>
      <c r="BO319" s="111"/>
      <c r="BP319" s="111"/>
      <c r="BQ319" s="111"/>
      <c r="BR319" s="111"/>
      <c r="BS319" s="111"/>
      <c r="BT319" s="111"/>
      <c r="BU319" s="111"/>
      <c r="BV319" s="111"/>
      <c r="BW319" s="111"/>
      <c r="BX319" s="111"/>
      <c r="BY319" s="111"/>
      <c r="BZ319" s="111"/>
      <c r="CA319" s="111"/>
      <c r="CB319" s="111"/>
      <c r="CC319" s="111"/>
      <c r="CD319" s="111"/>
      <c r="CE319" s="111"/>
      <c r="CF319" s="111"/>
      <c r="CG319" s="111"/>
      <c r="CH319" s="111"/>
      <c r="CI319" s="111"/>
      <c r="CJ319" s="111"/>
      <c r="CK319" s="111"/>
      <c r="CL319" s="111"/>
      <c r="CM319" s="111"/>
      <c r="CN319" s="111"/>
      <c r="CO319" s="111"/>
      <c r="CP319" s="111"/>
      <c r="CQ319" s="111"/>
      <c r="CR319" s="111"/>
      <c r="CS319" s="111"/>
      <c r="CT319" s="111"/>
      <c r="CU319" s="111"/>
      <c r="CV319" s="111"/>
      <c r="CW319" s="111"/>
      <c r="CX319" s="111"/>
      <c r="CY319" s="111"/>
      <c r="CZ319" s="111"/>
      <c r="DA319" s="111"/>
      <c r="DB319" s="111"/>
      <c r="DC319" s="111"/>
      <c r="DD319" s="111"/>
      <c r="DE319" s="111"/>
      <c r="DF319" s="111"/>
      <c r="DG319" s="111"/>
      <c r="DH319" s="111"/>
      <c r="DI319" s="111"/>
    </row>
    <row r="320" spans="1:113" s="112" customFormat="1" x14ac:dyDescent="0.2">
      <c r="A320" s="30"/>
      <c r="B320" s="42"/>
      <c r="C320" s="51"/>
      <c r="D320" s="52"/>
      <c r="E320" s="51"/>
      <c r="F320" s="53"/>
      <c r="G320" s="103"/>
      <c r="H320" s="45"/>
      <c r="I320" s="104"/>
      <c r="J320" s="105"/>
      <c r="K320" s="48"/>
      <c r="L320" s="106"/>
      <c r="M320" s="104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  <c r="AA320" s="111"/>
      <c r="AB320" s="111"/>
      <c r="AC320" s="111"/>
      <c r="AD320" s="111"/>
      <c r="AE320" s="111"/>
      <c r="AF320" s="111"/>
      <c r="AG320" s="111"/>
      <c r="AH320" s="111"/>
      <c r="AI320" s="111"/>
      <c r="AJ320" s="111"/>
      <c r="AK320" s="111"/>
      <c r="AL320" s="111"/>
      <c r="AM320" s="111"/>
      <c r="AN320" s="111"/>
      <c r="AO320" s="111"/>
      <c r="AP320" s="111"/>
      <c r="AQ320" s="111"/>
      <c r="AR320" s="111"/>
      <c r="AS320" s="111"/>
      <c r="AT320" s="111"/>
      <c r="AU320" s="111"/>
      <c r="AV320" s="111"/>
      <c r="AW320" s="111"/>
      <c r="AX320" s="111"/>
      <c r="AY320" s="111"/>
      <c r="AZ320" s="111"/>
      <c r="BA320" s="111"/>
      <c r="BB320" s="111"/>
      <c r="BC320" s="111"/>
      <c r="BD320" s="111"/>
      <c r="BE320" s="111"/>
      <c r="BF320" s="111"/>
      <c r="BG320" s="111"/>
      <c r="BH320" s="111"/>
      <c r="BI320" s="111"/>
      <c r="BJ320" s="111"/>
      <c r="BK320" s="111"/>
      <c r="BL320" s="111"/>
      <c r="BM320" s="111"/>
      <c r="BN320" s="111"/>
      <c r="BO320" s="111"/>
      <c r="BP320" s="111"/>
      <c r="BQ320" s="111"/>
      <c r="BR320" s="111"/>
      <c r="BS320" s="111"/>
      <c r="BT320" s="111"/>
      <c r="BU320" s="111"/>
      <c r="BV320" s="111"/>
      <c r="BW320" s="111"/>
      <c r="BX320" s="111"/>
      <c r="BY320" s="111"/>
      <c r="BZ320" s="111"/>
      <c r="CA320" s="111"/>
      <c r="CB320" s="111"/>
      <c r="CC320" s="111"/>
      <c r="CD320" s="111"/>
      <c r="CE320" s="111"/>
      <c r="CF320" s="111"/>
      <c r="CG320" s="111"/>
      <c r="CH320" s="111"/>
      <c r="CI320" s="111"/>
      <c r="CJ320" s="111"/>
      <c r="CK320" s="111"/>
      <c r="CL320" s="111"/>
      <c r="CM320" s="111"/>
      <c r="CN320" s="111"/>
      <c r="CO320" s="111"/>
      <c r="CP320" s="111"/>
      <c r="CQ320" s="111"/>
      <c r="CR320" s="111"/>
      <c r="CS320" s="111"/>
      <c r="CT320" s="111"/>
      <c r="CU320" s="111"/>
      <c r="CV320" s="111"/>
      <c r="CW320" s="111"/>
      <c r="CX320" s="111"/>
      <c r="CY320" s="111"/>
      <c r="CZ320" s="111"/>
      <c r="DA320" s="111"/>
      <c r="DB320" s="111"/>
      <c r="DC320" s="111"/>
      <c r="DD320" s="111"/>
      <c r="DE320" s="111"/>
      <c r="DF320" s="111"/>
      <c r="DG320" s="111"/>
      <c r="DH320" s="111"/>
      <c r="DI320" s="111"/>
    </row>
    <row r="321" spans="1:113" s="112" customFormat="1" x14ac:dyDescent="0.2">
      <c r="A321" s="30"/>
      <c r="B321" s="42"/>
      <c r="C321" s="51"/>
      <c r="D321" s="52"/>
      <c r="E321" s="51"/>
      <c r="F321" s="53"/>
      <c r="G321" s="103"/>
      <c r="H321" s="45"/>
      <c r="I321" s="104"/>
      <c r="J321" s="105"/>
      <c r="K321" s="48"/>
      <c r="L321" s="106"/>
      <c r="M321" s="104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  <c r="AA321" s="111"/>
      <c r="AB321" s="111"/>
      <c r="AC321" s="111"/>
      <c r="AD321" s="111"/>
      <c r="AE321" s="111"/>
      <c r="AF321" s="111"/>
      <c r="AG321" s="111"/>
      <c r="AH321" s="111"/>
      <c r="AI321" s="111"/>
      <c r="AJ321" s="111"/>
      <c r="AK321" s="111"/>
      <c r="AL321" s="111"/>
      <c r="AM321" s="111"/>
      <c r="AN321" s="111"/>
      <c r="AO321" s="111"/>
      <c r="AP321" s="111"/>
      <c r="AQ321" s="111"/>
      <c r="AR321" s="111"/>
      <c r="AS321" s="111"/>
      <c r="AT321" s="111"/>
      <c r="AU321" s="111"/>
      <c r="AV321" s="111"/>
      <c r="AW321" s="111"/>
      <c r="AX321" s="111"/>
      <c r="AY321" s="111"/>
      <c r="AZ321" s="111"/>
      <c r="BA321" s="111"/>
      <c r="BB321" s="111"/>
      <c r="BC321" s="111"/>
      <c r="BD321" s="111"/>
      <c r="BE321" s="111"/>
      <c r="BF321" s="111"/>
      <c r="BG321" s="111"/>
      <c r="BH321" s="111"/>
      <c r="BI321" s="111"/>
      <c r="BJ321" s="111"/>
      <c r="BK321" s="111"/>
      <c r="BL321" s="111"/>
      <c r="BM321" s="111"/>
      <c r="BN321" s="111"/>
      <c r="BO321" s="111"/>
      <c r="BP321" s="111"/>
      <c r="BQ321" s="111"/>
      <c r="BR321" s="111"/>
      <c r="BS321" s="111"/>
      <c r="BT321" s="111"/>
      <c r="BU321" s="111"/>
      <c r="BV321" s="111"/>
      <c r="BW321" s="111"/>
      <c r="BX321" s="111"/>
      <c r="BY321" s="111"/>
      <c r="BZ321" s="111"/>
      <c r="CA321" s="111"/>
      <c r="CB321" s="111"/>
      <c r="CC321" s="111"/>
      <c r="CD321" s="111"/>
      <c r="CE321" s="111"/>
      <c r="CF321" s="111"/>
      <c r="CG321" s="111"/>
      <c r="CH321" s="111"/>
      <c r="CI321" s="111"/>
      <c r="CJ321" s="111"/>
      <c r="CK321" s="111"/>
      <c r="CL321" s="111"/>
      <c r="CM321" s="111"/>
      <c r="CN321" s="111"/>
      <c r="CO321" s="111"/>
      <c r="CP321" s="111"/>
      <c r="CQ321" s="111"/>
      <c r="CR321" s="111"/>
      <c r="CS321" s="111"/>
      <c r="CT321" s="111"/>
      <c r="CU321" s="111"/>
      <c r="CV321" s="111"/>
      <c r="CW321" s="111"/>
      <c r="CX321" s="111"/>
      <c r="CY321" s="111"/>
      <c r="CZ321" s="111"/>
      <c r="DA321" s="111"/>
      <c r="DB321" s="111"/>
      <c r="DC321" s="111"/>
      <c r="DD321" s="111"/>
      <c r="DE321" s="111"/>
      <c r="DF321" s="111"/>
      <c r="DG321" s="111"/>
      <c r="DH321" s="111"/>
      <c r="DI321" s="111"/>
    </row>
    <row r="322" spans="1:113" s="112" customFormat="1" x14ac:dyDescent="0.2">
      <c r="A322" s="30"/>
      <c r="B322" s="42"/>
      <c r="C322" s="51"/>
      <c r="D322" s="52"/>
      <c r="E322" s="51"/>
      <c r="F322" s="53"/>
      <c r="G322" s="103"/>
      <c r="H322" s="45"/>
      <c r="I322" s="104"/>
      <c r="J322" s="105"/>
      <c r="K322" s="48"/>
      <c r="L322" s="106"/>
      <c r="M322" s="104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  <c r="AA322" s="111"/>
      <c r="AB322" s="111"/>
      <c r="AC322" s="111"/>
      <c r="AD322" s="111"/>
      <c r="AE322" s="111"/>
      <c r="AF322" s="111"/>
      <c r="AG322" s="111"/>
      <c r="AH322" s="111"/>
      <c r="AI322" s="111"/>
      <c r="AJ322" s="111"/>
      <c r="AK322" s="111"/>
      <c r="AL322" s="111"/>
      <c r="AM322" s="111"/>
      <c r="AN322" s="111"/>
      <c r="AO322" s="111"/>
      <c r="AP322" s="111"/>
      <c r="AQ322" s="111"/>
      <c r="AR322" s="111"/>
      <c r="AS322" s="111"/>
      <c r="AT322" s="111"/>
      <c r="AU322" s="111"/>
      <c r="AV322" s="111"/>
      <c r="AW322" s="111"/>
      <c r="AX322" s="111"/>
      <c r="AY322" s="111"/>
      <c r="AZ322" s="111"/>
      <c r="BA322" s="111"/>
      <c r="BB322" s="111"/>
      <c r="BC322" s="111"/>
      <c r="BD322" s="111"/>
      <c r="BE322" s="111"/>
      <c r="BF322" s="111"/>
      <c r="BG322" s="111"/>
      <c r="BH322" s="111"/>
      <c r="BI322" s="111"/>
      <c r="BJ322" s="111"/>
      <c r="BK322" s="111"/>
      <c r="BL322" s="111"/>
      <c r="BM322" s="111"/>
      <c r="BN322" s="111"/>
      <c r="BO322" s="111"/>
      <c r="BP322" s="111"/>
      <c r="BQ322" s="111"/>
      <c r="BR322" s="111"/>
      <c r="BS322" s="111"/>
      <c r="BT322" s="111"/>
      <c r="BU322" s="111"/>
      <c r="BV322" s="111"/>
      <c r="BW322" s="111"/>
      <c r="BX322" s="111"/>
      <c r="BY322" s="111"/>
      <c r="BZ322" s="111"/>
      <c r="CA322" s="111"/>
      <c r="CB322" s="111"/>
      <c r="CC322" s="111"/>
      <c r="CD322" s="111"/>
      <c r="CE322" s="111"/>
      <c r="CF322" s="111"/>
      <c r="CG322" s="111"/>
      <c r="CH322" s="111"/>
      <c r="CI322" s="111"/>
      <c r="CJ322" s="111"/>
      <c r="CK322" s="111"/>
      <c r="CL322" s="111"/>
      <c r="CM322" s="111"/>
      <c r="CN322" s="111"/>
      <c r="CO322" s="111"/>
      <c r="CP322" s="111"/>
      <c r="CQ322" s="111"/>
      <c r="CR322" s="111"/>
      <c r="CS322" s="111"/>
      <c r="CT322" s="111"/>
      <c r="CU322" s="111"/>
      <c r="CV322" s="111"/>
      <c r="CW322" s="111"/>
      <c r="CX322" s="111"/>
      <c r="CY322" s="111"/>
      <c r="CZ322" s="111"/>
      <c r="DA322" s="111"/>
      <c r="DB322" s="111"/>
      <c r="DC322" s="111"/>
      <c r="DD322" s="111"/>
      <c r="DE322" s="111"/>
      <c r="DF322" s="111"/>
      <c r="DG322" s="111"/>
      <c r="DH322" s="111"/>
      <c r="DI322" s="111"/>
    </row>
    <row r="323" spans="1:113" s="112" customFormat="1" x14ac:dyDescent="0.2">
      <c r="A323" s="30"/>
      <c r="B323" s="42"/>
      <c r="C323" s="51"/>
      <c r="D323" s="52"/>
      <c r="E323" s="51"/>
      <c r="F323" s="53"/>
      <c r="G323" s="103"/>
      <c r="H323" s="45"/>
      <c r="I323" s="104"/>
      <c r="J323" s="105"/>
      <c r="K323" s="48"/>
      <c r="L323" s="106"/>
      <c r="M323" s="104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  <c r="AA323" s="111"/>
      <c r="AB323" s="111"/>
      <c r="AC323" s="111"/>
      <c r="AD323" s="111"/>
      <c r="AE323" s="111"/>
      <c r="AF323" s="111"/>
      <c r="AG323" s="111"/>
      <c r="AH323" s="111"/>
      <c r="AI323" s="111"/>
      <c r="AJ323" s="111"/>
      <c r="AK323" s="111"/>
      <c r="AL323" s="111"/>
      <c r="AM323" s="111"/>
      <c r="AN323" s="111"/>
      <c r="AO323" s="111"/>
      <c r="AP323" s="111"/>
      <c r="AQ323" s="111"/>
      <c r="AR323" s="111"/>
      <c r="AS323" s="111"/>
      <c r="AT323" s="111"/>
      <c r="AU323" s="111"/>
      <c r="AV323" s="111"/>
      <c r="AW323" s="111"/>
      <c r="AX323" s="111"/>
      <c r="AY323" s="111"/>
      <c r="AZ323" s="111"/>
      <c r="BA323" s="111"/>
      <c r="BB323" s="111"/>
      <c r="BC323" s="111"/>
      <c r="BD323" s="111"/>
      <c r="BE323" s="111"/>
      <c r="BF323" s="111"/>
      <c r="BG323" s="111"/>
      <c r="BH323" s="111"/>
      <c r="BI323" s="111"/>
      <c r="BJ323" s="111"/>
      <c r="BK323" s="111"/>
      <c r="BL323" s="111"/>
      <c r="BM323" s="111"/>
      <c r="BN323" s="111"/>
      <c r="BO323" s="111"/>
      <c r="BP323" s="111"/>
      <c r="BQ323" s="111"/>
      <c r="BR323" s="111"/>
      <c r="BS323" s="111"/>
      <c r="BT323" s="111"/>
      <c r="BU323" s="111"/>
      <c r="BV323" s="111"/>
      <c r="BW323" s="111"/>
      <c r="BX323" s="111"/>
      <c r="BY323" s="111"/>
      <c r="BZ323" s="111"/>
      <c r="CA323" s="111"/>
      <c r="CB323" s="111"/>
      <c r="CC323" s="111"/>
      <c r="CD323" s="111"/>
      <c r="CE323" s="111"/>
      <c r="CF323" s="111"/>
      <c r="CG323" s="111"/>
      <c r="CH323" s="111"/>
      <c r="CI323" s="111"/>
      <c r="CJ323" s="111"/>
      <c r="CK323" s="111"/>
      <c r="CL323" s="111"/>
      <c r="CM323" s="111"/>
      <c r="CN323" s="111"/>
      <c r="CO323" s="111"/>
      <c r="CP323" s="111"/>
      <c r="CQ323" s="111"/>
      <c r="CR323" s="111"/>
      <c r="CS323" s="111"/>
      <c r="CT323" s="111"/>
      <c r="CU323" s="111"/>
      <c r="CV323" s="111"/>
      <c r="CW323" s="111"/>
      <c r="CX323" s="111"/>
      <c r="CY323" s="111"/>
      <c r="CZ323" s="111"/>
      <c r="DA323" s="111"/>
      <c r="DB323" s="111"/>
      <c r="DC323" s="111"/>
      <c r="DD323" s="111"/>
      <c r="DE323" s="111"/>
      <c r="DF323" s="111"/>
      <c r="DG323" s="111"/>
      <c r="DH323" s="111"/>
      <c r="DI323" s="111"/>
    </row>
    <row r="324" spans="1:113" s="112" customFormat="1" x14ac:dyDescent="0.2">
      <c r="A324" s="30"/>
      <c r="B324" s="42"/>
      <c r="C324" s="51"/>
      <c r="D324" s="52"/>
      <c r="E324" s="51"/>
      <c r="F324" s="53"/>
      <c r="G324" s="103"/>
      <c r="H324" s="45"/>
      <c r="I324" s="104"/>
      <c r="J324" s="105"/>
      <c r="K324" s="48"/>
      <c r="L324" s="106"/>
      <c r="M324" s="104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  <c r="AA324" s="111"/>
      <c r="AB324" s="111"/>
      <c r="AC324" s="111"/>
      <c r="AD324" s="111"/>
      <c r="AE324" s="111"/>
      <c r="AF324" s="111"/>
      <c r="AG324" s="111"/>
      <c r="AH324" s="111"/>
      <c r="AI324" s="111"/>
      <c r="AJ324" s="111"/>
      <c r="AK324" s="111"/>
      <c r="AL324" s="111"/>
      <c r="AM324" s="111"/>
      <c r="AN324" s="111"/>
      <c r="AO324" s="111"/>
      <c r="AP324" s="111"/>
      <c r="AQ324" s="111"/>
      <c r="AR324" s="111"/>
      <c r="AS324" s="111"/>
      <c r="AT324" s="111"/>
      <c r="AU324" s="111"/>
      <c r="AV324" s="111"/>
      <c r="AW324" s="111"/>
      <c r="AX324" s="111"/>
      <c r="AY324" s="111"/>
      <c r="AZ324" s="111"/>
      <c r="BA324" s="111"/>
      <c r="BB324" s="111"/>
      <c r="BC324" s="111"/>
      <c r="BD324" s="111"/>
      <c r="BE324" s="111"/>
      <c r="BF324" s="111"/>
      <c r="BG324" s="111"/>
      <c r="BH324" s="111"/>
      <c r="BI324" s="111"/>
      <c r="BJ324" s="111"/>
      <c r="BK324" s="111"/>
      <c r="BL324" s="111"/>
      <c r="BM324" s="111"/>
      <c r="BN324" s="111"/>
      <c r="BO324" s="111"/>
      <c r="BP324" s="111"/>
      <c r="BQ324" s="111"/>
      <c r="BR324" s="111"/>
      <c r="BS324" s="111"/>
      <c r="BT324" s="111"/>
      <c r="BU324" s="111"/>
      <c r="BV324" s="111"/>
      <c r="BW324" s="111"/>
      <c r="BX324" s="111"/>
      <c r="BY324" s="111"/>
      <c r="BZ324" s="111"/>
      <c r="CA324" s="111"/>
      <c r="CB324" s="111"/>
      <c r="CC324" s="111"/>
      <c r="CD324" s="111"/>
      <c r="CE324" s="111"/>
      <c r="CF324" s="111"/>
      <c r="CG324" s="111"/>
      <c r="CH324" s="111"/>
      <c r="CI324" s="111"/>
      <c r="CJ324" s="111"/>
      <c r="CK324" s="111"/>
      <c r="CL324" s="111"/>
      <c r="CM324" s="111"/>
      <c r="CN324" s="111"/>
      <c r="CO324" s="111"/>
      <c r="CP324" s="111"/>
      <c r="CQ324" s="111"/>
      <c r="CR324" s="111"/>
      <c r="CS324" s="111"/>
      <c r="CT324" s="111"/>
      <c r="CU324" s="111"/>
      <c r="CV324" s="111"/>
      <c r="CW324" s="111"/>
      <c r="CX324" s="111"/>
      <c r="CY324" s="111"/>
      <c r="CZ324" s="111"/>
      <c r="DA324" s="111"/>
      <c r="DB324" s="111"/>
      <c r="DC324" s="111"/>
      <c r="DD324" s="111"/>
      <c r="DE324" s="111"/>
      <c r="DF324" s="111"/>
      <c r="DG324" s="111"/>
      <c r="DH324" s="111"/>
      <c r="DI324" s="111"/>
    </row>
    <row r="325" spans="1:113" s="112" customFormat="1" x14ac:dyDescent="0.2">
      <c r="A325" s="30"/>
      <c r="B325" s="42"/>
      <c r="C325" s="51"/>
      <c r="D325" s="52"/>
      <c r="E325" s="51"/>
      <c r="F325" s="53"/>
      <c r="G325" s="103"/>
      <c r="H325" s="45"/>
      <c r="I325" s="104"/>
      <c r="J325" s="105"/>
      <c r="K325" s="48"/>
      <c r="L325" s="106"/>
      <c r="M325" s="104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  <c r="AA325" s="111"/>
      <c r="AB325" s="111"/>
      <c r="AC325" s="111"/>
      <c r="AD325" s="111"/>
      <c r="AE325" s="111"/>
      <c r="AF325" s="111"/>
      <c r="AG325" s="111"/>
      <c r="AH325" s="111"/>
      <c r="AI325" s="111"/>
      <c r="AJ325" s="111"/>
      <c r="AK325" s="111"/>
      <c r="AL325" s="111"/>
      <c r="AM325" s="111"/>
      <c r="AN325" s="111"/>
      <c r="AO325" s="111"/>
      <c r="AP325" s="111"/>
      <c r="AQ325" s="111"/>
      <c r="AR325" s="111"/>
      <c r="AS325" s="111"/>
      <c r="AT325" s="111"/>
      <c r="AU325" s="111"/>
      <c r="AV325" s="111"/>
      <c r="AW325" s="111"/>
      <c r="AX325" s="111"/>
      <c r="AY325" s="111"/>
      <c r="AZ325" s="111"/>
      <c r="BA325" s="111"/>
      <c r="BB325" s="111"/>
      <c r="BC325" s="111"/>
      <c r="BD325" s="111"/>
      <c r="BE325" s="111"/>
      <c r="BF325" s="111"/>
      <c r="BG325" s="111"/>
      <c r="BH325" s="111"/>
      <c r="BI325" s="111"/>
      <c r="BJ325" s="111"/>
      <c r="BK325" s="111"/>
      <c r="BL325" s="111"/>
      <c r="BM325" s="111"/>
      <c r="BN325" s="111"/>
      <c r="BO325" s="111"/>
      <c r="BP325" s="111"/>
      <c r="BQ325" s="111"/>
      <c r="BR325" s="111"/>
      <c r="BS325" s="111"/>
      <c r="BT325" s="111"/>
      <c r="BU325" s="111"/>
      <c r="BV325" s="111"/>
      <c r="BW325" s="111"/>
      <c r="BX325" s="111"/>
      <c r="BY325" s="111"/>
      <c r="BZ325" s="111"/>
      <c r="CA325" s="111"/>
      <c r="CB325" s="111"/>
      <c r="CC325" s="111"/>
      <c r="CD325" s="111"/>
      <c r="CE325" s="111"/>
      <c r="CF325" s="111"/>
      <c r="CG325" s="111"/>
      <c r="CH325" s="111"/>
      <c r="CI325" s="111"/>
      <c r="CJ325" s="111"/>
      <c r="CK325" s="111"/>
      <c r="CL325" s="111"/>
      <c r="CM325" s="111"/>
      <c r="CN325" s="111"/>
      <c r="CO325" s="111"/>
      <c r="CP325" s="111"/>
      <c r="CQ325" s="111"/>
      <c r="CR325" s="111"/>
      <c r="CS325" s="111"/>
      <c r="CT325" s="111"/>
      <c r="CU325" s="111"/>
      <c r="CV325" s="111"/>
      <c r="CW325" s="111"/>
      <c r="CX325" s="111"/>
      <c r="CY325" s="111"/>
      <c r="CZ325" s="111"/>
      <c r="DA325" s="111"/>
      <c r="DB325" s="111"/>
      <c r="DC325" s="111"/>
      <c r="DD325" s="111"/>
      <c r="DE325" s="111"/>
      <c r="DF325" s="111"/>
      <c r="DG325" s="111"/>
      <c r="DH325" s="111"/>
      <c r="DI325" s="111"/>
    </row>
    <row r="326" spans="1:113" s="112" customFormat="1" x14ac:dyDescent="0.2">
      <c r="A326" s="30"/>
      <c r="B326" s="42"/>
      <c r="C326" s="51"/>
      <c r="D326" s="52"/>
      <c r="E326" s="51"/>
      <c r="F326" s="53"/>
      <c r="G326" s="103"/>
      <c r="H326" s="45"/>
      <c r="I326" s="104"/>
      <c r="J326" s="105"/>
      <c r="K326" s="48"/>
      <c r="L326" s="106"/>
      <c r="M326" s="104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  <c r="AA326" s="111"/>
      <c r="AB326" s="111"/>
      <c r="AC326" s="111"/>
      <c r="AD326" s="111"/>
      <c r="AE326" s="111"/>
      <c r="AF326" s="111"/>
      <c r="AG326" s="111"/>
      <c r="AH326" s="111"/>
      <c r="AI326" s="111"/>
      <c r="AJ326" s="111"/>
      <c r="AK326" s="111"/>
      <c r="AL326" s="111"/>
      <c r="AM326" s="111"/>
      <c r="AN326" s="111"/>
      <c r="AO326" s="111"/>
      <c r="AP326" s="111"/>
      <c r="AQ326" s="111"/>
      <c r="AR326" s="111"/>
      <c r="AS326" s="111"/>
      <c r="AT326" s="111"/>
      <c r="AU326" s="111"/>
      <c r="AV326" s="111"/>
      <c r="AW326" s="111"/>
      <c r="AX326" s="111"/>
      <c r="AY326" s="111"/>
      <c r="AZ326" s="111"/>
      <c r="BA326" s="111"/>
      <c r="BB326" s="111"/>
      <c r="BC326" s="111"/>
      <c r="BD326" s="111"/>
      <c r="BE326" s="111"/>
      <c r="BF326" s="111"/>
      <c r="BG326" s="111"/>
      <c r="BH326" s="111"/>
      <c r="BI326" s="111"/>
      <c r="BJ326" s="111"/>
      <c r="BK326" s="111"/>
      <c r="BL326" s="111"/>
      <c r="BM326" s="111"/>
      <c r="BN326" s="111"/>
      <c r="BO326" s="111"/>
      <c r="BP326" s="111"/>
      <c r="BQ326" s="111"/>
      <c r="BR326" s="111"/>
      <c r="BS326" s="111"/>
      <c r="BT326" s="111"/>
      <c r="BU326" s="111"/>
      <c r="BV326" s="111"/>
      <c r="BW326" s="111"/>
      <c r="BX326" s="111"/>
      <c r="BY326" s="111"/>
      <c r="BZ326" s="111"/>
      <c r="CA326" s="111"/>
      <c r="CB326" s="111"/>
      <c r="CC326" s="111"/>
      <c r="CD326" s="111"/>
      <c r="CE326" s="111"/>
      <c r="CF326" s="111"/>
      <c r="CG326" s="111"/>
      <c r="CH326" s="111"/>
      <c r="CI326" s="111"/>
      <c r="CJ326" s="111"/>
      <c r="CK326" s="111"/>
      <c r="CL326" s="111"/>
      <c r="CM326" s="111"/>
      <c r="CN326" s="111"/>
      <c r="CO326" s="111"/>
      <c r="CP326" s="111"/>
      <c r="CQ326" s="111"/>
      <c r="CR326" s="111"/>
      <c r="CS326" s="111"/>
      <c r="CT326" s="111"/>
      <c r="CU326" s="111"/>
      <c r="CV326" s="111"/>
      <c r="CW326" s="111"/>
      <c r="CX326" s="111"/>
      <c r="CY326" s="111"/>
      <c r="CZ326" s="111"/>
      <c r="DA326" s="111"/>
      <c r="DB326" s="111"/>
      <c r="DC326" s="111"/>
      <c r="DD326" s="111"/>
      <c r="DE326" s="111"/>
      <c r="DF326" s="111"/>
      <c r="DG326" s="111"/>
      <c r="DH326" s="111"/>
      <c r="DI326" s="111"/>
    </row>
    <row r="327" spans="1:113" s="112" customFormat="1" x14ac:dyDescent="0.2">
      <c r="A327" s="30"/>
      <c r="B327" s="42"/>
      <c r="C327" s="51"/>
      <c r="D327" s="52"/>
      <c r="E327" s="51"/>
      <c r="F327" s="53"/>
      <c r="G327" s="103"/>
      <c r="H327" s="45"/>
      <c r="I327" s="104"/>
      <c r="J327" s="105"/>
      <c r="K327" s="48"/>
      <c r="L327" s="106"/>
      <c r="M327" s="104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  <c r="AA327" s="111"/>
      <c r="AB327" s="111"/>
      <c r="AC327" s="111"/>
      <c r="AD327" s="111"/>
      <c r="AE327" s="111"/>
      <c r="AF327" s="111"/>
      <c r="AG327" s="111"/>
      <c r="AH327" s="111"/>
      <c r="AI327" s="111"/>
      <c r="AJ327" s="111"/>
      <c r="AK327" s="111"/>
      <c r="AL327" s="111"/>
      <c r="AM327" s="111"/>
      <c r="AN327" s="111"/>
      <c r="AO327" s="111"/>
      <c r="AP327" s="111"/>
      <c r="AQ327" s="111"/>
      <c r="AR327" s="111"/>
      <c r="AS327" s="111"/>
      <c r="AT327" s="111"/>
      <c r="AU327" s="111"/>
      <c r="AV327" s="111"/>
      <c r="AW327" s="111"/>
      <c r="AX327" s="111"/>
      <c r="AY327" s="111"/>
      <c r="AZ327" s="111"/>
      <c r="BA327" s="111"/>
      <c r="BB327" s="111"/>
      <c r="BC327" s="111"/>
      <c r="BD327" s="111"/>
      <c r="BE327" s="111"/>
      <c r="BF327" s="111"/>
      <c r="BG327" s="111"/>
      <c r="BH327" s="111"/>
      <c r="BI327" s="111"/>
      <c r="BJ327" s="111"/>
      <c r="BK327" s="111"/>
      <c r="BL327" s="111"/>
      <c r="BM327" s="111"/>
      <c r="BN327" s="111"/>
      <c r="BO327" s="111"/>
      <c r="BP327" s="111"/>
      <c r="BQ327" s="111"/>
      <c r="BR327" s="111"/>
      <c r="BS327" s="111"/>
      <c r="BT327" s="111"/>
      <c r="BU327" s="111"/>
      <c r="BV327" s="111"/>
      <c r="BW327" s="111"/>
      <c r="BX327" s="111"/>
      <c r="BY327" s="111"/>
      <c r="BZ327" s="111"/>
      <c r="CA327" s="111"/>
      <c r="CB327" s="111"/>
      <c r="CC327" s="111"/>
      <c r="CD327" s="111"/>
      <c r="CE327" s="111"/>
      <c r="CF327" s="111"/>
      <c r="CG327" s="111"/>
      <c r="CH327" s="111"/>
      <c r="CI327" s="111"/>
      <c r="CJ327" s="111"/>
      <c r="CK327" s="111"/>
      <c r="CL327" s="111"/>
      <c r="CM327" s="111"/>
      <c r="CN327" s="111"/>
      <c r="CO327" s="111"/>
      <c r="CP327" s="111"/>
      <c r="CQ327" s="111"/>
      <c r="CR327" s="111"/>
      <c r="CS327" s="111"/>
      <c r="CT327" s="111"/>
      <c r="CU327" s="111"/>
      <c r="CV327" s="111"/>
      <c r="CW327" s="111"/>
      <c r="CX327" s="111"/>
      <c r="CY327" s="111"/>
      <c r="CZ327" s="111"/>
      <c r="DA327" s="111"/>
      <c r="DB327" s="111"/>
      <c r="DC327" s="111"/>
      <c r="DD327" s="111"/>
      <c r="DE327" s="111"/>
      <c r="DF327" s="111"/>
      <c r="DG327" s="111"/>
      <c r="DH327" s="111"/>
      <c r="DI327" s="111"/>
    </row>
    <row r="328" spans="1:113" s="112" customFormat="1" x14ac:dyDescent="0.2">
      <c r="A328" s="30"/>
      <c r="B328" s="42"/>
      <c r="C328" s="51"/>
      <c r="D328" s="52"/>
      <c r="E328" s="51"/>
      <c r="F328" s="53"/>
      <c r="G328" s="103"/>
      <c r="H328" s="45"/>
      <c r="I328" s="104"/>
      <c r="J328" s="105"/>
      <c r="K328" s="48"/>
      <c r="L328" s="106"/>
      <c r="M328" s="104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  <c r="AA328" s="111"/>
      <c r="AB328" s="111"/>
      <c r="AC328" s="111"/>
      <c r="AD328" s="111"/>
      <c r="AE328" s="111"/>
      <c r="AF328" s="111"/>
      <c r="AG328" s="111"/>
      <c r="AH328" s="111"/>
      <c r="AI328" s="111"/>
      <c r="AJ328" s="111"/>
      <c r="AK328" s="111"/>
      <c r="AL328" s="111"/>
      <c r="AM328" s="111"/>
      <c r="AN328" s="111"/>
      <c r="AO328" s="111"/>
      <c r="AP328" s="111"/>
      <c r="AQ328" s="111"/>
      <c r="AR328" s="111"/>
      <c r="AS328" s="111"/>
      <c r="AT328" s="111"/>
      <c r="AU328" s="111"/>
      <c r="AV328" s="111"/>
      <c r="AW328" s="111"/>
      <c r="AX328" s="111"/>
      <c r="AY328" s="111"/>
      <c r="AZ328" s="111"/>
      <c r="BA328" s="111"/>
      <c r="BB328" s="111"/>
      <c r="BC328" s="111"/>
      <c r="BD328" s="111"/>
      <c r="BE328" s="111"/>
      <c r="BF328" s="111"/>
      <c r="BG328" s="111"/>
      <c r="BH328" s="111"/>
      <c r="BI328" s="111"/>
      <c r="BJ328" s="111"/>
      <c r="BK328" s="111"/>
      <c r="BL328" s="111"/>
      <c r="BM328" s="111"/>
      <c r="BN328" s="111"/>
      <c r="BO328" s="111"/>
      <c r="BP328" s="111"/>
      <c r="BQ328" s="111"/>
      <c r="BR328" s="111"/>
      <c r="BS328" s="111"/>
      <c r="BT328" s="111"/>
      <c r="BU328" s="111"/>
      <c r="BV328" s="111"/>
      <c r="BW328" s="111"/>
      <c r="BX328" s="111"/>
      <c r="BY328" s="111"/>
      <c r="BZ328" s="111"/>
      <c r="CA328" s="111"/>
      <c r="CB328" s="111"/>
      <c r="CC328" s="111"/>
      <c r="CD328" s="111"/>
      <c r="CE328" s="111"/>
      <c r="CF328" s="111"/>
      <c r="CG328" s="111"/>
      <c r="CH328" s="111"/>
      <c r="CI328" s="111"/>
      <c r="CJ328" s="111"/>
      <c r="CK328" s="111"/>
      <c r="CL328" s="111"/>
      <c r="CM328" s="111"/>
      <c r="CN328" s="111"/>
      <c r="CO328" s="111"/>
      <c r="CP328" s="111"/>
      <c r="CQ328" s="111"/>
      <c r="CR328" s="111"/>
      <c r="CS328" s="111"/>
      <c r="CT328" s="111"/>
      <c r="CU328" s="111"/>
      <c r="CV328" s="111"/>
      <c r="CW328" s="111"/>
      <c r="CX328" s="111"/>
      <c r="CY328" s="111"/>
      <c r="CZ328" s="111"/>
      <c r="DA328" s="111"/>
      <c r="DB328" s="111"/>
      <c r="DC328" s="111"/>
      <c r="DD328" s="111"/>
      <c r="DE328" s="111"/>
      <c r="DF328" s="111"/>
      <c r="DG328" s="111"/>
      <c r="DH328" s="111"/>
      <c r="DI328" s="111"/>
    </row>
    <row r="329" spans="1:113" s="112" customFormat="1" x14ac:dyDescent="0.2">
      <c r="A329" s="30"/>
      <c r="B329" s="42"/>
      <c r="C329" s="51"/>
      <c r="D329" s="52"/>
      <c r="E329" s="51"/>
      <c r="F329" s="53"/>
      <c r="G329" s="103"/>
      <c r="H329" s="45"/>
      <c r="I329" s="104"/>
      <c r="J329" s="105"/>
      <c r="K329" s="48"/>
      <c r="L329" s="106"/>
      <c r="M329" s="104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  <c r="AA329" s="111"/>
      <c r="AB329" s="111"/>
      <c r="AC329" s="111"/>
      <c r="AD329" s="111"/>
      <c r="AE329" s="111"/>
      <c r="AF329" s="111"/>
      <c r="AG329" s="111"/>
      <c r="AH329" s="111"/>
      <c r="AI329" s="111"/>
      <c r="AJ329" s="111"/>
      <c r="AK329" s="111"/>
      <c r="AL329" s="111"/>
      <c r="AM329" s="111"/>
      <c r="AN329" s="111"/>
      <c r="AO329" s="111"/>
      <c r="AP329" s="111"/>
      <c r="AQ329" s="111"/>
      <c r="AR329" s="111"/>
      <c r="AS329" s="111"/>
      <c r="AT329" s="111"/>
      <c r="AU329" s="111"/>
      <c r="AV329" s="111"/>
      <c r="AW329" s="111"/>
      <c r="AX329" s="111"/>
      <c r="AY329" s="111"/>
      <c r="AZ329" s="111"/>
      <c r="BA329" s="111"/>
      <c r="BB329" s="111"/>
      <c r="BC329" s="111"/>
      <c r="BD329" s="111"/>
      <c r="BE329" s="111"/>
      <c r="BF329" s="111"/>
      <c r="BG329" s="111"/>
      <c r="BH329" s="111"/>
      <c r="BI329" s="111"/>
      <c r="BJ329" s="111"/>
      <c r="BK329" s="111"/>
      <c r="BL329" s="111"/>
      <c r="BM329" s="111"/>
      <c r="BN329" s="111"/>
      <c r="BO329" s="111"/>
      <c r="BP329" s="111"/>
      <c r="BQ329" s="111"/>
      <c r="BR329" s="111"/>
      <c r="BS329" s="111"/>
      <c r="BT329" s="111"/>
      <c r="BU329" s="111"/>
      <c r="BV329" s="111"/>
      <c r="BW329" s="111"/>
      <c r="BX329" s="111"/>
      <c r="BY329" s="111"/>
      <c r="BZ329" s="111"/>
      <c r="CA329" s="111"/>
      <c r="CB329" s="111"/>
      <c r="CC329" s="111"/>
      <c r="CD329" s="111"/>
      <c r="CE329" s="111"/>
      <c r="CF329" s="111"/>
      <c r="CG329" s="111"/>
      <c r="CH329" s="111"/>
      <c r="CI329" s="111"/>
      <c r="CJ329" s="111"/>
      <c r="CK329" s="111"/>
      <c r="CL329" s="111"/>
      <c r="CM329" s="111"/>
      <c r="CN329" s="111"/>
      <c r="CO329" s="111"/>
      <c r="CP329" s="111"/>
      <c r="CQ329" s="111"/>
      <c r="CR329" s="111"/>
      <c r="CS329" s="111"/>
      <c r="CT329" s="111"/>
      <c r="CU329" s="111"/>
      <c r="CV329" s="111"/>
      <c r="CW329" s="111"/>
      <c r="CX329" s="111"/>
      <c r="CY329" s="111"/>
      <c r="CZ329" s="111"/>
      <c r="DA329" s="111"/>
      <c r="DB329" s="111"/>
      <c r="DC329" s="111"/>
      <c r="DD329" s="111"/>
      <c r="DE329" s="111"/>
      <c r="DF329" s="111"/>
      <c r="DG329" s="111"/>
      <c r="DH329" s="111"/>
      <c r="DI329" s="111"/>
    </row>
    <row r="330" spans="1:113" s="110" customFormat="1" x14ac:dyDescent="0.2">
      <c r="A330" s="30" t="s">
        <v>4</v>
      </c>
      <c r="B330" s="83"/>
      <c r="C330" s="84"/>
      <c r="D330" s="84"/>
      <c r="E330" s="84"/>
      <c r="F330" s="85"/>
      <c r="G330" s="86"/>
      <c r="H330" s="87"/>
      <c r="I330" s="88"/>
      <c r="J330" s="89"/>
      <c r="K330" s="22"/>
      <c r="L330" s="67"/>
      <c r="M330" s="68"/>
      <c r="N330" s="109"/>
    </row>
    <row r="331" spans="1:113" s="110" customFormat="1" ht="12" x14ac:dyDescent="0.2">
      <c r="A331" s="30" t="s">
        <v>4</v>
      </c>
      <c r="B331" s="90" t="s">
        <v>3857</v>
      </c>
      <c r="C331" s="91"/>
      <c r="D331" s="91"/>
      <c r="E331" s="91"/>
      <c r="F331" s="92"/>
      <c r="G331" s="30"/>
      <c r="H331" s="93"/>
      <c r="I331" s="94"/>
      <c r="J331" s="198"/>
      <c r="K331" s="22"/>
      <c r="L331" s="72"/>
      <c r="M331" s="73">
        <f>SUBTOTAL(9,M$7:M317)</f>
        <v>0</v>
      </c>
      <c r="N331" s="109"/>
    </row>
    <row r="332" spans="1:113" s="110" customFormat="1" x14ac:dyDescent="0.2">
      <c r="A332" s="30" t="s">
        <v>4</v>
      </c>
      <c r="B332" s="96"/>
      <c r="C332" s="97"/>
      <c r="D332" s="97"/>
      <c r="E332" s="97"/>
      <c r="F332" s="98"/>
      <c r="G332" s="99"/>
      <c r="H332" s="100"/>
      <c r="I332" s="101"/>
      <c r="J332" s="102"/>
      <c r="K332" s="22"/>
      <c r="L332" s="81"/>
      <c r="M332" s="82"/>
      <c r="N332" s="109"/>
    </row>
  </sheetData>
  <autoFilter ref="G1:G332" xr:uid="{9D857798-C840-4771-B21A-E14E33F6BE1F}"/>
  <dataConsolidate link="1"/>
  <phoneticPr fontId="18" type="noConversion"/>
  <dataValidations count="1">
    <dataValidation type="list" showInputMessage="1" showErrorMessage="1" sqref="G287:G292" xr:uid="{B8FD2596-D841-4CC4-BA77-3C81BC51002B}">
      <formula1>"-,No,m,m²,m³,%,Prov Sum,Lump Sum,Sum, Litre, hour, day"</formula1>
    </dataValidation>
  </dataValidations>
  <pageMargins left="0.59055118110236227" right="0.19685039370078741" top="0.59055118110236227" bottom="0.59055118110236227" header="0.19685039370078741" footer="0.19685039370078741"/>
  <pageSetup paperSize="9" firstPageNumber="57" fitToHeight="10" orientation="portrait" cellComments="atEnd" useFirstPageNumber="1" r:id="rId1"/>
  <headerFooter>
    <oddFooter>&amp;CPage &amp;P&amp;RPrint date: &amp;D</oddFooter>
  </headerFooter>
  <rowBreaks count="1" manualBreakCount="1">
    <brk id="289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rgb="FFFFFF00"/>
  </sheetPr>
  <dimension ref="A1:DI54"/>
  <sheetViews>
    <sheetView view="pageBreakPreview" zoomScaleNormal="75" zoomScaleSheetLayoutView="100" workbookViewId="0">
      <pane ySplit="4" topLeftCell="A5" activePane="bottomLeft" state="frozenSplit"/>
      <selection activeCell="M64" sqref="M64"/>
      <selection pane="bottomLeft" activeCell="H8" sqref="H8:H51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4668</v>
      </c>
      <c r="C2" s="128" t="s">
        <v>896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SUBTOTAL(9,M$7:M901)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896</v>
      </c>
      <c r="G7" s="44"/>
      <c r="H7" s="45"/>
      <c r="I7" s="46"/>
      <c r="J7" s="47"/>
      <c r="K7" s="48"/>
      <c r="L7" s="49"/>
      <c r="M7" s="46"/>
    </row>
    <row r="8" spans="1:113" s="112" customFormat="1" ht="24" x14ac:dyDescent="0.2">
      <c r="A8" s="30" t="s">
        <v>55</v>
      </c>
      <c r="B8" s="150" t="s">
        <v>1723</v>
      </c>
      <c r="C8" s="151"/>
      <c r="D8" s="154"/>
      <c r="E8" s="51"/>
      <c r="F8" s="43" t="s">
        <v>1725</v>
      </c>
      <c r="G8" s="54"/>
      <c r="H8" s="55"/>
      <c r="I8" s="56"/>
      <c r="J8" s="57"/>
      <c r="K8" s="58"/>
      <c r="L8" s="56"/>
      <c r="M8" s="56" t="str">
        <f t="shared" ref="M8:M51" si="0"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22.8" x14ac:dyDescent="0.2">
      <c r="A9" s="30" t="s">
        <v>3</v>
      </c>
      <c r="B9" s="155"/>
      <c r="C9" s="151" t="s">
        <v>1724</v>
      </c>
      <c r="D9" s="154"/>
      <c r="E9" s="51"/>
      <c r="F9" s="31" t="s">
        <v>4245</v>
      </c>
      <c r="G9" s="54" t="s">
        <v>19</v>
      </c>
      <c r="H9" s="55"/>
      <c r="I9" s="56"/>
      <c r="J9" s="57"/>
      <c r="K9" s="58"/>
      <c r="L9" s="56"/>
      <c r="M9" s="56" t="str">
        <f t="shared" si="0"/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22.8" x14ac:dyDescent="0.2">
      <c r="A10" s="30" t="s">
        <v>3</v>
      </c>
      <c r="B10" s="155"/>
      <c r="C10" s="151" t="s">
        <v>1726</v>
      </c>
      <c r="D10" s="154"/>
      <c r="E10" s="51"/>
      <c r="F10" s="31" t="s">
        <v>4246</v>
      </c>
      <c r="G10" s="54" t="s">
        <v>19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36" x14ac:dyDescent="0.2">
      <c r="A11" s="30" t="s">
        <v>55</v>
      </c>
      <c r="B11" s="150" t="s">
        <v>1727</v>
      </c>
      <c r="C11" s="151"/>
      <c r="D11" s="154"/>
      <c r="E11" s="51"/>
      <c r="F11" s="43" t="s">
        <v>1729</v>
      </c>
      <c r="G11" s="54"/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 t="s">
        <v>56</v>
      </c>
      <c r="B12" s="155"/>
      <c r="C12" s="151" t="s">
        <v>1728</v>
      </c>
      <c r="D12" s="154"/>
      <c r="E12" s="51"/>
      <c r="F12" s="31" t="s">
        <v>1730</v>
      </c>
      <c r="G12" s="54"/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22.8" x14ac:dyDescent="0.2">
      <c r="A13" s="30" t="s">
        <v>3</v>
      </c>
      <c r="B13" s="155"/>
      <c r="C13" s="151"/>
      <c r="D13" s="154" t="s">
        <v>3850</v>
      </c>
      <c r="E13" s="51"/>
      <c r="F13" s="53" t="s">
        <v>4669</v>
      </c>
      <c r="G13" s="54" t="s">
        <v>19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22.8" x14ac:dyDescent="0.2">
      <c r="A14" s="30" t="s">
        <v>3</v>
      </c>
      <c r="B14" s="155"/>
      <c r="C14" s="151"/>
      <c r="D14" s="154" t="s">
        <v>3851</v>
      </c>
      <c r="E14" s="51"/>
      <c r="F14" s="53" t="s">
        <v>4670</v>
      </c>
      <c r="G14" s="54" t="s">
        <v>19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 t="s">
        <v>56</v>
      </c>
      <c r="B15" s="155"/>
      <c r="C15" s="151" t="s">
        <v>1731</v>
      </c>
      <c r="D15" s="154"/>
      <c r="E15" s="51"/>
      <c r="F15" s="31" t="s">
        <v>1732</v>
      </c>
      <c r="G15" s="54"/>
      <c r="H15" s="55"/>
      <c r="I15" s="56"/>
      <c r="J15" s="57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22.8" x14ac:dyDescent="0.2">
      <c r="A16" s="30" t="s">
        <v>3</v>
      </c>
      <c r="B16" s="155"/>
      <c r="C16" s="151"/>
      <c r="D16" s="154" t="s">
        <v>3850</v>
      </c>
      <c r="E16" s="51"/>
      <c r="F16" s="53" t="s">
        <v>4669</v>
      </c>
      <c r="G16" s="54" t="s">
        <v>19</v>
      </c>
      <c r="H16" s="55"/>
      <c r="I16" s="56"/>
      <c r="J16" s="57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22.8" x14ac:dyDescent="0.2">
      <c r="A17" s="30" t="s">
        <v>3</v>
      </c>
      <c r="B17" s="155"/>
      <c r="C17" s="151"/>
      <c r="D17" s="154" t="s">
        <v>3851</v>
      </c>
      <c r="E17" s="51"/>
      <c r="F17" s="53" t="s">
        <v>4670</v>
      </c>
      <c r="G17" s="54" t="s">
        <v>19</v>
      </c>
      <c r="H17" s="55"/>
      <c r="I17" s="56"/>
      <c r="J17" s="57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34.200000000000003" x14ac:dyDescent="0.2">
      <c r="A18" s="30" t="s">
        <v>56</v>
      </c>
      <c r="B18" s="155"/>
      <c r="C18" s="151" t="s">
        <v>1733</v>
      </c>
      <c r="D18" s="154"/>
      <c r="E18" s="51"/>
      <c r="F18" s="31" t="s">
        <v>3642</v>
      </c>
      <c r="G18" s="54" t="s">
        <v>8</v>
      </c>
      <c r="H18" s="55"/>
      <c r="I18" s="56"/>
      <c r="J18" s="57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48" x14ac:dyDescent="0.2">
      <c r="A19" s="30" t="s">
        <v>55</v>
      </c>
      <c r="B19" s="150" t="s">
        <v>1734</v>
      </c>
      <c r="C19" s="151"/>
      <c r="D19" s="154"/>
      <c r="E19" s="51"/>
      <c r="F19" s="43" t="s">
        <v>3839</v>
      </c>
      <c r="G19" s="54"/>
      <c r="H19" s="55"/>
      <c r="I19" s="56"/>
      <c r="J19" s="57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22.8" x14ac:dyDescent="0.2">
      <c r="A20" s="30" t="s">
        <v>56</v>
      </c>
      <c r="B20" s="155"/>
      <c r="C20" s="151" t="s">
        <v>1735</v>
      </c>
      <c r="D20" s="154"/>
      <c r="E20" s="51"/>
      <c r="F20" s="31" t="s">
        <v>1738</v>
      </c>
      <c r="G20" s="54"/>
      <c r="H20" s="55"/>
      <c r="I20" s="56"/>
      <c r="J20" s="57"/>
      <c r="K20" s="58"/>
      <c r="L20" s="56"/>
      <c r="M20" s="56" t="str">
        <f t="shared" si="0"/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22.8" x14ac:dyDescent="0.2">
      <c r="A21" s="30" t="s">
        <v>3</v>
      </c>
      <c r="B21" s="155"/>
      <c r="C21" s="151"/>
      <c r="D21" s="154" t="s">
        <v>3850</v>
      </c>
      <c r="E21" s="51"/>
      <c r="F21" s="53" t="s">
        <v>4669</v>
      </c>
      <c r="G21" s="54" t="s">
        <v>19</v>
      </c>
      <c r="H21" s="55"/>
      <c r="I21" s="56"/>
      <c r="J21" s="57"/>
      <c r="K21" s="58"/>
      <c r="L21" s="56"/>
      <c r="M21" s="56" t="str">
        <f t="shared" si="0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ht="22.8" x14ac:dyDescent="0.2">
      <c r="A22" s="30" t="s">
        <v>3</v>
      </c>
      <c r="B22" s="155"/>
      <c r="C22" s="151"/>
      <c r="D22" s="154" t="s">
        <v>3851</v>
      </c>
      <c r="E22" s="51"/>
      <c r="F22" s="53" t="s">
        <v>4670</v>
      </c>
      <c r="G22" s="54" t="s">
        <v>19</v>
      </c>
      <c r="H22" s="55"/>
      <c r="I22" s="56"/>
      <c r="J22" s="57"/>
      <c r="K22" s="58"/>
      <c r="L22" s="56"/>
      <c r="M22" s="56" t="str">
        <f t="shared" si="0"/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t="24" x14ac:dyDescent="0.2">
      <c r="A23" s="30" t="s">
        <v>55</v>
      </c>
      <c r="B23" s="150" t="s">
        <v>1736</v>
      </c>
      <c r="C23" s="151"/>
      <c r="D23" s="154"/>
      <c r="E23" s="51"/>
      <c r="F23" s="43" t="s">
        <v>3644</v>
      </c>
      <c r="G23" s="54"/>
      <c r="H23" s="55"/>
      <c r="I23" s="56"/>
      <c r="J23" s="57"/>
      <c r="K23" s="58"/>
      <c r="L23" s="56"/>
      <c r="M23" s="56" t="str">
        <f t="shared" si="0"/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x14ac:dyDescent="0.2">
      <c r="A24" s="30" t="s">
        <v>56</v>
      </c>
      <c r="B24" s="155"/>
      <c r="C24" s="151" t="s">
        <v>1737</v>
      </c>
      <c r="D24" s="154"/>
      <c r="E24" s="51"/>
      <c r="F24" s="31" t="s">
        <v>1741</v>
      </c>
      <c r="G24" s="54"/>
      <c r="H24" s="55"/>
      <c r="I24" s="56"/>
      <c r="J24" s="57"/>
      <c r="K24" s="58"/>
      <c r="L24" s="56"/>
      <c r="M24" s="56" t="str">
        <f t="shared" si="0"/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x14ac:dyDescent="0.2">
      <c r="A25" s="30" t="s">
        <v>3</v>
      </c>
      <c r="B25" s="155"/>
      <c r="C25" s="151"/>
      <c r="D25" s="154" t="s">
        <v>3850</v>
      </c>
      <c r="E25" s="51"/>
      <c r="F25" s="53" t="s">
        <v>4671</v>
      </c>
      <c r="G25" s="54" t="s">
        <v>19</v>
      </c>
      <c r="H25" s="55"/>
      <c r="I25" s="56"/>
      <c r="J25" s="57"/>
      <c r="K25" s="58"/>
      <c r="L25" s="56"/>
      <c r="M25" s="56" t="str">
        <f t="shared" si="0"/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x14ac:dyDescent="0.2">
      <c r="A26" s="30" t="s">
        <v>3</v>
      </c>
      <c r="B26" s="155"/>
      <c r="C26" s="151"/>
      <c r="D26" s="154" t="s">
        <v>3851</v>
      </c>
      <c r="E26" s="51"/>
      <c r="F26" s="53" t="s">
        <v>4672</v>
      </c>
      <c r="G26" s="54" t="s">
        <v>19</v>
      </c>
      <c r="H26" s="55"/>
      <c r="I26" s="56"/>
      <c r="J26" s="57"/>
      <c r="K26" s="58"/>
      <c r="L26" s="56"/>
      <c r="M26" s="56" t="str">
        <f t="shared" si="0"/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x14ac:dyDescent="0.2">
      <c r="A27" s="30" t="s">
        <v>56</v>
      </c>
      <c r="B27" s="155"/>
      <c r="C27" s="151" t="s">
        <v>1739</v>
      </c>
      <c r="D27" s="154"/>
      <c r="E27" s="51"/>
      <c r="F27" s="31" t="s">
        <v>1743</v>
      </c>
      <c r="G27" s="54" t="s">
        <v>19</v>
      </c>
      <c r="H27" s="55"/>
      <c r="I27" s="56"/>
      <c r="J27" s="57"/>
      <c r="K27" s="58"/>
      <c r="L27" s="56"/>
      <c r="M27" s="56" t="str">
        <f t="shared" si="0"/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x14ac:dyDescent="0.2">
      <c r="A28" s="30" t="s">
        <v>56</v>
      </c>
      <c r="B28" s="155"/>
      <c r="C28" s="151" t="s">
        <v>3840</v>
      </c>
      <c r="D28" s="154"/>
      <c r="E28" s="51"/>
      <c r="F28" s="31" t="s">
        <v>1744</v>
      </c>
      <c r="G28" s="54"/>
      <c r="H28" s="55"/>
      <c r="I28" s="56"/>
      <c r="J28" s="57"/>
      <c r="K28" s="58"/>
      <c r="L28" s="56"/>
      <c r="M28" s="56" t="str">
        <f t="shared" si="0"/>
        <v xml:space="preserve"> 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x14ac:dyDescent="0.2">
      <c r="A29" s="30" t="s">
        <v>3</v>
      </c>
      <c r="B29" s="155"/>
      <c r="C29" s="151"/>
      <c r="D29" s="154" t="s">
        <v>3850</v>
      </c>
      <c r="E29" s="51"/>
      <c r="F29" s="53" t="s">
        <v>4671</v>
      </c>
      <c r="G29" s="54" t="s">
        <v>19</v>
      </c>
      <c r="H29" s="55"/>
      <c r="I29" s="56"/>
      <c r="J29" s="57"/>
      <c r="K29" s="58"/>
      <c r="L29" s="56"/>
      <c r="M29" s="56" t="str">
        <f t="shared" si="0"/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x14ac:dyDescent="0.2">
      <c r="A30" s="30" t="s">
        <v>3</v>
      </c>
      <c r="B30" s="155"/>
      <c r="C30" s="151"/>
      <c r="D30" s="154" t="s">
        <v>3851</v>
      </c>
      <c r="E30" s="51"/>
      <c r="F30" s="53" t="s">
        <v>4672</v>
      </c>
      <c r="G30" s="54" t="s">
        <v>19</v>
      </c>
      <c r="H30" s="55"/>
      <c r="I30" s="56"/>
      <c r="J30" s="57"/>
      <c r="K30" s="58"/>
      <c r="L30" s="56"/>
      <c r="M30" s="56" t="str">
        <f t="shared" si="0"/>
        <v xml:space="preserve"> 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ht="24" x14ac:dyDescent="0.2">
      <c r="A31" s="30" t="s">
        <v>55</v>
      </c>
      <c r="B31" s="150" t="s">
        <v>1740</v>
      </c>
      <c r="C31" s="151"/>
      <c r="D31" s="154"/>
      <c r="E31" s="51"/>
      <c r="F31" s="43" t="s">
        <v>1746</v>
      </c>
      <c r="G31" s="54" t="s">
        <v>28</v>
      </c>
      <c r="H31" s="55"/>
      <c r="I31" s="56"/>
      <c r="J31" s="57"/>
      <c r="K31" s="58"/>
      <c r="L31" s="56"/>
      <c r="M31" s="56" t="str">
        <f t="shared" si="0"/>
        <v xml:space="preserve"> </v>
      </c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ht="12" x14ac:dyDescent="0.2">
      <c r="A32" s="30" t="s">
        <v>55</v>
      </c>
      <c r="B32" s="150" t="s">
        <v>1745</v>
      </c>
      <c r="C32" s="151"/>
      <c r="D32" s="154"/>
      <c r="E32" s="51"/>
      <c r="F32" s="43" t="s">
        <v>1748</v>
      </c>
      <c r="G32" s="54"/>
      <c r="H32" s="55"/>
      <c r="I32" s="56"/>
      <c r="J32" s="57"/>
      <c r="K32" s="58"/>
      <c r="L32" s="56"/>
      <c r="M32" s="56" t="str">
        <f t="shared" si="0"/>
        <v xml:space="preserve"> 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x14ac:dyDescent="0.2">
      <c r="A33" s="30" t="s">
        <v>56</v>
      </c>
      <c r="B33" s="155"/>
      <c r="C33" s="151" t="s">
        <v>3841</v>
      </c>
      <c r="D33" s="154"/>
      <c r="E33" s="51"/>
      <c r="F33" s="31" t="s">
        <v>1750</v>
      </c>
      <c r="G33" s="54" t="s">
        <v>2</v>
      </c>
      <c r="H33" s="55"/>
      <c r="I33" s="56"/>
      <c r="J33" s="57"/>
      <c r="K33" s="58"/>
      <c r="L33" s="56"/>
      <c r="M33" s="56" t="str">
        <f t="shared" si="0"/>
        <v xml:space="preserve"> 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x14ac:dyDescent="0.2">
      <c r="A34" s="30" t="s">
        <v>56</v>
      </c>
      <c r="B34" s="155"/>
      <c r="C34" s="151" t="s">
        <v>3842</v>
      </c>
      <c r="D34" s="154"/>
      <c r="E34" s="51"/>
      <c r="F34" s="31" t="s">
        <v>1752</v>
      </c>
      <c r="G34" s="54"/>
      <c r="H34" s="55"/>
      <c r="I34" s="56"/>
      <c r="J34" s="57"/>
      <c r="K34" s="58"/>
      <c r="L34" s="56"/>
      <c r="M34" s="56" t="str">
        <f t="shared" si="0"/>
        <v xml:space="preserve"> 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ht="22.8" x14ac:dyDescent="0.2">
      <c r="A35" s="30" t="s">
        <v>3</v>
      </c>
      <c r="B35" s="155"/>
      <c r="C35" s="151"/>
      <c r="D35" s="154" t="s">
        <v>3850</v>
      </c>
      <c r="E35" s="51"/>
      <c r="F35" s="53" t="s">
        <v>4673</v>
      </c>
      <c r="G35" s="54" t="s">
        <v>2</v>
      </c>
      <c r="H35" s="55"/>
      <c r="I35" s="56"/>
      <c r="J35" s="57"/>
      <c r="K35" s="58"/>
      <c r="L35" s="56"/>
      <c r="M35" s="56" t="str">
        <f t="shared" si="0"/>
        <v xml:space="preserve"> </v>
      </c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ht="22.8" x14ac:dyDescent="0.2">
      <c r="A36" s="30" t="s">
        <v>3</v>
      </c>
      <c r="B36" s="155"/>
      <c r="C36" s="151"/>
      <c r="D36" s="154" t="s">
        <v>3851</v>
      </c>
      <c r="E36" s="51"/>
      <c r="F36" s="53" t="s">
        <v>4674</v>
      </c>
      <c r="G36" s="54" t="s">
        <v>2</v>
      </c>
      <c r="H36" s="55"/>
      <c r="I36" s="56"/>
      <c r="J36" s="57"/>
      <c r="K36" s="58"/>
      <c r="L36" s="56"/>
      <c r="M36" s="56" t="str">
        <f t="shared" si="0"/>
        <v xml:space="preserve"> </v>
      </c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ht="34.200000000000003" x14ac:dyDescent="0.2">
      <c r="A37" s="30" t="s">
        <v>56</v>
      </c>
      <c r="B37" s="155"/>
      <c r="C37" s="151" t="s">
        <v>3843</v>
      </c>
      <c r="D37" s="154"/>
      <c r="E37" s="51"/>
      <c r="F37" s="31" t="s">
        <v>4247</v>
      </c>
      <c r="G37" s="54" t="s">
        <v>2</v>
      </c>
      <c r="H37" s="55"/>
      <c r="I37" s="56"/>
      <c r="J37" s="57"/>
      <c r="K37" s="58"/>
      <c r="L37" s="56"/>
      <c r="M37" s="56" t="str">
        <f t="shared" si="0"/>
        <v xml:space="preserve"> </v>
      </c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ht="34.200000000000003" x14ac:dyDescent="0.2">
      <c r="A38" s="30" t="s">
        <v>56</v>
      </c>
      <c r="B38" s="155"/>
      <c r="C38" s="151" t="s">
        <v>3844</v>
      </c>
      <c r="D38" s="154"/>
      <c r="E38" s="51"/>
      <c r="F38" s="31" t="s">
        <v>4248</v>
      </c>
      <c r="G38" s="54"/>
      <c r="H38" s="55"/>
      <c r="I38" s="56"/>
      <c r="J38" s="57"/>
      <c r="K38" s="58"/>
      <c r="L38" s="56"/>
      <c r="M38" s="56" t="str">
        <f t="shared" si="0"/>
        <v xml:space="preserve"> </v>
      </c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x14ac:dyDescent="0.2">
      <c r="A39" s="30" t="s">
        <v>3</v>
      </c>
      <c r="B39" s="155"/>
      <c r="C39" s="151"/>
      <c r="D39" s="154" t="s">
        <v>3850</v>
      </c>
      <c r="E39" s="51"/>
      <c r="F39" s="53" t="s">
        <v>4675</v>
      </c>
      <c r="G39" s="54" t="s">
        <v>99</v>
      </c>
      <c r="H39" s="55"/>
      <c r="I39" s="56"/>
      <c r="J39" s="57"/>
      <c r="K39" s="58"/>
      <c r="L39" s="56"/>
      <c r="M39" s="56" t="str">
        <f t="shared" si="0"/>
        <v xml:space="preserve"> </v>
      </c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x14ac:dyDescent="0.2">
      <c r="A40" s="30" t="s">
        <v>3</v>
      </c>
      <c r="B40" s="155"/>
      <c r="C40" s="151"/>
      <c r="D40" s="154" t="s">
        <v>3851</v>
      </c>
      <c r="E40" s="51"/>
      <c r="F40" s="53" t="s">
        <v>4676</v>
      </c>
      <c r="G40" s="54" t="s">
        <v>99</v>
      </c>
      <c r="H40" s="55"/>
      <c r="I40" s="56"/>
      <c r="J40" s="57"/>
      <c r="K40" s="58"/>
      <c r="L40" s="56"/>
      <c r="M40" s="56" t="str">
        <f t="shared" si="0"/>
        <v xml:space="preserve"> 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ht="22.8" x14ac:dyDescent="0.2">
      <c r="A41" s="30" t="s">
        <v>56</v>
      </c>
      <c r="B41" s="155"/>
      <c r="C41" s="151" t="s">
        <v>3845</v>
      </c>
      <c r="D41" s="154"/>
      <c r="E41" s="51"/>
      <c r="F41" s="31" t="s">
        <v>4249</v>
      </c>
      <c r="G41" s="54"/>
      <c r="H41" s="55"/>
      <c r="I41" s="56"/>
      <c r="J41" s="57"/>
      <c r="K41" s="58"/>
      <c r="L41" s="56"/>
      <c r="M41" s="56" t="str">
        <f t="shared" si="0"/>
        <v xml:space="preserve"> </v>
      </c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x14ac:dyDescent="0.2">
      <c r="A42" s="30" t="s">
        <v>3</v>
      </c>
      <c r="B42" s="155"/>
      <c r="C42" s="151"/>
      <c r="D42" s="154" t="s">
        <v>3850</v>
      </c>
      <c r="E42" s="51"/>
      <c r="F42" s="53" t="s">
        <v>2169</v>
      </c>
      <c r="G42" s="54" t="s">
        <v>99</v>
      </c>
      <c r="H42" s="55"/>
      <c r="I42" s="56"/>
      <c r="J42" s="57"/>
      <c r="K42" s="58"/>
      <c r="L42" s="56"/>
      <c r="M42" s="56" t="str">
        <f t="shared" si="0"/>
        <v xml:space="preserve"> </v>
      </c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x14ac:dyDescent="0.2">
      <c r="A43" s="30" t="s">
        <v>3</v>
      </c>
      <c r="B43" s="155"/>
      <c r="C43" s="151"/>
      <c r="D43" s="154" t="s">
        <v>3851</v>
      </c>
      <c r="E43" s="51"/>
      <c r="F43" s="53" t="s">
        <v>2171</v>
      </c>
      <c r="G43" s="54" t="s">
        <v>99</v>
      </c>
      <c r="H43" s="55"/>
      <c r="I43" s="56"/>
      <c r="J43" s="57"/>
      <c r="K43" s="58"/>
      <c r="L43" s="56"/>
      <c r="M43" s="56" t="str">
        <f t="shared" si="0"/>
        <v xml:space="preserve"> </v>
      </c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ht="22.8" x14ac:dyDescent="0.2">
      <c r="A44" s="30" t="s">
        <v>56</v>
      </c>
      <c r="B44" s="155"/>
      <c r="C44" s="151" t="s">
        <v>3846</v>
      </c>
      <c r="D44" s="154"/>
      <c r="E44" s="51"/>
      <c r="F44" s="31" t="s">
        <v>1754</v>
      </c>
      <c r="G44" s="54" t="s">
        <v>2</v>
      </c>
      <c r="H44" s="55"/>
      <c r="I44" s="56"/>
      <c r="J44" s="57"/>
      <c r="K44" s="58"/>
      <c r="L44" s="56"/>
      <c r="M44" s="56" t="str">
        <f t="shared" si="0"/>
        <v xml:space="preserve"> </v>
      </c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ht="24" x14ac:dyDescent="0.2">
      <c r="A45" s="30" t="s">
        <v>55</v>
      </c>
      <c r="B45" s="150" t="s">
        <v>1747</v>
      </c>
      <c r="C45" s="151"/>
      <c r="D45" s="154"/>
      <c r="E45" s="51"/>
      <c r="F45" s="43" t="s">
        <v>1756</v>
      </c>
      <c r="G45" s="54"/>
      <c r="H45" s="55"/>
      <c r="I45" s="56"/>
      <c r="J45" s="57"/>
      <c r="K45" s="58"/>
      <c r="L45" s="56"/>
      <c r="M45" s="56" t="str">
        <f t="shared" si="0"/>
        <v xml:space="preserve"> </v>
      </c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x14ac:dyDescent="0.2">
      <c r="A46" s="30" t="s">
        <v>3</v>
      </c>
      <c r="B46" s="155"/>
      <c r="C46" s="151" t="s">
        <v>1749</v>
      </c>
      <c r="D46" s="154"/>
      <c r="E46" s="51"/>
      <c r="F46" s="31" t="s">
        <v>828</v>
      </c>
      <c r="G46" s="54" t="s">
        <v>26</v>
      </c>
      <c r="H46" s="55"/>
      <c r="I46" s="56"/>
      <c r="J46" s="57"/>
      <c r="K46" s="58"/>
      <c r="L46" s="56"/>
      <c r="M46" s="56" t="str">
        <f t="shared" si="0"/>
        <v xml:space="preserve"> </v>
      </c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x14ac:dyDescent="0.2">
      <c r="A47" s="30" t="s">
        <v>3</v>
      </c>
      <c r="B47" s="155"/>
      <c r="C47" s="151" t="s">
        <v>1751</v>
      </c>
      <c r="D47" s="154"/>
      <c r="E47" s="51"/>
      <c r="F47" s="31" t="s">
        <v>1759</v>
      </c>
      <c r="G47" s="54" t="s">
        <v>26</v>
      </c>
      <c r="H47" s="55"/>
      <c r="I47" s="56"/>
      <c r="J47" s="57"/>
      <c r="K47" s="58"/>
      <c r="L47" s="56"/>
      <c r="M47" s="56" t="str">
        <f t="shared" si="0"/>
        <v xml:space="preserve"> </v>
      </c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x14ac:dyDescent="0.2">
      <c r="A48" s="30" t="s">
        <v>3</v>
      </c>
      <c r="B48" s="155"/>
      <c r="C48" s="151" t="s">
        <v>1753</v>
      </c>
      <c r="D48" s="154"/>
      <c r="E48" s="51"/>
      <c r="F48" s="31" t="s">
        <v>830</v>
      </c>
      <c r="G48" s="54" t="s">
        <v>29</v>
      </c>
      <c r="H48" s="55"/>
      <c r="I48" s="56"/>
      <c r="J48" s="57"/>
      <c r="K48" s="58"/>
      <c r="L48" s="56"/>
      <c r="M48" s="56" t="str">
        <f t="shared" si="0"/>
        <v xml:space="preserve"> </v>
      </c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ht="12" x14ac:dyDescent="0.2">
      <c r="A49" s="30" t="s">
        <v>55</v>
      </c>
      <c r="B49" s="150" t="s">
        <v>1755</v>
      </c>
      <c r="C49" s="151"/>
      <c r="D49" s="154"/>
      <c r="E49" s="51"/>
      <c r="F49" s="43" t="s">
        <v>1760</v>
      </c>
      <c r="G49" s="54"/>
      <c r="H49" s="55"/>
      <c r="I49" s="56"/>
      <c r="J49" s="57"/>
      <c r="K49" s="58"/>
      <c r="L49" s="56"/>
      <c r="M49" s="56" t="str">
        <f t="shared" si="0"/>
        <v xml:space="preserve"> </v>
      </c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ht="22.8" x14ac:dyDescent="0.2">
      <c r="A50" s="30" t="s">
        <v>3</v>
      </c>
      <c r="B50" s="155"/>
      <c r="C50" s="151" t="s">
        <v>1757</v>
      </c>
      <c r="D50" s="154"/>
      <c r="E50" s="51"/>
      <c r="F50" s="31" t="s">
        <v>1761</v>
      </c>
      <c r="G50" s="54" t="s">
        <v>99</v>
      </c>
      <c r="H50" s="55"/>
      <c r="I50" s="56"/>
      <c r="J50" s="57"/>
      <c r="K50" s="58"/>
      <c r="L50" s="56"/>
      <c r="M50" s="56" t="str">
        <f t="shared" si="0"/>
        <v xml:space="preserve"> </v>
      </c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ht="22.8" x14ac:dyDescent="0.2">
      <c r="A51" s="30" t="s">
        <v>3</v>
      </c>
      <c r="B51" s="155"/>
      <c r="C51" s="151" t="s">
        <v>1758</v>
      </c>
      <c r="D51" s="154"/>
      <c r="E51" s="51"/>
      <c r="F51" s="31" t="s">
        <v>1762</v>
      </c>
      <c r="G51" s="54" t="s">
        <v>99</v>
      </c>
      <c r="H51" s="55"/>
      <c r="I51" s="56"/>
      <c r="J51" s="57"/>
      <c r="K51" s="58"/>
      <c r="L51" s="56"/>
      <c r="M51" s="56" t="str">
        <f t="shared" si="0"/>
        <v xml:space="preserve"> </v>
      </c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0" customFormat="1" x14ac:dyDescent="0.2">
      <c r="A52" s="30" t="s">
        <v>4</v>
      </c>
      <c r="B52" s="83"/>
      <c r="C52" s="84"/>
      <c r="D52" s="84"/>
      <c r="E52" s="84"/>
      <c r="F52" s="85"/>
      <c r="G52" s="86"/>
      <c r="H52" s="87"/>
      <c r="I52" s="88"/>
      <c r="J52" s="89"/>
      <c r="K52" s="22"/>
      <c r="L52" s="67"/>
      <c r="M52" s="68"/>
      <c r="N52" s="109"/>
    </row>
    <row r="53" spans="1:113" s="110" customFormat="1" ht="12" x14ac:dyDescent="0.2">
      <c r="A53" s="30" t="s">
        <v>4</v>
      </c>
      <c r="B53" s="90" t="s">
        <v>3857</v>
      </c>
      <c r="C53" s="91"/>
      <c r="D53" s="91"/>
      <c r="E53" s="91"/>
      <c r="F53" s="92"/>
      <c r="G53" s="30"/>
      <c r="H53" s="93"/>
      <c r="I53" s="94"/>
      <c r="J53" s="95"/>
      <c r="K53" s="22"/>
      <c r="L53" s="72"/>
      <c r="M53" s="73">
        <f>SUBTOTAL(9,M$9:M51)</f>
        <v>0</v>
      </c>
      <c r="N53" s="109"/>
    </row>
    <row r="54" spans="1:113" s="110" customFormat="1" x14ac:dyDescent="0.2">
      <c r="A54" s="30" t="s">
        <v>4</v>
      </c>
      <c r="B54" s="96"/>
      <c r="C54" s="97"/>
      <c r="D54" s="97"/>
      <c r="E54" s="97"/>
      <c r="F54" s="98"/>
      <c r="G54" s="99"/>
      <c r="H54" s="100"/>
      <c r="I54" s="101"/>
      <c r="J54" s="102"/>
      <c r="K54" s="22"/>
      <c r="L54" s="81"/>
      <c r="M54" s="82"/>
      <c r="N54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65" orientation="portrait" cellComments="atEnd" useFirstPageNumber="1" r:id="rId1"/>
  <headerFooter>
    <oddFooter>&amp;CPage &amp;P&amp;RPrint date: 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tabColor rgb="FFFF0000"/>
  </sheetPr>
  <dimension ref="A1:DF67"/>
  <sheetViews>
    <sheetView view="pageBreakPreview" topLeftCell="B1" zoomScaleNormal="75" zoomScaleSheetLayoutView="100" workbookViewId="0">
      <pane xSplit="7" ySplit="7" topLeftCell="I8" activePane="bottomRight" state="frozenSplit"/>
      <selection activeCell="L17" sqref="L17"/>
      <selection pane="topRight" activeCell="L17" sqref="L17"/>
      <selection pane="bottomLeft" activeCell="L17" sqref="L17"/>
      <selection pane="bottomRight" activeCell="N15" sqref="N15"/>
    </sheetView>
  </sheetViews>
  <sheetFormatPr defaultColWidth="9.109375" defaultRowHeight="11.4" x14ac:dyDescent="0.2"/>
  <cols>
    <col min="1" max="1" width="10.44140625" style="113" hidden="1" customWidth="1"/>
    <col min="2" max="2" width="8.33203125" style="252" customWidth="1"/>
    <col min="3" max="3" width="8.6640625" style="252" customWidth="1"/>
    <col min="4" max="4" width="3.33203125" style="252" customWidth="1"/>
    <col min="5" max="5" width="3.33203125" style="253" customWidth="1"/>
    <col min="6" max="6" width="34.6640625" style="254" customWidth="1"/>
    <col min="7" max="7" width="9.6640625" style="117" customWidth="1"/>
    <col min="8" max="8" width="8.6640625" style="117" customWidth="1"/>
    <col min="9" max="9" width="9.6640625" style="255" customWidth="1"/>
    <col min="10" max="10" width="10.6640625" style="255" customWidth="1"/>
    <col min="11" max="11" width="12.109375" style="116" bestFit="1" customWidth="1"/>
    <col min="12" max="110" width="9.109375" style="116"/>
    <col min="111" max="16384" width="9.109375" style="117"/>
  </cols>
  <sheetData>
    <row r="1" spans="1:110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</row>
    <row r="2" spans="1:110" s="108" customFormat="1" ht="12" x14ac:dyDescent="0.25">
      <c r="A2" s="127" t="s">
        <v>5</v>
      </c>
      <c r="B2" s="128" t="s">
        <v>4677</v>
      </c>
      <c r="C2" s="128" t="s">
        <v>897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</row>
    <row r="3" spans="1:110" s="108" customFormat="1" ht="12" x14ac:dyDescent="0.25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</row>
    <row r="4" spans="1:110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109"/>
    </row>
    <row r="5" spans="1:110" s="110" customFormat="1" ht="12" x14ac:dyDescent="0.2">
      <c r="A5" s="30" t="s">
        <v>6</v>
      </c>
      <c r="B5" s="204" t="s">
        <v>54</v>
      </c>
      <c r="C5" s="205"/>
      <c r="D5" s="205"/>
      <c r="E5" s="206"/>
      <c r="F5" s="207" t="s">
        <v>46</v>
      </c>
      <c r="G5" s="207" t="s">
        <v>47</v>
      </c>
      <c r="H5" s="208" t="s">
        <v>3848</v>
      </c>
      <c r="I5" s="208" t="s">
        <v>49</v>
      </c>
      <c r="J5" s="208" t="s">
        <v>3849</v>
      </c>
    </row>
    <row r="6" spans="1:110" s="110" customFormat="1" ht="12" x14ac:dyDescent="0.2">
      <c r="A6" s="30" t="s">
        <v>6</v>
      </c>
      <c r="B6" s="209"/>
      <c r="C6" s="210"/>
      <c r="D6" s="210"/>
      <c r="E6" s="211"/>
      <c r="F6" s="212"/>
      <c r="G6" s="212"/>
      <c r="H6" s="213"/>
      <c r="I6" s="213"/>
      <c r="J6" s="213"/>
    </row>
    <row r="7" spans="1:110" s="110" customFormat="1" ht="12" hidden="1" x14ac:dyDescent="0.2">
      <c r="A7" s="30"/>
      <c r="B7" s="237"/>
      <c r="C7" s="237"/>
      <c r="D7" s="237"/>
      <c r="E7" s="237"/>
      <c r="F7" s="43" t="s">
        <v>897</v>
      </c>
      <c r="G7" s="256"/>
      <c r="H7" s="217"/>
      <c r="I7" s="257"/>
      <c r="J7" s="258"/>
    </row>
    <row r="8" spans="1:110" ht="12" x14ac:dyDescent="0.2">
      <c r="A8" s="30" t="s">
        <v>55</v>
      </c>
      <c r="B8" s="232" t="s">
        <v>1763</v>
      </c>
      <c r="C8" s="233"/>
      <c r="D8" s="234"/>
      <c r="E8" s="235"/>
      <c r="F8" s="43" t="s">
        <v>1764</v>
      </c>
      <c r="G8" s="236"/>
      <c r="H8" s="214"/>
      <c r="I8" s="215"/>
      <c r="J8" s="216"/>
    </row>
    <row r="9" spans="1:110" x14ac:dyDescent="0.2">
      <c r="A9" s="30"/>
      <c r="B9" s="237"/>
      <c r="C9" s="238"/>
      <c r="D9" s="234"/>
      <c r="E9" s="238"/>
      <c r="F9" s="53"/>
      <c r="G9" s="239"/>
      <c r="H9" s="217"/>
      <c r="I9" s="218"/>
      <c r="J9" s="219"/>
    </row>
    <row r="10" spans="1:110" x14ac:dyDescent="0.2">
      <c r="A10" s="30" t="s">
        <v>56</v>
      </c>
      <c r="B10" s="240"/>
      <c r="C10" s="233" t="s">
        <v>1765</v>
      </c>
      <c r="D10" s="234"/>
      <c r="E10" s="235"/>
      <c r="F10" s="53" t="s">
        <v>4958</v>
      </c>
      <c r="G10" s="236"/>
      <c r="H10" s="214"/>
      <c r="I10" s="215"/>
      <c r="J10" s="216"/>
    </row>
    <row r="11" spans="1:110" x14ac:dyDescent="0.2">
      <c r="A11" s="30"/>
      <c r="B11" s="237"/>
      <c r="C11" s="238"/>
      <c r="D11" s="234"/>
      <c r="E11" s="238"/>
      <c r="F11" s="53"/>
      <c r="G11" s="239"/>
      <c r="H11" s="217"/>
      <c r="I11" s="218"/>
      <c r="J11" s="219"/>
    </row>
    <row r="12" spans="1:110" ht="22.8" x14ac:dyDescent="0.2">
      <c r="A12" s="30" t="s">
        <v>4371</v>
      </c>
      <c r="B12" s="240"/>
      <c r="C12" s="233"/>
      <c r="D12" s="234" t="s">
        <v>3850</v>
      </c>
      <c r="E12" s="235"/>
      <c r="F12" s="53" t="s">
        <v>4959</v>
      </c>
      <c r="G12" s="236" t="s">
        <v>19</v>
      </c>
      <c r="H12" s="214">
        <v>400</v>
      </c>
      <c r="I12" s="56"/>
      <c r="J12" s="216">
        <f>IF(ISNUMBER(H12),H12*I12,IF(H12="-","rate only"," "))</f>
        <v>0</v>
      </c>
    </row>
    <row r="13" spans="1:110" x14ac:dyDescent="0.2">
      <c r="A13" s="30"/>
      <c r="B13" s="237"/>
      <c r="C13" s="238"/>
      <c r="D13" s="234"/>
      <c r="E13" s="238"/>
      <c r="F13" s="53"/>
      <c r="G13" s="239"/>
      <c r="H13" s="217"/>
      <c r="I13" s="218"/>
      <c r="J13" s="219"/>
    </row>
    <row r="14" spans="1:110" ht="22.8" hidden="1" x14ac:dyDescent="0.2">
      <c r="A14" s="30" t="s">
        <v>4371</v>
      </c>
      <c r="B14" s="240"/>
      <c r="C14" s="233"/>
      <c r="D14" s="234" t="s">
        <v>3851</v>
      </c>
      <c r="E14" s="235"/>
      <c r="F14" s="53" t="s">
        <v>4960</v>
      </c>
      <c r="G14" s="236" t="s">
        <v>19</v>
      </c>
      <c r="H14" s="214"/>
      <c r="I14" s="215"/>
      <c r="J14" s="216"/>
    </row>
    <row r="15" spans="1:110" ht="24" x14ac:dyDescent="0.2">
      <c r="A15" s="30" t="s">
        <v>55</v>
      </c>
      <c r="B15" s="232" t="s">
        <v>1766</v>
      </c>
      <c r="C15" s="233"/>
      <c r="D15" s="234"/>
      <c r="E15" s="235"/>
      <c r="F15" s="43" t="s">
        <v>1767</v>
      </c>
      <c r="G15" s="236" t="s">
        <v>8</v>
      </c>
      <c r="H15" s="214">
        <v>16</v>
      </c>
      <c r="I15" s="56"/>
      <c r="J15" s="216">
        <f>IF(ISNUMBER(H15),H15*I15,IF(H15="-","rate only"," "))</f>
        <v>0</v>
      </c>
    </row>
    <row r="16" spans="1:110" x14ac:dyDescent="0.2">
      <c r="A16" s="30"/>
      <c r="B16" s="237"/>
      <c r="C16" s="238"/>
      <c r="D16" s="234"/>
      <c r="E16" s="238"/>
      <c r="F16" s="53"/>
      <c r="G16" s="239"/>
      <c r="H16" s="217"/>
      <c r="I16" s="218"/>
      <c r="J16" s="219"/>
    </row>
    <row r="17" spans="1:10" ht="24" x14ac:dyDescent="0.2">
      <c r="A17" s="30" t="s">
        <v>55</v>
      </c>
      <c r="B17" s="232" t="s">
        <v>1768</v>
      </c>
      <c r="C17" s="233"/>
      <c r="D17" s="234"/>
      <c r="E17" s="235"/>
      <c r="F17" s="43" t="s">
        <v>1770</v>
      </c>
      <c r="G17" s="236"/>
      <c r="H17" s="214"/>
      <c r="I17" s="215"/>
      <c r="J17" s="216"/>
    </row>
    <row r="18" spans="1:10" x14ac:dyDescent="0.2">
      <c r="A18" s="30"/>
      <c r="B18" s="237"/>
      <c r="C18" s="238"/>
      <c r="D18" s="234"/>
      <c r="E18" s="238"/>
      <c r="F18" s="53"/>
      <c r="G18" s="239"/>
      <c r="H18" s="217"/>
      <c r="I18" s="218"/>
      <c r="J18" s="219"/>
    </row>
    <row r="19" spans="1:10" x14ac:dyDescent="0.2">
      <c r="A19" s="30" t="s">
        <v>4371</v>
      </c>
      <c r="B19" s="240"/>
      <c r="C19" s="233" t="s">
        <v>1769</v>
      </c>
      <c r="D19" s="234"/>
      <c r="E19" s="235"/>
      <c r="F19" s="53" t="s">
        <v>1772</v>
      </c>
      <c r="G19" s="236" t="s">
        <v>30</v>
      </c>
      <c r="H19" s="214">
        <v>1</v>
      </c>
      <c r="I19" s="215">
        <v>20000</v>
      </c>
      <c r="J19" s="216">
        <f>IF(ISNUMBER(H19),H19*I19,IF(H19="-","rate only"," "))</f>
        <v>20000</v>
      </c>
    </row>
    <row r="20" spans="1:10" x14ac:dyDescent="0.2">
      <c r="A20" s="30"/>
      <c r="B20" s="237"/>
      <c r="C20" s="238"/>
      <c r="D20" s="234"/>
      <c r="E20" s="238"/>
      <c r="F20" s="53"/>
      <c r="G20" s="239"/>
      <c r="H20" s="217"/>
      <c r="I20" s="218"/>
      <c r="J20" s="219"/>
    </row>
    <row r="21" spans="1:10" ht="22.8" x14ac:dyDescent="0.2">
      <c r="A21" s="30" t="s">
        <v>5107</v>
      </c>
      <c r="B21" s="240"/>
      <c r="C21" s="233" t="s">
        <v>1771</v>
      </c>
      <c r="D21" s="234"/>
      <c r="E21" s="235"/>
      <c r="F21" s="53" t="s">
        <v>1773</v>
      </c>
      <c r="G21" s="236" t="s">
        <v>14</v>
      </c>
      <c r="H21" s="214">
        <f>J19</f>
        <v>20000</v>
      </c>
      <c r="I21" s="196"/>
      <c r="J21" s="216">
        <f>IF(ISNUMBER(H21),H21*I21,IF(H21="-","rate only"," "))</f>
        <v>0</v>
      </c>
    </row>
    <row r="22" spans="1:10" x14ac:dyDescent="0.2">
      <c r="A22" s="30"/>
      <c r="B22" s="237"/>
      <c r="C22" s="238"/>
      <c r="D22" s="234"/>
      <c r="E22" s="238"/>
      <c r="F22" s="53"/>
      <c r="G22" s="239"/>
      <c r="H22" s="217"/>
      <c r="I22" s="218"/>
      <c r="J22" s="219"/>
    </row>
    <row r="23" spans="1:10" ht="24" x14ac:dyDescent="0.2">
      <c r="A23" s="30" t="s">
        <v>55</v>
      </c>
      <c r="B23" s="232" t="s">
        <v>1774</v>
      </c>
      <c r="C23" s="233"/>
      <c r="D23" s="234"/>
      <c r="E23" s="235"/>
      <c r="F23" s="43" t="s">
        <v>4244</v>
      </c>
      <c r="G23" s="236"/>
      <c r="H23" s="214"/>
      <c r="I23" s="215"/>
      <c r="J23" s="216"/>
    </row>
    <row r="24" spans="1:10" x14ac:dyDescent="0.2">
      <c r="A24" s="30"/>
      <c r="B24" s="237"/>
      <c r="C24" s="238"/>
      <c r="D24" s="234"/>
      <c r="E24" s="238"/>
      <c r="F24" s="53"/>
      <c r="G24" s="239"/>
      <c r="H24" s="217"/>
      <c r="I24" s="218"/>
      <c r="J24" s="219"/>
    </row>
    <row r="25" spans="1:10" x14ac:dyDescent="0.2">
      <c r="A25" s="30" t="s">
        <v>56</v>
      </c>
      <c r="B25" s="240"/>
      <c r="C25" s="233" t="s">
        <v>3643</v>
      </c>
      <c r="D25" s="234"/>
      <c r="E25" s="235"/>
      <c r="F25" s="53" t="s">
        <v>4958</v>
      </c>
      <c r="G25" s="236"/>
      <c r="H25" s="214"/>
      <c r="I25" s="215"/>
      <c r="J25" s="216"/>
    </row>
    <row r="26" spans="1:10" x14ac:dyDescent="0.2">
      <c r="A26" s="30"/>
      <c r="B26" s="237"/>
      <c r="C26" s="238"/>
      <c r="D26" s="234"/>
      <c r="E26" s="238"/>
      <c r="F26" s="53"/>
      <c r="G26" s="239"/>
      <c r="H26" s="217"/>
      <c r="I26" s="218"/>
      <c r="J26" s="219"/>
    </row>
    <row r="27" spans="1:10" ht="22.8" x14ac:dyDescent="0.2">
      <c r="A27" s="30" t="s">
        <v>4371</v>
      </c>
      <c r="B27" s="240"/>
      <c r="C27" s="233"/>
      <c r="D27" s="234" t="s">
        <v>3850</v>
      </c>
      <c r="E27" s="235"/>
      <c r="F27" s="53" t="s">
        <v>4959</v>
      </c>
      <c r="G27" s="236" t="s">
        <v>19</v>
      </c>
      <c r="H27" s="214">
        <v>400</v>
      </c>
      <c r="I27" s="56"/>
      <c r="J27" s="216">
        <f>IF(ISNUMBER(H27),H27*I27,IF(H27="-","rate only"," "))</f>
        <v>0</v>
      </c>
    </row>
    <row r="28" spans="1:10" x14ac:dyDescent="0.2">
      <c r="A28" s="30"/>
      <c r="B28" s="237"/>
      <c r="C28" s="238"/>
      <c r="D28" s="234"/>
      <c r="E28" s="238"/>
      <c r="F28" s="274"/>
      <c r="G28" s="239"/>
      <c r="H28" s="217"/>
      <c r="I28" s="218"/>
      <c r="J28" s="219"/>
    </row>
    <row r="29" spans="1:10" ht="22.8" hidden="1" x14ac:dyDescent="0.2">
      <c r="A29" s="30" t="s">
        <v>4371</v>
      </c>
      <c r="B29" s="240"/>
      <c r="C29" s="233"/>
      <c r="D29" s="234" t="s">
        <v>3851</v>
      </c>
      <c r="E29" s="235"/>
      <c r="F29" s="53" t="s">
        <v>4960</v>
      </c>
      <c r="G29" s="236" t="s">
        <v>19</v>
      </c>
      <c r="H29" s="214"/>
      <c r="I29" s="215"/>
      <c r="J29" s="216"/>
    </row>
    <row r="30" spans="1:10" x14ac:dyDescent="0.2">
      <c r="A30" s="30"/>
      <c r="B30" s="237"/>
      <c r="C30" s="238"/>
      <c r="D30" s="234"/>
      <c r="E30" s="238"/>
      <c r="F30" s="53"/>
      <c r="G30" s="239"/>
      <c r="H30" s="217"/>
      <c r="I30" s="218"/>
      <c r="J30" s="219"/>
    </row>
    <row r="31" spans="1:10" x14ac:dyDescent="0.2">
      <c r="A31" s="30"/>
      <c r="B31" s="237"/>
      <c r="C31" s="238"/>
      <c r="D31" s="234"/>
      <c r="E31" s="238"/>
      <c r="F31" s="53"/>
      <c r="G31" s="239"/>
      <c r="H31" s="217"/>
      <c r="I31" s="218"/>
      <c r="J31" s="219"/>
    </row>
    <row r="32" spans="1:10" x14ac:dyDescent="0.2">
      <c r="A32" s="30"/>
      <c r="B32" s="237"/>
      <c r="C32" s="238"/>
      <c r="D32" s="234"/>
      <c r="E32" s="238"/>
      <c r="F32" s="53"/>
      <c r="G32" s="239"/>
      <c r="H32" s="217"/>
      <c r="I32" s="218"/>
      <c r="J32" s="219"/>
    </row>
    <row r="33" spans="1:10" x14ac:dyDescent="0.2">
      <c r="A33" s="30"/>
      <c r="B33" s="237"/>
      <c r="C33" s="238"/>
      <c r="D33" s="234"/>
      <c r="E33" s="238"/>
      <c r="F33" s="53"/>
      <c r="G33" s="239"/>
      <c r="H33" s="217"/>
      <c r="I33" s="218"/>
      <c r="J33" s="219"/>
    </row>
    <row r="34" spans="1:10" x14ac:dyDescent="0.2">
      <c r="A34" s="30"/>
      <c r="B34" s="237"/>
      <c r="C34" s="238"/>
      <c r="D34" s="234"/>
      <c r="E34" s="238"/>
      <c r="F34" s="53"/>
      <c r="G34" s="239"/>
      <c r="H34" s="217"/>
      <c r="I34" s="218"/>
      <c r="J34" s="219"/>
    </row>
    <row r="35" spans="1:10" x14ac:dyDescent="0.2">
      <c r="A35" s="30"/>
      <c r="B35" s="237"/>
      <c r="C35" s="238"/>
      <c r="D35" s="234"/>
      <c r="E35" s="238"/>
      <c r="F35" s="53"/>
      <c r="G35" s="239"/>
      <c r="H35" s="217"/>
      <c r="I35" s="218"/>
      <c r="J35" s="219"/>
    </row>
    <row r="36" spans="1:10" x14ac:dyDescent="0.2">
      <c r="A36" s="30"/>
      <c r="B36" s="237"/>
      <c r="C36" s="238"/>
      <c r="D36" s="234"/>
      <c r="E36" s="238"/>
      <c r="F36" s="53"/>
      <c r="G36" s="239"/>
      <c r="H36" s="217"/>
      <c r="I36" s="218"/>
      <c r="J36" s="219"/>
    </row>
    <row r="37" spans="1:10" x14ac:dyDescent="0.2">
      <c r="A37" s="30"/>
      <c r="B37" s="237"/>
      <c r="C37" s="238"/>
      <c r="D37" s="234"/>
      <c r="E37" s="238"/>
      <c r="F37" s="53"/>
      <c r="G37" s="239"/>
      <c r="H37" s="217"/>
      <c r="I37" s="218"/>
      <c r="J37" s="219"/>
    </row>
    <row r="38" spans="1:10" x14ac:dyDescent="0.2">
      <c r="A38" s="30"/>
      <c r="B38" s="237"/>
      <c r="C38" s="238"/>
      <c r="D38" s="234"/>
      <c r="E38" s="238"/>
      <c r="F38" s="53"/>
      <c r="G38" s="239"/>
      <c r="H38" s="217"/>
      <c r="I38" s="218"/>
      <c r="J38" s="219"/>
    </row>
    <row r="39" spans="1:10" x14ac:dyDescent="0.2">
      <c r="A39" s="30"/>
      <c r="B39" s="237"/>
      <c r="C39" s="238"/>
      <c r="D39" s="234"/>
      <c r="E39" s="238"/>
      <c r="F39" s="53"/>
      <c r="G39" s="239"/>
      <c r="H39" s="217"/>
      <c r="I39" s="218"/>
      <c r="J39" s="219"/>
    </row>
    <row r="40" spans="1:10" x14ac:dyDescent="0.2">
      <c r="A40" s="30"/>
      <c r="B40" s="237"/>
      <c r="C40" s="238"/>
      <c r="D40" s="234"/>
      <c r="E40" s="238"/>
      <c r="F40" s="53"/>
      <c r="G40" s="239"/>
      <c r="H40" s="217"/>
      <c r="I40" s="218"/>
      <c r="J40" s="219"/>
    </row>
    <row r="41" spans="1:10" x14ac:dyDescent="0.2">
      <c r="A41" s="30"/>
      <c r="B41" s="237"/>
      <c r="C41" s="238"/>
      <c r="D41" s="234"/>
      <c r="E41" s="238"/>
      <c r="F41" s="53"/>
      <c r="G41" s="239"/>
      <c r="H41" s="217"/>
      <c r="I41" s="218"/>
      <c r="J41" s="219"/>
    </row>
    <row r="42" spans="1:10" x14ac:dyDescent="0.2">
      <c r="A42" s="30"/>
      <c r="B42" s="237"/>
      <c r="C42" s="238"/>
      <c r="D42" s="234"/>
      <c r="E42" s="238"/>
      <c r="F42" s="53"/>
      <c r="G42" s="239"/>
      <c r="H42" s="217"/>
      <c r="I42" s="218"/>
      <c r="J42" s="219"/>
    </row>
    <row r="43" spans="1:10" x14ac:dyDescent="0.2">
      <c r="A43" s="30"/>
      <c r="B43" s="237"/>
      <c r="C43" s="238"/>
      <c r="D43" s="234"/>
      <c r="E43" s="238"/>
      <c r="F43" s="53"/>
      <c r="G43" s="239"/>
      <c r="H43" s="217"/>
      <c r="I43" s="218"/>
      <c r="J43" s="219"/>
    </row>
    <row r="44" spans="1:10" x14ac:dyDescent="0.2">
      <c r="A44" s="30"/>
      <c r="B44" s="237"/>
      <c r="C44" s="238"/>
      <c r="D44" s="234"/>
      <c r="E44" s="238"/>
      <c r="F44" s="53"/>
      <c r="G44" s="239"/>
      <c r="H44" s="217"/>
      <c r="I44" s="218"/>
      <c r="J44" s="219"/>
    </row>
    <row r="45" spans="1:10" x14ac:dyDescent="0.2">
      <c r="A45" s="30"/>
      <c r="B45" s="237"/>
      <c r="C45" s="238"/>
      <c r="D45" s="234"/>
      <c r="E45" s="238"/>
      <c r="F45" s="53"/>
      <c r="G45" s="239"/>
      <c r="H45" s="217"/>
      <c r="I45" s="218"/>
      <c r="J45" s="219"/>
    </row>
    <row r="46" spans="1:10" x14ac:dyDescent="0.2">
      <c r="A46" s="30"/>
      <c r="B46" s="237"/>
      <c r="C46" s="238"/>
      <c r="D46" s="234"/>
      <c r="E46" s="238"/>
      <c r="F46" s="53"/>
      <c r="G46" s="239"/>
      <c r="H46" s="217"/>
      <c r="I46" s="218"/>
      <c r="J46" s="219"/>
    </row>
    <row r="47" spans="1:10" x14ac:dyDescent="0.2">
      <c r="A47" s="30"/>
      <c r="B47" s="237"/>
      <c r="C47" s="238"/>
      <c r="D47" s="234"/>
      <c r="E47" s="238"/>
      <c r="F47" s="53"/>
      <c r="G47" s="239"/>
      <c r="H47" s="217"/>
      <c r="I47" s="218"/>
      <c r="J47" s="219"/>
    </row>
    <row r="48" spans="1:10" x14ac:dyDescent="0.2">
      <c r="A48" s="30"/>
      <c r="B48" s="237"/>
      <c r="C48" s="238"/>
      <c r="D48" s="234"/>
      <c r="E48" s="238"/>
      <c r="F48" s="53"/>
      <c r="G48" s="239"/>
      <c r="H48" s="217"/>
      <c r="I48" s="218"/>
      <c r="J48" s="219"/>
    </row>
    <row r="49" spans="1:10" x14ac:dyDescent="0.2">
      <c r="A49" s="30"/>
      <c r="B49" s="237"/>
      <c r="C49" s="238"/>
      <c r="D49" s="234"/>
      <c r="E49" s="238"/>
      <c r="F49" s="53"/>
      <c r="G49" s="239"/>
      <c r="H49" s="217"/>
      <c r="I49" s="218"/>
      <c r="J49" s="219"/>
    </row>
    <row r="50" spans="1:10" x14ac:dyDescent="0.2">
      <c r="A50" s="30"/>
      <c r="B50" s="237"/>
      <c r="C50" s="238"/>
      <c r="D50" s="234"/>
      <c r="E50" s="238"/>
      <c r="F50" s="53"/>
      <c r="G50" s="239"/>
      <c r="H50" s="217"/>
      <c r="I50" s="218"/>
      <c r="J50" s="219"/>
    </row>
    <row r="51" spans="1:10" x14ac:dyDescent="0.2">
      <c r="A51" s="30"/>
      <c r="B51" s="237"/>
      <c r="C51" s="238"/>
      <c r="D51" s="234"/>
      <c r="E51" s="238"/>
      <c r="F51" s="53"/>
      <c r="G51" s="239"/>
      <c r="H51" s="217"/>
      <c r="I51" s="218"/>
      <c r="J51" s="219"/>
    </row>
    <row r="52" spans="1:10" x14ac:dyDescent="0.2">
      <c r="A52" s="30"/>
      <c r="B52" s="237"/>
      <c r="C52" s="238"/>
      <c r="D52" s="234"/>
      <c r="E52" s="238"/>
      <c r="F52" s="53"/>
      <c r="G52" s="239"/>
      <c r="H52" s="217"/>
      <c r="I52" s="218"/>
      <c r="J52" s="219"/>
    </row>
    <row r="53" spans="1:10" x14ac:dyDescent="0.2">
      <c r="A53" s="30"/>
      <c r="B53" s="237"/>
      <c r="C53" s="238"/>
      <c r="D53" s="234"/>
      <c r="E53" s="238"/>
      <c r="F53" s="53"/>
      <c r="G53" s="239"/>
      <c r="H53" s="217"/>
      <c r="I53" s="218"/>
      <c r="J53" s="219"/>
    </row>
    <row r="54" spans="1:10" x14ac:dyDescent="0.2">
      <c r="A54" s="30"/>
      <c r="B54" s="237"/>
      <c r="C54" s="238"/>
      <c r="D54" s="234"/>
      <c r="E54" s="238"/>
      <c r="F54" s="53"/>
      <c r="G54" s="239"/>
      <c r="H54" s="217"/>
      <c r="I54" s="218"/>
      <c r="J54" s="219"/>
    </row>
    <row r="55" spans="1:10" x14ac:dyDescent="0.2">
      <c r="A55" s="30"/>
      <c r="B55" s="237"/>
      <c r="C55" s="238"/>
      <c r="D55" s="234"/>
      <c r="E55" s="238"/>
      <c r="F55" s="53"/>
      <c r="G55" s="239"/>
      <c r="H55" s="217"/>
      <c r="I55" s="218"/>
      <c r="J55" s="219"/>
    </row>
    <row r="56" spans="1:10" x14ac:dyDescent="0.2">
      <c r="A56" s="30"/>
      <c r="B56" s="237"/>
      <c r="C56" s="238"/>
      <c r="D56" s="234"/>
      <c r="E56" s="238"/>
      <c r="F56" s="53"/>
      <c r="G56" s="239"/>
      <c r="H56" s="217"/>
      <c r="I56" s="218"/>
      <c r="J56" s="219"/>
    </row>
    <row r="57" spans="1:10" x14ac:dyDescent="0.2">
      <c r="A57" s="30"/>
      <c r="B57" s="237"/>
      <c r="C57" s="238"/>
      <c r="D57" s="234"/>
      <c r="E57" s="238"/>
      <c r="F57" s="53"/>
      <c r="G57" s="239"/>
      <c r="H57" s="217"/>
      <c r="I57" s="218"/>
      <c r="J57" s="219"/>
    </row>
    <row r="58" spans="1:10" x14ac:dyDescent="0.2">
      <c r="A58" s="30"/>
      <c r="B58" s="237"/>
      <c r="C58" s="238"/>
      <c r="D58" s="234"/>
      <c r="E58" s="238"/>
      <c r="F58" s="53"/>
      <c r="G58" s="239"/>
      <c r="H58" s="217"/>
      <c r="I58" s="218"/>
      <c r="J58" s="219"/>
    </row>
    <row r="59" spans="1:10" x14ac:dyDescent="0.2">
      <c r="A59" s="30"/>
      <c r="B59" s="237"/>
      <c r="C59" s="238"/>
      <c r="D59" s="234"/>
      <c r="E59" s="238"/>
      <c r="F59" s="53"/>
      <c r="G59" s="239"/>
      <c r="H59" s="217"/>
      <c r="I59" s="218"/>
      <c r="J59" s="219"/>
    </row>
    <row r="60" spans="1:10" x14ac:dyDescent="0.2">
      <c r="A60" s="30"/>
      <c r="B60" s="237"/>
      <c r="C60" s="238"/>
      <c r="D60" s="234"/>
      <c r="E60" s="238"/>
      <c r="F60" s="53"/>
      <c r="G60" s="239"/>
      <c r="H60" s="217"/>
      <c r="I60" s="218"/>
      <c r="J60" s="219"/>
    </row>
    <row r="61" spans="1:10" x14ac:dyDescent="0.2">
      <c r="A61" s="30"/>
      <c r="B61" s="237"/>
      <c r="C61" s="238"/>
      <c r="D61" s="234"/>
      <c r="E61" s="238"/>
      <c r="F61" s="53"/>
      <c r="G61" s="239"/>
      <c r="H61" s="217"/>
      <c r="I61" s="218"/>
      <c r="J61" s="219"/>
    </row>
    <row r="62" spans="1:10" x14ac:dyDescent="0.2">
      <c r="A62" s="30"/>
      <c r="B62" s="237"/>
      <c r="C62" s="238"/>
      <c r="D62" s="234"/>
      <c r="E62" s="238"/>
      <c r="F62" s="53"/>
      <c r="G62" s="239"/>
      <c r="H62" s="217"/>
      <c r="I62" s="218"/>
      <c r="J62" s="219"/>
    </row>
    <row r="63" spans="1:10" x14ac:dyDescent="0.2">
      <c r="A63" s="30"/>
      <c r="B63" s="237"/>
      <c r="C63" s="238"/>
      <c r="D63" s="234"/>
      <c r="E63" s="238"/>
      <c r="F63" s="53"/>
      <c r="G63" s="239"/>
      <c r="H63" s="217"/>
      <c r="I63" s="218"/>
      <c r="J63" s="219"/>
    </row>
    <row r="64" spans="1:10" x14ac:dyDescent="0.2">
      <c r="A64" s="30"/>
      <c r="B64" s="237"/>
      <c r="C64" s="238"/>
      <c r="D64" s="234"/>
      <c r="E64" s="238"/>
      <c r="F64" s="53"/>
      <c r="G64" s="239"/>
      <c r="H64" s="217"/>
      <c r="I64" s="218"/>
      <c r="J64" s="219"/>
    </row>
    <row r="65" spans="1:11" s="110" customFormat="1" x14ac:dyDescent="0.2">
      <c r="A65" s="30" t="s">
        <v>4</v>
      </c>
      <c r="B65" s="83"/>
      <c r="C65" s="84"/>
      <c r="D65" s="84"/>
      <c r="E65" s="84"/>
      <c r="F65" s="85"/>
      <c r="G65" s="86"/>
      <c r="H65" s="229"/>
      <c r="I65" s="241"/>
      <c r="J65" s="89"/>
      <c r="K65" s="109"/>
    </row>
    <row r="66" spans="1:11" s="110" customFormat="1" ht="12" x14ac:dyDescent="0.2">
      <c r="A66" s="30" t="s">
        <v>4</v>
      </c>
      <c r="B66" s="90" t="s">
        <v>3857</v>
      </c>
      <c r="C66" s="242"/>
      <c r="D66" s="242"/>
      <c r="E66" s="242"/>
      <c r="F66" s="243"/>
      <c r="G66" s="30"/>
      <c r="H66" s="230"/>
      <c r="I66" s="244"/>
      <c r="J66" s="198">
        <f>SUM(J8:J64)</f>
        <v>20000</v>
      </c>
      <c r="K66" s="109"/>
    </row>
    <row r="67" spans="1:11" s="110" customFormat="1" x14ac:dyDescent="0.2">
      <c r="A67" s="30" t="s">
        <v>4</v>
      </c>
      <c r="B67" s="96"/>
      <c r="C67" s="97"/>
      <c r="D67" s="97"/>
      <c r="E67" s="97"/>
      <c r="F67" s="98"/>
      <c r="G67" s="99"/>
      <c r="H67" s="231"/>
      <c r="I67" s="245"/>
      <c r="J67" s="102"/>
      <c r="K67" s="109"/>
    </row>
  </sheetData>
  <sheetProtection algorithmName="SHA-512" hashValue="Wy2Njasb7lhC4+SC4mbiAYgraWgFeNFwn2nBtTBvCPRNhoYtQGu+875tiuI7hRDMUZrvy+ZIhkN/3hqHUaiBaw==" saltValue="Z8OG4lVy7CkTnnQc31QryA==" spinCount="100000" sheet="1" objects="1" scenarios="1"/>
  <dataConsolidate link="1"/>
  <pageMargins left="0.59055118110236227" right="0.19685039370078741" top="0.59055118110236227" bottom="0.59055118110236227" header="0.19685039370078741" footer="0.19685039370078741"/>
  <pageSetup paperSize="9" firstPageNumber="6" orientation="portrait" cellComments="atEnd" r:id="rId1"/>
  <headerFooter>
    <oddFooter>&amp;RC3-&amp;P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>
    <tabColor rgb="FFFF0000"/>
  </sheetPr>
  <dimension ref="A1:DB72"/>
  <sheetViews>
    <sheetView view="pageBreakPreview" topLeftCell="B1" zoomScaleNormal="75" zoomScaleSheetLayoutView="100" workbookViewId="0">
      <pane xSplit="7" ySplit="7" topLeftCell="I8" activePane="bottomRight" state="frozenSplit"/>
      <selection activeCell="L17" sqref="L17"/>
      <selection pane="topRight" activeCell="L17" sqref="L17"/>
      <selection pane="bottomLeft" activeCell="L17" sqref="L17"/>
      <selection pane="bottomRight" activeCell="N36" sqref="N36"/>
    </sheetView>
  </sheetViews>
  <sheetFormatPr defaultColWidth="9.109375" defaultRowHeight="11.4" x14ac:dyDescent="0.2"/>
  <cols>
    <col min="1" max="1" width="10.44140625" style="113" hidden="1" customWidth="1"/>
    <col min="2" max="2" width="8.33203125" style="252" customWidth="1"/>
    <col min="3" max="3" width="8.6640625" style="252" customWidth="1"/>
    <col min="4" max="4" width="3.33203125" style="252" customWidth="1"/>
    <col min="5" max="5" width="3.33203125" style="253" customWidth="1"/>
    <col min="6" max="6" width="34.6640625" style="254" customWidth="1"/>
    <col min="7" max="7" width="9.6640625" style="117" customWidth="1"/>
    <col min="8" max="8" width="8.6640625" style="117" customWidth="1"/>
    <col min="9" max="9" width="9.6640625" style="255" customWidth="1"/>
    <col min="10" max="10" width="10.6640625" style="255" customWidth="1"/>
    <col min="11" max="106" width="9.109375" style="116"/>
    <col min="107" max="16384" width="9.109375" style="117"/>
  </cols>
  <sheetData>
    <row r="1" spans="1:106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</row>
    <row r="2" spans="1:106" s="108" customFormat="1" ht="12" x14ac:dyDescent="0.25">
      <c r="A2" s="127" t="s">
        <v>5</v>
      </c>
      <c r="B2" s="128" t="s">
        <v>5004</v>
      </c>
      <c r="C2" s="128" t="s">
        <v>898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</row>
    <row r="3" spans="1:106" s="108" customFormat="1" ht="12" x14ac:dyDescent="0.25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</row>
    <row r="4" spans="1:106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</row>
    <row r="5" spans="1:106" s="110" customFormat="1" ht="12" x14ac:dyDescent="0.2">
      <c r="A5" s="30" t="s">
        <v>6</v>
      </c>
      <c r="B5" s="204" t="s">
        <v>54</v>
      </c>
      <c r="C5" s="205"/>
      <c r="D5" s="205"/>
      <c r="E5" s="206"/>
      <c r="F5" s="207" t="s">
        <v>46</v>
      </c>
      <c r="G5" s="207" t="s">
        <v>47</v>
      </c>
      <c r="H5" s="208" t="s">
        <v>3848</v>
      </c>
      <c r="I5" s="208" t="s">
        <v>49</v>
      </c>
      <c r="J5" s="208" t="s">
        <v>3849</v>
      </c>
    </row>
    <row r="6" spans="1:106" s="110" customFormat="1" ht="12" x14ac:dyDescent="0.2">
      <c r="A6" s="30" t="s">
        <v>6</v>
      </c>
      <c r="B6" s="209"/>
      <c r="C6" s="210"/>
      <c r="D6" s="210"/>
      <c r="E6" s="211"/>
      <c r="F6" s="212"/>
      <c r="G6" s="212"/>
      <c r="H6" s="213"/>
      <c r="I6" s="213"/>
      <c r="J6" s="213"/>
    </row>
    <row r="7" spans="1:106" s="110" customFormat="1" ht="24" hidden="1" x14ac:dyDescent="0.2">
      <c r="A7" s="30"/>
      <c r="B7" s="237"/>
      <c r="C7" s="237"/>
      <c r="D7" s="237"/>
      <c r="E7" s="237"/>
      <c r="F7" s="43" t="s">
        <v>898</v>
      </c>
      <c r="G7" s="256"/>
      <c r="H7" s="217"/>
      <c r="I7" s="257"/>
      <c r="J7" s="258"/>
    </row>
    <row r="8" spans="1:106" ht="24" x14ac:dyDescent="0.2">
      <c r="A8" s="30" t="s">
        <v>55</v>
      </c>
      <c r="B8" s="232" t="s">
        <v>1775</v>
      </c>
      <c r="C8" s="233"/>
      <c r="D8" s="234"/>
      <c r="E8" s="235"/>
      <c r="F8" s="43" t="s">
        <v>3847</v>
      </c>
      <c r="G8" s="236"/>
      <c r="H8" s="214"/>
      <c r="I8" s="215"/>
      <c r="J8" s="216"/>
    </row>
    <row r="9" spans="1:106" x14ac:dyDescent="0.2">
      <c r="A9" s="30"/>
      <c r="B9" s="237"/>
      <c r="C9" s="238"/>
      <c r="D9" s="234"/>
      <c r="E9" s="238"/>
      <c r="F9" s="53"/>
      <c r="G9" s="239"/>
      <c r="H9" s="217"/>
      <c r="I9" s="218"/>
      <c r="J9" s="219"/>
    </row>
    <row r="10" spans="1:106" x14ac:dyDescent="0.2">
      <c r="A10" s="30" t="s">
        <v>3</v>
      </c>
      <c r="B10" s="240"/>
      <c r="C10" s="233" t="s">
        <v>1776</v>
      </c>
      <c r="D10" s="234"/>
      <c r="E10" s="235"/>
      <c r="F10" s="53" t="s">
        <v>1777</v>
      </c>
      <c r="G10" s="236" t="s">
        <v>2</v>
      </c>
      <c r="H10" s="214">
        <v>6900</v>
      </c>
      <c r="I10" s="56"/>
      <c r="J10" s="216">
        <f>IF(ISNUMBER(H10),H10*I10,IF(H10="-","rate only"," "))</f>
        <v>0</v>
      </c>
    </row>
    <row r="11" spans="1:106" x14ac:dyDescent="0.2">
      <c r="A11" s="30"/>
      <c r="B11" s="237"/>
      <c r="C11" s="238"/>
      <c r="D11" s="234"/>
      <c r="E11" s="238"/>
      <c r="F11" s="53"/>
      <c r="G11" s="239"/>
      <c r="H11" s="217"/>
      <c r="I11" s="218"/>
      <c r="J11" s="219"/>
    </row>
    <row r="12" spans="1:106" ht="22.8" hidden="1" x14ac:dyDescent="0.2">
      <c r="A12" s="30" t="s">
        <v>3</v>
      </c>
      <c r="B12" s="240"/>
      <c r="C12" s="240" t="s">
        <v>1778</v>
      </c>
      <c r="D12" s="275"/>
      <c r="E12" s="238"/>
      <c r="F12" s="31" t="s">
        <v>4243</v>
      </c>
      <c r="G12" s="236" t="s">
        <v>2</v>
      </c>
      <c r="H12" s="214"/>
      <c r="I12" s="215"/>
      <c r="J12" s="216"/>
    </row>
    <row r="13" spans="1:106" ht="22.8" hidden="1" x14ac:dyDescent="0.2">
      <c r="A13" s="30" t="s">
        <v>3</v>
      </c>
      <c r="B13" s="240"/>
      <c r="C13" s="240" t="s">
        <v>1779</v>
      </c>
      <c r="D13" s="275"/>
      <c r="E13" s="238"/>
      <c r="F13" s="31" t="s">
        <v>1780</v>
      </c>
      <c r="G13" s="236" t="s">
        <v>2</v>
      </c>
      <c r="H13" s="214"/>
      <c r="I13" s="215"/>
      <c r="J13" s="216"/>
    </row>
    <row r="14" spans="1:106" ht="22.8" hidden="1" x14ac:dyDescent="0.2">
      <c r="A14" s="30" t="s">
        <v>3</v>
      </c>
      <c r="B14" s="240"/>
      <c r="C14" s="240" t="s">
        <v>1781</v>
      </c>
      <c r="D14" s="275"/>
      <c r="E14" s="238"/>
      <c r="F14" s="31" t="s">
        <v>1782</v>
      </c>
      <c r="G14" s="236" t="s">
        <v>2</v>
      </c>
      <c r="H14" s="214"/>
      <c r="I14" s="215"/>
      <c r="J14" s="216"/>
    </row>
    <row r="15" spans="1:106" ht="22.8" x14ac:dyDescent="0.2">
      <c r="A15" s="30" t="s">
        <v>3</v>
      </c>
      <c r="B15" s="240"/>
      <c r="C15" s="233" t="s">
        <v>1783</v>
      </c>
      <c r="D15" s="234"/>
      <c r="E15" s="235"/>
      <c r="F15" s="53" t="s">
        <v>1784</v>
      </c>
      <c r="G15" s="236" t="s">
        <v>2</v>
      </c>
      <c r="H15" s="214">
        <f>H10</f>
        <v>6900</v>
      </c>
      <c r="I15" s="56"/>
      <c r="J15" s="216">
        <f>IF(ISNUMBER(H15),H15*I15,IF(H15="-","rate only"," "))</f>
        <v>0</v>
      </c>
    </row>
    <row r="16" spans="1:106" x14ac:dyDescent="0.2">
      <c r="A16" s="30"/>
      <c r="B16" s="237"/>
      <c r="C16" s="238"/>
      <c r="D16" s="234"/>
      <c r="E16" s="238"/>
      <c r="F16" s="53"/>
      <c r="G16" s="239"/>
      <c r="H16" s="217"/>
      <c r="I16" s="218"/>
      <c r="J16" s="219"/>
    </row>
    <row r="17" spans="1:10" x14ac:dyDescent="0.2">
      <c r="A17" s="30" t="s">
        <v>3</v>
      </c>
      <c r="B17" s="240"/>
      <c r="C17" s="233" t="s">
        <v>1785</v>
      </c>
      <c r="D17" s="234"/>
      <c r="E17" s="235"/>
      <c r="F17" s="53" t="s">
        <v>1786</v>
      </c>
      <c r="G17" s="236" t="s">
        <v>28</v>
      </c>
      <c r="H17" s="214">
        <v>5200</v>
      </c>
      <c r="I17" s="56"/>
      <c r="J17" s="216">
        <f>IF(ISNUMBER(H17),H17*I17,IF(H17="-","rate only"," "))</f>
        <v>0</v>
      </c>
    </row>
    <row r="18" spans="1:10" x14ac:dyDescent="0.2">
      <c r="A18" s="30"/>
      <c r="B18" s="237"/>
      <c r="C18" s="238"/>
      <c r="D18" s="234"/>
      <c r="E18" s="238"/>
      <c r="F18" s="53"/>
      <c r="G18" s="239"/>
      <c r="H18" s="217"/>
      <c r="I18" s="218"/>
      <c r="J18" s="219"/>
    </row>
    <row r="19" spans="1:10" ht="12" x14ac:dyDescent="0.2">
      <c r="A19" s="30" t="s">
        <v>55</v>
      </c>
      <c r="B19" s="232"/>
      <c r="C19" s="233"/>
      <c r="D19" s="234"/>
      <c r="E19" s="235"/>
      <c r="F19" s="43"/>
      <c r="G19" s="236"/>
      <c r="H19" s="214"/>
      <c r="I19" s="215"/>
      <c r="J19" s="216"/>
    </row>
    <row r="20" spans="1:10" x14ac:dyDescent="0.2">
      <c r="A20" s="30"/>
      <c r="B20" s="237"/>
      <c r="C20" s="238"/>
      <c r="D20" s="234"/>
      <c r="E20" s="238"/>
      <c r="F20" s="53"/>
      <c r="G20" s="239"/>
      <c r="H20" s="217"/>
      <c r="I20" s="218"/>
      <c r="J20" s="219"/>
    </row>
    <row r="21" spans="1:10" x14ac:dyDescent="0.2">
      <c r="A21" s="30"/>
      <c r="B21" s="237"/>
      <c r="C21" s="238"/>
      <c r="D21" s="234"/>
      <c r="E21" s="238"/>
      <c r="F21" s="53"/>
      <c r="G21" s="239"/>
      <c r="H21" s="217"/>
      <c r="I21" s="218"/>
      <c r="J21" s="219"/>
    </row>
    <row r="22" spans="1:10" x14ac:dyDescent="0.2">
      <c r="A22" s="30"/>
      <c r="B22" s="237"/>
      <c r="C22" s="238"/>
      <c r="D22" s="234"/>
      <c r="E22" s="238"/>
      <c r="F22" s="53"/>
      <c r="G22" s="239"/>
      <c r="H22" s="217"/>
      <c r="I22" s="218"/>
      <c r="J22" s="219"/>
    </row>
    <row r="23" spans="1:10" x14ac:dyDescent="0.2">
      <c r="A23" s="30"/>
      <c r="B23" s="237"/>
      <c r="C23" s="238"/>
      <c r="D23" s="234"/>
      <c r="E23" s="238"/>
      <c r="F23" s="53"/>
      <c r="G23" s="239"/>
      <c r="H23" s="217"/>
      <c r="I23" s="218"/>
      <c r="J23" s="219"/>
    </row>
    <row r="24" spans="1:10" x14ac:dyDescent="0.2">
      <c r="A24" s="30"/>
      <c r="B24" s="237"/>
      <c r="C24" s="238"/>
      <c r="D24" s="234"/>
      <c r="E24" s="238"/>
      <c r="F24" s="53"/>
      <c r="G24" s="239"/>
      <c r="H24" s="217"/>
      <c r="I24" s="218"/>
      <c r="J24" s="219"/>
    </row>
    <row r="25" spans="1:10" x14ac:dyDescent="0.2">
      <c r="A25" s="30"/>
      <c r="B25" s="237"/>
      <c r="C25" s="238"/>
      <c r="D25" s="234"/>
      <c r="E25" s="238"/>
      <c r="F25" s="53"/>
      <c r="G25" s="239"/>
      <c r="H25" s="217"/>
      <c r="I25" s="218"/>
      <c r="J25" s="219"/>
    </row>
    <row r="26" spans="1:10" x14ac:dyDescent="0.2">
      <c r="A26" s="30"/>
      <c r="B26" s="237"/>
      <c r="C26" s="238"/>
      <c r="D26" s="234"/>
      <c r="E26" s="238"/>
      <c r="F26" s="53"/>
      <c r="G26" s="239"/>
      <c r="H26" s="217"/>
      <c r="I26" s="218"/>
      <c r="J26" s="219"/>
    </row>
    <row r="27" spans="1:10" x14ac:dyDescent="0.2">
      <c r="A27" s="30"/>
      <c r="B27" s="237"/>
      <c r="C27" s="238"/>
      <c r="D27" s="234"/>
      <c r="E27" s="238"/>
      <c r="F27" s="53"/>
      <c r="G27" s="239"/>
      <c r="H27" s="217"/>
      <c r="I27" s="218"/>
      <c r="J27" s="219"/>
    </row>
    <row r="28" spans="1:10" x14ac:dyDescent="0.2">
      <c r="A28" s="30"/>
      <c r="B28" s="237"/>
      <c r="C28" s="238"/>
      <c r="D28" s="234"/>
      <c r="E28" s="238"/>
      <c r="F28" s="53"/>
      <c r="G28" s="239"/>
      <c r="H28" s="217"/>
      <c r="I28" s="218"/>
      <c r="J28" s="219"/>
    </row>
    <row r="29" spans="1:10" x14ac:dyDescent="0.2">
      <c r="A29" s="30"/>
      <c r="B29" s="237"/>
      <c r="C29" s="238"/>
      <c r="D29" s="234"/>
      <c r="E29" s="238"/>
      <c r="F29" s="53"/>
      <c r="G29" s="239"/>
      <c r="H29" s="217"/>
      <c r="I29" s="218"/>
      <c r="J29" s="219"/>
    </row>
    <row r="30" spans="1:10" x14ac:dyDescent="0.2">
      <c r="A30" s="30"/>
      <c r="B30" s="237"/>
      <c r="C30" s="238"/>
      <c r="D30" s="234"/>
      <c r="E30" s="238"/>
      <c r="F30" s="53"/>
      <c r="G30" s="239"/>
      <c r="H30" s="217"/>
      <c r="I30" s="218"/>
      <c r="J30" s="219"/>
    </row>
    <row r="31" spans="1:10" x14ac:dyDescent="0.2">
      <c r="A31" s="30"/>
      <c r="B31" s="237"/>
      <c r="C31" s="238"/>
      <c r="D31" s="234"/>
      <c r="E31" s="238"/>
      <c r="F31" s="53"/>
      <c r="G31" s="239"/>
      <c r="H31" s="217"/>
      <c r="I31" s="218"/>
      <c r="J31" s="219"/>
    </row>
    <row r="32" spans="1:10" x14ac:dyDescent="0.2">
      <c r="A32" s="30"/>
      <c r="B32" s="237"/>
      <c r="C32" s="238"/>
      <c r="D32" s="234"/>
      <c r="E32" s="238"/>
      <c r="F32" s="53"/>
      <c r="G32" s="239"/>
      <c r="H32" s="217"/>
      <c r="I32" s="218"/>
      <c r="J32" s="219"/>
    </row>
    <row r="33" spans="1:10" x14ac:dyDescent="0.2">
      <c r="A33" s="30"/>
      <c r="B33" s="237"/>
      <c r="C33" s="238"/>
      <c r="D33" s="234"/>
      <c r="E33" s="238"/>
      <c r="F33" s="53"/>
      <c r="G33" s="239"/>
      <c r="H33" s="217"/>
      <c r="I33" s="218"/>
      <c r="J33" s="219"/>
    </row>
    <row r="34" spans="1:10" x14ac:dyDescent="0.2">
      <c r="A34" s="30"/>
      <c r="B34" s="237"/>
      <c r="C34" s="238"/>
      <c r="D34" s="234"/>
      <c r="E34" s="238"/>
      <c r="F34" s="53"/>
      <c r="G34" s="239"/>
      <c r="H34" s="217"/>
      <c r="I34" s="104"/>
      <c r="J34" s="219"/>
    </row>
    <row r="35" spans="1:10" x14ac:dyDescent="0.2">
      <c r="A35" s="30"/>
      <c r="B35" s="237"/>
      <c r="C35" s="238"/>
      <c r="D35" s="234"/>
      <c r="E35" s="238"/>
      <c r="F35" s="53"/>
      <c r="G35" s="239"/>
      <c r="H35" s="217"/>
      <c r="I35" s="218"/>
      <c r="J35" s="219"/>
    </row>
    <row r="36" spans="1:10" x14ac:dyDescent="0.2">
      <c r="A36" s="30"/>
      <c r="B36" s="237"/>
      <c r="C36" s="238"/>
      <c r="D36" s="234"/>
      <c r="E36" s="238"/>
      <c r="F36" s="53"/>
      <c r="G36" s="239"/>
      <c r="H36" s="217"/>
      <c r="I36" s="218"/>
      <c r="J36" s="219"/>
    </row>
    <row r="37" spans="1:10" x14ac:dyDescent="0.2">
      <c r="A37" s="30"/>
      <c r="B37" s="237"/>
      <c r="C37" s="238"/>
      <c r="D37" s="234"/>
      <c r="E37" s="238"/>
      <c r="F37" s="53"/>
      <c r="G37" s="239"/>
      <c r="H37" s="217"/>
      <c r="I37" s="218"/>
      <c r="J37" s="219"/>
    </row>
    <row r="38" spans="1:10" x14ac:dyDescent="0.2">
      <c r="A38" s="30"/>
      <c r="B38" s="237"/>
      <c r="C38" s="238"/>
      <c r="D38" s="234"/>
      <c r="E38" s="238"/>
      <c r="F38" s="53"/>
      <c r="G38" s="239"/>
      <c r="H38" s="217"/>
      <c r="I38" s="218"/>
      <c r="J38" s="219"/>
    </row>
    <row r="39" spans="1:10" x14ac:dyDescent="0.2">
      <c r="A39" s="30"/>
      <c r="B39" s="237"/>
      <c r="C39" s="238"/>
      <c r="D39" s="234"/>
      <c r="E39" s="238"/>
      <c r="F39" s="53"/>
      <c r="G39" s="239"/>
      <c r="H39" s="217"/>
      <c r="I39" s="218"/>
      <c r="J39" s="219"/>
    </row>
    <row r="40" spans="1:10" x14ac:dyDescent="0.2">
      <c r="A40" s="30"/>
      <c r="B40" s="237"/>
      <c r="C40" s="238"/>
      <c r="D40" s="234"/>
      <c r="E40" s="238"/>
      <c r="F40" s="53"/>
      <c r="G40" s="239"/>
      <c r="H40" s="217"/>
      <c r="I40" s="218"/>
      <c r="J40" s="219"/>
    </row>
    <row r="41" spans="1:10" x14ac:dyDescent="0.2">
      <c r="A41" s="30"/>
      <c r="B41" s="237"/>
      <c r="C41" s="238"/>
      <c r="D41" s="234"/>
      <c r="E41" s="238"/>
      <c r="F41" s="53"/>
      <c r="G41" s="239"/>
      <c r="H41" s="217"/>
      <c r="I41" s="218"/>
      <c r="J41" s="219"/>
    </row>
    <row r="42" spans="1:10" x14ac:dyDescent="0.2">
      <c r="A42" s="30"/>
      <c r="B42" s="237"/>
      <c r="C42" s="238"/>
      <c r="D42" s="234"/>
      <c r="E42" s="238"/>
      <c r="F42" s="53"/>
      <c r="G42" s="239"/>
      <c r="H42" s="217"/>
      <c r="I42" s="218"/>
      <c r="J42" s="219"/>
    </row>
    <row r="43" spans="1:10" x14ac:dyDescent="0.2">
      <c r="A43" s="30"/>
      <c r="B43" s="237"/>
      <c r="C43" s="238"/>
      <c r="D43" s="234"/>
      <c r="E43" s="238"/>
      <c r="F43" s="53"/>
      <c r="G43" s="239"/>
      <c r="H43" s="217"/>
      <c r="I43" s="218"/>
      <c r="J43" s="219"/>
    </row>
    <row r="44" spans="1:10" x14ac:dyDescent="0.2">
      <c r="A44" s="30"/>
      <c r="B44" s="237"/>
      <c r="C44" s="238"/>
      <c r="D44" s="234"/>
      <c r="E44" s="238"/>
      <c r="F44" s="53"/>
      <c r="G44" s="239"/>
      <c r="H44" s="217"/>
      <c r="I44" s="218"/>
      <c r="J44" s="219"/>
    </row>
    <row r="45" spans="1:10" x14ac:dyDescent="0.2">
      <c r="A45" s="30"/>
      <c r="B45" s="237"/>
      <c r="C45" s="238"/>
      <c r="D45" s="234"/>
      <c r="E45" s="238"/>
      <c r="F45" s="53"/>
      <c r="G45" s="239"/>
      <c r="H45" s="217"/>
      <c r="I45" s="218"/>
      <c r="J45" s="219"/>
    </row>
    <row r="46" spans="1:10" x14ac:dyDescent="0.2">
      <c r="A46" s="30"/>
      <c r="B46" s="237"/>
      <c r="C46" s="238"/>
      <c r="D46" s="234"/>
      <c r="E46" s="238"/>
      <c r="F46" s="53"/>
      <c r="G46" s="239"/>
      <c r="H46" s="217"/>
      <c r="I46" s="218"/>
      <c r="J46" s="219"/>
    </row>
    <row r="47" spans="1:10" x14ac:dyDescent="0.2">
      <c r="A47" s="30"/>
      <c r="B47" s="237"/>
      <c r="C47" s="238"/>
      <c r="D47" s="234"/>
      <c r="E47" s="238"/>
      <c r="F47" s="53"/>
      <c r="G47" s="239"/>
      <c r="H47" s="217"/>
      <c r="I47" s="218"/>
      <c r="J47" s="219"/>
    </row>
    <row r="48" spans="1:10" x14ac:dyDescent="0.2">
      <c r="A48" s="30"/>
      <c r="B48" s="237"/>
      <c r="C48" s="238"/>
      <c r="D48" s="234"/>
      <c r="E48" s="238"/>
      <c r="F48" s="53"/>
      <c r="G48" s="239"/>
      <c r="H48" s="217"/>
      <c r="I48" s="218"/>
      <c r="J48" s="219"/>
    </row>
    <row r="49" spans="1:10" x14ac:dyDescent="0.2">
      <c r="A49" s="30"/>
      <c r="B49" s="237"/>
      <c r="C49" s="238"/>
      <c r="D49" s="234"/>
      <c r="E49" s="238"/>
      <c r="F49" s="53"/>
      <c r="G49" s="239"/>
      <c r="H49" s="217"/>
      <c r="I49" s="218"/>
      <c r="J49" s="219"/>
    </row>
    <row r="50" spans="1:10" x14ac:dyDescent="0.2">
      <c r="A50" s="30"/>
      <c r="B50" s="237"/>
      <c r="C50" s="238"/>
      <c r="D50" s="234"/>
      <c r="E50" s="238"/>
      <c r="F50" s="53"/>
      <c r="G50" s="239"/>
      <c r="H50" s="217"/>
      <c r="I50" s="218"/>
      <c r="J50" s="219"/>
    </row>
    <row r="51" spans="1:10" x14ac:dyDescent="0.2">
      <c r="A51" s="30"/>
      <c r="B51" s="237"/>
      <c r="C51" s="238"/>
      <c r="D51" s="234"/>
      <c r="E51" s="238"/>
      <c r="F51" s="53"/>
      <c r="G51" s="239"/>
      <c r="H51" s="217"/>
      <c r="I51" s="218"/>
      <c r="J51" s="219"/>
    </row>
    <row r="52" spans="1:10" x14ac:dyDescent="0.2">
      <c r="A52" s="30"/>
      <c r="B52" s="237"/>
      <c r="C52" s="238"/>
      <c r="D52" s="234"/>
      <c r="E52" s="238"/>
      <c r="F52" s="53"/>
      <c r="G52" s="239"/>
      <c r="H52" s="217"/>
      <c r="I52" s="218"/>
      <c r="J52" s="219"/>
    </row>
    <row r="53" spans="1:10" x14ac:dyDescent="0.2">
      <c r="A53" s="30"/>
      <c r="B53" s="237"/>
      <c r="C53" s="238"/>
      <c r="D53" s="234"/>
      <c r="E53" s="238"/>
      <c r="F53" s="53"/>
      <c r="G53" s="239"/>
      <c r="H53" s="217"/>
      <c r="I53" s="218"/>
      <c r="J53" s="219"/>
    </row>
    <row r="54" spans="1:10" x14ac:dyDescent="0.2">
      <c r="A54" s="30"/>
      <c r="B54" s="237"/>
      <c r="C54" s="238"/>
      <c r="D54" s="234"/>
      <c r="E54" s="238"/>
      <c r="F54" s="53"/>
      <c r="G54" s="239"/>
      <c r="H54" s="217"/>
      <c r="I54" s="218"/>
      <c r="J54" s="219"/>
    </row>
    <row r="55" spans="1:10" x14ac:dyDescent="0.2">
      <c r="A55" s="30"/>
      <c r="B55" s="237"/>
      <c r="C55" s="238"/>
      <c r="D55" s="234"/>
      <c r="E55" s="238"/>
      <c r="F55" s="53"/>
      <c r="G55" s="239"/>
      <c r="H55" s="217"/>
      <c r="I55" s="218"/>
      <c r="J55" s="219"/>
    </row>
    <row r="56" spans="1:10" x14ac:dyDescent="0.2">
      <c r="A56" s="30"/>
      <c r="B56" s="237"/>
      <c r="C56" s="238"/>
      <c r="D56" s="234"/>
      <c r="E56" s="238"/>
      <c r="F56" s="53"/>
      <c r="G56" s="239"/>
      <c r="H56" s="217"/>
      <c r="I56" s="218"/>
      <c r="J56" s="219"/>
    </row>
    <row r="57" spans="1:10" x14ac:dyDescent="0.2">
      <c r="A57" s="30"/>
      <c r="B57" s="237"/>
      <c r="C57" s="238"/>
      <c r="D57" s="234"/>
      <c r="E57" s="238"/>
      <c r="F57" s="53"/>
      <c r="G57" s="239"/>
      <c r="H57" s="217"/>
      <c r="I57" s="218"/>
      <c r="J57" s="219"/>
    </row>
    <row r="58" spans="1:10" x14ac:dyDescent="0.2">
      <c r="A58" s="30"/>
      <c r="B58" s="237"/>
      <c r="C58" s="238"/>
      <c r="D58" s="234"/>
      <c r="E58" s="238"/>
      <c r="F58" s="53"/>
      <c r="G58" s="239"/>
      <c r="H58" s="217"/>
      <c r="I58" s="218"/>
      <c r="J58" s="219"/>
    </row>
    <row r="59" spans="1:10" x14ac:dyDescent="0.2">
      <c r="A59" s="30"/>
      <c r="B59" s="237"/>
      <c r="C59" s="238"/>
      <c r="D59" s="234"/>
      <c r="E59" s="238"/>
      <c r="F59" s="53"/>
      <c r="G59" s="239"/>
      <c r="H59" s="217"/>
      <c r="I59" s="218"/>
      <c r="J59" s="219"/>
    </row>
    <row r="60" spans="1:10" x14ac:dyDescent="0.2">
      <c r="A60" s="30"/>
      <c r="B60" s="237"/>
      <c r="C60" s="238"/>
      <c r="D60" s="234"/>
      <c r="E60" s="238"/>
      <c r="F60" s="53"/>
      <c r="G60" s="239"/>
      <c r="H60" s="217"/>
      <c r="I60" s="218"/>
      <c r="J60" s="219"/>
    </row>
    <row r="61" spans="1:10" x14ac:dyDescent="0.2">
      <c r="A61" s="30"/>
      <c r="B61" s="237"/>
      <c r="C61" s="238"/>
      <c r="D61" s="234"/>
      <c r="E61" s="238"/>
      <c r="F61" s="53"/>
      <c r="G61" s="239"/>
      <c r="H61" s="217"/>
      <c r="I61" s="218"/>
      <c r="J61" s="219"/>
    </row>
    <row r="62" spans="1:10" x14ac:dyDescent="0.2">
      <c r="A62" s="30"/>
      <c r="B62" s="237"/>
      <c r="C62" s="238"/>
      <c r="D62" s="234"/>
      <c r="E62" s="238"/>
      <c r="F62" s="53"/>
      <c r="G62" s="239"/>
      <c r="H62" s="217"/>
      <c r="I62" s="218"/>
      <c r="J62" s="219"/>
    </row>
    <row r="63" spans="1:10" x14ac:dyDescent="0.2">
      <c r="A63" s="30"/>
      <c r="B63" s="237"/>
      <c r="C63" s="238"/>
      <c r="D63" s="234"/>
      <c r="E63" s="238"/>
      <c r="F63" s="53"/>
      <c r="G63" s="239"/>
      <c r="H63" s="217"/>
      <c r="I63" s="218"/>
      <c r="J63" s="219"/>
    </row>
    <row r="64" spans="1:10" x14ac:dyDescent="0.2">
      <c r="A64" s="30"/>
      <c r="B64" s="237"/>
      <c r="C64" s="238"/>
      <c r="D64" s="234"/>
      <c r="E64" s="238"/>
      <c r="F64" s="53"/>
      <c r="G64" s="239"/>
      <c r="H64" s="217"/>
      <c r="I64" s="218"/>
      <c r="J64" s="219"/>
    </row>
    <row r="65" spans="1:10" x14ac:dyDescent="0.2">
      <c r="A65" s="30"/>
      <c r="B65" s="237"/>
      <c r="C65" s="238"/>
      <c r="D65" s="234"/>
      <c r="E65" s="238"/>
      <c r="F65" s="53"/>
      <c r="G65" s="239"/>
      <c r="H65" s="217"/>
      <c r="I65" s="218"/>
      <c r="J65" s="219"/>
    </row>
    <row r="66" spans="1:10" x14ac:dyDescent="0.2">
      <c r="A66" s="30"/>
      <c r="B66" s="237"/>
      <c r="C66" s="238"/>
      <c r="D66" s="234"/>
      <c r="E66" s="238"/>
      <c r="F66" s="53"/>
      <c r="G66" s="239"/>
      <c r="H66" s="217"/>
      <c r="I66" s="218"/>
      <c r="J66" s="219"/>
    </row>
    <row r="67" spans="1:10" x14ac:dyDescent="0.2">
      <c r="A67" s="30"/>
      <c r="B67" s="237"/>
      <c r="C67" s="238"/>
      <c r="D67" s="234"/>
      <c r="E67" s="238"/>
      <c r="F67" s="53"/>
      <c r="G67" s="239"/>
      <c r="H67" s="217"/>
      <c r="I67" s="218"/>
      <c r="J67" s="219"/>
    </row>
    <row r="68" spans="1:10" x14ac:dyDescent="0.2">
      <c r="A68" s="30"/>
      <c r="B68" s="237"/>
      <c r="C68" s="238"/>
      <c r="D68" s="234"/>
      <c r="E68" s="238"/>
      <c r="F68" s="53"/>
      <c r="G68" s="239"/>
      <c r="H68" s="217"/>
      <c r="I68" s="218"/>
      <c r="J68" s="219"/>
    </row>
    <row r="69" spans="1:10" x14ac:dyDescent="0.2">
      <c r="A69" s="30"/>
      <c r="B69" s="237"/>
      <c r="C69" s="238"/>
      <c r="D69" s="234"/>
      <c r="E69" s="238"/>
      <c r="F69" s="53"/>
      <c r="G69" s="239"/>
      <c r="H69" s="217"/>
      <c r="I69" s="218"/>
      <c r="J69" s="219"/>
    </row>
    <row r="70" spans="1:10" s="110" customFormat="1" x14ac:dyDescent="0.2">
      <c r="A70" s="30" t="s">
        <v>4</v>
      </c>
      <c r="B70" s="83"/>
      <c r="C70" s="84"/>
      <c r="D70" s="84"/>
      <c r="E70" s="84"/>
      <c r="F70" s="85"/>
      <c r="G70" s="86"/>
      <c r="H70" s="229"/>
      <c r="I70" s="241"/>
      <c r="J70" s="89"/>
    </row>
    <row r="71" spans="1:10" s="110" customFormat="1" ht="12" x14ac:dyDescent="0.2">
      <c r="A71" s="30" t="s">
        <v>4</v>
      </c>
      <c r="B71" s="90" t="s">
        <v>3857</v>
      </c>
      <c r="C71" s="242"/>
      <c r="D71" s="242"/>
      <c r="E71" s="242"/>
      <c r="F71" s="243"/>
      <c r="G71" s="30"/>
      <c r="H71" s="230"/>
      <c r="I71" s="244"/>
      <c r="J71" s="198">
        <f>SUM(J8:J69)</f>
        <v>0</v>
      </c>
    </row>
    <row r="72" spans="1:10" s="110" customFormat="1" x14ac:dyDescent="0.2">
      <c r="A72" s="30" t="s">
        <v>4</v>
      </c>
      <c r="B72" s="96"/>
      <c r="C72" s="97"/>
      <c r="D72" s="97"/>
      <c r="E72" s="97"/>
      <c r="F72" s="98"/>
      <c r="G72" s="99"/>
      <c r="H72" s="231"/>
      <c r="I72" s="245"/>
      <c r="J72" s="102"/>
    </row>
  </sheetData>
  <sheetProtection algorithmName="SHA-512" hashValue="1qFuwLBYqjNETgkk8mLoIHBp0CuzjqtZFhLK/0LCOJWsSU10AZ+5lcM2RvUy9nNHiknr7OKOvTyfW9b3UaYJEg==" saltValue="eO4Y1LlMzmASZI4tdCbK4Q==" spinCount="100000" sheet="1" objects="1" scenarios="1"/>
  <dataConsolidate link="1"/>
  <pageMargins left="0.59055118110236227" right="0.19685039370078741" top="0.59055118110236227" bottom="0.59055118110236227" header="0.19685039370078741" footer="0.19685039370078741"/>
  <pageSetup paperSize="9" firstPageNumber="6" orientation="portrait" cellComments="atEnd" r:id="rId1"/>
  <headerFooter>
    <oddFooter>&amp;RC3-&amp;P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tabColor rgb="FFFF0000"/>
  </sheetPr>
  <dimension ref="A1:DF100"/>
  <sheetViews>
    <sheetView view="pageBreakPreview" topLeftCell="B1" zoomScaleNormal="75" zoomScaleSheetLayoutView="100" workbookViewId="0">
      <pane xSplit="7" ySplit="7" topLeftCell="I8" activePane="bottomRight" state="frozenSplit"/>
      <selection activeCell="L17" sqref="L17"/>
      <selection pane="topRight" activeCell="L17" sqref="L17"/>
      <selection pane="bottomLeft" activeCell="L17" sqref="L17"/>
      <selection pane="bottomRight" activeCell="N53" sqref="N53:N54"/>
    </sheetView>
  </sheetViews>
  <sheetFormatPr defaultColWidth="9.109375" defaultRowHeight="11.4" x14ac:dyDescent="0.2"/>
  <cols>
    <col min="1" max="1" width="10.44140625" style="113" hidden="1" customWidth="1"/>
    <col min="2" max="2" width="8.33203125" style="252" customWidth="1"/>
    <col min="3" max="3" width="8.6640625" style="252" customWidth="1"/>
    <col min="4" max="4" width="3.33203125" style="252" customWidth="1"/>
    <col min="5" max="5" width="3.33203125" style="253" customWidth="1"/>
    <col min="6" max="6" width="34.6640625" style="254" customWidth="1"/>
    <col min="7" max="7" width="9.6640625" style="117" customWidth="1"/>
    <col min="8" max="8" width="8.6640625" style="117" customWidth="1"/>
    <col min="9" max="9" width="9.6640625" style="255" customWidth="1"/>
    <col min="10" max="10" width="10.6640625" style="255" customWidth="1"/>
    <col min="11" max="110" width="9.109375" style="116"/>
    <col min="111" max="16384" width="9.109375" style="117"/>
  </cols>
  <sheetData>
    <row r="1" spans="1:110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</row>
    <row r="2" spans="1:110" s="108" customFormat="1" ht="12" x14ac:dyDescent="0.25">
      <c r="A2" s="127" t="s">
        <v>5</v>
      </c>
      <c r="B2" s="128" t="s">
        <v>5005</v>
      </c>
      <c r="C2" s="128" t="s">
        <v>5006</v>
      </c>
      <c r="D2" s="23"/>
      <c r="E2" s="23"/>
      <c r="F2" s="23"/>
      <c r="G2" s="23"/>
      <c r="H2" s="24"/>
      <c r="I2" s="24"/>
      <c r="J2" s="25" t="s">
        <v>4577</v>
      </c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</row>
    <row r="3" spans="1:110" s="108" customFormat="1" ht="12" x14ac:dyDescent="0.25">
      <c r="A3" s="127" t="s">
        <v>5</v>
      </c>
      <c r="B3" s="128"/>
      <c r="C3" s="128" t="s">
        <v>5007</v>
      </c>
      <c r="D3" s="23"/>
      <c r="E3" s="23"/>
      <c r="F3" s="23"/>
      <c r="G3" s="23"/>
      <c r="H3" s="24"/>
      <c r="I3" s="24"/>
      <c r="J3" s="25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</row>
    <row r="4" spans="1:110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109"/>
    </row>
    <row r="5" spans="1:110" s="110" customFormat="1" ht="12" x14ac:dyDescent="0.2">
      <c r="A5" s="30" t="s">
        <v>6</v>
      </c>
      <c r="B5" s="204" t="s">
        <v>54</v>
      </c>
      <c r="C5" s="205"/>
      <c r="D5" s="205"/>
      <c r="E5" s="206"/>
      <c r="F5" s="207" t="s">
        <v>46</v>
      </c>
      <c r="G5" s="207" t="s">
        <v>47</v>
      </c>
      <c r="H5" s="208" t="s">
        <v>3848</v>
      </c>
      <c r="I5" s="208" t="s">
        <v>49</v>
      </c>
      <c r="J5" s="208" t="s">
        <v>3849</v>
      </c>
    </row>
    <row r="6" spans="1:110" s="110" customFormat="1" ht="12" x14ac:dyDescent="0.2">
      <c r="A6" s="30" t="s">
        <v>6</v>
      </c>
      <c r="B6" s="209"/>
      <c r="C6" s="210"/>
      <c r="D6" s="210"/>
      <c r="E6" s="211"/>
      <c r="F6" s="212"/>
      <c r="G6" s="212"/>
      <c r="H6" s="213"/>
      <c r="I6" s="213"/>
      <c r="J6" s="213"/>
    </row>
    <row r="7" spans="1:110" s="110" customFormat="1" ht="48" hidden="1" x14ac:dyDescent="0.2">
      <c r="A7" s="30"/>
      <c r="B7" s="237"/>
      <c r="C7" s="237"/>
      <c r="D7" s="237"/>
      <c r="E7" s="237"/>
      <c r="F7" s="43" t="s">
        <v>899</v>
      </c>
      <c r="G7" s="256"/>
      <c r="H7" s="217"/>
      <c r="I7" s="257"/>
      <c r="J7" s="258"/>
    </row>
    <row r="8" spans="1:110" ht="36" x14ac:dyDescent="0.2">
      <c r="A8" s="30" t="s">
        <v>55</v>
      </c>
      <c r="B8" s="232" t="s">
        <v>1789</v>
      </c>
      <c r="C8" s="233"/>
      <c r="D8" s="234"/>
      <c r="E8" s="235"/>
      <c r="F8" s="43" t="s">
        <v>3774</v>
      </c>
      <c r="G8" s="236"/>
      <c r="H8" s="214"/>
      <c r="I8" s="215"/>
      <c r="J8" s="216"/>
    </row>
    <row r="9" spans="1:110" x14ac:dyDescent="0.2">
      <c r="A9" s="30"/>
      <c r="B9" s="237"/>
      <c r="C9" s="238"/>
      <c r="D9" s="234"/>
      <c r="E9" s="238"/>
      <c r="F9" s="53"/>
      <c r="G9" s="239"/>
      <c r="H9" s="217"/>
      <c r="I9" s="218"/>
      <c r="J9" s="219"/>
    </row>
    <row r="10" spans="1:110" ht="22.8" hidden="1" x14ac:dyDescent="0.2">
      <c r="A10" s="30" t="s">
        <v>3</v>
      </c>
      <c r="B10" s="240" t="s">
        <v>3775</v>
      </c>
      <c r="C10" s="233"/>
      <c r="D10" s="275"/>
      <c r="E10" s="238"/>
      <c r="F10" s="31" t="s">
        <v>4235</v>
      </c>
      <c r="G10" s="236" t="s">
        <v>2</v>
      </c>
      <c r="H10" s="214"/>
      <c r="I10" s="215"/>
      <c r="J10" s="216"/>
    </row>
    <row r="11" spans="1:110" ht="22.8" x14ac:dyDescent="0.2">
      <c r="A11" s="30" t="s">
        <v>3</v>
      </c>
      <c r="B11" s="240" t="s">
        <v>3776</v>
      </c>
      <c r="C11" s="233"/>
      <c r="D11" s="234"/>
      <c r="E11" s="235"/>
      <c r="F11" s="53" t="s">
        <v>5407</v>
      </c>
      <c r="G11" s="236" t="s">
        <v>2</v>
      </c>
      <c r="H11" s="214">
        <v>350</v>
      </c>
      <c r="I11" s="56"/>
      <c r="J11" s="216">
        <f>IF(ISNUMBER(H11),H11*I11,IF(H11="-","rate only"," "))</f>
        <v>0</v>
      </c>
    </row>
    <row r="12" spans="1:110" x14ac:dyDescent="0.2">
      <c r="A12" s="30"/>
      <c r="B12" s="237"/>
      <c r="C12" s="238"/>
      <c r="D12" s="234"/>
      <c r="E12" s="238"/>
      <c r="F12" s="53"/>
      <c r="G12" s="239"/>
      <c r="H12" s="217"/>
      <c r="I12" s="218"/>
      <c r="J12" s="219"/>
    </row>
    <row r="13" spans="1:110" ht="22.8" hidden="1" x14ac:dyDescent="0.2">
      <c r="A13" s="30" t="s">
        <v>3</v>
      </c>
      <c r="B13" s="240" t="s">
        <v>3777</v>
      </c>
      <c r="C13" s="233"/>
      <c r="D13" s="275"/>
      <c r="E13" s="238"/>
      <c r="F13" s="31" t="s">
        <v>4236</v>
      </c>
      <c r="G13" s="236" t="s">
        <v>2</v>
      </c>
      <c r="H13" s="214"/>
      <c r="I13" s="215"/>
      <c r="J13" s="216"/>
    </row>
    <row r="14" spans="1:110" x14ac:dyDescent="0.2">
      <c r="A14" s="30" t="s">
        <v>3</v>
      </c>
      <c r="B14" s="240" t="s">
        <v>3778</v>
      </c>
      <c r="C14" s="233"/>
      <c r="D14" s="234"/>
      <c r="E14" s="235"/>
      <c r="F14" s="53" t="s">
        <v>5398</v>
      </c>
      <c r="G14" s="236" t="s">
        <v>2</v>
      </c>
      <c r="H14" s="214">
        <v>350</v>
      </c>
      <c r="I14" s="56"/>
      <c r="J14" s="216">
        <f>IF(ISNUMBER(H14),H14*I14,IF(H14="-","rate only"," "))</f>
        <v>0</v>
      </c>
    </row>
    <row r="15" spans="1:110" x14ac:dyDescent="0.2">
      <c r="A15" s="30"/>
      <c r="B15" s="237"/>
      <c r="C15" s="238"/>
      <c r="D15" s="234"/>
      <c r="E15" s="238"/>
      <c r="F15" s="53"/>
      <c r="G15" s="239"/>
      <c r="H15" s="217"/>
      <c r="I15" s="218"/>
      <c r="J15" s="219"/>
    </row>
    <row r="16" spans="1:110" ht="22.8" hidden="1" x14ac:dyDescent="0.2">
      <c r="A16" s="30" t="s">
        <v>3</v>
      </c>
      <c r="B16" s="240" t="s">
        <v>3779</v>
      </c>
      <c r="C16" s="233"/>
      <c r="D16" s="275"/>
      <c r="E16" s="238"/>
      <c r="F16" s="31" t="s">
        <v>4237</v>
      </c>
      <c r="G16" s="236" t="s">
        <v>2</v>
      </c>
      <c r="H16" s="214"/>
      <c r="I16" s="215"/>
      <c r="J16" s="216"/>
    </row>
    <row r="17" spans="1:10" ht="22.8" x14ac:dyDescent="0.2">
      <c r="A17" s="30" t="s">
        <v>3</v>
      </c>
      <c r="B17" s="240" t="s">
        <v>3780</v>
      </c>
      <c r="C17" s="233"/>
      <c r="D17" s="234"/>
      <c r="E17" s="235"/>
      <c r="F17" s="53" t="s">
        <v>1787</v>
      </c>
      <c r="G17" s="236" t="s">
        <v>29</v>
      </c>
      <c r="H17" s="214">
        <v>25</v>
      </c>
      <c r="I17" s="56"/>
      <c r="J17" s="216">
        <f>IF(ISNUMBER(H17),H17*I17,IF(H17="-","rate only"," "))</f>
        <v>0</v>
      </c>
    </row>
    <row r="18" spans="1:10" x14ac:dyDescent="0.2">
      <c r="A18" s="30"/>
      <c r="B18" s="237"/>
      <c r="C18" s="238"/>
      <c r="D18" s="234"/>
      <c r="E18" s="238"/>
      <c r="F18" s="53"/>
      <c r="G18" s="239"/>
      <c r="H18" s="217"/>
      <c r="I18" s="218"/>
      <c r="J18" s="219"/>
    </row>
    <row r="19" spans="1:10" ht="22.8" hidden="1" x14ac:dyDescent="0.2">
      <c r="A19" s="30" t="s">
        <v>3</v>
      </c>
      <c r="B19" s="240" t="s">
        <v>3781</v>
      </c>
      <c r="C19" s="233"/>
      <c r="D19" s="275"/>
      <c r="E19" s="238"/>
      <c r="F19" s="31" t="s">
        <v>4238</v>
      </c>
      <c r="G19" s="236" t="s">
        <v>2</v>
      </c>
      <c r="H19" s="214"/>
      <c r="I19" s="215"/>
      <c r="J19" s="216"/>
    </row>
    <row r="20" spans="1:10" x14ac:dyDescent="0.2">
      <c r="A20" s="30" t="s">
        <v>3</v>
      </c>
      <c r="B20" s="240" t="s">
        <v>3782</v>
      </c>
      <c r="C20" s="233"/>
      <c r="D20" s="234"/>
      <c r="E20" s="235"/>
      <c r="F20" s="53" t="s">
        <v>1786</v>
      </c>
      <c r="G20" s="236" t="s">
        <v>28</v>
      </c>
      <c r="H20" s="214">
        <v>350</v>
      </c>
      <c r="I20" s="56"/>
      <c r="J20" s="216">
        <f>IF(ISNUMBER(H20),H20*I20,IF(H20="-","rate only"," "))</f>
        <v>0</v>
      </c>
    </row>
    <row r="21" spans="1:10" x14ac:dyDescent="0.2">
      <c r="A21" s="30"/>
      <c r="B21" s="237"/>
      <c r="C21" s="238"/>
      <c r="D21" s="234"/>
      <c r="E21" s="238"/>
      <c r="F21" s="53"/>
      <c r="G21" s="239"/>
      <c r="H21" s="217"/>
      <c r="I21" s="218"/>
      <c r="J21" s="219"/>
    </row>
    <row r="22" spans="1:10" ht="12" x14ac:dyDescent="0.2">
      <c r="A22" s="30" t="s">
        <v>55</v>
      </c>
      <c r="B22" s="232" t="s">
        <v>1790</v>
      </c>
      <c r="C22" s="233"/>
      <c r="D22" s="234"/>
      <c r="E22" s="235"/>
      <c r="F22" s="43" t="s">
        <v>1791</v>
      </c>
      <c r="G22" s="236" t="s">
        <v>2</v>
      </c>
      <c r="H22" s="214">
        <v>350</v>
      </c>
      <c r="I22" s="56"/>
      <c r="J22" s="216">
        <f>IF(ISNUMBER(H22),H22*I22,IF(H22="-","rate only"," "))</f>
        <v>0</v>
      </c>
    </row>
    <row r="23" spans="1:10" x14ac:dyDescent="0.2">
      <c r="A23" s="30"/>
      <c r="B23" s="237"/>
      <c r="C23" s="238"/>
      <c r="D23" s="234"/>
      <c r="E23" s="238"/>
      <c r="F23" s="53"/>
      <c r="G23" s="239"/>
      <c r="H23" s="217"/>
      <c r="I23" s="218"/>
      <c r="J23" s="219"/>
    </row>
    <row r="24" spans="1:10" ht="24" hidden="1" x14ac:dyDescent="0.2">
      <c r="A24" s="30" t="s">
        <v>55</v>
      </c>
      <c r="B24" s="232" t="s">
        <v>1792</v>
      </c>
      <c r="C24" s="233"/>
      <c r="D24" s="234"/>
      <c r="E24" s="235"/>
      <c r="F24" s="43" t="s">
        <v>3783</v>
      </c>
      <c r="G24" s="236"/>
      <c r="H24" s="214"/>
      <c r="I24" s="215"/>
      <c r="J24" s="216"/>
    </row>
    <row r="25" spans="1:10" hidden="1" x14ac:dyDescent="0.2">
      <c r="A25" s="30"/>
      <c r="B25" s="237"/>
      <c r="C25" s="238"/>
      <c r="D25" s="234"/>
      <c r="E25" s="238"/>
      <c r="F25" s="53"/>
      <c r="G25" s="239"/>
      <c r="H25" s="217"/>
      <c r="I25" s="218"/>
      <c r="J25" s="219"/>
    </row>
    <row r="26" spans="1:10" ht="22.8" hidden="1" x14ac:dyDescent="0.2">
      <c r="A26" s="30" t="s">
        <v>3</v>
      </c>
      <c r="B26" s="240" t="s">
        <v>3784</v>
      </c>
      <c r="C26" s="233"/>
      <c r="D26" s="275"/>
      <c r="E26" s="238"/>
      <c r="F26" s="31" t="s">
        <v>4239</v>
      </c>
      <c r="G26" s="236" t="s">
        <v>99</v>
      </c>
      <c r="H26" s="214"/>
      <c r="I26" s="215"/>
      <c r="J26" s="216"/>
    </row>
    <row r="27" spans="1:10" ht="22.8" hidden="1" x14ac:dyDescent="0.2">
      <c r="A27" s="30" t="s">
        <v>3</v>
      </c>
      <c r="B27" s="240" t="s">
        <v>3785</v>
      </c>
      <c r="C27" s="233"/>
      <c r="D27" s="275"/>
      <c r="E27" s="238"/>
      <c r="F27" s="31" t="s">
        <v>1788</v>
      </c>
      <c r="G27" s="236" t="s">
        <v>28</v>
      </c>
      <c r="H27" s="214"/>
      <c r="I27" s="215"/>
      <c r="J27" s="216"/>
    </row>
    <row r="28" spans="1:10" ht="45.6" hidden="1" x14ac:dyDescent="0.2">
      <c r="A28" s="30" t="s">
        <v>3</v>
      </c>
      <c r="B28" s="240" t="s">
        <v>3786</v>
      </c>
      <c r="C28" s="233"/>
      <c r="D28" s="275"/>
      <c r="E28" s="238"/>
      <c r="F28" s="31" t="s">
        <v>4240</v>
      </c>
      <c r="G28" s="236" t="s">
        <v>99</v>
      </c>
      <c r="H28" s="214"/>
      <c r="I28" s="215"/>
      <c r="J28" s="216"/>
    </row>
    <row r="29" spans="1:10" ht="22.8" hidden="1" x14ac:dyDescent="0.2">
      <c r="A29" s="30" t="s">
        <v>3</v>
      </c>
      <c r="B29" s="240" t="s">
        <v>3787</v>
      </c>
      <c r="C29" s="233"/>
      <c r="D29" s="275"/>
      <c r="E29" s="238"/>
      <c r="F29" s="31" t="s">
        <v>3788</v>
      </c>
      <c r="G29" s="236" t="s">
        <v>8</v>
      </c>
      <c r="H29" s="214"/>
      <c r="I29" s="215"/>
      <c r="J29" s="216"/>
    </row>
    <row r="30" spans="1:10" ht="24" hidden="1" x14ac:dyDescent="0.2">
      <c r="A30" s="30" t="s">
        <v>55</v>
      </c>
      <c r="B30" s="232" t="s">
        <v>1793</v>
      </c>
      <c r="C30" s="233"/>
      <c r="D30" s="234"/>
      <c r="E30" s="235"/>
      <c r="F30" s="43" t="s">
        <v>3789</v>
      </c>
      <c r="G30" s="236"/>
      <c r="H30" s="214"/>
      <c r="I30" s="215"/>
      <c r="J30" s="216"/>
    </row>
    <row r="31" spans="1:10" hidden="1" x14ac:dyDescent="0.2">
      <c r="A31" s="30"/>
      <c r="B31" s="237"/>
      <c r="C31" s="238"/>
      <c r="D31" s="234"/>
      <c r="E31" s="238"/>
      <c r="F31" s="53"/>
      <c r="G31" s="239"/>
      <c r="H31" s="217"/>
      <c r="I31" s="218"/>
      <c r="J31" s="219"/>
    </row>
    <row r="32" spans="1:10" ht="22.8" hidden="1" x14ac:dyDescent="0.2">
      <c r="A32" s="30" t="s">
        <v>3</v>
      </c>
      <c r="B32" s="240" t="s">
        <v>3790</v>
      </c>
      <c r="C32" s="233"/>
      <c r="D32" s="275"/>
      <c r="E32" s="238"/>
      <c r="F32" s="31" t="s">
        <v>4241</v>
      </c>
      <c r="G32" s="236" t="s">
        <v>99</v>
      </c>
      <c r="H32" s="214"/>
      <c r="I32" s="215"/>
      <c r="J32" s="216"/>
    </row>
    <row r="33" spans="1:10" ht="45.6" hidden="1" x14ac:dyDescent="0.2">
      <c r="A33" s="30" t="s">
        <v>3</v>
      </c>
      <c r="B33" s="240" t="s">
        <v>3791</v>
      </c>
      <c r="C33" s="233"/>
      <c r="D33" s="275"/>
      <c r="E33" s="238"/>
      <c r="F33" s="31" t="s">
        <v>4242</v>
      </c>
      <c r="G33" s="236" t="s">
        <v>99</v>
      </c>
      <c r="H33" s="214"/>
      <c r="I33" s="215"/>
      <c r="J33" s="216"/>
    </row>
    <row r="34" spans="1:10" ht="22.8" hidden="1" x14ac:dyDescent="0.2">
      <c r="A34" s="30" t="s">
        <v>3</v>
      </c>
      <c r="B34" s="240" t="s">
        <v>3792</v>
      </c>
      <c r="C34" s="233"/>
      <c r="D34" s="275"/>
      <c r="E34" s="238"/>
      <c r="F34" s="31" t="s">
        <v>3788</v>
      </c>
      <c r="G34" s="236" t="s">
        <v>99</v>
      </c>
      <c r="H34" s="214"/>
      <c r="I34" s="215"/>
      <c r="J34" s="216"/>
    </row>
    <row r="35" spans="1:10" ht="12" hidden="1" x14ac:dyDescent="0.2">
      <c r="A35" s="30" t="s">
        <v>55</v>
      </c>
      <c r="B35" s="232" t="s">
        <v>3793</v>
      </c>
      <c r="C35" s="233"/>
      <c r="D35" s="234"/>
      <c r="E35" s="235"/>
      <c r="F35" s="43" t="s">
        <v>3794</v>
      </c>
      <c r="G35" s="236"/>
      <c r="H35" s="214"/>
      <c r="I35" s="215"/>
      <c r="J35" s="216"/>
    </row>
    <row r="36" spans="1:10" hidden="1" x14ac:dyDescent="0.2">
      <c r="A36" s="30"/>
      <c r="B36" s="237"/>
      <c r="C36" s="238"/>
      <c r="D36" s="234"/>
      <c r="E36" s="238"/>
      <c r="F36" s="53"/>
      <c r="G36" s="239"/>
      <c r="H36" s="217"/>
      <c r="I36" s="218"/>
      <c r="J36" s="219"/>
    </row>
    <row r="37" spans="1:10" hidden="1" x14ac:dyDescent="0.2">
      <c r="A37" s="30" t="s">
        <v>3</v>
      </c>
      <c r="B37" s="240" t="s">
        <v>3795</v>
      </c>
      <c r="C37" s="233"/>
      <c r="D37" s="275"/>
      <c r="E37" s="238"/>
      <c r="F37" s="31" t="s">
        <v>1798</v>
      </c>
      <c r="G37" s="236" t="s">
        <v>99</v>
      </c>
      <c r="H37" s="214"/>
      <c r="I37" s="215"/>
      <c r="J37" s="216"/>
    </row>
    <row r="38" spans="1:10" hidden="1" x14ac:dyDescent="0.2">
      <c r="A38" s="30" t="s">
        <v>3</v>
      </c>
      <c r="B38" s="240" t="s">
        <v>3796</v>
      </c>
      <c r="C38" s="233"/>
      <c r="D38" s="275"/>
      <c r="E38" s="238"/>
      <c r="F38" s="31" t="s">
        <v>1799</v>
      </c>
      <c r="G38" s="236" t="s">
        <v>99</v>
      </c>
      <c r="H38" s="214"/>
      <c r="I38" s="215"/>
      <c r="J38" s="216"/>
    </row>
    <row r="39" spans="1:10" ht="24" hidden="1" x14ac:dyDescent="0.2">
      <c r="A39" s="30" t="s">
        <v>55</v>
      </c>
      <c r="B39" s="232" t="s">
        <v>1794</v>
      </c>
      <c r="C39" s="233"/>
      <c r="D39" s="234"/>
      <c r="E39" s="235"/>
      <c r="F39" s="43" t="s">
        <v>3644</v>
      </c>
      <c r="G39" s="236"/>
      <c r="H39" s="214"/>
      <c r="I39" s="215"/>
      <c r="J39" s="216"/>
    </row>
    <row r="40" spans="1:10" hidden="1" x14ac:dyDescent="0.2">
      <c r="A40" s="30"/>
      <c r="B40" s="237"/>
      <c r="C40" s="238"/>
      <c r="D40" s="234"/>
      <c r="E40" s="238"/>
      <c r="F40" s="53"/>
      <c r="G40" s="239"/>
      <c r="H40" s="217"/>
      <c r="I40" s="218"/>
      <c r="J40" s="219"/>
    </row>
    <row r="41" spans="1:10" hidden="1" x14ac:dyDescent="0.2">
      <c r="A41" s="30" t="s">
        <v>56</v>
      </c>
      <c r="B41" s="240" t="s">
        <v>1795</v>
      </c>
      <c r="C41" s="233"/>
      <c r="D41" s="234"/>
      <c r="E41" s="235"/>
      <c r="F41" s="53" t="s">
        <v>1803</v>
      </c>
      <c r="G41" s="236" t="s">
        <v>19</v>
      </c>
      <c r="H41" s="214"/>
      <c r="I41" s="215"/>
      <c r="J41" s="216"/>
    </row>
    <row r="42" spans="1:10" hidden="1" x14ac:dyDescent="0.2">
      <c r="A42" s="30"/>
      <c r="B42" s="237"/>
      <c r="C42" s="238"/>
      <c r="D42" s="234"/>
      <c r="E42" s="238"/>
      <c r="F42" s="53"/>
      <c r="G42" s="239"/>
      <c r="H42" s="217"/>
      <c r="I42" s="218"/>
      <c r="J42" s="219"/>
    </row>
    <row r="43" spans="1:10" hidden="1" x14ac:dyDescent="0.2">
      <c r="A43" s="30" t="s">
        <v>56</v>
      </c>
      <c r="B43" s="240" t="s">
        <v>1796</v>
      </c>
      <c r="C43" s="233"/>
      <c r="D43" s="234"/>
      <c r="E43" s="235"/>
      <c r="F43" s="53" t="s">
        <v>1744</v>
      </c>
      <c r="G43" s="236"/>
      <c r="H43" s="214"/>
      <c r="I43" s="215"/>
      <c r="J43" s="216"/>
    </row>
    <row r="44" spans="1:10" hidden="1" x14ac:dyDescent="0.2">
      <c r="A44" s="30"/>
      <c r="B44" s="237"/>
      <c r="C44" s="238"/>
      <c r="D44" s="234"/>
      <c r="E44" s="238"/>
      <c r="F44" s="53"/>
      <c r="G44" s="239"/>
      <c r="H44" s="217"/>
      <c r="I44" s="218"/>
      <c r="J44" s="219"/>
    </row>
    <row r="45" spans="1:10" hidden="1" x14ac:dyDescent="0.2">
      <c r="A45" s="30" t="s">
        <v>3</v>
      </c>
      <c r="B45" s="276"/>
      <c r="C45" s="276"/>
      <c r="D45" s="276"/>
      <c r="E45" s="238"/>
      <c r="F45" s="53" t="s">
        <v>1742</v>
      </c>
      <c r="G45" s="236" t="s">
        <v>19</v>
      </c>
      <c r="H45" s="214"/>
      <c r="I45" s="215"/>
      <c r="J45" s="216"/>
    </row>
    <row r="46" spans="1:10" ht="24" hidden="1" x14ac:dyDescent="0.2">
      <c r="A46" s="30" t="s">
        <v>55</v>
      </c>
      <c r="B46" s="232" t="s">
        <v>1797</v>
      </c>
      <c r="C46" s="233"/>
      <c r="D46" s="234"/>
      <c r="E46" s="235"/>
      <c r="F46" s="43" t="s">
        <v>1746</v>
      </c>
      <c r="G46" s="236" t="s">
        <v>28</v>
      </c>
      <c r="H46" s="214"/>
      <c r="I46" s="215"/>
      <c r="J46" s="216"/>
    </row>
    <row r="47" spans="1:10" hidden="1" x14ac:dyDescent="0.2">
      <c r="A47" s="30"/>
      <c r="B47" s="237"/>
      <c r="C47" s="238"/>
      <c r="D47" s="234"/>
      <c r="E47" s="238"/>
      <c r="F47" s="53"/>
      <c r="G47" s="239"/>
      <c r="H47" s="217"/>
      <c r="I47" s="218"/>
      <c r="J47" s="219"/>
    </row>
    <row r="48" spans="1:10" ht="24" hidden="1" x14ac:dyDescent="0.2">
      <c r="A48" s="30" t="s">
        <v>55</v>
      </c>
      <c r="B48" s="232" t="s">
        <v>1800</v>
      </c>
      <c r="C48" s="233"/>
      <c r="D48" s="234"/>
      <c r="E48" s="235"/>
      <c r="F48" s="43" t="s">
        <v>1756</v>
      </c>
      <c r="G48" s="236"/>
      <c r="H48" s="214"/>
      <c r="I48" s="215"/>
      <c r="J48" s="216"/>
    </row>
    <row r="49" spans="1:10" hidden="1" x14ac:dyDescent="0.2">
      <c r="A49" s="30"/>
      <c r="B49" s="237"/>
      <c r="C49" s="238"/>
      <c r="D49" s="234"/>
      <c r="E49" s="238"/>
      <c r="F49" s="53"/>
      <c r="G49" s="239"/>
      <c r="H49" s="217"/>
      <c r="I49" s="218"/>
      <c r="J49" s="219"/>
    </row>
    <row r="50" spans="1:10" hidden="1" x14ac:dyDescent="0.2">
      <c r="A50" s="30" t="s">
        <v>3</v>
      </c>
      <c r="B50" s="240" t="s">
        <v>1801</v>
      </c>
      <c r="C50" s="233"/>
      <c r="D50" s="275"/>
      <c r="E50" s="238"/>
      <c r="F50" s="31" t="s">
        <v>828</v>
      </c>
      <c r="G50" s="236" t="s">
        <v>26</v>
      </c>
      <c r="H50" s="214"/>
      <c r="I50" s="215"/>
      <c r="J50" s="216"/>
    </row>
    <row r="51" spans="1:10" hidden="1" x14ac:dyDescent="0.2">
      <c r="A51" s="30" t="s">
        <v>3</v>
      </c>
      <c r="B51" s="240" t="s">
        <v>1802</v>
      </c>
      <c r="C51" s="233"/>
      <c r="D51" s="275"/>
      <c r="E51" s="238"/>
      <c r="F51" s="31" t="s">
        <v>1759</v>
      </c>
      <c r="G51" s="236" t="s">
        <v>26</v>
      </c>
      <c r="H51" s="214"/>
      <c r="I51" s="215"/>
      <c r="J51" s="216"/>
    </row>
    <row r="52" spans="1:10" hidden="1" x14ac:dyDescent="0.2">
      <c r="A52" s="30" t="s">
        <v>3</v>
      </c>
      <c r="B52" s="240" t="s">
        <v>3797</v>
      </c>
      <c r="C52" s="233"/>
      <c r="D52" s="275"/>
      <c r="E52" s="238"/>
      <c r="F52" s="31" t="s">
        <v>830</v>
      </c>
      <c r="G52" s="236" t="s">
        <v>29</v>
      </c>
      <c r="H52" s="214"/>
      <c r="I52" s="215"/>
      <c r="J52" s="216"/>
    </row>
    <row r="53" spans="1:10" x14ac:dyDescent="0.2">
      <c r="A53" s="30"/>
      <c r="B53" s="237"/>
      <c r="C53" s="238"/>
      <c r="D53" s="234"/>
      <c r="E53" s="238"/>
      <c r="F53" s="53"/>
      <c r="G53" s="239"/>
      <c r="H53" s="217"/>
      <c r="I53" s="218"/>
      <c r="J53" s="219"/>
    </row>
    <row r="54" spans="1:10" x14ac:dyDescent="0.2">
      <c r="A54" s="30"/>
      <c r="B54" s="237"/>
      <c r="C54" s="238"/>
      <c r="D54" s="234"/>
      <c r="E54" s="238"/>
      <c r="F54" s="53"/>
      <c r="G54" s="239"/>
      <c r="H54" s="217"/>
      <c r="I54" s="218"/>
      <c r="J54" s="219"/>
    </row>
    <row r="55" spans="1:10" x14ac:dyDescent="0.2">
      <c r="A55" s="30"/>
      <c r="B55" s="237"/>
      <c r="C55" s="238"/>
      <c r="D55" s="234"/>
      <c r="E55" s="238"/>
      <c r="F55" s="53"/>
      <c r="G55" s="239"/>
      <c r="H55" s="217"/>
      <c r="I55" s="218"/>
      <c r="J55" s="219"/>
    </row>
    <row r="56" spans="1:10" x14ac:dyDescent="0.2">
      <c r="A56" s="30"/>
      <c r="B56" s="237"/>
      <c r="C56" s="238"/>
      <c r="D56" s="234"/>
      <c r="E56" s="238"/>
      <c r="F56" s="53"/>
      <c r="G56" s="239"/>
      <c r="H56" s="217"/>
      <c r="I56" s="218"/>
      <c r="J56" s="219"/>
    </row>
    <row r="57" spans="1:10" x14ac:dyDescent="0.2">
      <c r="A57" s="30"/>
      <c r="B57" s="237"/>
      <c r="C57" s="238"/>
      <c r="D57" s="234"/>
      <c r="E57" s="238"/>
      <c r="F57" s="53"/>
      <c r="G57" s="239"/>
      <c r="H57" s="217"/>
      <c r="I57" s="218"/>
      <c r="J57" s="219"/>
    </row>
    <row r="58" spans="1:10" x14ac:dyDescent="0.2">
      <c r="A58" s="30"/>
      <c r="B58" s="237"/>
      <c r="C58" s="238"/>
      <c r="D58" s="234"/>
      <c r="E58" s="238"/>
      <c r="F58" s="53"/>
      <c r="G58" s="239"/>
      <c r="H58" s="217"/>
      <c r="I58" s="218"/>
      <c r="J58" s="219"/>
    </row>
    <row r="59" spans="1:10" x14ac:dyDescent="0.2">
      <c r="A59" s="30"/>
      <c r="B59" s="237"/>
      <c r="C59" s="238"/>
      <c r="D59" s="234"/>
      <c r="E59" s="238"/>
      <c r="F59" s="53"/>
      <c r="G59" s="239"/>
      <c r="H59" s="217"/>
      <c r="I59" s="218"/>
      <c r="J59" s="219"/>
    </row>
    <row r="60" spans="1:10" x14ac:dyDescent="0.2">
      <c r="A60" s="30"/>
      <c r="B60" s="237"/>
      <c r="C60" s="238"/>
      <c r="D60" s="234"/>
      <c r="E60" s="238"/>
      <c r="F60" s="53"/>
      <c r="G60" s="239"/>
      <c r="H60" s="217"/>
      <c r="I60" s="218"/>
      <c r="J60" s="219"/>
    </row>
    <row r="61" spans="1:10" x14ac:dyDescent="0.2">
      <c r="A61" s="30"/>
      <c r="B61" s="237"/>
      <c r="C61" s="238"/>
      <c r="D61" s="234"/>
      <c r="E61" s="238"/>
      <c r="F61" s="53"/>
      <c r="G61" s="239"/>
      <c r="H61" s="217"/>
      <c r="I61" s="218"/>
      <c r="J61" s="219"/>
    </row>
    <row r="62" spans="1:10" x14ac:dyDescent="0.2">
      <c r="A62" s="30"/>
      <c r="B62" s="237"/>
      <c r="C62" s="238"/>
      <c r="D62" s="234"/>
      <c r="E62" s="238"/>
      <c r="F62" s="53"/>
      <c r="G62" s="239"/>
      <c r="H62" s="217"/>
      <c r="I62" s="218"/>
      <c r="J62" s="219"/>
    </row>
    <row r="63" spans="1:10" x14ac:dyDescent="0.2">
      <c r="A63" s="30"/>
      <c r="B63" s="237"/>
      <c r="C63" s="238"/>
      <c r="D63" s="234"/>
      <c r="E63" s="238"/>
      <c r="F63" s="53"/>
      <c r="G63" s="239"/>
      <c r="H63" s="45"/>
      <c r="I63" s="218"/>
      <c r="J63" s="219"/>
    </row>
    <row r="64" spans="1:10" x14ac:dyDescent="0.2">
      <c r="A64" s="30"/>
      <c r="B64" s="237"/>
      <c r="C64" s="238"/>
      <c r="D64" s="234"/>
      <c r="E64" s="238"/>
      <c r="F64" s="53"/>
      <c r="G64" s="239"/>
      <c r="H64" s="217"/>
      <c r="I64" s="218"/>
      <c r="J64" s="219"/>
    </row>
    <row r="65" spans="1:10" x14ac:dyDescent="0.2">
      <c r="A65" s="30"/>
      <c r="B65" s="237"/>
      <c r="C65" s="238"/>
      <c r="D65" s="234"/>
      <c r="E65" s="238"/>
      <c r="F65" s="53"/>
      <c r="G65" s="239"/>
      <c r="H65" s="217"/>
      <c r="I65" s="218"/>
      <c r="J65" s="219"/>
    </row>
    <row r="66" spans="1:10" x14ac:dyDescent="0.2">
      <c r="A66" s="30"/>
      <c r="B66" s="237"/>
      <c r="C66" s="238"/>
      <c r="D66" s="234"/>
      <c r="E66" s="238"/>
      <c r="F66" s="53"/>
      <c r="G66" s="239"/>
      <c r="H66" s="217"/>
      <c r="I66" s="218"/>
      <c r="J66" s="219"/>
    </row>
    <row r="67" spans="1:10" x14ac:dyDescent="0.2">
      <c r="A67" s="30"/>
      <c r="B67" s="237"/>
      <c r="C67" s="238"/>
      <c r="D67" s="234"/>
      <c r="E67" s="238"/>
      <c r="F67" s="53"/>
      <c r="G67" s="239"/>
      <c r="H67" s="217"/>
      <c r="I67" s="218"/>
      <c r="J67" s="219"/>
    </row>
    <row r="68" spans="1:10" x14ac:dyDescent="0.2">
      <c r="A68" s="30"/>
      <c r="B68" s="237"/>
      <c r="C68" s="238"/>
      <c r="D68" s="234"/>
      <c r="E68" s="238"/>
      <c r="F68" s="53"/>
      <c r="G68" s="239"/>
      <c r="H68" s="217"/>
      <c r="I68" s="218"/>
      <c r="J68" s="219"/>
    </row>
    <row r="69" spans="1:10" x14ac:dyDescent="0.2">
      <c r="A69" s="30"/>
      <c r="B69" s="237"/>
      <c r="C69" s="238"/>
      <c r="D69" s="234"/>
      <c r="E69" s="238"/>
      <c r="F69" s="53"/>
      <c r="G69" s="239"/>
      <c r="H69" s="217"/>
      <c r="I69" s="218"/>
      <c r="J69" s="219"/>
    </row>
    <row r="70" spans="1:10" x14ac:dyDescent="0.2">
      <c r="A70" s="30"/>
      <c r="B70" s="237"/>
      <c r="C70" s="238"/>
      <c r="D70" s="234"/>
      <c r="E70" s="238"/>
      <c r="F70" s="53"/>
      <c r="G70" s="239"/>
      <c r="H70" s="217"/>
      <c r="I70" s="218"/>
      <c r="J70" s="219"/>
    </row>
    <row r="71" spans="1:10" x14ac:dyDescent="0.2">
      <c r="A71" s="30"/>
      <c r="B71" s="237"/>
      <c r="C71" s="238"/>
      <c r="D71" s="234"/>
      <c r="E71" s="238"/>
      <c r="F71" s="53"/>
      <c r="G71" s="239"/>
      <c r="H71" s="217"/>
      <c r="I71" s="218"/>
      <c r="J71" s="219"/>
    </row>
    <row r="72" spans="1:10" x14ac:dyDescent="0.2">
      <c r="A72" s="30"/>
      <c r="B72" s="237"/>
      <c r="C72" s="238"/>
      <c r="D72" s="234"/>
      <c r="E72" s="238"/>
      <c r="F72" s="53"/>
      <c r="G72" s="239"/>
      <c r="H72" s="217"/>
      <c r="I72" s="218"/>
      <c r="J72" s="219"/>
    </row>
    <row r="73" spans="1:10" x14ac:dyDescent="0.2">
      <c r="A73" s="30"/>
      <c r="B73" s="237"/>
      <c r="C73" s="238"/>
      <c r="D73" s="234"/>
      <c r="E73" s="238"/>
      <c r="F73" s="53"/>
      <c r="G73" s="239"/>
      <c r="H73" s="217"/>
      <c r="I73" s="218"/>
      <c r="J73" s="219"/>
    </row>
    <row r="74" spans="1:10" x14ac:dyDescent="0.2">
      <c r="A74" s="30"/>
      <c r="B74" s="237"/>
      <c r="C74" s="238"/>
      <c r="D74" s="234"/>
      <c r="E74" s="238"/>
      <c r="F74" s="53"/>
      <c r="G74" s="239"/>
      <c r="H74" s="217"/>
      <c r="I74" s="218"/>
      <c r="J74" s="219"/>
    </row>
    <row r="75" spans="1:10" x14ac:dyDescent="0.2">
      <c r="A75" s="30"/>
      <c r="B75" s="237"/>
      <c r="C75" s="238"/>
      <c r="D75" s="234"/>
      <c r="E75" s="238"/>
      <c r="F75" s="53"/>
      <c r="G75" s="239"/>
      <c r="H75" s="217"/>
      <c r="I75" s="218"/>
      <c r="J75" s="219"/>
    </row>
    <row r="76" spans="1:10" x14ac:dyDescent="0.2">
      <c r="A76" s="30"/>
      <c r="B76" s="237"/>
      <c r="C76" s="238"/>
      <c r="D76" s="234"/>
      <c r="E76" s="238"/>
      <c r="F76" s="53"/>
      <c r="G76" s="239"/>
      <c r="H76" s="217"/>
      <c r="I76" s="218"/>
      <c r="J76" s="219"/>
    </row>
    <row r="77" spans="1:10" x14ac:dyDescent="0.2">
      <c r="A77" s="30"/>
      <c r="B77" s="237"/>
      <c r="C77" s="238"/>
      <c r="D77" s="234"/>
      <c r="E77" s="238"/>
      <c r="F77" s="53"/>
      <c r="G77" s="239"/>
      <c r="H77" s="217"/>
      <c r="I77" s="218"/>
      <c r="J77" s="219"/>
    </row>
    <row r="78" spans="1:10" x14ac:dyDescent="0.2">
      <c r="A78" s="30"/>
      <c r="B78" s="237"/>
      <c r="C78" s="238"/>
      <c r="D78" s="234"/>
      <c r="E78" s="238"/>
      <c r="F78" s="53"/>
      <c r="G78" s="239"/>
      <c r="H78" s="217"/>
      <c r="I78" s="218"/>
      <c r="J78" s="219"/>
    </row>
    <row r="79" spans="1:10" x14ac:dyDescent="0.2">
      <c r="A79" s="30"/>
      <c r="B79" s="237"/>
      <c r="C79" s="238"/>
      <c r="D79" s="234"/>
      <c r="E79" s="238"/>
      <c r="F79" s="53"/>
      <c r="G79" s="239"/>
      <c r="H79" s="217"/>
      <c r="I79" s="218"/>
      <c r="J79" s="219"/>
    </row>
    <row r="80" spans="1:10" x14ac:dyDescent="0.2">
      <c r="A80" s="30"/>
      <c r="B80" s="237"/>
      <c r="C80" s="238"/>
      <c r="D80" s="234"/>
      <c r="E80" s="238"/>
      <c r="F80" s="53"/>
      <c r="G80" s="239"/>
      <c r="H80" s="217"/>
      <c r="I80" s="218"/>
      <c r="J80" s="219"/>
    </row>
    <row r="81" spans="1:10" x14ac:dyDescent="0.2">
      <c r="A81" s="30"/>
      <c r="B81" s="237"/>
      <c r="C81" s="238"/>
      <c r="D81" s="234"/>
      <c r="E81" s="238"/>
      <c r="F81" s="53"/>
      <c r="G81" s="239"/>
      <c r="H81" s="217"/>
      <c r="I81" s="218"/>
      <c r="J81" s="219"/>
    </row>
    <row r="82" spans="1:10" x14ac:dyDescent="0.2">
      <c r="A82" s="30"/>
      <c r="B82" s="237"/>
      <c r="C82" s="238"/>
      <c r="D82" s="234"/>
      <c r="E82" s="238"/>
      <c r="F82" s="53"/>
      <c r="G82" s="239"/>
      <c r="H82" s="217"/>
      <c r="I82" s="218"/>
      <c r="J82" s="219"/>
    </row>
    <row r="83" spans="1:10" x14ac:dyDescent="0.2">
      <c r="A83" s="30"/>
      <c r="B83" s="237"/>
      <c r="C83" s="238"/>
      <c r="D83" s="234"/>
      <c r="E83" s="238"/>
      <c r="F83" s="53"/>
      <c r="G83" s="239"/>
      <c r="H83" s="217"/>
      <c r="I83" s="218"/>
      <c r="J83" s="219"/>
    </row>
    <row r="84" spans="1:10" x14ac:dyDescent="0.2">
      <c r="A84" s="30"/>
      <c r="B84" s="237"/>
      <c r="C84" s="238"/>
      <c r="D84" s="234"/>
      <c r="E84" s="238"/>
      <c r="F84" s="53"/>
      <c r="G84" s="239"/>
      <c r="H84" s="217"/>
      <c r="I84" s="218"/>
      <c r="J84" s="219"/>
    </row>
    <row r="85" spans="1:10" x14ac:dyDescent="0.2">
      <c r="A85" s="30"/>
      <c r="B85" s="237"/>
      <c r="C85" s="238"/>
      <c r="D85" s="234"/>
      <c r="E85" s="238"/>
      <c r="F85" s="53"/>
      <c r="G85" s="239"/>
      <c r="H85" s="217"/>
      <c r="I85" s="218"/>
      <c r="J85" s="219"/>
    </row>
    <row r="86" spans="1:10" x14ac:dyDescent="0.2">
      <c r="A86" s="30"/>
      <c r="B86" s="237"/>
      <c r="C86" s="238"/>
      <c r="D86" s="234"/>
      <c r="E86" s="238"/>
      <c r="F86" s="53"/>
      <c r="G86" s="239"/>
      <c r="H86" s="217"/>
      <c r="I86" s="218"/>
      <c r="J86" s="219"/>
    </row>
    <row r="87" spans="1:10" x14ac:dyDescent="0.2">
      <c r="A87" s="30"/>
      <c r="B87" s="237"/>
      <c r="C87" s="238"/>
      <c r="D87" s="234"/>
      <c r="E87" s="238"/>
      <c r="F87" s="53"/>
      <c r="G87" s="239"/>
      <c r="H87" s="217"/>
      <c r="I87" s="218"/>
      <c r="J87" s="219"/>
    </row>
    <row r="88" spans="1:10" x14ac:dyDescent="0.2">
      <c r="A88" s="30"/>
      <c r="B88" s="237"/>
      <c r="C88" s="238"/>
      <c r="D88" s="234"/>
      <c r="E88" s="238"/>
      <c r="F88" s="53"/>
      <c r="G88" s="239"/>
      <c r="H88" s="217"/>
      <c r="I88" s="218"/>
      <c r="J88" s="219"/>
    </row>
    <row r="89" spans="1:10" x14ac:dyDescent="0.2">
      <c r="A89" s="30"/>
      <c r="B89" s="237"/>
      <c r="C89" s="238"/>
      <c r="D89" s="234"/>
      <c r="E89" s="238"/>
      <c r="F89" s="53"/>
      <c r="G89" s="239"/>
      <c r="H89" s="217"/>
      <c r="I89" s="218"/>
      <c r="J89" s="219"/>
    </row>
    <row r="90" spans="1:10" x14ac:dyDescent="0.2">
      <c r="A90" s="30"/>
      <c r="B90" s="237"/>
      <c r="C90" s="238"/>
      <c r="D90" s="234"/>
      <c r="E90" s="238"/>
      <c r="F90" s="53"/>
      <c r="G90" s="239"/>
      <c r="H90" s="217"/>
      <c r="I90" s="218"/>
      <c r="J90" s="219"/>
    </row>
    <row r="91" spans="1:10" x14ac:dyDescent="0.2">
      <c r="A91" s="30"/>
      <c r="B91" s="237"/>
      <c r="C91" s="238"/>
      <c r="D91" s="234"/>
      <c r="E91" s="238"/>
      <c r="F91" s="53"/>
      <c r="G91" s="239"/>
      <c r="H91" s="217"/>
      <c r="I91" s="218"/>
      <c r="J91" s="219"/>
    </row>
    <row r="92" spans="1:10" x14ac:dyDescent="0.2">
      <c r="A92" s="30"/>
      <c r="B92" s="237"/>
      <c r="C92" s="238"/>
      <c r="D92" s="234"/>
      <c r="E92" s="238"/>
      <c r="F92" s="53"/>
      <c r="G92" s="239"/>
      <c r="H92" s="217"/>
      <c r="I92" s="218"/>
      <c r="J92" s="219"/>
    </row>
    <row r="93" spans="1:10" x14ac:dyDescent="0.2">
      <c r="A93" s="30"/>
      <c r="B93" s="237"/>
      <c r="C93" s="238"/>
      <c r="D93" s="234"/>
      <c r="E93" s="238"/>
      <c r="F93" s="53"/>
      <c r="G93" s="239"/>
      <c r="H93" s="217"/>
      <c r="I93" s="218"/>
      <c r="J93" s="219"/>
    </row>
    <row r="94" spans="1:10" x14ac:dyDescent="0.2">
      <c r="A94" s="30"/>
      <c r="B94" s="237"/>
      <c r="C94" s="238"/>
      <c r="D94" s="234"/>
      <c r="E94" s="238"/>
      <c r="F94" s="53"/>
      <c r="G94" s="239"/>
      <c r="H94" s="217"/>
      <c r="I94" s="218"/>
      <c r="J94" s="219"/>
    </row>
    <row r="95" spans="1:10" x14ac:dyDescent="0.2">
      <c r="A95" s="30"/>
      <c r="B95" s="237"/>
      <c r="C95" s="238"/>
      <c r="D95" s="234"/>
      <c r="E95" s="238"/>
      <c r="F95" s="53"/>
      <c r="G95" s="239"/>
      <c r="H95" s="217"/>
      <c r="I95" s="218"/>
      <c r="J95" s="219"/>
    </row>
    <row r="96" spans="1:10" x14ac:dyDescent="0.2">
      <c r="A96" s="30"/>
      <c r="B96" s="237"/>
      <c r="C96" s="238"/>
      <c r="D96" s="234"/>
      <c r="E96" s="238"/>
      <c r="F96" s="53"/>
      <c r="G96" s="239"/>
      <c r="H96" s="217"/>
      <c r="I96" s="218"/>
      <c r="J96" s="219"/>
    </row>
    <row r="97" spans="1:11" x14ac:dyDescent="0.2">
      <c r="A97" s="30"/>
      <c r="B97" s="237"/>
      <c r="C97" s="238"/>
      <c r="D97" s="234"/>
      <c r="E97" s="238"/>
      <c r="F97" s="53"/>
      <c r="G97" s="239"/>
      <c r="H97" s="217"/>
      <c r="I97" s="218"/>
      <c r="J97" s="219"/>
    </row>
    <row r="98" spans="1:11" s="110" customFormat="1" x14ac:dyDescent="0.2">
      <c r="A98" s="30" t="s">
        <v>4</v>
      </c>
      <c r="B98" s="83"/>
      <c r="C98" s="84"/>
      <c r="D98" s="84"/>
      <c r="E98" s="84"/>
      <c r="F98" s="85"/>
      <c r="G98" s="86"/>
      <c r="H98" s="229"/>
      <c r="I98" s="241"/>
      <c r="J98" s="89"/>
      <c r="K98" s="109"/>
    </row>
    <row r="99" spans="1:11" s="110" customFormat="1" ht="12" x14ac:dyDescent="0.2">
      <c r="A99" s="30" t="s">
        <v>4</v>
      </c>
      <c r="B99" s="90" t="s">
        <v>3857</v>
      </c>
      <c r="C99" s="242"/>
      <c r="D99" s="242"/>
      <c r="E99" s="242"/>
      <c r="F99" s="243"/>
      <c r="G99" s="30"/>
      <c r="H99" s="230"/>
      <c r="I99" s="244"/>
      <c r="J99" s="198">
        <f>SUM(J8:J97)</f>
        <v>0</v>
      </c>
      <c r="K99" s="109"/>
    </row>
    <row r="100" spans="1:11" s="110" customFormat="1" x14ac:dyDescent="0.2">
      <c r="A100" s="30" t="s">
        <v>4</v>
      </c>
      <c r="B100" s="96"/>
      <c r="C100" s="97"/>
      <c r="D100" s="97"/>
      <c r="E100" s="97"/>
      <c r="F100" s="98"/>
      <c r="G100" s="99"/>
      <c r="H100" s="231"/>
      <c r="I100" s="245"/>
      <c r="J100" s="102"/>
      <c r="K100" s="109"/>
    </row>
  </sheetData>
  <sheetProtection algorithmName="SHA-512" hashValue="I5SOI2hf/t052bluSeWNbgaEz4NHy9l/+k9fFsCHNGf3OpmdLDO4ecRFrn8kcL+TzxkU86KDspgqtG4IG5N2ig==" saltValue="0MprqecjrgONZ8CJ3wTWVQ==" spinCount="100000" sheet="1" objects="1" scenarios="1"/>
  <dataConsolidate link="1"/>
  <pageMargins left="0.59055118110236227" right="0.19685039370078741" top="0.59055118110236227" bottom="0.59055118110236227" header="0.19685039370078741" footer="0.19685039370078741"/>
  <pageSetup paperSize="9" firstPageNumber="6" orientation="portrait" cellComments="atEnd" r:id="rId1"/>
  <headerFooter>
    <oddFooter>&amp;RC3-&amp;P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>
    <tabColor rgb="FFFF0000"/>
  </sheetPr>
  <dimension ref="A1:DE84"/>
  <sheetViews>
    <sheetView view="pageBreakPreview" topLeftCell="B1" zoomScaleNormal="75" zoomScaleSheetLayoutView="100" workbookViewId="0">
      <pane xSplit="7" ySplit="7" topLeftCell="I48" activePane="bottomRight" state="frozenSplit"/>
      <selection activeCell="L17" sqref="L17"/>
      <selection pane="topRight" activeCell="L17" sqref="L17"/>
      <selection pane="bottomLeft" activeCell="L17" sqref="L17"/>
      <selection pane="bottomRight" activeCell="F33" sqref="F33"/>
    </sheetView>
  </sheetViews>
  <sheetFormatPr defaultColWidth="9.109375" defaultRowHeight="11.4" x14ac:dyDescent="0.2"/>
  <cols>
    <col min="1" max="1" width="10.44140625" style="113" hidden="1" customWidth="1"/>
    <col min="2" max="2" width="8.33203125" style="252" customWidth="1"/>
    <col min="3" max="3" width="8.6640625" style="252" customWidth="1"/>
    <col min="4" max="4" width="3.33203125" style="252" customWidth="1"/>
    <col min="5" max="5" width="3.33203125" style="253" customWidth="1"/>
    <col min="6" max="6" width="34.6640625" style="254" customWidth="1"/>
    <col min="7" max="7" width="9.6640625" style="117" customWidth="1"/>
    <col min="8" max="8" width="8.6640625" style="117" customWidth="1"/>
    <col min="9" max="9" width="9.6640625" style="255" customWidth="1"/>
    <col min="10" max="10" width="10.6640625" style="255" customWidth="1"/>
    <col min="11" max="109" width="9.109375" style="116"/>
    <col min="110" max="16384" width="9.109375" style="117"/>
  </cols>
  <sheetData>
    <row r="1" spans="1:109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</row>
    <row r="2" spans="1:109" s="108" customFormat="1" ht="12" x14ac:dyDescent="0.25">
      <c r="A2" s="127" t="s">
        <v>5</v>
      </c>
      <c r="B2" s="128" t="s">
        <v>5008</v>
      </c>
      <c r="C2" s="128" t="s">
        <v>900</v>
      </c>
      <c r="D2" s="23"/>
      <c r="E2" s="23"/>
      <c r="F2" s="23"/>
      <c r="G2" s="23"/>
      <c r="H2" s="24"/>
      <c r="I2" s="24"/>
      <c r="J2" s="25" t="s">
        <v>4379</v>
      </c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</row>
    <row r="3" spans="1:109" s="108" customFormat="1" ht="12" x14ac:dyDescent="0.25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</row>
    <row r="4" spans="1:109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</row>
    <row r="5" spans="1:109" s="110" customFormat="1" ht="12" x14ac:dyDescent="0.2">
      <c r="A5" s="30" t="s">
        <v>6</v>
      </c>
      <c r="B5" s="204" t="s">
        <v>54</v>
      </c>
      <c r="C5" s="205"/>
      <c r="D5" s="205"/>
      <c r="E5" s="206"/>
      <c r="F5" s="207" t="s">
        <v>46</v>
      </c>
      <c r="G5" s="207" t="s">
        <v>47</v>
      </c>
      <c r="H5" s="208" t="s">
        <v>3848</v>
      </c>
      <c r="I5" s="208" t="s">
        <v>49</v>
      </c>
      <c r="J5" s="208" t="s">
        <v>3849</v>
      </c>
    </row>
    <row r="6" spans="1:109" s="110" customFormat="1" ht="12" x14ac:dyDescent="0.2">
      <c r="A6" s="30" t="s">
        <v>6</v>
      </c>
      <c r="B6" s="209"/>
      <c r="C6" s="210"/>
      <c r="D6" s="210"/>
      <c r="E6" s="211"/>
      <c r="F6" s="212"/>
      <c r="G6" s="212"/>
      <c r="H6" s="213"/>
      <c r="I6" s="213"/>
      <c r="J6" s="213"/>
    </row>
    <row r="7" spans="1:109" s="110" customFormat="1" ht="24" hidden="1" x14ac:dyDescent="0.2">
      <c r="A7" s="30"/>
      <c r="B7" s="240"/>
      <c r="C7" s="277"/>
      <c r="D7" s="278"/>
      <c r="E7" s="237"/>
      <c r="F7" s="43" t="s">
        <v>900</v>
      </c>
      <c r="G7" s="256"/>
      <c r="H7" s="217"/>
      <c r="I7" s="257"/>
      <c r="J7" s="258"/>
    </row>
    <row r="8" spans="1:109" ht="24" x14ac:dyDescent="0.2">
      <c r="A8" s="30" t="s">
        <v>55</v>
      </c>
      <c r="B8" s="232" t="s">
        <v>1804</v>
      </c>
      <c r="C8" s="233"/>
      <c r="D8" s="234"/>
      <c r="E8" s="235"/>
      <c r="F8" s="43" t="s">
        <v>1806</v>
      </c>
      <c r="G8" s="236"/>
      <c r="H8" s="214"/>
      <c r="I8" s="215"/>
      <c r="J8" s="216"/>
    </row>
    <row r="9" spans="1:109" x14ac:dyDescent="0.2">
      <c r="A9" s="30"/>
      <c r="B9" s="237"/>
      <c r="C9" s="238"/>
      <c r="D9" s="234"/>
      <c r="E9" s="238"/>
      <c r="F9" s="53"/>
      <c r="G9" s="239"/>
      <c r="H9" s="217"/>
      <c r="I9" s="218"/>
      <c r="J9" s="219"/>
    </row>
    <row r="10" spans="1:109" x14ac:dyDescent="0.2">
      <c r="A10" s="30" t="s">
        <v>3</v>
      </c>
      <c r="B10" s="240"/>
      <c r="C10" s="233" t="s">
        <v>1805</v>
      </c>
      <c r="D10" s="234"/>
      <c r="E10" s="235"/>
      <c r="F10" s="53" t="s">
        <v>1807</v>
      </c>
      <c r="G10" s="236" t="s">
        <v>8</v>
      </c>
      <c r="H10" s="214">
        <v>250</v>
      </c>
      <c r="I10" s="56"/>
      <c r="J10" s="216">
        <f>IF(ISNUMBER(H10),H10*I10,IF(H10="-","rate only"," "))</f>
        <v>0</v>
      </c>
    </row>
    <row r="11" spans="1:109" x14ac:dyDescent="0.2">
      <c r="A11" s="30"/>
      <c r="B11" s="237"/>
      <c r="C11" s="238"/>
      <c r="D11" s="234"/>
      <c r="E11" s="238"/>
      <c r="F11" s="53"/>
      <c r="G11" s="239"/>
      <c r="H11" s="217"/>
      <c r="I11" s="218"/>
      <c r="J11" s="219"/>
    </row>
    <row r="12" spans="1:109" x14ac:dyDescent="0.2">
      <c r="A12" s="30" t="s">
        <v>3</v>
      </c>
      <c r="B12" s="240"/>
      <c r="C12" s="233" t="s">
        <v>1808</v>
      </c>
      <c r="D12" s="234"/>
      <c r="E12" s="235"/>
      <c r="F12" s="53" t="s">
        <v>467</v>
      </c>
      <c r="G12" s="236" t="s">
        <v>8</v>
      </c>
      <c r="H12" s="214">
        <v>200</v>
      </c>
      <c r="I12" s="56"/>
      <c r="J12" s="216">
        <f>IF(ISNUMBER(H12),H12*I12,IF(H12="-","rate only"," "))</f>
        <v>0</v>
      </c>
    </row>
    <row r="13" spans="1:109" x14ac:dyDescent="0.2">
      <c r="A13" s="30"/>
      <c r="B13" s="237"/>
      <c r="C13" s="238"/>
      <c r="D13" s="234"/>
      <c r="E13" s="238"/>
      <c r="F13" s="53"/>
      <c r="G13" s="239"/>
      <c r="H13" s="217"/>
      <c r="I13" s="218"/>
      <c r="J13" s="219"/>
    </row>
    <row r="14" spans="1:109" hidden="1" x14ac:dyDescent="0.2">
      <c r="A14" s="30" t="s">
        <v>3</v>
      </c>
      <c r="B14" s="240"/>
      <c r="C14" s="240" t="s">
        <v>1809</v>
      </c>
      <c r="D14" s="275"/>
      <c r="E14" s="238"/>
      <c r="F14" s="31" t="s">
        <v>1810</v>
      </c>
      <c r="G14" s="236" t="s">
        <v>8</v>
      </c>
      <c r="H14" s="214"/>
      <c r="I14" s="215"/>
      <c r="J14" s="216"/>
    </row>
    <row r="15" spans="1:109" ht="24" x14ac:dyDescent="0.2">
      <c r="A15" s="30" t="s">
        <v>55</v>
      </c>
      <c r="B15" s="232" t="s">
        <v>1811</v>
      </c>
      <c r="C15" s="233"/>
      <c r="D15" s="234"/>
      <c r="E15" s="235"/>
      <c r="F15" s="43" t="s">
        <v>1812</v>
      </c>
      <c r="G15" s="236" t="s">
        <v>8</v>
      </c>
      <c r="H15" s="214">
        <v>450</v>
      </c>
      <c r="I15" s="56"/>
      <c r="J15" s="216">
        <f>IF(ISNUMBER(H15),H15*I15,IF(H15="-","rate only"," "))</f>
        <v>0</v>
      </c>
    </row>
    <row r="16" spans="1:109" x14ac:dyDescent="0.2">
      <c r="A16" s="30"/>
      <c r="B16" s="237"/>
      <c r="C16" s="238"/>
      <c r="D16" s="234"/>
      <c r="E16" s="238"/>
      <c r="F16" s="53"/>
      <c r="G16" s="239"/>
      <c r="H16" s="217"/>
      <c r="I16" s="218"/>
      <c r="J16" s="219"/>
    </row>
    <row r="17" spans="1:10" ht="24" x14ac:dyDescent="0.2">
      <c r="A17" s="30" t="s">
        <v>55</v>
      </c>
      <c r="B17" s="232" t="s">
        <v>1813</v>
      </c>
      <c r="C17" s="233"/>
      <c r="D17" s="234"/>
      <c r="E17" s="235"/>
      <c r="F17" s="43" t="s">
        <v>1814</v>
      </c>
      <c r="G17" s="236" t="s">
        <v>8</v>
      </c>
      <c r="H17" s="214">
        <v>250</v>
      </c>
      <c r="I17" s="56"/>
      <c r="J17" s="216">
        <f>IF(ISNUMBER(H17),H17*I17,IF(H17="-","rate only"," "))</f>
        <v>0</v>
      </c>
    </row>
    <row r="18" spans="1:10" x14ac:dyDescent="0.2">
      <c r="A18" s="30"/>
      <c r="B18" s="237"/>
      <c r="C18" s="238"/>
      <c r="D18" s="234"/>
      <c r="E18" s="238"/>
      <c r="F18" s="53"/>
      <c r="G18" s="239"/>
      <c r="H18" s="217"/>
      <c r="I18" s="218"/>
      <c r="J18" s="219"/>
    </row>
    <row r="19" spans="1:10" ht="12" hidden="1" x14ac:dyDescent="0.2">
      <c r="A19" s="30" t="s">
        <v>55</v>
      </c>
      <c r="B19" s="232" t="s">
        <v>1815</v>
      </c>
      <c r="C19" s="233"/>
      <c r="D19" s="234"/>
      <c r="E19" s="235"/>
      <c r="F19" s="43" t="s">
        <v>3645</v>
      </c>
      <c r="G19" s="236"/>
      <c r="H19" s="214"/>
      <c r="I19" s="215"/>
      <c r="J19" s="216"/>
    </row>
    <row r="20" spans="1:10" hidden="1" x14ac:dyDescent="0.2">
      <c r="A20" s="30"/>
      <c r="B20" s="237"/>
      <c r="C20" s="238"/>
      <c r="D20" s="234"/>
      <c r="E20" s="238"/>
      <c r="F20" s="53"/>
      <c r="G20" s="239"/>
      <c r="H20" s="217"/>
      <c r="I20" s="218"/>
      <c r="J20" s="219"/>
    </row>
    <row r="21" spans="1:10" hidden="1" x14ac:dyDescent="0.2">
      <c r="A21" s="30" t="s">
        <v>3</v>
      </c>
      <c r="B21" s="240"/>
      <c r="C21" s="240" t="s">
        <v>1816</v>
      </c>
      <c r="D21" s="275"/>
      <c r="E21" s="238"/>
      <c r="F21" s="31" t="s">
        <v>4229</v>
      </c>
      <c r="G21" s="236" t="s">
        <v>99</v>
      </c>
      <c r="H21" s="214"/>
      <c r="I21" s="215"/>
      <c r="J21" s="216"/>
    </row>
    <row r="22" spans="1:10" hidden="1" x14ac:dyDescent="0.2">
      <c r="A22" s="30" t="s">
        <v>3</v>
      </c>
      <c r="B22" s="240"/>
      <c r="C22" s="240" t="s">
        <v>1817</v>
      </c>
      <c r="D22" s="275"/>
      <c r="E22" s="238"/>
      <c r="F22" s="31" t="s">
        <v>1818</v>
      </c>
      <c r="G22" s="236" t="s">
        <v>99</v>
      </c>
      <c r="H22" s="214"/>
      <c r="I22" s="215"/>
      <c r="J22" s="216"/>
    </row>
    <row r="23" spans="1:10" ht="24" hidden="1" x14ac:dyDescent="0.2">
      <c r="A23" s="30" t="s">
        <v>55</v>
      </c>
      <c r="B23" s="232" t="s">
        <v>1819</v>
      </c>
      <c r="C23" s="233"/>
      <c r="D23" s="234"/>
      <c r="E23" s="235"/>
      <c r="F23" s="43" t="s">
        <v>1820</v>
      </c>
      <c r="G23" s="236" t="s">
        <v>19</v>
      </c>
      <c r="H23" s="214"/>
      <c r="I23" s="215"/>
      <c r="J23" s="216"/>
    </row>
    <row r="24" spans="1:10" hidden="1" x14ac:dyDescent="0.2">
      <c r="A24" s="30"/>
      <c r="B24" s="237"/>
      <c r="C24" s="238"/>
      <c r="D24" s="234"/>
      <c r="E24" s="238"/>
      <c r="F24" s="53"/>
      <c r="G24" s="239"/>
      <c r="H24" s="217"/>
      <c r="I24" s="218"/>
      <c r="J24" s="219"/>
    </row>
    <row r="25" spans="1:10" ht="24" x14ac:dyDescent="0.2">
      <c r="A25" s="30" t="s">
        <v>55</v>
      </c>
      <c r="B25" s="232" t="s">
        <v>1821</v>
      </c>
      <c r="C25" s="233"/>
      <c r="D25" s="234"/>
      <c r="E25" s="235"/>
      <c r="F25" s="43" t="s">
        <v>1822</v>
      </c>
      <c r="G25" s="236" t="s">
        <v>8</v>
      </c>
      <c r="H25" s="214">
        <v>200</v>
      </c>
      <c r="I25" s="56"/>
      <c r="J25" s="216">
        <f>IF(ISNUMBER(H25),H25*I25,IF(H25="-","rate only"," "))</f>
        <v>0</v>
      </c>
    </row>
    <row r="26" spans="1:10" x14ac:dyDescent="0.2">
      <c r="A26" s="30"/>
      <c r="B26" s="237"/>
      <c r="C26" s="238"/>
      <c r="D26" s="234"/>
      <c r="E26" s="238"/>
      <c r="F26" s="53"/>
      <c r="G26" s="239"/>
      <c r="H26" s="217"/>
      <c r="I26" s="218"/>
      <c r="J26" s="219"/>
    </row>
    <row r="27" spans="1:10" ht="24" hidden="1" x14ac:dyDescent="0.2">
      <c r="A27" s="30" t="s">
        <v>55</v>
      </c>
      <c r="B27" s="232" t="s">
        <v>3798</v>
      </c>
      <c r="C27" s="233"/>
      <c r="D27" s="234"/>
      <c r="E27" s="235"/>
      <c r="F27" s="43" t="s">
        <v>1824</v>
      </c>
      <c r="G27" s="236" t="s">
        <v>99</v>
      </c>
      <c r="H27" s="214"/>
      <c r="I27" s="215"/>
      <c r="J27" s="216"/>
    </row>
    <row r="28" spans="1:10" hidden="1" x14ac:dyDescent="0.2">
      <c r="A28" s="30"/>
      <c r="B28" s="237"/>
      <c r="C28" s="238"/>
      <c r="D28" s="234"/>
      <c r="E28" s="238"/>
      <c r="F28" s="53"/>
      <c r="G28" s="239"/>
      <c r="H28" s="217"/>
      <c r="I28" s="218"/>
      <c r="J28" s="219"/>
    </row>
    <row r="29" spans="1:10" ht="24" x14ac:dyDescent="0.2">
      <c r="A29" s="30" t="s">
        <v>55</v>
      </c>
      <c r="B29" s="232" t="s">
        <v>1823</v>
      </c>
      <c r="C29" s="233"/>
      <c r="D29" s="234"/>
      <c r="E29" s="235"/>
      <c r="F29" s="43" t="s">
        <v>3646</v>
      </c>
      <c r="G29" s="236"/>
      <c r="H29" s="214"/>
      <c r="I29" s="215"/>
      <c r="J29" s="216"/>
    </row>
    <row r="30" spans="1:10" x14ac:dyDescent="0.2">
      <c r="A30" s="30"/>
      <c r="B30" s="237"/>
      <c r="C30" s="238"/>
      <c r="D30" s="234"/>
      <c r="E30" s="238"/>
      <c r="F30" s="53"/>
      <c r="G30" s="239"/>
      <c r="H30" s="217"/>
      <c r="I30" s="218"/>
      <c r="J30" s="219"/>
    </row>
    <row r="31" spans="1:10" x14ac:dyDescent="0.2">
      <c r="A31" s="30" t="s">
        <v>3</v>
      </c>
      <c r="B31" s="240"/>
      <c r="C31" s="233" t="s">
        <v>3799</v>
      </c>
      <c r="D31" s="234"/>
      <c r="E31" s="235"/>
      <c r="F31" s="53" t="s">
        <v>5498</v>
      </c>
      <c r="G31" s="236" t="s">
        <v>2</v>
      </c>
      <c r="H31" s="214">
        <v>150</v>
      </c>
      <c r="I31" s="56"/>
      <c r="J31" s="216">
        <f>IF(ISNUMBER(H31),H31*I31,IF(H31="-","rate only"," "))</f>
        <v>0</v>
      </c>
    </row>
    <row r="32" spans="1:10" x14ac:dyDescent="0.2">
      <c r="A32" s="30"/>
      <c r="B32" s="237"/>
      <c r="C32" s="238"/>
      <c r="D32" s="234"/>
      <c r="E32" s="238"/>
      <c r="F32" s="53"/>
      <c r="G32" s="239"/>
      <c r="H32" s="217"/>
      <c r="I32" s="218"/>
      <c r="J32" s="219"/>
    </row>
    <row r="33" spans="1:10" ht="24" x14ac:dyDescent="0.2">
      <c r="A33" s="30" t="s">
        <v>55</v>
      </c>
      <c r="B33" s="232" t="s">
        <v>1825</v>
      </c>
      <c r="C33" s="233"/>
      <c r="D33" s="234"/>
      <c r="E33" s="235"/>
      <c r="F33" s="43" t="s">
        <v>3647</v>
      </c>
      <c r="G33" s="236"/>
      <c r="H33" s="214"/>
      <c r="I33" s="215"/>
      <c r="J33" s="216"/>
    </row>
    <row r="34" spans="1:10" x14ac:dyDescent="0.2">
      <c r="A34" s="30"/>
      <c r="B34" s="237"/>
      <c r="C34" s="238"/>
      <c r="D34" s="234"/>
      <c r="E34" s="238"/>
      <c r="F34" s="53"/>
      <c r="G34" s="239"/>
      <c r="H34" s="217"/>
      <c r="I34" s="218"/>
      <c r="J34" s="219"/>
    </row>
    <row r="35" spans="1:10" x14ac:dyDescent="0.2">
      <c r="A35" s="30" t="s">
        <v>3</v>
      </c>
      <c r="B35" s="240"/>
      <c r="C35" s="233" t="s">
        <v>1826</v>
      </c>
      <c r="D35" s="234"/>
      <c r="E35" s="235"/>
      <c r="F35" s="53" t="s">
        <v>1831</v>
      </c>
      <c r="G35" s="236" t="s">
        <v>8</v>
      </c>
      <c r="H35" s="214">
        <v>200</v>
      </c>
      <c r="I35" s="56"/>
      <c r="J35" s="216">
        <f>IF(ISNUMBER(H35),H35*I35,IF(H35="-","rate only"," "))</f>
        <v>0</v>
      </c>
    </row>
    <row r="36" spans="1:10" x14ac:dyDescent="0.2">
      <c r="A36" s="30"/>
      <c r="B36" s="237"/>
      <c r="C36" s="238"/>
      <c r="D36" s="234"/>
      <c r="E36" s="238"/>
      <c r="F36" s="53"/>
      <c r="G36" s="239"/>
      <c r="H36" s="217"/>
      <c r="I36" s="218"/>
      <c r="J36" s="219"/>
    </row>
    <row r="37" spans="1:10" x14ac:dyDescent="0.2">
      <c r="A37" s="30" t="s">
        <v>3</v>
      </c>
      <c r="B37" s="240"/>
      <c r="C37" s="240" t="s">
        <v>3800</v>
      </c>
      <c r="D37" s="275"/>
      <c r="E37" s="238"/>
      <c r="F37" s="31" t="s">
        <v>1256</v>
      </c>
      <c r="G37" s="236" t="s">
        <v>8</v>
      </c>
      <c r="H37" s="214">
        <v>200</v>
      </c>
      <c r="I37" s="56"/>
      <c r="J37" s="216">
        <f>IF(ISNUMBER(H37),H37*I37,IF(H37="-","rate only"," "))</f>
        <v>0</v>
      </c>
    </row>
    <row r="38" spans="1:10" x14ac:dyDescent="0.2">
      <c r="A38" s="30" t="s">
        <v>3</v>
      </c>
      <c r="B38" s="240"/>
      <c r="C38" s="240"/>
      <c r="D38" s="275"/>
      <c r="E38" s="238"/>
      <c r="F38" s="31"/>
      <c r="G38" s="236"/>
      <c r="H38" s="214"/>
      <c r="I38" s="215"/>
      <c r="J38" s="216"/>
    </row>
    <row r="39" spans="1:10" ht="24" x14ac:dyDescent="0.2">
      <c r="A39" s="30" t="s">
        <v>55</v>
      </c>
      <c r="B39" s="232" t="s">
        <v>1827</v>
      </c>
      <c r="C39" s="233"/>
      <c r="D39" s="234"/>
      <c r="E39" s="235"/>
      <c r="F39" s="43" t="s">
        <v>3648</v>
      </c>
      <c r="G39" s="236"/>
      <c r="H39" s="214"/>
      <c r="I39" s="215"/>
      <c r="J39" s="216"/>
    </row>
    <row r="40" spans="1:10" x14ac:dyDescent="0.2">
      <c r="A40" s="30"/>
      <c r="B40" s="237"/>
      <c r="C40" s="238"/>
      <c r="D40" s="234"/>
      <c r="E40" s="238"/>
      <c r="F40" s="53"/>
      <c r="G40" s="239"/>
      <c r="H40" s="217"/>
      <c r="I40" s="218"/>
      <c r="J40" s="219"/>
    </row>
    <row r="41" spans="1:10" x14ac:dyDescent="0.2">
      <c r="A41" s="30" t="s">
        <v>3</v>
      </c>
      <c r="B41" s="240"/>
      <c r="C41" s="233" t="s">
        <v>1828</v>
      </c>
      <c r="D41" s="234"/>
      <c r="E41" s="235"/>
      <c r="F41" s="53" t="s">
        <v>1835</v>
      </c>
      <c r="G41" s="236" t="s">
        <v>19</v>
      </c>
      <c r="H41" s="214">
        <v>2900</v>
      </c>
      <c r="I41" s="56"/>
      <c r="J41" s="216">
        <f>IF(ISNUMBER(H41),H41*I41,IF(H41="-","rate only"," "))</f>
        <v>0</v>
      </c>
    </row>
    <row r="42" spans="1:10" x14ac:dyDescent="0.2">
      <c r="A42" s="30"/>
      <c r="B42" s="237"/>
      <c r="C42" s="238"/>
      <c r="D42" s="234"/>
      <c r="E42" s="238"/>
      <c r="F42" s="53"/>
      <c r="G42" s="239"/>
      <c r="H42" s="217"/>
      <c r="I42" s="218"/>
      <c r="J42" s="219"/>
    </row>
    <row r="43" spans="1:10" ht="22.8" hidden="1" x14ac:dyDescent="0.2">
      <c r="A43" s="30" t="s">
        <v>3</v>
      </c>
      <c r="B43" s="240"/>
      <c r="C43" s="240" t="s">
        <v>1829</v>
      </c>
      <c r="D43" s="275"/>
      <c r="E43" s="238"/>
      <c r="F43" s="31" t="s">
        <v>4230</v>
      </c>
      <c r="G43" s="236" t="s">
        <v>19</v>
      </c>
      <c r="H43" s="214"/>
      <c r="I43" s="215"/>
      <c r="J43" s="216"/>
    </row>
    <row r="44" spans="1:10" ht="22.8" hidden="1" x14ac:dyDescent="0.2">
      <c r="A44" s="30" t="s">
        <v>3</v>
      </c>
      <c r="B44" s="240"/>
      <c r="C44" s="240" t="s">
        <v>1830</v>
      </c>
      <c r="D44" s="275"/>
      <c r="E44" s="238"/>
      <c r="F44" s="31" t="s">
        <v>4231</v>
      </c>
      <c r="G44" s="236" t="s">
        <v>19</v>
      </c>
      <c r="H44" s="214"/>
      <c r="I44" s="215"/>
      <c r="J44" s="216"/>
    </row>
    <row r="45" spans="1:10" ht="34.200000000000003" hidden="1" x14ac:dyDescent="0.2">
      <c r="A45" s="30" t="s">
        <v>3</v>
      </c>
      <c r="B45" s="240"/>
      <c r="C45" s="240" t="s">
        <v>3801</v>
      </c>
      <c r="D45" s="275"/>
      <c r="E45" s="238"/>
      <c r="F45" s="31" t="s">
        <v>4232</v>
      </c>
      <c r="G45" s="236" t="s">
        <v>19</v>
      </c>
      <c r="H45" s="214"/>
      <c r="I45" s="215"/>
      <c r="J45" s="216"/>
    </row>
    <row r="46" spans="1:10" ht="22.8" hidden="1" x14ac:dyDescent="0.2">
      <c r="A46" s="30" t="s">
        <v>3</v>
      </c>
      <c r="B46" s="240"/>
      <c r="C46" s="240" t="s">
        <v>3802</v>
      </c>
      <c r="D46" s="275"/>
      <c r="E46" s="238"/>
      <c r="F46" s="31" t="s">
        <v>4233</v>
      </c>
      <c r="G46" s="236" t="s">
        <v>26</v>
      </c>
      <c r="H46" s="214"/>
      <c r="I46" s="215"/>
      <c r="J46" s="216"/>
    </row>
    <row r="47" spans="1:10" ht="22.8" hidden="1" x14ac:dyDescent="0.2">
      <c r="A47" s="30" t="s">
        <v>3</v>
      </c>
      <c r="B47" s="240"/>
      <c r="C47" s="240" t="s">
        <v>3803</v>
      </c>
      <c r="D47" s="275"/>
      <c r="E47" s="238"/>
      <c r="F47" s="31" t="s">
        <v>1836</v>
      </c>
      <c r="G47" s="236" t="s">
        <v>8</v>
      </c>
      <c r="H47" s="214"/>
      <c r="I47" s="215"/>
      <c r="J47" s="216"/>
    </row>
    <row r="48" spans="1:10" ht="24" x14ac:dyDescent="0.2">
      <c r="A48" s="30" t="s">
        <v>55</v>
      </c>
      <c r="B48" s="232" t="s">
        <v>1832</v>
      </c>
      <c r="C48" s="233"/>
      <c r="D48" s="234"/>
      <c r="E48" s="235"/>
      <c r="F48" s="43" t="s">
        <v>3649</v>
      </c>
      <c r="G48" s="236"/>
      <c r="H48" s="214"/>
      <c r="I48" s="215"/>
      <c r="J48" s="216"/>
    </row>
    <row r="49" spans="1:10" x14ac:dyDescent="0.2">
      <c r="A49" s="30"/>
      <c r="B49" s="237"/>
      <c r="C49" s="238"/>
      <c r="D49" s="234"/>
      <c r="E49" s="238"/>
      <c r="F49" s="53"/>
      <c r="G49" s="239"/>
      <c r="H49" s="217"/>
      <c r="I49" s="218"/>
      <c r="J49" s="219"/>
    </row>
    <row r="50" spans="1:10" ht="22.8" x14ac:dyDescent="0.2">
      <c r="A50" s="30" t="s">
        <v>3</v>
      </c>
      <c r="B50" s="240"/>
      <c r="C50" s="233" t="s">
        <v>1833</v>
      </c>
      <c r="D50" s="234"/>
      <c r="E50" s="235"/>
      <c r="F50" s="53" t="s">
        <v>5397</v>
      </c>
      <c r="G50" s="236" t="s">
        <v>19</v>
      </c>
      <c r="H50" s="214">
        <v>2900</v>
      </c>
      <c r="I50" s="56"/>
      <c r="J50" s="216">
        <f>IF(ISNUMBER(H50),H50*I50,IF(H50="-","rate only"," "))</f>
        <v>0</v>
      </c>
    </row>
    <row r="51" spans="1:10" x14ac:dyDescent="0.2">
      <c r="A51" s="30"/>
      <c r="B51" s="237"/>
      <c r="C51" s="238"/>
      <c r="D51" s="234"/>
      <c r="E51" s="238"/>
      <c r="F51" s="53"/>
      <c r="G51" s="239"/>
      <c r="H51" s="217"/>
      <c r="I51" s="218"/>
      <c r="J51" s="219"/>
    </row>
    <row r="52" spans="1:10" ht="22.8" hidden="1" x14ac:dyDescent="0.2">
      <c r="A52" s="30" t="s">
        <v>3</v>
      </c>
      <c r="B52" s="240"/>
      <c r="C52" s="240" t="s">
        <v>1834</v>
      </c>
      <c r="D52" s="275"/>
      <c r="E52" s="238"/>
      <c r="F52" s="31" t="s">
        <v>4234</v>
      </c>
      <c r="G52" s="236" t="s">
        <v>19</v>
      </c>
      <c r="H52" s="214"/>
      <c r="I52" s="215"/>
      <c r="J52" s="216"/>
    </row>
    <row r="53" spans="1:10" ht="12" hidden="1" x14ac:dyDescent="0.2">
      <c r="A53" s="30" t="s">
        <v>55</v>
      </c>
      <c r="B53" s="232" t="s">
        <v>1837</v>
      </c>
      <c r="C53" s="233"/>
      <c r="D53" s="234"/>
      <c r="E53" s="235"/>
      <c r="F53" s="43" t="s">
        <v>3650</v>
      </c>
      <c r="G53" s="236"/>
      <c r="H53" s="214"/>
      <c r="I53" s="215"/>
      <c r="J53" s="216"/>
    </row>
    <row r="54" spans="1:10" hidden="1" x14ac:dyDescent="0.2">
      <c r="A54" s="30"/>
      <c r="B54" s="237"/>
      <c r="C54" s="238"/>
      <c r="D54" s="234"/>
      <c r="E54" s="238"/>
      <c r="F54" s="53"/>
      <c r="G54" s="239"/>
      <c r="H54" s="217"/>
      <c r="I54" s="218"/>
      <c r="J54" s="219"/>
    </row>
    <row r="55" spans="1:10" hidden="1" x14ac:dyDescent="0.2">
      <c r="A55" s="30" t="s">
        <v>3</v>
      </c>
      <c r="B55" s="240"/>
      <c r="C55" s="240" t="s">
        <v>1838</v>
      </c>
      <c r="D55" s="275"/>
      <c r="E55" s="238"/>
      <c r="F55" s="31" t="s">
        <v>1798</v>
      </c>
      <c r="G55" s="236" t="s">
        <v>99</v>
      </c>
      <c r="H55" s="214"/>
      <c r="I55" s="215"/>
      <c r="J55" s="216"/>
    </row>
    <row r="56" spans="1:10" hidden="1" x14ac:dyDescent="0.2">
      <c r="A56" s="30" t="s">
        <v>3</v>
      </c>
      <c r="B56" s="240"/>
      <c r="C56" s="240" t="s">
        <v>1839</v>
      </c>
      <c r="D56" s="275"/>
      <c r="E56" s="238"/>
      <c r="F56" s="31" t="s">
        <v>1799</v>
      </c>
      <c r="G56" s="236" t="s">
        <v>99</v>
      </c>
      <c r="H56" s="214"/>
      <c r="I56" s="215"/>
      <c r="J56" s="216"/>
    </row>
    <row r="57" spans="1:10" ht="24" x14ac:dyDescent="0.2">
      <c r="A57" s="30" t="s">
        <v>55</v>
      </c>
      <c r="B57" s="232" t="s">
        <v>1840</v>
      </c>
      <c r="C57" s="233"/>
      <c r="D57" s="234"/>
      <c r="E57" s="235"/>
      <c r="F57" s="43" t="s">
        <v>3644</v>
      </c>
      <c r="G57" s="236"/>
      <c r="H57" s="214"/>
      <c r="I57" s="215"/>
      <c r="J57" s="216"/>
    </row>
    <row r="58" spans="1:10" x14ac:dyDescent="0.2">
      <c r="A58" s="30"/>
      <c r="B58" s="237"/>
      <c r="C58" s="238"/>
      <c r="D58" s="234"/>
      <c r="E58" s="238"/>
      <c r="F58" s="53"/>
      <c r="G58" s="239"/>
      <c r="H58" s="217"/>
      <c r="I58" s="218"/>
      <c r="J58" s="219"/>
    </row>
    <row r="59" spans="1:10" x14ac:dyDescent="0.2">
      <c r="A59" s="30" t="s">
        <v>3</v>
      </c>
      <c r="B59" s="240"/>
      <c r="C59" s="233" t="s">
        <v>1841</v>
      </c>
      <c r="D59" s="234"/>
      <c r="E59" s="235"/>
      <c r="F59" s="53" t="s">
        <v>5395</v>
      </c>
      <c r="G59" s="236" t="s">
        <v>19</v>
      </c>
      <c r="H59" s="214">
        <f>H50</f>
        <v>2900</v>
      </c>
      <c r="I59" s="56"/>
      <c r="J59" s="216">
        <f>IF(ISNUMBER(H59),H59*I59,IF(H59="-","rate only"," "))</f>
        <v>0</v>
      </c>
    </row>
    <row r="60" spans="1:10" x14ac:dyDescent="0.2">
      <c r="A60" s="30"/>
      <c r="B60" s="237"/>
      <c r="C60" s="238"/>
      <c r="D60" s="234"/>
      <c r="E60" s="238"/>
      <c r="F60" s="53"/>
      <c r="G60" s="239"/>
      <c r="H60" s="217"/>
      <c r="I60" s="218"/>
      <c r="J60" s="219"/>
    </row>
    <row r="61" spans="1:10" hidden="1" x14ac:dyDescent="0.2">
      <c r="A61" s="30" t="s">
        <v>3</v>
      </c>
      <c r="B61" s="240"/>
      <c r="C61" s="240" t="s">
        <v>1842</v>
      </c>
      <c r="D61" s="275"/>
      <c r="E61" s="238"/>
      <c r="F61" s="31" t="s">
        <v>1844</v>
      </c>
      <c r="G61" s="236" t="s">
        <v>19</v>
      </c>
      <c r="H61" s="214"/>
      <c r="I61" s="215"/>
      <c r="J61" s="216"/>
    </row>
    <row r="62" spans="1:10" ht="24" hidden="1" x14ac:dyDescent="0.2">
      <c r="A62" s="30" t="s">
        <v>55</v>
      </c>
      <c r="B62" s="232" t="s">
        <v>1843</v>
      </c>
      <c r="C62" s="233"/>
      <c r="D62" s="234"/>
      <c r="E62" s="235"/>
      <c r="F62" s="43" t="s">
        <v>1746</v>
      </c>
      <c r="G62" s="236" t="s">
        <v>28</v>
      </c>
      <c r="H62" s="214"/>
      <c r="I62" s="215"/>
      <c r="J62" s="216"/>
    </row>
    <row r="63" spans="1:10" hidden="1" x14ac:dyDescent="0.2">
      <c r="A63" s="30"/>
      <c r="B63" s="237"/>
      <c r="C63" s="238"/>
      <c r="D63" s="234"/>
      <c r="E63" s="238"/>
      <c r="F63" s="53"/>
      <c r="G63" s="239"/>
      <c r="H63" s="217"/>
      <c r="I63" s="218"/>
      <c r="J63" s="219"/>
    </row>
    <row r="64" spans="1:10" ht="24" x14ac:dyDescent="0.2">
      <c r="A64" s="30" t="s">
        <v>55</v>
      </c>
      <c r="B64" s="232" t="s">
        <v>1845</v>
      </c>
      <c r="C64" s="233"/>
      <c r="D64" s="234"/>
      <c r="E64" s="235"/>
      <c r="F64" s="43" t="s">
        <v>1756</v>
      </c>
      <c r="G64" s="236"/>
      <c r="H64" s="214"/>
      <c r="I64" s="215"/>
      <c r="J64" s="216"/>
    </row>
    <row r="65" spans="1:10" x14ac:dyDescent="0.2">
      <c r="A65" s="30"/>
      <c r="B65" s="237"/>
      <c r="C65" s="238"/>
      <c r="D65" s="234"/>
      <c r="E65" s="238"/>
      <c r="F65" s="53"/>
      <c r="G65" s="239"/>
      <c r="H65" s="217"/>
      <c r="I65" s="218"/>
      <c r="J65" s="219"/>
    </row>
    <row r="66" spans="1:10" x14ac:dyDescent="0.2">
      <c r="A66" s="30" t="s">
        <v>3</v>
      </c>
      <c r="B66" s="240"/>
      <c r="C66" s="233" t="s">
        <v>3804</v>
      </c>
      <c r="D66" s="234"/>
      <c r="E66" s="235"/>
      <c r="F66" s="53" t="s">
        <v>828</v>
      </c>
      <c r="G66" s="236" t="s">
        <v>26</v>
      </c>
      <c r="H66" s="214">
        <v>0.5</v>
      </c>
      <c r="I66" s="56"/>
      <c r="J66" s="216">
        <f>IF(ISNUMBER(H66),H66*I66,IF(H66="-","rate only"," "))</f>
        <v>0</v>
      </c>
    </row>
    <row r="67" spans="1:10" x14ac:dyDescent="0.2">
      <c r="A67" s="30"/>
      <c r="B67" s="237"/>
      <c r="C67" s="238"/>
      <c r="D67" s="234"/>
      <c r="E67" s="238"/>
      <c r="F67" s="53"/>
      <c r="G67" s="239"/>
      <c r="H67" s="217"/>
      <c r="I67" s="218"/>
      <c r="J67" s="219"/>
    </row>
    <row r="68" spans="1:10" hidden="1" x14ac:dyDescent="0.2">
      <c r="A68" s="30" t="s">
        <v>3</v>
      </c>
      <c r="B68" s="240"/>
      <c r="C68" s="233" t="s">
        <v>3805</v>
      </c>
      <c r="D68" s="234"/>
      <c r="E68" s="235"/>
      <c r="F68" s="53" t="s">
        <v>1759</v>
      </c>
      <c r="G68" s="236" t="s">
        <v>26</v>
      </c>
      <c r="H68" s="214">
        <v>0.5</v>
      </c>
      <c r="I68" s="215"/>
      <c r="J68" s="216"/>
    </row>
    <row r="69" spans="1:10" x14ac:dyDescent="0.2">
      <c r="A69" s="30"/>
      <c r="B69" s="237"/>
      <c r="C69" s="238"/>
      <c r="D69" s="234"/>
      <c r="E69" s="238"/>
      <c r="F69" s="53"/>
      <c r="G69" s="239"/>
      <c r="H69" s="217"/>
      <c r="I69" s="218"/>
      <c r="J69" s="219"/>
    </row>
    <row r="70" spans="1:10" hidden="1" x14ac:dyDescent="0.2">
      <c r="A70" s="30" t="s">
        <v>3</v>
      </c>
      <c r="B70" s="240"/>
      <c r="C70" s="240" t="s">
        <v>3806</v>
      </c>
      <c r="D70" s="275"/>
      <c r="E70" s="238"/>
      <c r="F70" s="31" t="s">
        <v>830</v>
      </c>
      <c r="G70" s="236" t="s">
        <v>29</v>
      </c>
      <c r="H70" s="214"/>
      <c r="I70" s="215"/>
      <c r="J70" s="216"/>
    </row>
    <row r="71" spans="1:10" ht="12" hidden="1" x14ac:dyDescent="0.2">
      <c r="A71" s="30" t="s">
        <v>55</v>
      </c>
      <c r="B71" s="232"/>
      <c r="C71" s="233"/>
      <c r="D71" s="234"/>
      <c r="E71" s="235"/>
      <c r="F71" s="43"/>
      <c r="G71" s="236"/>
      <c r="H71" s="214"/>
      <c r="I71" s="215"/>
      <c r="J71" s="216"/>
    </row>
    <row r="72" spans="1:10" hidden="1" x14ac:dyDescent="0.2">
      <c r="A72" s="30"/>
      <c r="B72" s="237"/>
      <c r="C72" s="238"/>
      <c r="D72" s="234"/>
      <c r="E72" s="238"/>
      <c r="F72" s="53"/>
      <c r="G72" s="239"/>
      <c r="H72" s="217"/>
      <c r="I72" s="218"/>
      <c r="J72" s="219"/>
    </row>
    <row r="73" spans="1:10" x14ac:dyDescent="0.2">
      <c r="A73" s="30"/>
      <c r="B73" s="237"/>
      <c r="C73" s="238"/>
      <c r="D73" s="234"/>
      <c r="E73" s="238"/>
      <c r="F73" s="53"/>
      <c r="G73" s="239"/>
      <c r="H73" s="217"/>
      <c r="I73" s="218"/>
      <c r="J73" s="219"/>
    </row>
    <row r="74" spans="1:10" x14ac:dyDescent="0.2">
      <c r="A74" s="30"/>
      <c r="B74" s="237"/>
      <c r="C74" s="238"/>
      <c r="D74" s="234"/>
      <c r="E74" s="238"/>
      <c r="F74" s="53"/>
      <c r="G74" s="239"/>
      <c r="H74" s="217"/>
      <c r="I74" s="218"/>
      <c r="J74" s="219"/>
    </row>
    <row r="75" spans="1:10" x14ac:dyDescent="0.2">
      <c r="A75" s="30"/>
      <c r="B75" s="237"/>
      <c r="C75" s="238"/>
      <c r="D75" s="234"/>
      <c r="E75" s="238"/>
      <c r="F75" s="53"/>
      <c r="G75" s="239"/>
      <c r="H75" s="217"/>
      <c r="I75" s="218"/>
      <c r="J75" s="219"/>
    </row>
    <row r="76" spans="1:10" x14ac:dyDescent="0.2">
      <c r="A76" s="30"/>
      <c r="B76" s="237"/>
      <c r="C76" s="238"/>
      <c r="D76" s="234"/>
      <c r="E76" s="238"/>
      <c r="F76" s="53"/>
      <c r="G76" s="239"/>
      <c r="H76" s="217"/>
      <c r="I76" s="218"/>
      <c r="J76" s="219"/>
    </row>
    <row r="77" spans="1:10" x14ac:dyDescent="0.2">
      <c r="A77" s="30"/>
      <c r="B77" s="237"/>
      <c r="C77" s="238"/>
      <c r="D77" s="234"/>
      <c r="E77" s="238"/>
      <c r="F77" s="53"/>
      <c r="G77" s="239"/>
      <c r="H77" s="217"/>
      <c r="I77" s="218"/>
      <c r="J77" s="219"/>
    </row>
    <row r="78" spans="1:10" x14ac:dyDescent="0.2">
      <c r="A78" s="30"/>
      <c r="B78" s="237"/>
      <c r="C78" s="238"/>
      <c r="D78" s="234"/>
      <c r="E78" s="238"/>
      <c r="F78" s="53"/>
      <c r="G78" s="239"/>
      <c r="H78" s="217"/>
      <c r="I78" s="218"/>
      <c r="J78" s="219"/>
    </row>
    <row r="79" spans="1:10" x14ac:dyDescent="0.2">
      <c r="A79" s="30"/>
      <c r="B79" s="237"/>
      <c r="C79" s="238"/>
      <c r="D79" s="234"/>
      <c r="E79" s="238"/>
      <c r="F79" s="53"/>
      <c r="G79" s="239"/>
      <c r="H79" s="217"/>
      <c r="I79" s="218"/>
      <c r="J79" s="219"/>
    </row>
    <row r="80" spans="1:10" x14ac:dyDescent="0.2">
      <c r="A80" s="30"/>
      <c r="B80" s="237"/>
      <c r="C80" s="238"/>
      <c r="D80" s="234"/>
      <c r="E80" s="238"/>
      <c r="F80" s="53"/>
      <c r="G80" s="239"/>
      <c r="H80" s="217"/>
      <c r="I80" s="218"/>
      <c r="J80" s="219"/>
    </row>
    <row r="81" spans="1:10" x14ac:dyDescent="0.2">
      <c r="A81" s="30"/>
      <c r="B81" s="237"/>
      <c r="C81" s="238"/>
      <c r="D81" s="234"/>
      <c r="E81" s="238"/>
      <c r="F81" s="53"/>
      <c r="G81" s="239"/>
      <c r="H81" s="217"/>
      <c r="I81" s="218"/>
      <c r="J81" s="219"/>
    </row>
    <row r="82" spans="1:10" s="110" customFormat="1" x14ac:dyDescent="0.2">
      <c r="A82" s="30" t="s">
        <v>4</v>
      </c>
      <c r="B82" s="83"/>
      <c r="C82" s="84"/>
      <c r="D82" s="84"/>
      <c r="E82" s="84"/>
      <c r="F82" s="85"/>
      <c r="G82" s="86"/>
      <c r="H82" s="229"/>
      <c r="I82" s="241"/>
      <c r="J82" s="89"/>
    </row>
    <row r="83" spans="1:10" s="110" customFormat="1" ht="12" x14ac:dyDescent="0.2">
      <c r="A83" s="30" t="s">
        <v>4</v>
      </c>
      <c r="B83" s="90" t="s">
        <v>3857</v>
      </c>
      <c r="C83" s="242"/>
      <c r="D83" s="242"/>
      <c r="E83" s="242"/>
      <c r="F83" s="243"/>
      <c r="G83" s="30"/>
      <c r="H83" s="230"/>
      <c r="I83" s="244"/>
      <c r="J83" s="198">
        <f>SUM(J8:J81)</f>
        <v>0</v>
      </c>
    </row>
    <row r="84" spans="1:10" s="110" customFormat="1" x14ac:dyDescent="0.2">
      <c r="A84" s="30" t="s">
        <v>4</v>
      </c>
      <c r="B84" s="96"/>
      <c r="C84" s="97"/>
      <c r="D84" s="97"/>
      <c r="E84" s="97"/>
      <c r="F84" s="98"/>
      <c r="G84" s="99"/>
      <c r="H84" s="231"/>
      <c r="I84" s="245"/>
      <c r="J84" s="102"/>
    </row>
  </sheetData>
  <sheetProtection algorithmName="SHA-512" hashValue="v/8DEqYeiPXDlP53Nz6AuFaXN1PXtBWroOnWvxDN26fV6JPgyd38YGz078knMo1+QyDPHzmBnrBO0zXN1j9vUg==" saltValue="07k1SN07zsbm4ZYnho5yiQ==" spinCount="100000" sheet="1" objects="1" scenarios="1"/>
  <dataConsolidate link="1"/>
  <pageMargins left="0.59055118110236227" right="0.19685039370078741" top="0.59055118110236227" bottom="0.59055118110236227" header="0.19685039370078741" footer="0.19685039370078741"/>
  <pageSetup paperSize="9" firstPageNumber="6" orientation="portrait" cellComments="atEnd" r:id="rId1"/>
  <headerFooter>
    <oddFooter>&amp;RC3-&amp;P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tabColor rgb="FFFFFF00"/>
  </sheetPr>
  <dimension ref="A1:DI62"/>
  <sheetViews>
    <sheetView view="pageBreakPreview" topLeftCell="B1" zoomScaleNormal="75" zoomScaleSheetLayoutView="100" workbookViewId="0">
      <pane xSplit="7" ySplit="9" topLeftCell="I10" activePane="bottomRight" state="frozenSplit"/>
      <selection activeCell="B1" sqref="B1"/>
      <selection pane="topRight" activeCell="I1" sqref="I1"/>
      <selection pane="bottomLeft" activeCell="B10" sqref="B10"/>
      <selection pane="bottomRight" activeCell="M8" sqref="M8"/>
    </sheetView>
  </sheetViews>
  <sheetFormatPr defaultColWidth="9.109375" defaultRowHeight="11.4" x14ac:dyDescent="0.2"/>
  <cols>
    <col min="1" max="1" width="10.44140625" style="113" hidden="1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5009</v>
      </c>
      <c r="C2" s="128" t="s">
        <v>901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SUBTOTAL(9,M$7:M1032)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24" hidden="1" x14ac:dyDescent="0.2">
      <c r="A7" s="30"/>
      <c r="B7" s="42"/>
      <c r="C7" s="42"/>
      <c r="D7" s="42"/>
      <c r="E7" s="42"/>
      <c r="F7" s="43" t="s">
        <v>901</v>
      </c>
      <c r="G7" s="44"/>
      <c r="H7" s="45"/>
      <c r="I7" s="46"/>
      <c r="J7" s="47"/>
      <c r="K7" s="48"/>
      <c r="L7" s="49"/>
      <c r="M7" s="46"/>
    </row>
    <row r="8" spans="1:113" s="112" customFormat="1" ht="34.200000000000003" hidden="1" x14ac:dyDescent="0.2">
      <c r="A8" s="30" t="s">
        <v>55</v>
      </c>
      <c r="B8" s="150" t="s">
        <v>1846</v>
      </c>
      <c r="C8" s="151"/>
      <c r="D8" s="52"/>
      <c r="E8" s="157"/>
      <c r="F8" s="43" t="s">
        <v>1847</v>
      </c>
      <c r="G8" s="54" t="s">
        <v>3766</v>
      </c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idden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/>
      <c r="B10" s="42"/>
      <c r="C10" s="51"/>
      <c r="D10" s="52"/>
      <c r="E10" s="51"/>
      <c r="F10" s="53"/>
      <c r="G10" s="103"/>
      <c r="H10" s="45"/>
      <c r="I10" s="104"/>
      <c r="J10" s="105"/>
      <c r="K10" s="48"/>
      <c r="L10" s="106"/>
      <c r="M10" s="104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/>
      <c r="B11" s="42"/>
      <c r="C11" s="51"/>
      <c r="D11" s="52"/>
      <c r="E11" s="51"/>
      <c r="F11" s="53"/>
      <c r="G11" s="103"/>
      <c r="H11" s="45"/>
      <c r="I11" s="104"/>
      <c r="J11" s="105"/>
      <c r="K11" s="48"/>
      <c r="L11" s="106"/>
      <c r="M11" s="104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/>
      <c r="B12" s="42"/>
      <c r="C12" s="51"/>
      <c r="D12" s="52"/>
      <c r="E12" s="51"/>
      <c r="F12" s="53"/>
      <c r="G12" s="103"/>
      <c r="H12" s="45"/>
      <c r="I12" s="104"/>
      <c r="J12" s="105"/>
      <c r="K12" s="48"/>
      <c r="L12" s="106"/>
      <c r="M12" s="104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/>
      <c r="B13" s="42"/>
      <c r="C13" s="51"/>
      <c r="D13" s="52"/>
      <c r="E13" s="51"/>
      <c r="F13" s="53"/>
      <c r="G13" s="103"/>
      <c r="H13" s="45"/>
      <c r="I13" s="104"/>
      <c r="J13" s="105"/>
      <c r="K13" s="48"/>
      <c r="L13" s="106"/>
      <c r="M13" s="104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x14ac:dyDescent="0.2">
      <c r="A14" s="30"/>
      <c r="B14" s="42"/>
      <c r="C14" s="51"/>
      <c r="D14" s="52"/>
      <c r="E14" s="51"/>
      <c r="F14" s="53"/>
      <c r="G14" s="103"/>
      <c r="H14" s="45"/>
      <c r="I14" s="104"/>
      <c r="J14" s="105"/>
      <c r="K14" s="48"/>
      <c r="L14" s="106"/>
      <c r="M14" s="104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/>
      <c r="B15" s="42"/>
      <c r="C15" s="51"/>
      <c r="D15" s="52"/>
      <c r="E15" s="51"/>
      <c r="F15" s="53"/>
      <c r="G15" s="103"/>
      <c r="H15" s="45"/>
      <c r="I15" s="104"/>
      <c r="J15" s="105"/>
      <c r="K15" s="48"/>
      <c r="L15" s="106"/>
      <c r="M15" s="104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x14ac:dyDescent="0.2">
      <c r="A16" s="30"/>
      <c r="B16" s="42"/>
      <c r="C16" s="51"/>
      <c r="D16" s="52"/>
      <c r="E16" s="51"/>
      <c r="F16" s="53"/>
      <c r="G16" s="103"/>
      <c r="H16" s="45"/>
      <c r="I16" s="104"/>
      <c r="J16" s="105"/>
      <c r="K16" s="48"/>
      <c r="L16" s="106"/>
      <c r="M16" s="104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/>
      <c r="B17" s="42"/>
      <c r="C17" s="51"/>
      <c r="D17" s="52"/>
      <c r="E17" s="51"/>
      <c r="F17" s="53"/>
      <c r="G17" s="103"/>
      <c r="H17" s="45"/>
      <c r="I17" s="104"/>
      <c r="J17" s="105"/>
      <c r="K17" s="48"/>
      <c r="L17" s="106"/>
      <c r="M17" s="104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x14ac:dyDescent="0.2">
      <c r="A18" s="30"/>
      <c r="B18" s="42"/>
      <c r="C18" s="51"/>
      <c r="D18" s="52"/>
      <c r="E18" s="51"/>
      <c r="F18" s="53"/>
      <c r="G18" s="103"/>
      <c r="H18" s="45"/>
      <c r="I18" s="104"/>
      <c r="J18" s="105"/>
      <c r="K18" s="48"/>
      <c r="L18" s="106"/>
      <c r="M18" s="104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x14ac:dyDescent="0.2">
      <c r="A19" s="30"/>
      <c r="B19" s="42"/>
      <c r="C19" s="51"/>
      <c r="D19" s="52"/>
      <c r="E19" s="51"/>
      <c r="F19" s="53"/>
      <c r="G19" s="103"/>
      <c r="H19" s="45"/>
      <c r="I19" s="104"/>
      <c r="J19" s="105"/>
      <c r="K19" s="48"/>
      <c r="L19" s="106"/>
      <c r="M19" s="104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x14ac:dyDescent="0.2">
      <c r="A20" s="30"/>
      <c r="B20" s="42"/>
      <c r="C20" s="51"/>
      <c r="D20" s="52"/>
      <c r="E20" s="51"/>
      <c r="F20" s="53"/>
      <c r="G20" s="103"/>
      <c r="H20" s="45"/>
      <c r="I20" s="104"/>
      <c r="J20" s="105"/>
      <c r="K20" s="48"/>
      <c r="L20" s="106"/>
      <c r="M20" s="104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x14ac:dyDescent="0.2">
      <c r="A21" s="30"/>
      <c r="B21" s="42"/>
      <c r="C21" s="51"/>
      <c r="D21" s="52"/>
      <c r="E21" s="51"/>
      <c r="F21" s="53"/>
      <c r="G21" s="103"/>
      <c r="H21" s="45"/>
      <c r="I21" s="104"/>
      <c r="J21" s="105"/>
      <c r="K21" s="48"/>
      <c r="L21" s="106"/>
      <c r="M21" s="104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/>
      <c r="B22" s="42"/>
      <c r="C22" s="51"/>
      <c r="D22" s="52"/>
      <c r="E22" s="51"/>
      <c r="F22" s="53"/>
      <c r="G22" s="103"/>
      <c r="H22" s="45"/>
      <c r="I22" s="104"/>
      <c r="J22" s="105"/>
      <c r="K22" s="48"/>
      <c r="L22" s="106"/>
      <c r="M22" s="104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x14ac:dyDescent="0.2">
      <c r="A23" s="30"/>
      <c r="B23" s="42"/>
      <c r="C23" s="51"/>
      <c r="D23" s="52"/>
      <c r="E23" s="51"/>
      <c r="F23" s="53"/>
      <c r="G23" s="103"/>
      <c r="H23" s="45"/>
      <c r="I23" s="104"/>
      <c r="J23" s="105"/>
      <c r="K23" s="48"/>
      <c r="L23" s="106"/>
      <c r="M23" s="104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x14ac:dyDescent="0.2">
      <c r="A24" s="30"/>
      <c r="B24" s="42"/>
      <c r="C24" s="51"/>
      <c r="D24" s="52"/>
      <c r="E24" s="51"/>
      <c r="F24" s="53"/>
      <c r="G24" s="103"/>
      <c r="H24" s="45"/>
      <c r="I24" s="104"/>
      <c r="J24" s="105"/>
      <c r="K24" s="48"/>
      <c r="L24" s="106"/>
      <c r="M24" s="104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x14ac:dyDescent="0.2">
      <c r="A25" s="30"/>
      <c r="B25" s="42"/>
      <c r="C25" s="51"/>
      <c r="D25" s="52"/>
      <c r="E25" s="51"/>
      <c r="F25" s="53"/>
      <c r="G25" s="103"/>
      <c r="H25" s="45"/>
      <c r="I25" s="104"/>
      <c r="J25" s="105"/>
      <c r="K25" s="48"/>
      <c r="L25" s="106"/>
      <c r="M25" s="104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x14ac:dyDescent="0.2">
      <c r="A26" s="30"/>
      <c r="B26" s="42"/>
      <c r="C26" s="51"/>
      <c r="D26" s="52"/>
      <c r="E26" s="51"/>
      <c r="F26" s="53"/>
      <c r="G26" s="103"/>
      <c r="H26" s="45"/>
      <c r="I26" s="104"/>
      <c r="J26" s="105"/>
      <c r="K26" s="48"/>
      <c r="L26" s="106"/>
      <c r="M26" s="104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x14ac:dyDescent="0.2">
      <c r="A27" s="30"/>
      <c r="B27" s="42"/>
      <c r="C27" s="51"/>
      <c r="D27" s="52"/>
      <c r="E27" s="51"/>
      <c r="F27" s="53"/>
      <c r="G27" s="103"/>
      <c r="H27" s="45"/>
      <c r="I27" s="104"/>
      <c r="J27" s="105"/>
      <c r="K27" s="48"/>
      <c r="L27" s="106"/>
      <c r="M27" s="104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x14ac:dyDescent="0.2">
      <c r="A28" s="30"/>
      <c r="B28" s="42"/>
      <c r="C28" s="51"/>
      <c r="D28" s="52"/>
      <c r="E28" s="51"/>
      <c r="F28" s="53"/>
      <c r="G28" s="103"/>
      <c r="H28" s="45"/>
      <c r="I28" s="104"/>
      <c r="J28" s="105"/>
      <c r="K28" s="48"/>
      <c r="L28" s="106"/>
      <c r="M28" s="104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x14ac:dyDescent="0.2">
      <c r="A29" s="30"/>
      <c r="B29" s="42"/>
      <c r="C29" s="51"/>
      <c r="D29" s="52"/>
      <c r="E29" s="51"/>
      <c r="F29" s="53"/>
      <c r="G29" s="103"/>
      <c r="H29" s="45"/>
      <c r="I29" s="104"/>
      <c r="J29" s="105"/>
      <c r="K29" s="48"/>
      <c r="L29" s="106"/>
      <c r="M29" s="104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x14ac:dyDescent="0.2">
      <c r="A30" s="30"/>
      <c r="B30" s="42"/>
      <c r="C30" s="51"/>
      <c r="D30" s="52"/>
      <c r="E30" s="51"/>
      <c r="F30" s="53"/>
      <c r="G30" s="103"/>
      <c r="H30" s="45"/>
      <c r="I30" s="104"/>
      <c r="J30" s="105"/>
      <c r="K30" s="48"/>
      <c r="L30" s="106"/>
      <c r="M30" s="104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x14ac:dyDescent="0.2">
      <c r="A31" s="30"/>
      <c r="B31" s="42"/>
      <c r="C31" s="51"/>
      <c r="D31" s="52"/>
      <c r="E31" s="51"/>
      <c r="F31" s="53"/>
      <c r="G31" s="103"/>
      <c r="H31" s="45"/>
      <c r="I31" s="104"/>
      <c r="J31" s="105"/>
      <c r="K31" s="48"/>
      <c r="L31" s="106"/>
      <c r="M31" s="104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x14ac:dyDescent="0.2">
      <c r="A32" s="30"/>
      <c r="B32" s="42"/>
      <c r="C32" s="51"/>
      <c r="D32" s="52"/>
      <c r="E32" s="51"/>
      <c r="F32" s="53"/>
      <c r="G32" s="103"/>
      <c r="H32" s="45"/>
      <c r="I32" s="104"/>
      <c r="J32" s="105"/>
      <c r="K32" s="48"/>
      <c r="L32" s="106"/>
      <c r="M32" s="104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x14ac:dyDescent="0.2">
      <c r="A33" s="30"/>
      <c r="B33" s="42"/>
      <c r="C33" s="51"/>
      <c r="D33" s="52"/>
      <c r="E33" s="51"/>
      <c r="F33" s="53"/>
      <c r="G33" s="103"/>
      <c r="H33" s="45"/>
      <c r="I33" s="104"/>
      <c r="J33" s="105"/>
      <c r="K33" s="48"/>
      <c r="L33" s="106"/>
      <c r="M33" s="104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x14ac:dyDescent="0.2">
      <c r="A34" s="30"/>
      <c r="B34" s="42"/>
      <c r="C34" s="51"/>
      <c r="D34" s="52"/>
      <c r="E34" s="51"/>
      <c r="F34" s="53"/>
      <c r="G34" s="103"/>
      <c r="H34" s="45"/>
      <c r="I34" s="104"/>
      <c r="J34" s="105"/>
      <c r="K34" s="48"/>
      <c r="L34" s="106"/>
      <c r="M34" s="104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x14ac:dyDescent="0.2">
      <c r="A35" s="30"/>
      <c r="B35" s="42"/>
      <c r="C35" s="51"/>
      <c r="D35" s="52"/>
      <c r="E35" s="51"/>
      <c r="F35" s="53"/>
      <c r="G35" s="103"/>
      <c r="H35" s="45"/>
      <c r="I35" s="104"/>
      <c r="J35" s="105"/>
      <c r="K35" s="48"/>
      <c r="L35" s="106"/>
      <c r="M35" s="104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x14ac:dyDescent="0.2">
      <c r="A36" s="30"/>
      <c r="B36" s="42"/>
      <c r="C36" s="51"/>
      <c r="D36" s="52"/>
      <c r="E36" s="51"/>
      <c r="F36" s="53"/>
      <c r="G36" s="103"/>
      <c r="H36" s="45"/>
      <c r="I36" s="104"/>
      <c r="J36" s="105"/>
      <c r="K36" s="48"/>
      <c r="L36" s="106"/>
      <c r="M36" s="104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x14ac:dyDescent="0.2">
      <c r="A37" s="30"/>
      <c r="B37" s="42"/>
      <c r="C37" s="51"/>
      <c r="D37" s="52"/>
      <c r="E37" s="51"/>
      <c r="F37" s="53"/>
      <c r="G37" s="103"/>
      <c r="H37" s="45"/>
      <c r="I37" s="104"/>
      <c r="J37" s="105"/>
      <c r="K37" s="48"/>
      <c r="L37" s="106"/>
      <c r="M37" s="104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x14ac:dyDescent="0.2">
      <c r="A38" s="30"/>
      <c r="B38" s="42"/>
      <c r="C38" s="51"/>
      <c r="D38" s="52"/>
      <c r="E38" s="51"/>
      <c r="F38" s="53"/>
      <c r="G38" s="103"/>
      <c r="H38" s="45"/>
      <c r="I38" s="104"/>
      <c r="J38" s="105"/>
      <c r="K38" s="48"/>
      <c r="L38" s="106"/>
      <c r="M38" s="104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x14ac:dyDescent="0.2">
      <c r="A39" s="30"/>
      <c r="B39" s="42"/>
      <c r="C39" s="51"/>
      <c r="D39" s="52"/>
      <c r="E39" s="51"/>
      <c r="F39" s="53"/>
      <c r="G39" s="103"/>
      <c r="H39" s="45"/>
      <c r="I39" s="104"/>
      <c r="J39" s="105"/>
      <c r="K39" s="48"/>
      <c r="L39" s="106"/>
      <c r="M39" s="104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x14ac:dyDescent="0.2">
      <c r="A40" s="30"/>
      <c r="B40" s="42"/>
      <c r="C40" s="51"/>
      <c r="D40" s="52"/>
      <c r="E40" s="51"/>
      <c r="F40" s="53"/>
      <c r="G40" s="103"/>
      <c r="H40" s="45"/>
      <c r="I40" s="104"/>
      <c r="J40" s="105"/>
      <c r="K40" s="48"/>
      <c r="L40" s="106"/>
      <c r="M40" s="104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x14ac:dyDescent="0.2">
      <c r="A41" s="30"/>
      <c r="B41" s="42"/>
      <c r="C41" s="51"/>
      <c r="D41" s="52"/>
      <c r="E41" s="51"/>
      <c r="F41" s="53"/>
      <c r="G41" s="103"/>
      <c r="H41" s="45"/>
      <c r="I41" s="104"/>
      <c r="J41" s="105"/>
      <c r="K41" s="48"/>
      <c r="L41" s="106"/>
      <c r="M41" s="104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x14ac:dyDescent="0.2">
      <c r="A42" s="30"/>
      <c r="B42" s="42"/>
      <c r="C42" s="51"/>
      <c r="D42" s="52"/>
      <c r="E42" s="51"/>
      <c r="F42" s="53"/>
      <c r="G42" s="103"/>
      <c r="H42" s="45"/>
      <c r="I42" s="104"/>
      <c r="J42" s="105"/>
      <c r="K42" s="48"/>
      <c r="L42" s="106"/>
      <c r="M42" s="104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x14ac:dyDescent="0.2">
      <c r="A43" s="30"/>
      <c r="B43" s="42"/>
      <c r="C43" s="51"/>
      <c r="D43" s="52"/>
      <c r="E43" s="51"/>
      <c r="F43" s="53"/>
      <c r="G43" s="103"/>
      <c r="H43" s="45"/>
      <c r="I43" s="104"/>
      <c r="J43" s="105"/>
      <c r="K43" s="48"/>
      <c r="L43" s="106"/>
      <c r="M43" s="104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x14ac:dyDescent="0.2">
      <c r="A44" s="30"/>
      <c r="B44" s="42"/>
      <c r="C44" s="51"/>
      <c r="D44" s="52"/>
      <c r="E44" s="51"/>
      <c r="F44" s="53"/>
      <c r="G44" s="103"/>
      <c r="H44" s="45"/>
      <c r="I44" s="104"/>
      <c r="J44" s="105"/>
      <c r="K44" s="48"/>
      <c r="L44" s="106"/>
      <c r="M44" s="104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x14ac:dyDescent="0.2">
      <c r="A45" s="30"/>
      <c r="B45" s="42"/>
      <c r="C45" s="51"/>
      <c r="D45" s="52"/>
      <c r="E45" s="51"/>
      <c r="F45" s="53"/>
      <c r="G45" s="103"/>
      <c r="H45" s="45"/>
      <c r="I45" s="104"/>
      <c r="J45" s="105"/>
      <c r="K45" s="48"/>
      <c r="L45" s="106"/>
      <c r="M45" s="104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x14ac:dyDescent="0.2">
      <c r="A46" s="30"/>
      <c r="B46" s="42"/>
      <c r="C46" s="51"/>
      <c r="D46" s="52"/>
      <c r="E46" s="51"/>
      <c r="F46" s="53"/>
      <c r="G46" s="103"/>
      <c r="H46" s="45"/>
      <c r="I46" s="104"/>
      <c r="J46" s="105"/>
      <c r="K46" s="48"/>
      <c r="L46" s="106"/>
      <c r="M46" s="104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x14ac:dyDescent="0.2">
      <c r="A47" s="30"/>
      <c r="B47" s="42"/>
      <c r="C47" s="51"/>
      <c r="D47" s="52"/>
      <c r="E47" s="51"/>
      <c r="F47" s="53"/>
      <c r="G47" s="103"/>
      <c r="H47" s="45"/>
      <c r="I47" s="104"/>
      <c r="J47" s="105"/>
      <c r="K47" s="48"/>
      <c r="L47" s="106"/>
      <c r="M47" s="104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x14ac:dyDescent="0.2">
      <c r="A48" s="30"/>
      <c r="B48" s="42"/>
      <c r="C48" s="51"/>
      <c r="D48" s="52"/>
      <c r="E48" s="51"/>
      <c r="F48" s="53"/>
      <c r="G48" s="103"/>
      <c r="H48" s="45"/>
      <c r="I48" s="104"/>
      <c r="J48" s="105"/>
      <c r="K48" s="48"/>
      <c r="L48" s="106"/>
      <c r="M48" s="104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x14ac:dyDescent="0.2">
      <c r="A49" s="30"/>
      <c r="B49" s="42"/>
      <c r="C49" s="51"/>
      <c r="D49" s="52"/>
      <c r="E49" s="51"/>
      <c r="F49" s="53"/>
      <c r="G49" s="103"/>
      <c r="H49" s="45"/>
      <c r="I49" s="104"/>
      <c r="J49" s="105"/>
      <c r="K49" s="48"/>
      <c r="L49" s="106"/>
      <c r="M49" s="104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x14ac:dyDescent="0.2">
      <c r="A50" s="30"/>
      <c r="B50" s="42"/>
      <c r="C50" s="51"/>
      <c r="D50" s="52"/>
      <c r="E50" s="51"/>
      <c r="F50" s="53"/>
      <c r="G50" s="103"/>
      <c r="H50" s="45"/>
      <c r="I50" s="104"/>
      <c r="J50" s="105"/>
      <c r="K50" s="48"/>
      <c r="L50" s="106"/>
      <c r="M50" s="104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x14ac:dyDescent="0.2">
      <c r="A51" s="30"/>
      <c r="B51" s="42"/>
      <c r="C51" s="51"/>
      <c r="D51" s="52"/>
      <c r="E51" s="51"/>
      <c r="F51" s="53"/>
      <c r="G51" s="103"/>
      <c r="H51" s="45"/>
      <c r="I51" s="104"/>
      <c r="J51" s="105"/>
      <c r="K51" s="48"/>
      <c r="L51" s="106"/>
      <c r="M51" s="104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x14ac:dyDescent="0.2">
      <c r="A52" s="30"/>
      <c r="B52" s="42"/>
      <c r="C52" s="51"/>
      <c r="D52" s="52"/>
      <c r="E52" s="51"/>
      <c r="F52" s="53"/>
      <c r="G52" s="103"/>
      <c r="H52" s="45"/>
      <c r="I52" s="104"/>
      <c r="J52" s="105"/>
      <c r="K52" s="48"/>
      <c r="L52" s="106"/>
      <c r="M52" s="104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x14ac:dyDescent="0.2">
      <c r="A53" s="30"/>
      <c r="B53" s="42"/>
      <c r="C53" s="51"/>
      <c r="D53" s="52"/>
      <c r="E53" s="51"/>
      <c r="F53" s="53"/>
      <c r="G53" s="103"/>
      <c r="H53" s="45"/>
      <c r="I53" s="104"/>
      <c r="J53" s="105"/>
      <c r="K53" s="48"/>
      <c r="L53" s="106"/>
      <c r="M53" s="104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x14ac:dyDescent="0.2">
      <c r="A54" s="30"/>
      <c r="B54" s="42"/>
      <c r="C54" s="51"/>
      <c r="D54" s="52"/>
      <c r="E54" s="51"/>
      <c r="F54" s="53"/>
      <c r="G54" s="103"/>
      <c r="H54" s="45"/>
      <c r="I54" s="104"/>
      <c r="J54" s="105"/>
      <c r="K54" s="48"/>
      <c r="L54" s="106"/>
      <c r="M54" s="104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x14ac:dyDescent="0.2">
      <c r="A55" s="30"/>
      <c r="B55" s="42"/>
      <c r="C55" s="51"/>
      <c r="D55" s="52"/>
      <c r="E55" s="51"/>
      <c r="F55" s="53"/>
      <c r="G55" s="103"/>
      <c r="H55" s="45"/>
      <c r="I55" s="104"/>
      <c r="J55" s="105"/>
      <c r="K55" s="48"/>
      <c r="L55" s="106"/>
      <c r="M55" s="104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x14ac:dyDescent="0.2">
      <c r="A56" s="30"/>
      <c r="B56" s="42"/>
      <c r="C56" s="51"/>
      <c r="D56" s="52"/>
      <c r="E56" s="51"/>
      <c r="F56" s="53"/>
      <c r="G56" s="103"/>
      <c r="H56" s="45"/>
      <c r="I56" s="104"/>
      <c r="J56" s="105"/>
      <c r="K56" s="48"/>
      <c r="L56" s="106"/>
      <c r="M56" s="104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x14ac:dyDescent="0.2">
      <c r="A57" s="30"/>
      <c r="B57" s="42"/>
      <c r="C57" s="51"/>
      <c r="D57" s="52"/>
      <c r="E57" s="51"/>
      <c r="F57" s="53"/>
      <c r="G57" s="103"/>
      <c r="H57" s="45"/>
      <c r="I57" s="104"/>
      <c r="J57" s="105"/>
      <c r="K57" s="48"/>
      <c r="L57" s="106"/>
      <c r="M57" s="104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x14ac:dyDescent="0.2">
      <c r="A58" s="30"/>
      <c r="B58" s="42"/>
      <c r="C58" s="51"/>
      <c r="D58" s="52"/>
      <c r="E58" s="51"/>
      <c r="F58" s="53"/>
      <c r="G58" s="103"/>
      <c r="H58" s="45"/>
      <c r="I58" s="104"/>
      <c r="J58" s="105"/>
      <c r="K58" s="48"/>
      <c r="L58" s="106"/>
      <c r="M58" s="104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x14ac:dyDescent="0.2">
      <c r="A59" s="30"/>
      <c r="B59" s="42"/>
      <c r="C59" s="51"/>
      <c r="D59" s="52"/>
      <c r="E59" s="51"/>
      <c r="F59" s="53"/>
      <c r="G59" s="103"/>
      <c r="H59" s="45"/>
      <c r="I59" s="104"/>
      <c r="J59" s="105"/>
      <c r="K59" s="48"/>
      <c r="L59" s="106"/>
      <c r="M59" s="104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0" customFormat="1" x14ac:dyDescent="0.2">
      <c r="A60" s="30" t="s">
        <v>4</v>
      </c>
      <c r="B60" s="83"/>
      <c r="C60" s="84"/>
      <c r="D60" s="84"/>
      <c r="E60" s="84"/>
      <c r="F60" s="85"/>
      <c r="G60" s="86"/>
      <c r="H60" s="87"/>
      <c r="I60" s="88"/>
      <c r="J60" s="89"/>
      <c r="K60" s="22"/>
      <c r="L60" s="67"/>
      <c r="M60" s="68"/>
      <c r="N60" s="109"/>
    </row>
    <row r="61" spans="1:113" s="110" customFormat="1" ht="12" x14ac:dyDescent="0.2">
      <c r="A61" s="30" t="s">
        <v>4</v>
      </c>
      <c r="B61" s="90" t="s">
        <v>3857</v>
      </c>
      <c r="C61" s="91"/>
      <c r="D61" s="91"/>
      <c r="E61" s="91"/>
      <c r="F61" s="92"/>
      <c r="G61" s="30"/>
      <c r="H61" s="93"/>
      <c r="I61" s="94"/>
      <c r="J61" s="198"/>
      <c r="K61" s="22"/>
      <c r="L61" s="72"/>
      <c r="M61" s="73">
        <f>SUBTOTAL(9,M$7:M9)</f>
        <v>0</v>
      </c>
      <c r="N61" s="109"/>
    </row>
    <row r="62" spans="1:113" s="110" customFormat="1" x14ac:dyDescent="0.2">
      <c r="A62" s="30" t="s">
        <v>4</v>
      </c>
      <c r="B62" s="96"/>
      <c r="C62" s="97"/>
      <c r="D62" s="97"/>
      <c r="E62" s="97"/>
      <c r="F62" s="98"/>
      <c r="G62" s="99"/>
      <c r="H62" s="100"/>
      <c r="I62" s="101"/>
      <c r="J62" s="102"/>
      <c r="K62" s="22"/>
      <c r="L62" s="81"/>
      <c r="M62" s="82"/>
      <c r="N62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73" orientation="portrait" cellComments="atEnd" useFirstPageNumber="1" r:id="rId1"/>
  <headerFooter>
    <oddFooter>&amp;CPage &amp;P&amp;RPrint date: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1">
    <tabColor rgb="FFFF0000"/>
  </sheetPr>
  <dimension ref="A1:I174"/>
  <sheetViews>
    <sheetView view="pageBreakPreview" topLeftCell="A84" zoomScaleNormal="75" zoomScaleSheetLayoutView="100" workbookViewId="0">
      <selection activeCell="E87" sqref="E87"/>
    </sheetView>
  </sheetViews>
  <sheetFormatPr defaultColWidth="9.109375" defaultRowHeight="11.4" x14ac:dyDescent="0.2"/>
  <cols>
    <col min="1" max="1" width="8.33203125" style="252" customWidth="1"/>
    <col min="2" max="2" width="8.6640625" style="252" customWidth="1"/>
    <col min="3" max="4" width="3.33203125" style="253" customWidth="1"/>
    <col min="5" max="5" width="34.6640625" style="254" customWidth="1"/>
    <col min="6" max="6" width="9.6640625" style="117" customWidth="1"/>
    <col min="7" max="7" width="8.6640625" style="117" customWidth="1"/>
    <col min="8" max="8" width="9.6640625" style="255" customWidth="1"/>
    <col min="9" max="9" width="10.6640625" style="255" customWidth="1"/>
    <col min="10" max="16384" width="9.109375" style="117"/>
  </cols>
  <sheetData>
    <row r="1" spans="1:9" ht="12" x14ac:dyDescent="0.2">
      <c r="A1" s="128"/>
      <c r="B1" s="128"/>
      <c r="C1" s="23"/>
      <c r="D1" s="23"/>
      <c r="E1" s="23"/>
      <c r="F1" s="23"/>
      <c r="G1" s="24"/>
      <c r="H1" s="24"/>
      <c r="I1" s="25"/>
    </row>
    <row r="2" spans="1:9" s="108" customFormat="1" ht="12" x14ac:dyDescent="0.25">
      <c r="A2" s="128" t="s">
        <v>4381</v>
      </c>
      <c r="B2" s="128" t="s">
        <v>3747</v>
      </c>
      <c r="C2" s="23"/>
      <c r="D2" s="23"/>
      <c r="E2" s="23"/>
      <c r="F2" s="23" t="s">
        <v>20</v>
      </c>
      <c r="G2" s="24"/>
      <c r="H2" s="24"/>
      <c r="I2" s="25" t="s">
        <v>4379</v>
      </c>
    </row>
    <row r="3" spans="1:9" s="108" customFormat="1" ht="12" x14ac:dyDescent="0.25">
      <c r="A3" s="128"/>
      <c r="B3" s="128"/>
      <c r="C3" s="23"/>
      <c r="D3" s="23"/>
      <c r="E3" s="23"/>
      <c r="F3" s="23"/>
      <c r="G3" s="24"/>
      <c r="H3" s="24"/>
      <c r="I3" s="25"/>
    </row>
    <row r="4" spans="1:9" s="110" customFormat="1" ht="12" x14ac:dyDescent="0.2">
      <c r="A4" s="118"/>
      <c r="B4" s="124"/>
      <c r="C4" s="124"/>
      <c r="D4" s="121"/>
      <c r="E4" s="32"/>
      <c r="F4" s="33"/>
      <c r="G4" s="34"/>
      <c r="H4" s="34"/>
      <c r="I4" s="34"/>
    </row>
    <row r="5" spans="1:9" s="110" customFormat="1" ht="12" x14ac:dyDescent="0.2">
      <c r="A5" s="204" t="s">
        <v>54</v>
      </c>
      <c r="B5" s="205"/>
      <c r="C5" s="205"/>
      <c r="D5" s="206"/>
      <c r="E5" s="207" t="s">
        <v>46</v>
      </c>
      <c r="F5" s="207" t="s">
        <v>47</v>
      </c>
      <c r="G5" s="208" t="s">
        <v>3848</v>
      </c>
      <c r="H5" s="208" t="s">
        <v>49</v>
      </c>
      <c r="I5" s="208" t="s">
        <v>3849</v>
      </c>
    </row>
    <row r="6" spans="1:9" s="110" customFormat="1" ht="12" x14ac:dyDescent="0.2">
      <c r="A6" s="209"/>
      <c r="B6" s="210"/>
      <c r="C6" s="210"/>
      <c r="D6" s="211"/>
      <c r="E6" s="212"/>
      <c r="F6" s="212"/>
      <c r="G6" s="213"/>
      <c r="H6" s="213"/>
      <c r="I6" s="213"/>
    </row>
    <row r="7" spans="1:9" ht="12" x14ac:dyDescent="0.2">
      <c r="A7" s="232" t="s">
        <v>125</v>
      </c>
      <c r="B7" s="233"/>
      <c r="C7" s="234"/>
      <c r="D7" s="235"/>
      <c r="E7" s="43" t="s">
        <v>3544</v>
      </c>
      <c r="F7" s="236"/>
      <c r="G7" s="214"/>
      <c r="H7" s="215"/>
      <c r="I7" s="216"/>
    </row>
    <row r="8" spans="1:9" x14ac:dyDescent="0.2">
      <c r="A8" s="237"/>
      <c r="B8" s="238"/>
      <c r="C8" s="234"/>
      <c r="D8" s="238"/>
      <c r="E8" s="53"/>
      <c r="F8" s="239"/>
      <c r="G8" s="217"/>
      <c r="H8" s="218"/>
      <c r="I8" s="219"/>
    </row>
    <row r="9" spans="1:9" x14ac:dyDescent="0.2">
      <c r="A9" s="240"/>
      <c r="B9" s="233" t="s">
        <v>126</v>
      </c>
      <c r="C9" s="234"/>
      <c r="D9" s="235"/>
      <c r="E9" s="53" t="s">
        <v>127</v>
      </c>
      <c r="F9" s="236" t="s">
        <v>19</v>
      </c>
      <c r="G9" s="214">
        <v>60</v>
      </c>
      <c r="H9" s="56"/>
      <c r="I9" s="216">
        <f>IF(ISNUMBER(G9),G9*H9,IF(G9="-","rate only"," "))</f>
        <v>0</v>
      </c>
    </row>
    <row r="10" spans="1:9" x14ac:dyDescent="0.2">
      <c r="A10" s="237"/>
      <c r="B10" s="238"/>
      <c r="C10" s="234"/>
      <c r="D10" s="238"/>
      <c r="E10" s="53"/>
      <c r="F10" s="239"/>
      <c r="G10" s="217"/>
      <c r="H10" s="218"/>
      <c r="I10" s="219"/>
    </row>
    <row r="11" spans="1:9" x14ac:dyDescent="0.2">
      <c r="A11" s="240"/>
      <c r="B11" s="233" t="s">
        <v>128</v>
      </c>
      <c r="C11" s="234"/>
      <c r="D11" s="235"/>
      <c r="E11" s="53" t="s">
        <v>129</v>
      </c>
      <c r="F11" s="236" t="s">
        <v>19</v>
      </c>
      <c r="G11" s="214">
        <v>50</v>
      </c>
      <c r="H11" s="56"/>
      <c r="I11" s="216">
        <f>IF(ISNUMBER(G11),G11*H11,IF(G11="-","rate only"," "))</f>
        <v>0</v>
      </c>
    </row>
    <row r="12" spans="1:9" x14ac:dyDescent="0.2">
      <c r="A12" s="237"/>
      <c r="B12" s="238"/>
      <c r="C12" s="234"/>
      <c r="D12" s="238"/>
      <c r="E12" s="53"/>
      <c r="F12" s="239"/>
      <c r="G12" s="217"/>
      <c r="H12" s="218"/>
      <c r="I12" s="219"/>
    </row>
    <row r="13" spans="1:9" x14ac:dyDescent="0.2">
      <c r="A13" s="240"/>
      <c r="B13" s="233" t="s">
        <v>130</v>
      </c>
      <c r="C13" s="234"/>
      <c r="D13" s="235"/>
      <c r="E13" s="53" t="s">
        <v>131</v>
      </c>
      <c r="F13" s="236" t="s">
        <v>19</v>
      </c>
      <c r="G13" s="214">
        <v>170</v>
      </c>
      <c r="H13" s="56"/>
      <c r="I13" s="216">
        <f>IF(ISNUMBER(G13),G13*H13,IF(G13="-","rate only"," "))</f>
        <v>0</v>
      </c>
    </row>
    <row r="14" spans="1:9" x14ac:dyDescent="0.2">
      <c r="A14" s="237"/>
      <c r="B14" s="238"/>
      <c r="C14" s="234"/>
      <c r="D14" s="238"/>
      <c r="E14" s="53"/>
      <c r="F14" s="239"/>
      <c r="G14" s="217"/>
      <c r="H14" s="218"/>
      <c r="I14" s="219"/>
    </row>
    <row r="15" spans="1:9" ht="22.8" x14ac:dyDescent="0.2">
      <c r="A15" s="240"/>
      <c r="B15" s="233" t="s">
        <v>132</v>
      </c>
      <c r="C15" s="234"/>
      <c r="D15" s="235"/>
      <c r="E15" s="53" t="s">
        <v>133</v>
      </c>
      <c r="F15" s="236" t="s">
        <v>19</v>
      </c>
      <c r="G15" s="214">
        <v>170</v>
      </c>
      <c r="H15" s="56"/>
      <c r="I15" s="216">
        <f>IF(ISNUMBER(G15),G15*H15,IF(G15="-","rate only"," "))</f>
        <v>0</v>
      </c>
    </row>
    <row r="16" spans="1:9" x14ac:dyDescent="0.2">
      <c r="A16" s="237"/>
      <c r="B16" s="238"/>
      <c r="C16" s="234"/>
      <c r="D16" s="238"/>
      <c r="E16" s="53"/>
      <c r="F16" s="239"/>
      <c r="G16" s="217"/>
      <c r="H16" s="218"/>
      <c r="I16" s="219"/>
    </row>
    <row r="17" spans="1:9" x14ac:dyDescent="0.2">
      <c r="A17" s="240"/>
      <c r="B17" s="233" t="s">
        <v>134</v>
      </c>
      <c r="C17" s="234"/>
      <c r="D17" s="235"/>
      <c r="E17" s="53" t="s">
        <v>135</v>
      </c>
      <c r="F17" s="236" t="s">
        <v>19</v>
      </c>
      <c r="G17" s="214">
        <v>20</v>
      </c>
      <c r="H17" s="56"/>
      <c r="I17" s="216">
        <f>IF(ISNUMBER(G17),G17*H17,IF(G17="-","rate only"," "))</f>
        <v>0</v>
      </c>
    </row>
    <row r="18" spans="1:9" x14ac:dyDescent="0.2">
      <c r="A18" s="237"/>
      <c r="B18" s="238"/>
      <c r="C18" s="234"/>
      <c r="D18" s="238"/>
      <c r="E18" s="53"/>
      <c r="F18" s="239"/>
      <c r="G18" s="217"/>
      <c r="H18" s="218"/>
      <c r="I18" s="219"/>
    </row>
    <row r="19" spans="1:9" x14ac:dyDescent="0.2">
      <c r="A19" s="240"/>
      <c r="B19" s="233" t="s">
        <v>136</v>
      </c>
      <c r="C19" s="234"/>
      <c r="D19" s="235"/>
      <c r="E19" s="53" t="s">
        <v>137</v>
      </c>
      <c r="F19" s="236" t="s">
        <v>99</v>
      </c>
      <c r="G19" s="214">
        <v>10</v>
      </c>
      <c r="H19" s="56"/>
      <c r="I19" s="216">
        <f>IF(ISNUMBER(G19),G19*H19,IF(G19="-","rate only"," "))</f>
        <v>0</v>
      </c>
    </row>
    <row r="20" spans="1:9" x14ac:dyDescent="0.2">
      <c r="A20" s="237"/>
      <c r="B20" s="238"/>
      <c r="C20" s="234"/>
      <c r="D20" s="238"/>
      <c r="E20" s="53"/>
      <c r="F20" s="239"/>
      <c r="G20" s="217"/>
      <c r="H20" s="218"/>
      <c r="I20" s="219"/>
    </row>
    <row r="21" spans="1:9" x14ac:dyDescent="0.2">
      <c r="A21" s="240"/>
      <c r="B21" s="233" t="s">
        <v>138</v>
      </c>
      <c r="C21" s="234"/>
      <c r="D21" s="235"/>
      <c r="E21" s="53" t="s">
        <v>4889</v>
      </c>
      <c r="F21" s="236"/>
      <c r="G21" s="214"/>
      <c r="H21" s="215"/>
      <c r="I21" s="216"/>
    </row>
    <row r="22" spans="1:9" x14ac:dyDescent="0.2">
      <c r="A22" s="237"/>
      <c r="B22" s="238"/>
      <c r="C22" s="234"/>
      <c r="D22" s="238"/>
      <c r="E22" s="53"/>
      <c r="F22" s="239"/>
      <c r="G22" s="217"/>
      <c r="H22" s="218"/>
      <c r="I22" s="219"/>
    </row>
    <row r="23" spans="1:9" x14ac:dyDescent="0.2">
      <c r="A23" s="240"/>
      <c r="B23" s="233"/>
      <c r="C23" s="234" t="s">
        <v>3850</v>
      </c>
      <c r="D23" s="235"/>
      <c r="E23" s="53" t="s">
        <v>4382</v>
      </c>
      <c r="F23" s="236" t="s">
        <v>99</v>
      </c>
      <c r="G23" s="214">
        <v>1</v>
      </c>
      <c r="H23" s="56"/>
      <c r="I23" s="216">
        <f>IF(ISNUMBER(G23),G23*H23,IF(G23="-","rate only"," "))</f>
        <v>0</v>
      </c>
    </row>
    <row r="24" spans="1:9" x14ac:dyDescent="0.2">
      <c r="A24" s="237"/>
      <c r="B24" s="238"/>
      <c r="C24" s="234"/>
      <c r="D24" s="238"/>
      <c r="E24" s="53"/>
      <c r="F24" s="239"/>
      <c r="G24" s="217"/>
      <c r="H24" s="218"/>
      <c r="I24" s="219"/>
    </row>
    <row r="25" spans="1:9" x14ac:dyDescent="0.2">
      <c r="A25" s="240"/>
      <c r="B25" s="233"/>
      <c r="C25" s="234" t="s">
        <v>3851</v>
      </c>
      <c r="D25" s="235"/>
      <c r="E25" s="53" t="s">
        <v>4383</v>
      </c>
      <c r="F25" s="236" t="s">
        <v>99</v>
      </c>
      <c r="G25" s="214">
        <v>3</v>
      </c>
      <c r="H25" s="56"/>
      <c r="I25" s="216">
        <f>IF(ISNUMBER(G25),G25*H25,IF(G25="-","rate only"," "))</f>
        <v>0</v>
      </c>
    </row>
    <row r="26" spans="1:9" x14ac:dyDescent="0.2">
      <c r="A26" s="237"/>
      <c r="B26" s="238"/>
      <c r="C26" s="234"/>
      <c r="D26" s="238"/>
      <c r="E26" s="53"/>
      <c r="F26" s="239"/>
      <c r="G26" s="217"/>
      <c r="H26" s="218"/>
      <c r="I26" s="219"/>
    </row>
    <row r="27" spans="1:9" ht="12" x14ac:dyDescent="0.2">
      <c r="A27" s="232" t="s">
        <v>139</v>
      </c>
      <c r="B27" s="233"/>
      <c r="C27" s="234"/>
      <c r="D27" s="235"/>
      <c r="E27" s="43" t="s">
        <v>3545</v>
      </c>
      <c r="F27" s="236"/>
      <c r="G27" s="214"/>
      <c r="H27" s="215"/>
      <c r="I27" s="216"/>
    </row>
    <row r="28" spans="1:9" x14ac:dyDescent="0.2">
      <c r="A28" s="237"/>
      <c r="B28" s="238"/>
      <c r="C28" s="234"/>
      <c r="D28" s="238"/>
      <c r="E28" s="53"/>
      <c r="F28" s="239"/>
      <c r="G28" s="217"/>
      <c r="H28" s="218"/>
      <c r="I28" s="219"/>
    </row>
    <row r="29" spans="1:9" ht="22.2" customHeight="1" x14ac:dyDescent="0.2">
      <c r="A29" s="240"/>
      <c r="B29" s="233" t="s">
        <v>140</v>
      </c>
      <c r="C29" s="234"/>
      <c r="D29" s="235"/>
      <c r="E29" s="53" t="s">
        <v>147</v>
      </c>
      <c r="F29" s="236" t="s">
        <v>19</v>
      </c>
      <c r="G29" s="214">
        <v>25</v>
      </c>
      <c r="H29" s="56"/>
      <c r="I29" s="216">
        <f>IF(ISNUMBER(G29),G29*H29,IF(G29="-","rate only"," "))</f>
        <v>0</v>
      </c>
    </row>
    <row r="30" spans="1:9" x14ac:dyDescent="0.2">
      <c r="A30" s="237"/>
      <c r="B30" s="238"/>
      <c r="C30" s="234"/>
      <c r="D30" s="238"/>
      <c r="E30" s="53"/>
      <c r="F30" s="239"/>
      <c r="G30" s="217"/>
      <c r="H30" s="218"/>
      <c r="I30" s="219"/>
    </row>
    <row r="31" spans="1:9" x14ac:dyDescent="0.2">
      <c r="A31" s="240"/>
      <c r="B31" s="233" t="s">
        <v>141</v>
      </c>
      <c r="C31" s="234"/>
      <c r="D31" s="235"/>
      <c r="E31" s="53" t="s">
        <v>148</v>
      </c>
      <c r="F31" s="236" t="s">
        <v>19</v>
      </c>
      <c r="G31" s="214">
        <v>10</v>
      </c>
      <c r="H31" s="56"/>
      <c r="I31" s="216">
        <f>IF(ISNUMBER(G31),G31*H31,IF(G31="-","rate only"," "))</f>
        <v>0</v>
      </c>
    </row>
    <row r="32" spans="1:9" x14ac:dyDescent="0.2">
      <c r="A32" s="237"/>
      <c r="B32" s="238"/>
      <c r="C32" s="234"/>
      <c r="D32" s="238"/>
      <c r="E32" s="53"/>
      <c r="F32" s="239"/>
      <c r="G32" s="217"/>
      <c r="H32" s="218"/>
      <c r="I32" s="219"/>
    </row>
    <row r="33" spans="1:9" ht="22.8" x14ac:dyDescent="0.2">
      <c r="A33" s="240"/>
      <c r="B33" s="233" t="s">
        <v>142</v>
      </c>
      <c r="C33" s="234"/>
      <c r="D33" s="235"/>
      <c r="E33" s="53" t="s">
        <v>149</v>
      </c>
      <c r="F33" s="236" t="s">
        <v>19</v>
      </c>
      <c r="G33" s="214">
        <v>4</v>
      </c>
      <c r="H33" s="56"/>
      <c r="I33" s="216">
        <f>IF(ISNUMBER(G33),G33*H33,IF(G33="-","rate only"," "))</f>
        <v>0</v>
      </c>
    </row>
    <row r="34" spans="1:9" x14ac:dyDescent="0.2">
      <c r="A34" s="237"/>
      <c r="B34" s="238"/>
      <c r="C34" s="234"/>
      <c r="D34" s="238"/>
      <c r="E34" s="53"/>
      <c r="F34" s="239"/>
      <c r="G34" s="217"/>
      <c r="H34" s="218"/>
      <c r="I34" s="219"/>
    </row>
    <row r="35" spans="1:9" ht="22.8" x14ac:dyDescent="0.2">
      <c r="A35" s="240"/>
      <c r="B35" s="233" t="s">
        <v>143</v>
      </c>
      <c r="C35" s="234"/>
      <c r="D35" s="235"/>
      <c r="E35" s="53" t="s">
        <v>150</v>
      </c>
      <c r="F35" s="236" t="s">
        <v>19</v>
      </c>
      <c r="G35" s="214">
        <v>2</v>
      </c>
      <c r="H35" s="56"/>
      <c r="I35" s="216">
        <f>IF(ISNUMBER(G35),G35*H35,IF(G35="-","rate only"," "))</f>
        <v>0</v>
      </c>
    </row>
    <row r="36" spans="1:9" x14ac:dyDescent="0.2">
      <c r="A36" s="237"/>
      <c r="B36" s="238"/>
      <c r="C36" s="234"/>
      <c r="D36" s="238"/>
      <c r="E36" s="53"/>
      <c r="F36" s="239"/>
      <c r="G36" s="217"/>
      <c r="H36" s="218"/>
      <c r="I36" s="219"/>
    </row>
    <row r="37" spans="1:9" x14ac:dyDescent="0.2">
      <c r="A37" s="240"/>
      <c r="B37" s="233" t="s">
        <v>144</v>
      </c>
      <c r="C37" s="234"/>
      <c r="D37" s="235"/>
      <c r="E37" s="53" t="s">
        <v>151</v>
      </c>
      <c r="F37" s="236" t="s">
        <v>19</v>
      </c>
      <c r="G37" s="214">
        <v>25</v>
      </c>
      <c r="H37" s="56"/>
      <c r="I37" s="216">
        <f>IF(ISNUMBER(G37),G37*H37,IF(G37="-","rate only"," "))</f>
        <v>0</v>
      </c>
    </row>
    <row r="38" spans="1:9" x14ac:dyDescent="0.2">
      <c r="A38" s="237"/>
      <c r="B38" s="238"/>
      <c r="C38" s="234"/>
      <c r="D38" s="238"/>
      <c r="E38" s="53"/>
      <c r="F38" s="239"/>
      <c r="G38" s="217"/>
      <c r="H38" s="218"/>
      <c r="I38" s="219"/>
    </row>
    <row r="39" spans="1:9" x14ac:dyDescent="0.2">
      <c r="A39" s="240"/>
      <c r="B39" s="233" t="s">
        <v>145</v>
      </c>
      <c r="C39" s="234"/>
      <c r="D39" s="235"/>
      <c r="E39" s="53" t="s">
        <v>152</v>
      </c>
      <c r="F39" s="236" t="s">
        <v>19</v>
      </c>
      <c r="G39" s="214">
        <v>4</v>
      </c>
      <c r="H39" s="56"/>
      <c r="I39" s="216">
        <f>IF(ISNUMBER(G39),G39*H39,IF(G39="-","rate only"," "))</f>
        <v>0</v>
      </c>
    </row>
    <row r="40" spans="1:9" x14ac:dyDescent="0.2">
      <c r="A40" s="237"/>
      <c r="B40" s="238"/>
      <c r="C40" s="234"/>
      <c r="D40" s="238"/>
      <c r="E40" s="53"/>
      <c r="F40" s="239"/>
      <c r="G40" s="217"/>
      <c r="H40" s="218"/>
      <c r="I40" s="219"/>
    </row>
    <row r="41" spans="1:9" x14ac:dyDescent="0.2">
      <c r="A41" s="240"/>
      <c r="B41" s="233" t="s">
        <v>146</v>
      </c>
      <c r="C41" s="234"/>
      <c r="D41" s="235"/>
      <c r="E41" s="53" t="s">
        <v>153</v>
      </c>
      <c r="F41" s="236" t="s">
        <v>19</v>
      </c>
      <c r="G41" s="214">
        <v>2</v>
      </c>
      <c r="H41" s="56"/>
      <c r="I41" s="216">
        <f>IF(ISNUMBER(G41),G41*H41,IF(G41="-","rate only"," "))</f>
        <v>0</v>
      </c>
    </row>
    <row r="42" spans="1:9" x14ac:dyDescent="0.2">
      <c r="A42" s="237"/>
      <c r="B42" s="238"/>
      <c r="C42" s="234"/>
      <c r="D42" s="238"/>
      <c r="E42" s="53"/>
      <c r="F42" s="239"/>
      <c r="G42" s="217"/>
      <c r="H42" s="218"/>
      <c r="I42" s="219"/>
    </row>
    <row r="43" spans="1:9" ht="12" x14ac:dyDescent="0.2">
      <c r="A43" s="232" t="s">
        <v>154</v>
      </c>
      <c r="B43" s="233"/>
      <c r="C43" s="234"/>
      <c r="D43" s="235"/>
      <c r="E43" s="43" t="s">
        <v>3546</v>
      </c>
      <c r="F43" s="236"/>
      <c r="G43" s="214"/>
      <c r="H43" s="215"/>
      <c r="I43" s="216"/>
    </row>
    <row r="44" spans="1:9" x14ac:dyDescent="0.2">
      <c r="A44" s="237"/>
      <c r="B44" s="238"/>
      <c r="C44" s="234"/>
      <c r="D44" s="238"/>
      <c r="E44" s="53"/>
      <c r="F44" s="239"/>
      <c r="G44" s="217"/>
      <c r="H44" s="218"/>
      <c r="I44" s="219"/>
    </row>
    <row r="45" spans="1:9" x14ac:dyDescent="0.2">
      <c r="A45" s="240"/>
      <c r="B45" s="233" t="s">
        <v>155</v>
      </c>
      <c r="C45" s="234"/>
      <c r="D45" s="235"/>
      <c r="E45" s="53" t="s">
        <v>165</v>
      </c>
      <c r="F45" s="236" t="s">
        <v>99</v>
      </c>
      <c r="G45" s="214">
        <v>2</v>
      </c>
      <c r="H45" s="56"/>
      <c r="I45" s="216">
        <f>IF(ISNUMBER(G45),G45*H45,IF(G45="-","rate only"," "))</f>
        <v>0</v>
      </c>
    </row>
    <row r="46" spans="1:9" x14ac:dyDescent="0.2">
      <c r="A46" s="237"/>
      <c r="B46" s="238"/>
      <c r="C46" s="234"/>
      <c r="D46" s="238"/>
      <c r="E46" s="53"/>
      <c r="F46" s="239"/>
      <c r="G46" s="217"/>
      <c r="H46" s="218"/>
      <c r="I46" s="219"/>
    </row>
    <row r="47" spans="1:9" x14ac:dyDescent="0.2">
      <c r="A47" s="240"/>
      <c r="B47" s="233" t="s">
        <v>156</v>
      </c>
      <c r="C47" s="234"/>
      <c r="D47" s="235"/>
      <c r="E47" s="53" t="s">
        <v>166</v>
      </c>
      <c r="F47" s="236" t="s">
        <v>99</v>
      </c>
      <c r="G47" s="214">
        <v>20</v>
      </c>
      <c r="H47" s="56"/>
      <c r="I47" s="216">
        <f>IF(ISNUMBER(G47),G47*H47,IF(G47="-","rate only"," "))</f>
        <v>0</v>
      </c>
    </row>
    <row r="48" spans="1:9" x14ac:dyDescent="0.2">
      <c r="A48" s="237"/>
      <c r="B48" s="238"/>
      <c r="C48" s="234"/>
      <c r="D48" s="238"/>
      <c r="E48" s="53"/>
      <c r="F48" s="239"/>
      <c r="G48" s="217"/>
      <c r="H48" s="218"/>
      <c r="I48" s="219"/>
    </row>
    <row r="49" spans="1:9" x14ac:dyDescent="0.2">
      <c r="A49" s="240"/>
      <c r="B49" s="233" t="s">
        <v>157</v>
      </c>
      <c r="C49" s="234"/>
      <c r="D49" s="235"/>
      <c r="E49" s="53" t="s">
        <v>167</v>
      </c>
      <c r="F49" s="236" t="s">
        <v>99</v>
      </c>
      <c r="G49" s="214">
        <v>3</v>
      </c>
      <c r="H49" s="56"/>
      <c r="I49" s="216">
        <f>IF(ISNUMBER(G49),G49*H49,IF(G49="-","rate only"," "))</f>
        <v>0</v>
      </c>
    </row>
    <row r="50" spans="1:9" x14ac:dyDescent="0.2">
      <c r="A50" s="237"/>
      <c r="B50" s="238"/>
      <c r="C50" s="234"/>
      <c r="D50" s="238"/>
      <c r="E50" s="53"/>
      <c r="F50" s="239"/>
      <c r="G50" s="217"/>
      <c r="H50" s="218"/>
      <c r="I50" s="219"/>
    </row>
    <row r="51" spans="1:9" ht="22.8" x14ac:dyDescent="0.2">
      <c r="A51" s="240"/>
      <c r="B51" s="233" t="s">
        <v>158</v>
      </c>
      <c r="C51" s="234"/>
      <c r="D51" s="235"/>
      <c r="E51" s="53" t="s">
        <v>168</v>
      </c>
      <c r="F51" s="236" t="s">
        <v>99</v>
      </c>
      <c r="G51" s="214">
        <v>4</v>
      </c>
      <c r="H51" s="56"/>
      <c r="I51" s="216">
        <f>IF(ISNUMBER(G51),G51*H51,IF(G51="-","rate only"," "))</f>
        <v>0</v>
      </c>
    </row>
    <row r="52" spans="1:9" x14ac:dyDescent="0.2">
      <c r="A52" s="237"/>
      <c r="B52" s="238"/>
      <c r="C52" s="234"/>
      <c r="D52" s="238"/>
      <c r="E52" s="53"/>
      <c r="F52" s="239"/>
      <c r="G52" s="217"/>
      <c r="H52" s="218"/>
      <c r="I52" s="219"/>
    </row>
    <row r="53" spans="1:9" x14ac:dyDescent="0.2">
      <c r="A53" s="240"/>
      <c r="B53" s="233" t="s">
        <v>159</v>
      </c>
      <c r="C53" s="234"/>
      <c r="D53" s="235"/>
      <c r="E53" s="53" t="s">
        <v>169</v>
      </c>
      <c r="F53" s="236" t="s">
        <v>99</v>
      </c>
      <c r="G53" s="214">
        <v>3</v>
      </c>
      <c r="H53" s="56"/>
      <c r="I53" s="216">
        <f>IF(ISNUMBER(G53),G53*H53,IF(G53="-","rate only"," "))</f>
        <v>0</v>
      </c>
    </row>
    <row r="54" spans="1:9" x14ac:dyDescent="0.2">
      <c r="A54" s="237"/>
      <c r="B54" s="238"/>
      <c r="C54" s="234"/>
      <c r="D54" s="238"/>
      <c r="E54" s="53"/>
      <c r="F54" s="239"/>
      <c r="G54" s="217"/>
      <c r="H54" s="218"/>
      <c r="I54" s="219"/>
    </row>
    <row r="55" spans="1:9" x14ac:dyDescent="0.2">
      <c r="A55" s="240"/>
      <c r="B55" s="233" t="s">
        <v>160</v>
      </c>
      <c r="C55" s="234"/>
      <c r="D55" s="235"/>
      <c r="E55" s="53" t="s">
        <v>170</v>
      </c>
      <c r="F55" s="236" t="s">
        <v>99</v>
      </c>
      <c r="G55" s="214">
        <v>1</v>
      </c>
      <c r="H55" s="56"/>
      <c r="I55" s="216">
        <f>IF(ISNUMBER(G55),G55*H55,IF(G55="-","rate only"," "))</f>
        <v>0</v>
      </c>
    </row>
    <row r="56" spans="1:9" x14ac:dyDescent="0.2">
      <c r="A56" s="237"/>
      <c r="B56" s="238"/>
      <c r="C56" s="234"/>
      <c r="D56" s="238"/>
      <c r="E56" s="53"/>
      <c r="F56" s="239"/>
      <c r="G56" s="217"/>
      <c r="H56" s="218"/>
      <c r="I56" s="219"/>
    </row>
    <row r="57" spans="1:9" x14ac:dyDescent="0.2">
      <c r="A57" s="240"/>
      <c r="B57" s="233" t="s">
        <v>161</v>
      </c>
      <c r="C57" s="234"/>
      <c r="D57" s="235"/>
      <c r="E57" s="53" t="s">
        <v>171</v>
      </c>
      <c r="F57" s="236" t="s">
        <v>99</v>
      </c>
      <c r="G57" s="214">
        <v>3</v>
      </c>
      <c r="H57" s="56"/>
      <c r="I57" s="216">
        <f>IF(ISNUMBER(G57),G57*H57,IF(G57="-","rate only"," "))</f>
        <v>0</v>
      </c>
    </row>
    <row r="58" spans="1:9" x14ac:dyDescent="0.2">
      <c r="A58" s="237"/>
      <c r="B58" s="238"/>
      <c r="C58" s="234"/>
      <c r="D58" s="238"/>
      <c r="E58" s="53"/>
      <c r="F58" s="239"/>
      <c r="G58" s="217"/>
      <c r="H58" s="218"/>
      <c r="I58" s="219"/>
    </row>
    <row r="59" spans="1:9" x14ac:dyDescent="0.2">
      <c r="A59" s="240"/>
      <c r="B59" s="233" t="s">
        <v>162</v>
      </c>
      <c r="C59" s="234"/>
      <c r="D59" s="235"/>
      <c r="E59" s="53" t="s">
        <v>172</v>
      </c>
      <c r="F59" s="236" t="s">
        <v>99</v>
      </c>
      <c r="G59" s="214">
        <v>1</v>
      </c>
      <c r="H59" s="56"/>
      <c r="I59" s="216">
        <f>IF(ISNUMBER(G59),G59*H59,IF(G59="-","rate only"," "))</f>
        <v>0</v>
      </c>
    </row>
    <row r="60" spans="1:9" x14ac:dyDescent="0.2">
      <c r="A60" s="237"/>
      <c r="B60" s="238"/>
      <c r="C60" s="234"/>
      <c r="D60" s="238"/>
      <c r="E60" s="53"/>
      <c r="F60" s="239"/>
      <c r="G60" s="217"/>
      <c r="H60" s="218"/>
      <c r="I60" s="219"/>
    </row>
    <row r="61" spans="1:9" x14ac:dyDescent="0.2">
      <c r="A61" s="240"/>
      <c r="B61" s="233" t="s">
        <v>163</v>
      </c>
      <c r="C61" s="234"/>
      <c r="D61" s="235"/>
      <c r="E61" s="53" t="s">
        <v>173</v>
      </c>
      <c r="F61" s="236" t="s">
        <v>99</v>
      </c>
      <c r="G61" s="214">
        <v>5</v>
      </c>
      <c r="H61" s="56"/>
      <c r="I61" s="216">
        <f>IF(ISNUMBER(G61),G61*H61,IF(G61="-","rate only"," "))</f>
        <v>0</v>
      </c>
    </row>
    <row r="62" spans="1:9" x14ac:dyDescent="0.2">
      <c r="A62" s="237"/>
      <c r="B62" s="238"/>
      <c r="C62" s="234"/>
      <c r="D62" s="238"/>
      <c r="E62" s="53"/>
      <c r="F62" s="239"/>
      <c r="G62" s="217"/>
      <c r="H62" s="218"/>
      <c r="I62" s="219"/>
    </row>
    <row r="63" spans="1:9" x14ac:dyDescent="0.2">
      <c r="A63" s="248"/>
      <c r="B63" s="249"/>
      <c r="C63" s="249"/>
      <c r="D63" s="249"/>
      <c r="E63" s="62"/>
      <c r="F63" s="63"/>
      <c r="G63" s="86"/>
      <c r="H63" s="221"/>
      <c r="I63" s="222"/>
    </row>
    <row r="64" spans="1:9" x14ac:dyDescent="0.2">
      <c r="A64" s="223" t="s">
        <v>11</v>
      </c>
      <c r="B64" s="224"/>
      <c r="C64" s="224"/>
      <c r="D64" s="224"/>
      <c r="E64" s="29"/>
      <c r="F64" s="41"/>
      <c r="G64" s="30"/>
      <c r="H64" s="225"/>
      <c r="I64" s="226">
        <f>SUM(I7:I62)</f>
        <v>0</v>
      </c>
    </row>
    <row r="65" spans="1:9" x14ac:dyDescent="0.2">
      <c r="A65" s="250"/>
      <c r="B65" s="251"/>
      <c r="C65" s="251"/>
      <c r="D65" s="251"/>
      <c r="E65" s="76"/>
      <c r="F65" s="77"/>
      <c r="G65" s="99"/>
      <c r="H65" s="227"/>
      <c r="I65" s="228"/>
    </row>
    <row r="66" spans="1:9" x14ac:dyDescent="0.2">
      <c r="A66" s="248"/>
      <c r="B66" s="249"/>
      <c r="C66" s="249"/>
      <c r="D66" s="249"/>
      <c r="E66" s="62"/>
      <c r="F66" s="63"/>
      <c r="G66" s="86"/>
      <c r="H66" s="221"/>
      <c r="I66" s="222"/>
    </row>
    <row r="67" spans="1:9" x14ac:dyDescent="0.2">
      <c r="A67" s="223" t="s">
        <v>12</v>
      </c>
      <c r="B67" s="224"/>
      <c r="C67" s="224"/>
      <c r="D67" s="224"/>
      <c r="E67" s="29"/>
      <c r="F67" s="41"/>
      <c r="G67" s="30"/>
      <c r="H67" s="225"/>
      <c r="I67" s="226">
        <f>I64</f>
        <v>0</v>
      </c>
    </row>
    <row r="68" spans="1:9" x14ac:dyDescent="0.2">
      <c r="A68" s="250"/>
      <c r="B68" s="251"/>
      <c r="C68" s="251"/>
      <c r="D68" s="251"/>
      <c r="E68" s="76"/>
      <c r="F68" s="77"/>
      <c r="G68" s="99"/>
      <c r="H68" s="227"/>
      <c r="I68" s="228"/>
    </row>
    <row r="69" spans="1:9" x14ac:dyDescent="0.2">
      <c r="A69" s="240"/>
      <c r="B69" s="233" t="s">
        <v>164</v>
      </c>
      <c r="C69" s="234"/>
      <c r="D69" s="235"/>
      <c r="E69" s="53" t="s">
        <v>174</v>
      </c>
      <c r="F69" s="236" t="s">
        <v>99</v>
      </c>
      <c r="G69" s="214">
        <v>1</v>
      </c>
      <c r="H69" s="56"/>
      <c r="I69" s="216">
        <f>IF(ISNUMBER(G69),G69*H69,IF(G69="-","rate only"," "))</f>
        <v>0</v>
      </c>
    </row>
    <row r="70" spans="1:9" x14ac:dyDescent="0.2">
      <c r="A70" s="237"/>
      <c r="B70" s="238"/>
      <c r="C70" s="234"/>
      <c r="D70" s="238"/>
      <c r="E70" s="53"/>
      <c r="F70" s="239"/>
      <c r="G70" s="217"/>
      <c r="H70" s="218"/>
      <c r="I70" s="219"/>
    </row>
    <row r="71" spans="1:9" x14ac:dyDescent="0.2">
      <c r="A71" s="240"/>
      <c r="B71" s="233" t="s">
        <v>175</v>
      </c>
      <c r="C71" s="234"/>
      <c r="D71" s="235"/>
      <c r="E71" s="53" t="s">
        <v>176</v>
      </c>
      <c r="F71" s="236" t="s">
        <v>99</v>
      </c>
      <c r="G71" s="214">
        <v>18</v>
      </c>
      <c r="H71" s="56"/>
      <c r="I71" s="216">
        <f>IF(ISNUMBER(G71),G71*H71,IF(G71="-","rate only"," "))</f>
        <v>0</v>
      </c>
    </row>
    <row r="72" spans="1:9" x14ac:dyDescent="0.2">
      <c r="A72" s="237"/>
      <c r="B72" s="238"/>
      <c r="C72" s="234"/>
      <c r="D72" s="238"/>
      <c r="E72" s="53"/>
      <c r="F72" s="239"/>
      <c r="G72" s="217"/>
      <c r="H72" s="218"/>
      <c r="I72" s="219"/>
    </row>
    <row r="73" spans="1:9" x14ac:dyDescent="0.2">
      <c r="A73" s="240"/>
      <c r="B73" s="233" t="s">
        <v>177</v>
      </c>
      <c r="C73" s="234"/>
      <c r="D73" s="235"/>
      <c r="E73" s="53" t="s">
        <v>178</v>
      </c>
      <c r="F73" s="236" t="s">
        <v>99</v>
      </c>
      <c r="G73" s="214">
        <v>3</v>
      </c>
      <c r="H73" s="56"/>
      <c r="I73" s="216">
        <f>IF(ISNUMBER(G73),G73*H73,IF(G73="-","rate only"," "))</f>
        <v>0</v>
      </c>
    </row>
    <row r="74" spans="1:9" x14ac:dyDescent="0.2">
      <c r="A74" s="237"/>
      <c r="B74" s="238"/>
      <c r="C74" s="234"/>
      <c r="D74" s="238"/>
      <c r="E74" s="53"/>
      <c r="F74" s="239"/>
      <c r="G74" s="217"/>
      <c r="H74" s="218"/>
      <c r="I74" s="219"/>
    </row>
    <row r="75" spans="1:9" ht="22.8" x14ac:dyDescent="0.2">
      <c r="A75" s="240"/>
      <c r="B75" s="233" t="s">
        <v>179</v>
      </c>
      <c r="C75" s="234"/>
      <c r="D75" s="235"/>
      <c r="E75" s="53" t="s">
        <v>180</v>
      </c>
      <c r="F75" s="236" t="s">
        <v>99</v>
      </c>
      <c r="G75" s="214">
        <v>11</v>
      </c>
      <c r="H75" s="56"/>
      <c r="I75" s="216">
        <f>IF(ISNUMBER(G75),G75*H75,IF(G75="-","rate only"," "))</f>
        <v>0</v>
      </c>
    </row>
    <row r="76" spans="1:9" x14ac:dyDescent="0.2">
      <c r="A76" s="237"/>
      <c r="B76" s="238"/>
      <c r="C76" s="234"/>
      <c r="D76" s="238"/>
      <c r="E76" s="53"/>
      <c r="F76" s="239"/>
      <c r="G76" s="217"/>
      <c r="H76" s="218"/>
      <c r="I76" s="219"/>
    </row>
    <row r="77" spans="1:9" x14ac:dyDescent="0.2">
      <c r="A77" s="240"/>
      <c r="B77" s="233" t="s">
        <v>181</v>
      </c>
      <c r="C77" s="234"/>
      <c r="D77" s="235"/>
      <c r="E77" s="53" t="s">
        <v>182</v>
      </c>
      <c r="F77" s="236" t="s">
        <v>99</v>
      </c>
      <c r="G77" s="214">
        <v>3</v>
      </c>
      <c r="H77" s="56"/>
      <c r="I77" s="216">
        <f>IF(ISNUMBER(G77),G77*H77,IF(G77="-","rate only"," "))</f>
        <v>0</v>
      </c>
    </row>
    <row r="78" spans="1:9" x14ac:dyDescent="0.2">
      <c r="A78" s="237"/>
      <c r="B78" s="238"/>
      <c r="C78" s="234"/>
      <c r="D78" s="238"/>
      <c r="E78" s="53"/>
      <c r="F78" s="239"/>
      <c r="G78" s="217"/>
      <c r="H78" s="218"/>
      <c r="I78" s="219"/>
    </row>
    <row r="79" spans="1:9" x14ac:dyDescent="0.2">
      <c r="A79" s="240"/>
      <c r="B79" s="233" t="s">
        <v>183</v>
      </c>
      <c r="C79" s="234"/>
      <c r="D79" s="235"/>
      <c r="E79" s="53" t="s">
        <v>184</v>
      </c>
      <c r="F79" s="236" t="s">
        <v>99</v>
      </c>
      <c r="G79" s="214">
        <v>1</v>
      </c>
      <c r="H79" s="56"/>
      <c r="I79" s="216">
        <f>IF(ISNUMBER(G79),G79*H79,IF(G79="-","rate only"," "))</f>
        <v>0</v>
      </c>
    </row>
    <row r="80" spans="1:9" x14ac:dyDescent="0.2">
      <c r="A80" s="237"/>
      <c r="B80" s="238"/>
      <c r="C80" s="234"/>
      <c r="D80" s="238"/>
      <c r="E80" s="53"/>
      <c r="F80" s="239"/>
      <c r="G80" s="217"/>
      <c r="H80" s="218"/>
      <c r="I80" s="219"/>
    </row>
    <row r="81" spans="1:9" x14ac:dyDescent="0.2">
      <c r="A81" s="240"/>
      <c r="B81" s="233" t="s">
        <v>186</v>
      </c>
      <c r="C81" s="234"/>
      <c r="D81" s="235"/>
      <c r="E81" s="53" t="s">
        <v>185</v>
      </c>
      <c r="F81" s="236" t="s">
        <v>99</v>
      </c>
      <c r="G81" s="214">
        <v>2</v>
      </c>
      <c r="H81" s="56"/>
      <c r="I81" s="216">
        <f>IF(ISNUMBER(G81),G81*H81,IF(G81="-","rate only"," "))</f>
        <v>0</v>
      </c>
    </row>
    <row r="82" spans="1:9" x14ac:dyDescent="0.2">
      <c r="A82" s="237"/>
      <c r="B82" s="238"/>
      <c r="C82" s="234"/>
      <c r="D82" s="238"/>
      <c r="E82" s="53"/>
      <c r="F82" s="239"/>
      <c r="G82" s="217"/>
      <c r="H82" s="218"/>
      <c r="I82" s="219"/>
    </row>
    <row r="83" spans="1:9" x14ac:dyDescent="0.2">
      <c r="A83" s="240"/>
      <c r="B83" s="233" t="s">
        <v>187</v>
      </c>
      <c r="C83" s="234"/>
      <c r="D83" s="235"/>
      <c r="E83" s="53" t="s">
        <v>188</v>
      </c>
      <c r="F83" s="236" t="s">
        <v>99</v>
      </c>
      <c r="G83" s="214">
        <v>4</v>
      </c>
      <c r="H83" s="56"/>
      <c r="I83" s="216">
        <f>IF(ISNUMBER(G83),G83*H83,IF(G83="-","rate only"," "))</f>
        <v>0</v>
      </c>
    </row>
    <row r="84" spans="1:9" x14ac:dyDescent="0.2">
      <c r="A84" s="237"/>
      <c r="B84" s="238"/>
      <c r="C84" s="234"/>
      <c r="D84" s="238"/>
      <c r="E84" s="53"/>
      <c r="F84" s="239"/>
      <c r="G84" s="217"/>
      <c r="H84" s="218"/>
      <c r="I84" s="219"/>
    </row>
    <row r="85" spans="1:9" x14ac:dyDescent="0.2">
      <c r="A85" s="240"/>
      <c r="B85" s="233" t="s">
        <v>189</v>
      </c>
      <c r="C85" s="234"/>
      <c r="D85" s="235"/>
      <c r="E85" s="53" t="s">
        <v>190</v>
      </c>
      <c r="F85" s="236" t="s">
        <v>99</v>
      </c>
      <c r="G85" s="214">
        <v>6</v>
      </c>
      <c r="H85" s="56"/>
      <c r="I85" s="216">
        <f>IF(ISNUMBER(G85),G85*H85,IF(G85="-","rate only"," "))</f>
        <v>0</v>
      </c>
    </row>
    <row r="86" spans="1:9" x14ac:dyDescent="0.2">
      <c r="A86" s="237"/>
      <c r="B86" s="238"/>
      <c r="C86" s="234"/>
      <c r="D86" s="238"/>
      <c r="E86" s="53"/>
      <c r="F86" s="239"/>
      <c r="G86" s="217"/>
      <c r="H86" s="218"/>
      <c r="I86" s="219"/>
    </row>
    <row r="87" spans="1:9" x14ac:dyDescent="0.2">
      <c r="A87" s="240"/>
      <c r="B87" s="233" t="s">
        <v>191</v>
      </c>
      <c r="C87" s="234"/>
      <c r="D87" s="235"/>
      <c r="E87" s="53" t="s">
        <v>5496</v>
      </c>
      <c r="F87" s="236" t="s">
        <v>99</v>
      </c>
      <c r="G87" s="214">
        <v>3</v>
      </c>
      <c r="H87" s="56"/>
      <c r="I87" s="216">
        <f>IF(ISNUMBER(G87),G87*H87,IF(G87="-","rate only"," "))</f>
        <v>0</v>
      </c>
    </row>
    <row r="88" spans="1:9" x14ac:dyDescent="0.2">
      <c r="A88" s="237"/>
      <c r="B88" s="238"/>
      <c r="C88" s="234"/>
      <c r="D88" s="238"/>
      <c r="E88" s="53"/>
      <c r="F88" s="239"/>
      <c r="G88" s="217"/>
      <c r="H88" s="218"/>
      <c r="I88" s="219"/>
    </row>
    <row r="89" spans="1:9" x14ac:dyDescent="0.2">
      <c r="A89" s="240"/>
      <c r="B89" s="233" t="s">
        <v>192</v>
      </c>
      <c r="C89" s="234"/>
      <c r="D89" s="235"/>
      <c r="E89" s="53" t="s">
        <v>193</v>
      </c>
      <c r="F89" s="236" t="s">
        <v>99</v>
      </c>
      <c r="G89" s="214">
        <v>1</v>
      </c>
      <c r="H89" s="56"/>
      <c r="I89" s="216">
        <f>IF(ISNUMBER(G89),G89*H89,IF(G89="-","rate only"," "))</f>
        <v>0</v>
      </c>
    </row>
    <row r="90" spans="1:9" x14ac:dyDescent="0.2">
      <c r="A90" s="237"/>
      <c r="B90" s="238"/>
      <c r="C90" s="234"/>
      <c r="D90" s="238"/>
      <c r="E90" s="53"/>
      <c r="F90" s="239"/>
      <c r="G90" s="217"/>
      <c r="H90" s="218"/>
      <c r="I90" s="219"/>
    </row>
    <row r="91" spans="1:9" x14ac:dyDescent="0.2">
      <c r="A91" s="240"/>
      <c r="B91" s="233" t="s">
        <v>194</v>
      </c>
      <c r="C91" s="234"/>
      <c r="D91" s="235"/>
      <c r="E91" s="53" t="s">
        <v>195</v>
      </c>
      <c r="F91" s="236" t="s">
        <v>99</v>
      </c>
      <c r="G91" s="214">
        <v>1</v>
      </c>
      <c r="H91" s="56"/>
      <c r="I91" s="216">
        <f>IF(ISNUMBER(G91),G91*H91,IF(G91="-","rate only"," "))</f>
        <v>0</v>
      </c>
    </row>
    <row r="92" spans="1:9" x14ac:dyDescent="0.2">
      <c r="A92" s="237"/>
      <c r="B92" s="238"/>
      <c r="C92" s="234"/>
      <c r="D92" s="238"/>
      <c r="E92" s="53"/>
      <c r="F92" s="239"/>
      <c r="G92" s="217"/>
      <c r="H92" s="218"/>
      <c r="I92" s="219"/>
    </row>
    <row r="93" spans="1:9" x14ac:dyDescent="0.2">
      <c r="A93" s="240"/>
      <c r="B93" s="233" t="s">
        <v>196</v>
      </c>
      <c r="C93" s="234"/>
      <c r="D93" s="235"/>
      <c r="E93" s="53" t="s">
        <v>197</v>
      </c>
      <c r="F93" s="236" t="s">
        <v>99</v>
      </c>
      <c r="G93" s="214">
        <v>1</v>
      </c>
      <c r="H93" s="56"/>
      <c r="I93" s="216">
        <f>IF(ISNUMBER(G93),G93*H93,IF(G93="-","rate only"," "))</f>
        <v>0</v>
      </c>
    </row>
    <row r="94" spans="1:9" x14ac:dyDescent="0.2">
      <c r="A94" s="237"/>
      <c r="B94" s="238"/>
      <c r="C94" s="234"/>
      <c r="D94" s="238"/>
      <c r="E94" s="53"/>
      <c r="F94" s="239"/>
      <c r="G94" s="217"/>
      <c r="H94" s="218"/>
      <c r="I94" s="219"/>
    </row>
    <row r="95" spans="1:9" ht="12" x14ac:dyDescent="0.2">
      <c r="A95" s="232" t="s">
        <v>198</v>
      </c>
      <c r="B95" s="233"/>
      <c r="C95" s="234"/>
      <c r="D95" s="235"/>
      <c r="E95" s="43" t="s">
        <v>3547</v>
      </c>
      <c r="F95" s="236"/>
      <c r="G95" s="214"/>
      <c r="H95" s="215"/>
      <c r="I95" s="216"/>
    </row>
    <row r="96" spans="1:9" x14ac:dyDescent="0.2">
      <c r="A96" s="237"/>
      <c r="B96" s="238"/>
      <c r="C96" s="234"/>
      <c r="D96" s="238"/>
      <c r="E96" s="53"/>
      <c r="F96" s="239"/>
      <c r="G96" s="217"/>
      <c r="H96" s="218"/>
      <c r="I96" s="219"/>
    </row>
    <row r="97" spans="1:9" ht="22.8" x14ac:dyDescent="0.2">
      <c r="A97" s="240"/>
      <c r="B97" s="233" t="s">
        <v>199</v>
      </c>
      <c r="C97" s="234"/>
      <c r="D97" s="235"/>
      <c r="E97" s="53" t="s">
        <v>201</v>
      </c>
      <c r="F97" s="236" t="s">
        <v>30</v>
      </c>
      <c r="G97" s="214">
        <v>1</v>
      </c>
      <c r="H97" s="215">
        <v>240000</v>
      </c>
      <c r="I97" s="216">
        <f>IF(ISNUMBER(G97),G97*H97,IF(G97="-","rate only"," "))</f>
        <v>240000</v>
      </c>
    </row>
    <row r="98" spans="1:9" x14ac:dyDescent="0.2">
      <c r="A98" s="237"/>
      <c r="B98" s="238"/>
      <c r="C98" s="234"/>
      <c r="D98" s="238"/>
      <c r="E98" s="53"/>
      <c r="F98" s="239"/>
      <c r="G98" s="217"/>
      <c r="H98" s="218"/>
      <c r="I98" s="219"/>
    </row>
    <row r="99" spans="1:9" ht="22.8" x14ac:dyDescent="0.2">
      <c r="A99" s="240"/>
      <c r="B99" s="233" t="s">
        <v>200</v>
      </c>
      <c r="C99" s="234"/>
      <c r="D99" s="235"/>
      <c r="E99" s="53" t="s">
        <v>202</v>
      </c>
      <c r="F99" s="236" t="s">
        <v>14</v>
      </c>
      <c r="G99" s="214">
        <v>240000</v>
      </c>
      <c r="H99" s="196"/>
      <c r="I99" s="216">
        <f>IF(ISNUMBER(G99),G99*H99,IF(G99="-","rate only"," "))</f>
        <v>0</v>
      </c>
    </row>
    <row r="100" spans="1:9" x14ac:dyDescent="0.2">
      <c r="A100" s="237"/>
      <c r="B100" s="238"/>
      <c r="C100" s="234"/>
      <c r="D100" s="238"/>
      <c r="E100" s="53"/>
      <c r="F100" s="239"/>
      <c r="G100" s="217"/>
      <c r="H100" s="218"/>
      <c r="I100" s="219"/>
    </row>
    <row r="101" spans="1:9" ht="22.8" x14ac:dyDescent="0.2">
      <c r="A101" s="240"/>
      <c r="B101" s="233" t="s">
        <v>203</v>
      </c>
      <c r="C101" s="234"/>
      <c r="D101" s="235"/>
      <c r="E101" s="53" t="s">
        <v>205</v>
      </c>
      <c r="F101" s="236" t="s">
        <v>30</v>
      </c>
      <c r="G101" s="214">
        <v>1</v>
      </c>
      <c r="H101" s="215">
        <v>120000</v>
      </c>
      <c r="I101" s="216">
        <f>IF(ISNUMBER(G101),G101*H101,IF(G101="-","rate only"," "))</f>
        <v>120000</v>
      </c>
    </row>
    <row r="102" spans="1:9" x14ac:dyDescent="0.2">
      <c r="A102" s="237"/>
      <c r="B102" s="238"/>
      <c r="C102" s="234"/>
      <c r="D102" s="238"/>
      <c r="E102" s="53"/>
      <c r="F102" s="239"/>
      <c r="G102" s="217"/>
      <c r="H102" s="218"/>
      <c r="I102" s="219"/>
    </row>
    <row r="103" spans="1:9" ht="22.8" x14ac:dyDescent="0.2">
      <c r="A103" s="240"/>
      <c r="B103" s="233" t="s">
        <v>204</v>
      </c>
      <c r="C103" s="234"/>
      <c r="D103" s="235"/>
      <c r="E103" s="53" t="s">
        <v>206</v>
      </c>
      <c r="F103" s="236" t="s">
        <v>14</v>
      </c>
      <c r="G103" s="214">
        <v>120000</v>
      </c>
      <c r="H103" s="196"/>
      <c r="I103" s="216">
        <f>IF(ISNUMBER(G103),G103*H103,IF(G103="-","rate only"," "))</f>
        <v>0</v>
      </c>
    </row>
    <row r="104" spans="1:9" x14ac:dyDescent="0.2">
      <c r="A104" s="237"/>
      <c r="B104" s="238"/>
      <c r="C104" s="234"/>
      <c r="D104" s="238"/>
      <c r="E104" s="53"/>
      <c r="F104" s="239"/>
      <c r="G104" s="217"/>
      <c r="H104" s="218"/>
      <c r="I104" s="219"/>
    </row>
    <row r="105" spans="1:9" ht="57" x14ac:dyDescent="0.2">
      <c r="A105" s="240"/>
      <c r="B105" s="233" t="s">
        <v>207</v>
      </c>
      <c r="C105" s="234"/>
      <c r="D105" s="235"/>
      <c r="E105" s="53" t="s">
        <v>5495</v>
      </c>
      <c r="F105" s="236" t="s">
        <v>30</v>
      </c>
      <c r="G105" s="214">
        <v>1</v>
      </c>
      <c r="H105" s="215">
        <v>500000</v>
      </c>
      <c r="I105" s="216">
        <f>IF(ISNUMBER(G105),G105*H105,IF(G105="-","rate only"," "))</f>
        <v>500000</v>
      </c>
    </row>
    <row r="106" spans="1:9" x14ac:dyDescent="0.2">
      <c r="A106" s="237"/>
      <c r="B106" s="238"/>
      <c r="C106" s="234"/>
      <c r="D106" s="238"/>
      <c r="E106" s="53"/>
      <c r="F106" s="239"/>
      <c r="G106" s="217"/>
      <c r="H106" s="218"/>
      <c r="I106" s="219"/>
    </row>
    <row r="107" spans="1:9" ht="22.8" x14ac:dyDescent="0.2">
      <c r="A107" s="240"/>
      <c r="B107" s="233" t="s">
        <v>208</v>
      </c>
      <c r="C107" s="234"/>
      <c r="D107" s="235"/>
      <c r="E107" s="53" t="s">
        <v>209</v>
      </c>
      <c r="F107" s="236" t="s">
        <v>14</v>
      </c>
      <c r="G107" s="214">
        <f>I105</f>
        <v>500000</v>
      </c>
      <c r="H107" s="196"/>
      <c r="I107" s="216">
        <f>IF(ISNUMBER(G107),G107*H107,IF(G107="-","rate only"," "))</f>
        <v>0</v>
      </c>
    </row>
    <row r="108" spans="1:9" x14ac:dyDescent="0.2">
      <c r="A108" s="237"/>
      <c r="B108" s="238"/>
      <c r="C108" s="234"/>
      <c r="D108" s="238"/>
      <c r="E108" s="53"/>
      <c r="F108" s="239"/>
      <c r="G108" s="217"/>
      <c r="H108" s="218"/>
      <c r="I108" s="219"/>
    </row>
    <row r="109" spans="1:9" ht="24" x14ac:dyDescent="0.2">
      <c r="A109" s="232" t="s">
        <v>210</v>
      </c>
      <c r="B109" s="233"/>
      <c r="C109" s="234"/>
      <c r="D109" s="235"/>
      <c r="E109" s="43" t="s">
        <v>3548</v>
      </c>
      <c r="F109" s="236"/>
      <c r="G109" s="214"/>
      <c r="H109" s="215"/>
      <c r="I109" s="216"/>
    </row>
    <row r="110" spans="1:9" x14ac:dyDescent="0.2">
      <c r="A110" s="237"/>
      <c r="B110" s="238"/>
      <c r="C110" s="234"/>
      <c r="D110" s="238"/>
      <c r="E110" s="53"/>
      <c r="F110" s="239"/>
      <c r="G110" s="217"/>
      <c r="H110" s="218"/>
      <c r="I110" s="219"/>
    </row>
    <row r="111" spans="1:9" x14ac:dyDescent="0.2">
      <c r="A111" s="240"/>
      <c r="B111" s="233" t="s">
        <v>211</v>
      </c>
      <c r="C111" s="234"/>
      <c r="D111" s="235"/>
      <c r="E111" s="53" t="s">
        <v>213</v>
      </c>
      <c r="F111" s="236" t="s">
        <v>68</v>
      </c>
      <c r="G111" s="214">
        <v>1</v>
      </c>
      <c r="H111" s="56"/>
      <c r="I111" s="216">
        <f>IF(ISNUMBER(G111),G111*H111,IF(G111="-","rate only"," "))</f>
        <v>0</v>
      </c>
    </row>
    <row r="112" spans="1:9" x14ac:dyDescent="0.2">
      <c r="A112" s="237"/>
      <c r="B112" s="238"/>
      <c r="C112" s="234"/>
      <c r="D112" s="238"/>
      <c r="E112" s="53"/>
      <c r="F112" s="239"/>
      <c r="G112" s="217"/>
      <c r="H112" s="218"/>
      <c r="I112" s="219"/>
    </row>
    <row r="113" spans="1:9" x14ac:dyDescent="0.2">
      <c r="A113" s="240"/>
      <c r="B113" s="233" t="s">
        <v>212</v>
      </c>
      <c r="C113" s="234"/>
      <c r="D113" s="235"/>
      <c r="E113" s="53" t="s">
        <v>214</v>
      </c>
      <c r="F113" s="236" t="s">
        <v>18</v>
      </c>
      <c r="G113" s="214">
        <v>18</v>
      </c>
      <c r="H113" s="56"/>
      <c r="I113" s="216">
        <f>IF(ISNUMBER(G113),G113*H113,IF(G113="-","rate only"," "))</f>
        <v>0</v>
      </c>
    </row>
    <row r="114" spans="1:9" x14ac:dyDescent="0.2">
      <c r="A114" s="237"/>
      <c r="B114" s="238"/>
      <c r="C114" s="234"/>
      <c r="D114" s="238"/>
      <c r="E114" s="53"/>
      <c r="F114" s="239"/>
      <c r="G114" s="217"/>
      <c r="H114" s="218"/>
      <c r="I114" s="219"/>
    </row>
    <row r="115" spans="1:9" x14ac:dyDescent="0.2">
      <c r="A115" s="248"/>
      <c r="B115" s="249"/>
      <c r="C115" s="249"/>
      <c r="D115" s="249"/>
      <c r="E115" s="62"/>
      <c r="F115" s="63"/>
      <c r="G115" s="86"/>
      <c r="H115" s="221"/>
      <c r="I115" s="222"/>
    </row>
    <row r="116" spans="1:9" x14ac:dyDescent="0.2">
      <c r="A116" s="223" t="s">
        <v>11</v>
      </c>
      <c r="B116" s="224"/>
      <c r="C116" s="224"/>
      <c r="D116" s="224"/>
      <c r="E116" s="29"/>
      <c r="F116" s="41"/>
      <c r="G116" s="30"/>
      <c r="H116" s="225"/>
      <c r="I116" s="226">
        <f>SUM(I66:I114)</f>
        <v>860000</v>
      </c>
    </row>
    <row r="117" spans="1:9" x14ac:dyDescent="0.2">
      <c r="A117" s="250"/>
      <c r="B117" s="251"/>
      <c r="C117" s="251"/>
      <c r="D117" s="251"/>
      <c r="E117" s="76"/>
      <c r="F117" s="77"/>
      <c r="G117" s="99"/>
      <c r="H117" s="227"/>
      <c r="I117" s="228"/>
    </row>
    <row r="118" spans="1:9" x14ac:dyDescent="0.2">
      <c r="A118" s="248"/>
      <c r="B118" s="249"/>
      <c r="C118" s="249"/>
      <c r="D118" s="249"/>
      <c r="E118" s="62"/>
      <c r="F118" s="63"/>
      <c r="G118" s="86"/>
      <c r="H118" s="221"/>
      <c r="I118" s="222"/>
    </row>
    <row r="119" spans="1:9" x14ac:dyDescent="0.2">
      <c r="A119" s="223" t="s">
        <v>12</v>
      </c>
      <c r="B119" s="224"/>
      <c r="C119" s="224"/>
      <c r="D119" s="224"/>
      <c r="E119" s="29"/>
      <c r="F119" s="41"/>
      <c r="G119" s="30"/>
      <c r="H119" s="225"/>
      <c r="I119" s="226">
        <f>I116</f>
        <v>860000</v>
      </c>
    </row>
    <row r="120" spans="1:9" x14ac:dyDescent="0.2">
      <c r="A120" s="250"/>
      <c r="B120" s="251"/>
      <c r="C120" s="251"/>
      <c r="D120" s="251"/>
      <c r="E120" s="76"/>
      <c r="F120" s="77"/>
      <c r="G120" s="99"/>
      <c r="H120" s="227"/>
      <c r="I120" s="228"/>
    </row>
    <row r="121" spans="1:9" ht="12" x14ac:dyDescent="0.2">
      <c r="A121" s="232" t="s">
        <v>215</v>
      </c>
      <c r="B121" s="233"/>
      <c r="C121" s="234"/>
      <c r="D121" s="235"/>
      <c r="E121" s="43" t="s">
        <v>3549</v>
      </c>
      <c r="F121" s="236"/>
      <c r="G121" s="214"/>
      <c r="H121" s="215"/>
      <c r="I121" s="216"/>
    </row>
    <row r="122" spans="1:9" x14ac:dyDescent="0.2">
      <c r="A122" s="237"/>
      <c r="B122" s="238"/>
      <c r="C122" s="234"/>
      <c r="D122" s="238"/>
      <c r="E122" s="53"/>
      <c r="F122" s="239"/>
      <c r="G122" s="217"/>
      <c r="H122" s="218"/>
      <c r="I122" s="219"/>
    </row>
    <row r="123" spans="1:9" ht="36.6" customHeight="1" x14ac:dyDescent="0.2">
      <c r="A123" s="240"/>
      <c r="B123" s="233" t="s">
        <v>217</v>
      </c>
      <c r="C123" s="234"/>
      <c r="D123" s="235"/>
      <c r="E123" s="53" t="s">
        <v>4890</v>
      </c>
      <c r="F123" s="236" t="s">
        <v>219</v>
      </c>
      <c r="G123" s="214">
        <v>50</v>
      </c>
      <c r="H123" s="56"/>
      <c r="I123" s="216">
        <f>IF(ISNUMBER(G123),G123*H123,IF(G123="-","rate only"," "))</f>
        <v>0</v>
      </c>
    </row>
    <row r="124" spans="1:9" x14ac:dyDescent="0.2">
      <c r="A124" s="237"/>
      <c r="B124" s="238"/>
      <c r="C124" s="234"/>
      <c r="D124" s="238"/>
      <c r="E124" s="53"/>
      <c r="F124" s="239"/>
      <c r="G124" s="217"/>
      <c r="H124" s="218"/>
      <c r="I124" s="219"/>
    </row>
    <row r="125" spans="1:9" x14ac:dyDescent="0.2">
      <c r="A125" s="240"/>
      <c r="B125" s="233" t="s">
        <v>218</v>
      </c>
      <c r="C125" s="234"/>
      <c r="D125" s="235"/>
      <c r="E125" s="53" t="s">
        <v>216</v>
      </c>
      <c r="F125" s="236" t="s">
        <v>16</v>
      </c>
      <c r="G125" s="214">
        <v>4300</v>
      </c>
      <c r="H125" s="56"/>
      <c r="I125" s="216">
        <f>IF(ISNUMBER(G125),G125*H125,IF(G125="-","rate only"," "))</f>
        <v>0</v>
      </c>
    </row>
    <row r="126" spans="1:9" x14ac:dyDescent="0.2">
      <c r="A126" s="237"/>
      <c r="B126" s="238"/>
      <c r="C126" s="234"/>
      <c r="D126" s="238"/>
      <c r="E126" s="53"/>
      <c r="F126" s="239"/>
      <c r="G126" s="217"/>
      <c r="H126" s="218"/>
      <c r="I126" s="219"/>
    </row>
    <row r="127" spans="1:9" ht="24" x14ac:dyDescent="0.2">
      <c r="A127" s="232" t="s">
        <v>220</v>
      </c>
      <c r="B127" s="233"/>
      <c r="C127" s="234"/>
      <c r="D127" s="235"/>
      <c r="E127" s="43" t="s">
        <v>3551</v>
      </c>
      <c r="F127" s="236"/>
      <c r="G127" s="214"/>
      <c r="H127" s="215"/>
      <c r="I127" s="216"/>
    </row>
    <row r="128" spans="1:9" x14ac:dyDescent="0.2">
      <c r="A128" s="237"/>
      <c r="B128" s="238"/>
      <c r="C128" s="234"/>
      <c r="D128" s="238"/>
      <c r="E128" s="53"/>
      <c r="F128" s="239"/>
      <c r="G128" s="217"/>
      <c r="H128" s="218"/>
      <c r="I128" s="219"/>
    </row>
    <row r="129" spans="1:9" ht="34.200000000000003" x14ac:dyDescent="0.2">
      <c r="A129" s="240"/>
      <c r="B129" s="233" t="s">
        <v>221</v>
      </c>
      <c r="C129" s="234"/>
      <c r="D129" s="235"/>
      <c r="E129" s="53" t="s">
        <v>3550</v>
      </c>
      <c r="F129" s="236" t="s">
        <v>68</v>
      </c>
      <c r="G129" s="214">
        <v>1</v>
      </c>
      <c r="H129" s="56"/>
      <c r="I129" s="216">
        <f>IF(ISNUMBER(G129),G129*H129,IF(G129="-","rate only"," "))</f>
        <v>0</v>
      </c>
    </row>
    <row r="130" spans="1:9" x14ac:dyDescent="0.2">
      <c r="A130" s="237"/>
      <c r="B130" s="238"/>
      <c r="C130" s="234"/>
      <c r="D130" s="238"/>
      <c r="E130" s="53"/>
      <c r="F130" s="239"/>
      <c r="G130" s="217"/>
      <c r="H130" s="218"/>
      <c r="I130" s="219"/>
    </row>
    <row r="131" spans="1:9" ht="34.200000000000003" x14ac:dyDescent="0.2">
      <c r="A131" s="240"/>
      <c r="B131" s="233" t="s">
        <v>222</v>
      </c>
      <c r="C131" s="234"/>
      <c r="D131" s="235"/>
      <c r="E131" s="53" t="s">
        <v>223</v>
      </c>
      <c r="F131" s="236" t="s">
        <v>18</v>
      </c>
      <c r="G131" s="214">
        <v>18</v>
      </c>
      <c r="H131" s="56"/>
      <c r="I131" s="216">
        <f>IF(ISNUMBER(G131),G131*H131,IF(G131="-","rate only"," "))</f>
        <v>0</v>
      </c>
    </row>
    <row r="132" spans="1:9" x14ac:dyDescent="0.2">
      <c r="A132" s="237"/>
      <c r="B132" s="238"/>
      <c r="C132" s="234"/>
      <c r="D132" s="238"/>
      <c r="E132" s="53"/>
      <c r="F132" s="239"/>
      <c r="G132" s="217"/>
      <c r="H132" s="218"/>
      <c r="I132" s="219"/>
    </row>
    <row r="133" spans="1:9" x14ac:dyDescent="0.2">
      <c r="A133" s="237"/>
      <c r="B133" s="238"/>
      <c r="C133" s="234"/>
      <c r="D133" s="238"/>
      <c r="E133" s="53"/>
      <c r="F133" s="239"/>
      <c r="G133" s="217"/>
      <c r="H133" s="218"/>
      <c r="I133" s="219"/>
    </row>
    <row r="134" spans="1:9" x14ac:dyDescent="0.2">
      <c r="A134" s="237"/>
      <c r="B134" s="238"/>
      <c r="C134" s="234"/>
      <c r="D134" s="238"/>
      <c r="E134" s="53"/>
      <c r="F134" s="239"/>
      <c r="G134" s="217"/>
      <c r="H134" s="218"/>
      <c r="I134" s="219"/>
    </row>
    <row r="135" spans="1:9" x14ac:dyDescent="0.2">
      <c r="A135" s="237"/>
      <c r="B135" s="238"/>
      <c r="C135" s="234"/>
      <c r="D135" s="238"/>
      <c r="E135" s="53"/>
      <c r="F135" s="239"/>
      <c r="G135" s="217"/>
      <c r="H135" s="218"/>
      <c r="I135" s="219"/>
    </row>
    <row r="136" spans="1:9" x14ac:dyDescent="0.2">
      <c r="A136" s="237"/>
      <c r="B136" s="238"/>
      <c r="C136" s="234"/>
      <c r="D136" s="238"/>
      <c r="E136" s="53"/>
      <c r="F136" s="239"/>
      <c r="G136" s="217"/>
      <c r="H136" s="218"/>
      <c r="I136" s="219"/>
    </row>
    <row r="137" spans="1:9" x14ac:dyDescent="0.2">
      <c r="A137" s="237"/>
      <c r="B137" s="238"/>
      <c r="C137" s="234"/>
      <c r="D137" s="238"/>
      <c r="E137" s="53"/>
      <c r="F137" s="239"/>
      <c r="G137" s="217"/>
      <c r="H137" s="218"/>
      <c r="I137" s="219"/>
    </row>
    <row r="138" spans="1:9" x14ac:dyDescent="0.2">
      <c r="A138" s="237"/>
      <c r="B138" s="238"/>
      <c r="C138" s="234"/>
      <c r="D138" s="238"/>
      <c r="E138" s="53"/>
      <c r="F138" s="239"/>
      <c r="G138" s="217"/>
      <c r="H138" s="218"/>
      <c r="I138" s="219"/>
    </row>
    <row r="139" spans="1:9" x14ac:dyDescent="0.2">
      <c r="A139" s="237"/>
      <c r="B139" s="238"/>
      <c r="C139" s="234"/>
      <c r="D139" s="238"/>
      <c r="E139" s="53"/>
      <c r="F139" s="239"/>
      <c r="G139" s="217"/>
      <c r="H139" s="218"/>
      <c r="I139" s="219"/>
    </row>
    <row r="140" spans="1:9" x14ac:dyDescent="0.2">
      <c r="A140" s="237"/>
      <c r="B140" s="238"/>
      <c r="C140" s="234"/>
      <c r="D140" s="238"/>
      <c r="E140" s="53"/>
      <c r="F140" s="239"/>
      <c r="G140" s="217"/>
      <c r="H140" s="218"/>
      <c r="I140" s="219"/>
    </row>
    <row r="141" spans="1:9" x14ac:dyDescent="0.2">
      <c r="A141" s="237"/>
      <c r="B141" s="238"/>
      <c r="C141" s="234"/>
      <c r="D141" s="238"/>
      <c r="E141" s="53"/>
      <c r="F141" s="239"/>
      <c r="G141" s="217"/>
      <c r="H141" s="218"/>
      <c r="I141" s="219"/>
    </row>
    <row r="142" spans="1:9" x14ac:dyDescent="0.2">
      <c r="A142" s="237"/>
      <c r="B142" s="238"/>
      <c r="C142" s="234"/>
      <c r="D142" s="238"/>
      <c r="E142" s="53"/>
      <c r="F142" s="239"/>
      <c r="G142" s="217"/>
      <c r="H142" s="218"/>
      <c r="I142" s="219"/>
    </row>
    <row r="143" spans="1:9" x14ac:dyDescent="0.2">
      <c r="A143" s="237"/>
      <c r="B143" s="238"/>
      <c r="C143" s="234"/>
      <c r="D143" s="238"/>
      <c r="E143" s="53"/>
      <c r="F143" s="239"/>
      <c r="G143" s="217"/>
      <c r="H143" s="218"/>
      <c r="I143" s="219"/>
    </row>
    <row r="144" spans="1:9" x14ac:dyDescent="0.2">
      <c r="A144" s="237"/>
      <c r="B144" s="238"/>
      <c r="C144" s="234"/>
      <c r="D144" s="238"/>
      <c r="E144" s="53"/>
      <c r="F144" s="239"/>
      <c r="G144" s="217"/>
      <c r="H144" s="218"/>
      <c r="I144" s="219"/>
    </row>
    <row r="145" spans="1:9" x14ac:dyDescent="0.2">
      <c r="A145" s="237"/>
      <c r="B145" s="238"/>
      <c r="C145" s="234"/>
      <c r="D145" s="238"/>
      <c r="E145" s="53"/>
      <c r="F145" s="239"/>
      <c r="G145" s="217"/>
      <c r="H145" s="218"/>
      <c r="I145" s="219"/>
    </row>
    <row r="146" spans="1:9" x14ac:dyDescent="0.2">
      <c r="A146" s="237"/>
      <c r="B146" s="238"/>
      <c r="C146" s="234"/>
      <c r="D146" s="238"/>
      <c r="E146" s="53"/>
      <c r="F146" s="239"/>
      <c r="G146" s="217"/>
      <c r="H146" s="218"/>
      <c r="I146" s="219"/>
    </row>
    <row r="147" spans="1:9" x14ac:dyDescent="0.2">
      <c r="A147" s="237"/>
      <c r="B147" s="238"/>
      <c r="C147" s="234"/>
      <c r="D147" s="238"/>
      <c r="E147" s="53"/>
      <c r="F147" s="239"/>
      <c r="G147" s="217"/>
      <c r="H147" s="218"/>
      <c r="I147" s="219"/>
    </row>
    <row r="148" spans="1:9" x14ac:dyDescent="0.2">
      <c r="A148" s="237"/>
      <c r="B148" s="238"/>
      <c r="C148" s="234"/>
      <c r="D148" s="238"/>
      <c r="E148" s="53"/>
      <c r="F148" s="239"/>
      <c r="G148" s="217"/>
      <c r="H148" s="218"/>
      <c r="I148" s="219"/>
    </row>
    <row r="149" spans="1:9" x14ac:dyDescent="0.2">
      <c r="A149" s="237"/>
      <c r="B149" s="238"/>
      <c r="C149" s="234"/>
      <c r="D149" s="238"/>
      <c r="E149" s="53"/>
      <c r="F149" s="239"/>
      <c r="G149" s="217"/>
      <c r="H149" s="218"/>
      <c r="I149" s="219"/>
    </row>
    <row r="150" spans="1:9" x14ac:dyDescent="0.2">
      <c r="A150" s="237"/>
      <c r="B150" s="238"/>
      <c r="C150" s="234"/>
      <c r="D150" s="238"/>
      <c r="E150" s="53"/>
      <c r="F150" s="239"/>
      <c r="G150" s="217"/>
      <c r="H150" s="218"/>
      <c r="I150" s="219"/>
    </row>
    <row r="151" spans="1:9" x14ac:dyDescent="0.2">
      <c r="A151" s="237"/>
      <c r="B151" s="238"/>
      <c r="C151" s="234"/>
      <c r="D151" s="238"/>
      <c r="E151" s="53"/>
      <c r="F151" s="239"/>
      <c r="G151" s="217"/>
      <c r="H151" s="218"/>
      <c r="I151" s="219"/>
    </row>
    <row r="152" spans="1:9" x14ac:dyDescent="0.2">
      <c r="A152" s="237"/>
      <c r="B152" s="238"/>
      <c r="C152" s="234"/>
      <c r="D152" s="238"/>
      <c r="E152" s="53"/>
      <c r="F152" s="239"/>
      <c r="G152" s="217"/>
      <c r="H152" s="218"/>
      <c r="I152" s="219"/>
    </row>
    <row r="153" spans="1:9" x14ac:dyDescent="0.2">
      <c r="A153" s="237"/>
      <c r="B153" s="238"/>
      <c r="C153" s="234"/>
      <c r="D153" s="238"/>
      <c r="E153" s="53"/>
      <c r="F153" s="239"/>
      <c r="G153" s="217"/>
      <c r="H153" s="218"/>
      <c r="I153" s="219"/>
    </row>
    <row r="154" spans="1:9" x14ac:dyDescent="0.2">
      <c r="A154" s="237"/>
      <c r="B154" s="238"/>
      <c r="C154" s="234"/>
      <c r="D154" s="238"/>
      <c r="E154" s="53"/>
      <c r="F154" s="239"/>
      <c r="G154" s="217"/>
      <c r="H154" s="218"/>
      <c r="I154" s="219"/>
    </row>
    <row r="155" spans="1:9" x14ac:dyDescent="0.2">
      <c r="A155" s="237"/>
      <c r="B155" s="238"/>
      <c r="C155" s="234"/>
      <c r="D155" s="238"/>
      <c r="E155" s="53"/>
      <c r="F155" s="239"/>
      <c r="G155" s="217"/>
      <c r="H155" s="218"/>
      <c r="I155" s="219"/>
    </row>
    <row r="156" spans="1:9" x14ac:dyDescent="0.2">
      <c r="A156" s="237"/>
      <c r="B156" s="238"/>
      <c r="C156" s="234"/>
      <c r="D156" s="238"/>
      <c r="E156" s="53"/>
      <c r="F156" s="239"/>
      <c r="G156" s="217"/>
      <c r="H156" s="218"/>
      <c r="I156" s="219"/>
    </row>
    <row r="157" spans="1:9" x14ac:dyDescent="0.2">
      <c r="A157" s="237"/>
      <c r="B157" s="238"/>
      <c r="C157" s="234"/>
      <c r="D157" s="238"/>
      <c r="E157" s="53"/>
      <c r="F157" s="239"/>
      <c r="G157" s="217"/>
      <c r="H157" s="218"/>
      <c r="I157" s="219"/>
    </row>
    <row r="158" spans="1:9" x14ac:dyDescent="0.2">
      <c r="A158" s="237"/>
      <c r="B158" s="238"/>
      <c r="C158" s="234"/>
      <c r="D158" s="238"/>
      <c r="E158" s="53"/>
      <c r="F158" s="239"/>
      <c r="G158" s="217"/>
      <c r="H158" s="218"/>
      <c r="I158" s="219"/>
    </row>
    <row r="159" spans="1:9" x14ac:dyDescent="0.2">
      <c r="A159" s="237"/>
      <c r="B159" s="238"/>
      <c r="C159" s="234"/>
      <c r="D159" s="238"/>
      <c r="E159" s="53"/>
      <c r="F159" s="239"/>
      <c r="G159" s="217"/>
      <c r="H159" s="218"/>
      <c r="I159" s="219"/>
    </row>
    <row r="160" spans="1:9" x14ac:dyDescent="0.2">
      <c r="A160" s="237"/>
      <c r="B160" s="238"/>
      <c r="C160" s="234"/>
      <c r="D160" s="238"/>
      <c r="E160" s="53"/>
      <c r="F160" s="239"/>
      <c r="G160" s="217"/>
      <c r="H160" s="218"/>
      <c r="I160" s="219"/>
    </row>
    <row r="161" spans="1:9" x14ac:dyDescent="0.2">
      <c r="A161" s="237"/>
      <c r="B161" s="238"/>
      <c r="C161" s="234"/>
      <c r="D161" s="238"/>
      <c r="E161" s="53"/>
      <c r="F161" s="239"/>
      <c r="G161" s="217"/>
      <c r="H161" s="218"/>
      <c r="I161" s="219"/>
    </row>
    <row r="162" spans="1:9" x14ac:dyDescent="0.2">
      <c r="A162" s="237"/>
      <c r="B162" s="238"/>
      <c r="C162" s="234"/>
      <c r="D162" s="238"/>
      <c r="E162" s="53"/>
      <c r="F162" s="239"/>
      <c r="G162" s="217"/>
      <c r="H162" s="218"/>
      <c r="I162" s="219"/>
    </row>
    <row r="163" spans="1:9" x14ac:dyDescent="0.2">
      <c r="A163" s="237"/>
      <c r="B163" s="238"/>
      <c r="C163" s="234"/>
      <c r="D163" s="238"/>
      <c r="E163" s="53"/>
      <c r="F163" s="239"/>
      <c r="G163" s="217"/>
      <c r="H163" s="218"/>
      <c r="I163" s="219"/>
    </row>
    <row r="164" spans="1:9" x14ac:dyDescent="0.2">
      <c r="A164" s="237"/>
      <c r="B164" s="238"/>
      <c r="C164" s="234"/>
      <c r="D164" s="238"/>
      <c r="E164" s="53"/>
      <c r="F164" s="239"/>
      <c r="G164" s="217"/>
      <c r="H164" s="218"/>
      <c r="I164" s="219"/>
    </row>
    <row r="165" spans="1:9" x14ac:dyDescent="0.2">
      <c r="A165" s="237"/>
      <c r="B165" s="238"/>
      <c r="C165" s="234"/>
      <c r="D165" s="238"/>
      <c r="E165" s="53"/>
      <c r="F165" s="239"/>
      <c r="G165" s="217"/>
      <c r="H165" s="218"/>
      <c r="I165" s="219"/>
    </row>
    <row r="166" spans="1:9" x14ac:dyDescent="0.2">
      <c r="A166" s="237"/>
      <c r="B166" s="238"/>
      <c r="C166" s="234"/>
      <c r="D166" s="238"/>
      <c r="E166" s="53"/>
      <c r="F166" s="239"/>
      <c r="G166" s="217"/>
      <c r="H166" s="218"/>
      <c r="I166" s="219"/>
    </row>
    <row r="167" spans="1:9" x14ac:dyDescent="0.2">
      <c r="A167" s="237"/>
      <c r="B167" s="238"/>
      <c r="C167" s="234"/>
      <c r="D167" s="238"/>
      <c r="E167" s="53"/>
      <c r="F167" s="239"/>
      <c r="G167" s="217"/>
      <c r="H167" s="218"/>
      <c r="I167" s="219"/>
    </row>
    <row r="168" spans="1:9" x14ac:dyDescent="0.2">
      <c r="A168" s="237"/>
      <c r="B168" s="238"/>
      <c r="C168" s="234"/>
      <c r="D168" s="238"/>
      <c r="E168" s="53"/>
      <c r="F168" s="239"/>
      <c r="G168" s="217"/>
      <c r="H168" s="218"/>
      <c r="I168" s="219"/>
    </row>
    <row r="169" spans="1:9" x14ac:dyDescent="0.2">
      <c r="A169" s="237"/>
      <c r="B169" s="238"/>
      <c r="C169" s="234"/>
      <c r="D169" s="238"/>
      <c r="E169" s="53"/>
      <c r="F169" s="239"/>
      <c r="G169" s="217"/>
      <c r="H169" s="218"/>
      <c r="I169" s="219"/>
    </row>
    <row r="170" spans="1:9" x14ac:dyDescent="0.2">
      <c r="A170" s="237"/>
      <c r="B170" s="238"/>
      <c r="C170" s="234"/>
      <c r="D170" s="238"/>
      <c r="E170" s="53"/>
      <c r="F170" s="239"/>
      <c r="G170" s="217"/>
      <c r="H170" s="218"/>
      <c r="I170" s="219"/>
    </row>
    <row r="171" spans="1:9" x14ac:dyDescent="0.2">
      <c r="A171" s="237"/>
      <c r="B171" s="238"/>
      <c r="C171" s="234"/>
      <c r="D171" s="238"/>
      <c r="E171" s="53"/>
      <c r="F171" s="239"/>
      <c r="G171" s="217"/>
      <c r="H171" s="218"/>
      <c r="I171" s="219"/>
    </row>
    <row r="172" spans="1:9" s="110" customFormat="1" x14ac:dyDescent="0.2">
      <c r="A172" s="83"/>
      <c r="B172" s="84"/>
      <c r="C172" s="84"/>
      <c r="D172" s="84"/>
      <c r="E172" s="85"/>
      <c r="F172" s="86"/>
      <c r="G172" s="229"/>
      <c r="H172" s="241"/>
      <c r="I172" s="89"/>
    </row>
    <row r="173" spans="1:9" s="110" customFormat="1" ht="12" x14ac:dyDescent="0.2">
      <c r="A173" s="90" t="s">
        <v>3857</v>
      </c>
      <c r="B173" s="242"/>
      <c r="C173" s="242"/>
      <c r="D173" s="242"/>
      <c r="E173" s="243"/>
      <c r="F173" s="30"/>
      <c r="G173" s="230"/>
      <c r="H173" s="244"/>
      <c r="I173" s="198">
        <f>SUM(I118:I171)</f>
        <v>860000</v>
      </c>
    </row>
    <row r="174" spans="1:9" s="110" customFormat="1" x14ac:dyDescent="0.2">
      <c r="A174" s="96"/>
      <c r="B174" s="97"/>
      <c r="C174" s="97"/>
      <c r="D174" s="97"/>
      <c r="E174" s="98"/>
      <c r="F174" s="99"/>
      <c r="G174" s="231"/>
      <c r="H174" s="245"/>
      <c r="I174" s="102"/>
    </row>
  </sheetData>
  <sheetProtection algorithmName="SHA-512" hashValue="tPO2DfAUCxfFQOarcSYu00p3M5iJgtAUhivQM1m/MFJfK5Asp8wHC3U1Yf1XWN8GPUmYt0B/8FC/O5nj0qfXjQ==" saltValue="KUQzbvebGPjpH5IvmyZ/pQ==" spinCount="100000" sheet="1" objects="1" scenarios="1"/>
  <autoFilter ref="F1:F174" xr:uid="{52FB3904-F0F6-4AD3-9B69-72B33125236E}"/>
  <dataConsolidate link="1"/>
  <dataValidations disablePrompts="1" count="1">
    <dataValidation type="list" showInputMessage="1" showErrorMessage="1" sqref="F63:F68 F115:F120" xr:uid="{9EC03A27-C9E6-44E3-93CD-33677D132E6C}">
      <formula1>"-,No,m,m²,m³,%,Prov Sum,Lump Sum,Sum, Litre, hour, day"</formula1>
    </dataValidation>
  </dataValidations>
  <pageMargins left="0.59055118110236227" right="0.19685039370078741" top="0.59055118110236227" bottom="0.59055118110236227" header="0.19685039370078741" footer="0.19685039370078741"/>
  <pageSetup paperSize="9" firstPageNumber="6" fitToHeight="10" orientation="portrait" cellComments="atEnd" r:id="rId1"/>
  <headerFooter>
    <oddFooter>&amp;RC3-&amp;P</oddFooter>
  </headerFooter>
  <rowBreaks count="2" manualBreakCount="2">
    <brk id="65" max="16383" man="1"/>
    <brk id="117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tabColor rgb="FFFFFF00"/>
  </sheetPr>
  <dimension ref="A1:DI62"/>
  <sheetViews>
    <sheetView view="pageBreakPreview" topLeftCell="B1" zoomScaleNormal="75" zoomScaleSheetLayoutView="100" workbookViewId="0">
      <pane xSplit="7" ySplit="9" topLeftCell="I10" activePane="bottomRight" state="frozenSplit"/>
      <selection activeCell="B1" sqref="B1"/>
      <selection pane="topRight" activeCell="I1" sqref="I1"/>
      <selection pane="bottomLeft" activeCell="B10" sqref="B10"/>
      <selection pane="bottomRight" activeCell="M8" sqref="M8"/>
    </sheetView>
  </sheetViews>
  <sheetFormatPr defaultColWidth="9.109375" defaultRowHeight="11.4" x14ac:dyDescent="0.2"/>
  <cols>
    <col min="1" max="1" width="10.44140625" style="113" hidden="1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5010</v>
      </c>
      <c r="C2" s="128" t="s">
        <v>902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SUBTOTAL(9,M$7:M1042)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hidden="1" x14ac:dyDescent="0.2">
      <c r="A7" s="30"/>
      <c r="B7" s="42"/>
      <c r="C7" s="42"/>
      <c r="D7" s="42"/>
      <c r="E7" s="42"/>
      <c r="F7" s="43" t="s">
        <v>902</v>
      </c>
      <c r="G7" s="44"/>
      <c r="H7" s="45"/>
      <c r="I7" s="46"/>
      <c r="J7" s="47"/>
      <c r="K7" s="48"/>
      <c r="L7" s="49"/>
      <c r="M7" s="46"/>
    </row>
    <row r="8" spans="1:113" s="112" customFormat="1" ht="24" hidden="1" x14ac:dyDescent="0.2">
      <c r="A8" s="30" t="s">
        <v>55</v>
      </c>
      <c r="B8" s="150" t="s">
        <v>1848</v>
      </c>
      <c r="C8" s="151"/>
      <c r="D8" s="52"/>
      <c r="E8" s="157"/>
      <c r="F8" s="43" t="s">
        <v>3807</v>
      </c>
      <c r="G8" s="54" t="s">
        <v>19</v>
      </c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idden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/>
      <c r="B10" s="42"/>
      <c r="C10" s="51"/>
      <c r="D10" s="52"/>
      <c r="E10" s="51"/>
      <c r="F10" s="53"/>
      <c r="G10" s="103"/>
      <c r="H10" s="45"/>
      <c r="I10" s="104"/>
      <c r="J10" s="105"/>
      <c r="K10" s="48"/>
      <c r="L10" s="106"/>
      <c r="M10" s="104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/>
      <c r="B11" s="42"/>
      <c r="C11" s="51"/>
      <c r="D11" s="52"/>
      <c r="E11" s="51"/>
      <c r="F11" s="53"/>
      <c r="G11" s="103"/>
      <c r="H11" s="45"/>
      <c r="I11" s="104"/>
      <c r="J11" s="105"/>
      <c r="K11" s="48"/>
      <c r="L11" s="106"/>
      <c r="M11" s="104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/>
      <c r="B12" s="42"/>
      <c r="C12" s="51"/>
      <c r="D12" s="52"/>
      <c r="E12" s="51"/>
      <c r="F12" s="53"/>
      <c r="G12" s="103"/>
      <c r="H12" s="45"/>
      <c r="I12" s="104"/>
      <c r="J12" s="105"/>
      <c r="K12" s="48"/>
      <c r="L12" s="106"/>
      <c r="M12" s="104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/>
      <c r="B13" s="42"/>
      <c r="C13" s="51"/>
      <c r="D13" s="52"/>
      <c r="E13" s="51"/>
      <c r="F13" s="53"/>
      <c r="G13" s="103"/>
      <c r="H13" s="45"/>
      <c r="I13" s="104"/>
      <c r="J13" s="105"/>
      <c r="K13" s="48"/>
      <c r="L13" s="106"/>
      <c r="M13" s="104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x14ac:dyDescent="0.2">
      <c r="A14" s="30"/>
      <c r="B14" s="42"/>
      <c r="C14" s="51"/>
      <c r="D14" s="52"/>
      <c r="E14" s="51"/>
      <c r="F14" s="53"/>
      <c r="G14" s="103"/>
      <c r="H14" s="45"/>
      <c r="I14" s="104"/>
      <c r="J14" s="105"/>
      <c r="K14" s="48"/>
      <c r="L14" s="106"/>
      <c r="M14" s="104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/>
      <c r="B15" s="42"/>
      <c r="C15" s="51"/>
      <c r="D15" s="52"/>
      <c r="E15" s="51"/>
      <c r="F15" s="53"/>
      <c r="G15" s="103"/>
      <c r="H15" s="45"/>
      <c r="I15" s="104"/>
      <c r="J15" s="105"/>
      <c r="K15" s="48"/>
      <c r="L15" s="106"/>
      <c r="M15" s="104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x14ac:dyDescent="0.2">
      <c r="A16" s="30"/>
      <c r="B16" s="42"/>
      <c r="C16" s="51"/>
      <c r="D16" s="52"/>
      <c r="E16" s="51"/>
      <c r="F16" s="53"/>
      <c r="G16" s="103"/>
      <c r="H16" s="45"/>
      <c r="I16" s="104"/>
      <c r="J16" s="105"/>
      <c r="K16" s="48"/>
      <c r="L16" s="106"/>
      <c r="M16" s="104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/>
      <c r="B17" s="42"/>
      <c r="C17" s="51"/>
      <c r="D17" s="52"/>
      <c r="E17" s="51"/>
      <c r="F17" s="53"/>
      <c r="G17" s="103"/>
      <c r="H17" s="45"/>
      <c r="I17" s="104"/>
      <c r="J17" s="105"/>
      <c r="K17" s="48"/>
      <c r="L17" s="106"/>
      <c r="M17" s="104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x14ac:dyDescent="0.2">
      <c r="A18" s="30"/>
      <c r="B18" s="42"/>
      <c r="C18" s="51"/>
      <c r="D18" s="52"/>
      <c r="E18" s="51"/>
      <c r="F18" s="53"/>
      <c r="G18" s="103"/>
      <c r="H18" s="45"/>
      <c r="I18" s="104"/>
      <c r="J18" s="105"/>
      <c r="K18" s="48"/>
      <c r="L18" s="106"/>
      <c r="M18" s="104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x14ac:dyDescent="0.2">
      <c r="A19" s="30"/>
      <c r="B19" s="42"/>
      <c r="C19" s="51"/>
      <c r="D19" s="52"/>
      <c r="E19" s="51"/>
      <c r="F19" s="53"/>
      <c r="G19" s="103"/>
      <c r="H19" s="45"/>
      <c r="I19" s="104"/>
      <c r="J19" s="105"/>
      <c r="K19" s="48"/>
      <c r="L19" s="106"/>
      <c r="M19" s="104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x14ac:dyDescent="0.2">
      <c r="A20" s="30"/>
      <c r="B20" s="42"/>
      <c r="C20" s="51"/>
      <c r="D20" s="52"/>
      <c r="E20" s="51"/>
      <c r="F20" s="53"/>
      <c r="G20" s="103"/>
      <c r="H20" s="45"/>
      <c r="I20" s="104"/>
      <c r="J20" s="105"/>
      <c r="K20" s="48"/>
      <c r="L20" s="106"/>
      <c r="M20" s="104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x14ac:dyDescent="0.2">
      <c r="A21" s="30"/>
      <c r="B21" s="42"/>
      <c r="C21" s="51"/>
      <c r="D21" s="52"/>
      <c r="E21" s="51"/>
      <c r="F21" s="53"/>
      <c r="G21" s="103"/>
      <c r="H21" s="45"/>
      <c r="I21" s="104"/>
      <c r="J21" s="105"/>
      <c r="K21" s="48"/>
      <c r="L21" s="106"/>
      <c r="M21" s="104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/>
      <c r="B22" s="42"/>
      <c r="C22" s="51"/>
      <c r="D22" s="52"/>
      <c r="E22" s="51"/>
      <c r="F22" s="53"/>
      <c r="G22" s="103"/>
      <c r="H22" s="45"/>
      <c r="I22" s="104"/>
      <c r="J22" s="105"/>
      <c r="K22" s="48"/>
      <c r="L22" s="106"/>
      <c r="M22" s="104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x14ac:dyDescent="0.2">
      <c r="A23" s="30"/>
      <c r="B23" s="42"/>
      <c r="C23" s="51"/>
      <c r="D23" s="52"/>
      <c r="E23" s="51"/>
      <c r="F23" s="53"/>
      <c r="G23" s="103"/>
      <c r="H23" s="45"/>
      <c r="I23" s="104"/>
      <c r="J23" s="105"/>
      <c r="K23" s="48"/>
      <c r="L23" s="106"/>
      <c r="M23" s="104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x14ac:dyDescent="0.2">
      <c r="A24" s="30"/>
      <c r="B24" s="42"/>
      <c r="C24" s="51"/>
      <c r="D24" s="52"/>
      <c r="E24" s="51"/>
      <c r="F24" s="53"/>
      <c r="G24" s="103"/>
      <c r="H24" s="45"/>
      <c r="I24" s="104"/>
      <c r="J24" s="105"/>
      <c r="K24" s="48"/>
      <c r="L24" s="106"/>
      <c r="M24" s="104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x14ac:dyDescent="0.2">
      <c r="A25" s="30"/>
      <c r="B25" s="42"/>
      <c r="C25" s="51"/>
      <c r="D25" s="52"/>
      <c r="E25" s="51"/>
      <c r="F25" s="53"/>
      <c r="G25" s="103"/>
      <c r="H25" s="45"/>
      <c r="I25" s="104"/>
      <c r="J25" s="105"/>
      <c r="K25" s="48"/>
      <c r="L25" s="106"/>
      <c r="M25" s="104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x14ac:dyDescent="0.2">
      <c r="A26" s="30"/>
      <c r="B26" s="42"/>
      <c r="C26" s="51"/>
      <c r="D26" s="52"/>
      <c r="E26" s="51"/>
      <c r="F26" s="53"/>
      <c r="G26" s="103"/>
      <c r="H26" s="45"/>
      <c r="I26" s="104"/>
      <c r="J26" s="105"/>
      <c r="K26" s="48"/>
      <c r="L26" s="106"/>
      <c r="M26" s="104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x14ac:dyDescent="0.2">
      <c r="A27" s="30"/>
      <c r="B27" s="42"/>
      <c r="C27" s="51"/>
      <c r="D27" s="52"/>
      <c r="E27" s="51"/>
      <c r="F27" s="53"/>
      <c r="G27" s="103"/>
      <c r="H27" s="45"/>
      <c r="I27" s="104"/>
      <c r="J27" s="105"/>
      <c r="K27" s="48"/>
      <c r="L27" s="106"/>
      <c r="M27" s="104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x14ac:dyDescent="0.2">
      <c r="A28" s="30"/>
      <c r="B28" s="42"/>
      <c r="C28" s="51"/>
      <c r="D28" s="52"/>
      <c r="E28" s="51"/>
      <c r="F28" s="53"/>
      <c r="G28" s="103"/>
      <c r="H28" s="45"/>
      <c r="I28" s="104"/>
      <c r="J28" s="105"/>
      <c r="K28" s="48"/>
      <c r="L28" s="106"/>
      <c r="M28" s="104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x14ac:dyDescent="0.2">
      <c r="A29" s="30"/>
      <c r="B29" s="42"/>
      <c r="C29" s="51"/>
      <c r="D29" s="52"/>
      <c r="E29" s="51"/>
      <c r="F29" s="53"/>
      <c r="G29" s="103"/>
      <c r="H29" s="45"/>
      <c r="I29" s="104"/>
      <c r="J29" s="105"/>
      <c r="K29" s="48"/>
      <c r="L29" s="106"/>
      <c r="M29" s="104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x14ac:dyDescent="0.2">
      <c r="A30" s="30"/>
      <c r="B30" s="42"/>
      <c r="C30" s="51"/>
      <c r="D30" s="52"/>
      <c r="E30" s="51"/>
      <c r="F30" s="53"/>
      <c r="G30" s="103"/>
      <c r="H30" s="45"/>
      <c r="I30" s="104"/>
      <c r="J30" s="105"/>
      <c r="K30" s="48"/>
      <c r="L30" s="106"/>
      <c r="M30" s="104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x14ac:dyDescent="0.2">
      <c r="A31" s="30"/>
      <c r="B31" s="42"/>
      <c r="C31" s="51"/>
      <c r="D31" s="52"/>
      <c r="E31" s="51"/>
      <c r="F31" s="53"/>
      <c r="G31" s="103"/>
      <c r="H31" s="45"/>
      <c r="I31" s="104"/>
      <c r="J31" s="105"/>
      <c r="K31" s="48"/>
      <c r="L31" s="106"/>
      <c r="M31" s="104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x14ac:dyDescent="0.2">
      <c r="A32" s="30"/>
      <c r="B32" s="42"/>
      <c r="C32" s="51"/>
      <c r="D32" s="52"/>
      <c r="E32" s="51"/>
      <c r="F32" s="53"/>
      <c r="G32" s="103"/>
      <c r="H32" s="45"/>
      <c r="I32" s="104"/>
      <c r="J32" s="105"/>
      <c r="K32" s="48"/>
      <c r="L32" s="106"/>
      <c r="M32" s="104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x14ac:dyDescent="0.2">
      <c r="A33" s="30"/>
      <c r="B33" s="42"/>
      <c r="C33" s="51"/>
      <c r="D33" s="52"/>
      <c r="E33" s="51"/>
      <c r="F33" s="53"/>
      <c r="G33" s="103"/>
      <c r="H33" s="45"/>
      <c r="I33" s="104"/>
      <c r="J33" s="105"/>
      <c r="K33" s="48"/>
      <c r="L33" s="106"/>
      <c r="M33" s="104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x14ac:dyDescent="0.2">
      <c r="A34" s="30"/>
      <c r="B34" s="42"/>
      <c r="C34" s="51"/>
      <c r="D34" s="52"/>
      <c r="E34" s="51"/>
      <c r="F34" s="53"/>
      <c r="G34" s="103"/>
      <c r="H34" s="45"/>
      <c r="I34" s="104"/>
      <c r="J34" s="105"/>
      <c r="K34" s="48"/>
      <c r="L34" s="106"/>
      <c r="M34" s="104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x14ac:dyDescent="0.2">
      <c r="A35" s="30"/>
      <c r="B35" s="42"/>
      <c r="C35" s="51"/>
      <c r="D35" s="52"/>
      <c r="E35" s="51"/>
      <c r="F35" s="53"/>
      <c r="G35" s="103"/>
      <c r="H35" s="45"/>
      <c r="I35" s="104"/>
      <c r="J35" s="105"/>
      <c r="K35" s="48"/>
      <c r="L35" s="106"/>
      <c r="M35" s="104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x14ac:dyDescent="0.2">
      <c r="A36" s="30"/>
      <c r="B36" s="42"/>
      <c r="C36" s="51"/>
      <c r="D36" s="52"/>
      <c r="E36" s="51"/>
      <c r="F36" s="53"/>
      <c r="G36" s="103"/>
      <c r="H36" s="45"/>
      <c r="I36" s="104"/>
      <c r="J36" s="105"/>
      <c r="K36" s="48"/>
      <c r="L36" s="106"/>
      <c r="M36" s="104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x14ac:dyDescent="0.2">
      <c r="A37" s="30"/>
      <c r="B37" s="42"/>
      <c r="C37" s="51"/>
      <c r="D37" s="52"/>
      <c r="E37" s="51"/>
      <c r="F37" s="53"/>
      <c r="G37" s="103"/>
      <c r="H37" s="45"/>
      <c r="I37" s="104"/>
      <c r="J37" s="105"/>
      <c r="K37" s="48"/>
      <c r="L37" s="106"/>
      <c r="M37" s="104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x14ac:dyDescent="0.2">
      <c r="A38" s="30"/>
      <c r="B38" s="42"/>
      <c r="C38" s="51"/>
      <c r="D38" s="52"/>
      <c r="E38" s="51"/>
      <c r="F38" s="53"/>
      <c r="G38" s="103"/>
      <c r="H38" s="45"/>
      <c r="I38" s="104"/>
      <c r="J38" s="105"/>
      <c r="K38" s="48"/>
      <c r="L38" s="106"/>
      <c r="M38" s="104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x14ac:dyDescent="0.2">
      <c r="A39" s="30"/>
      <c r="B39" s="42"/>
      <c r="C39" s="51"/>
      <c r="D39" s="52"/>
      <c r="E39" s="51"/>
      <c r="F39" s="53"/>
      <c r="G39" s="103"/>
      <c r="H39" s="45"/>
      <c r="I39" s="104"/>
      <c r="J39" s="105"/>
      <c r="K39" s="48"/>
      <c r="L39" s="106"/>
      <c r="M39" s="104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x14ac:dyDescent="0.2">
      <c r="A40" s="30"/>
      <c r="B40" s="42"/>
      <c r="C40" s="51"/>
      <c r="D40" s="52"/>
      <c r="E40" s="51"/>
      <c r="F40" s="53"/>
      <c r="G40" s="103"/>
      <c r="H40" s="45"/>
      <c r="I40" s="104"/>
      <c r="J40" s="105"/>
      <c r="K40" s="48"/>
      <c r="L40" s="106"/>
      <c r="M40" s="104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x14ac:dyDescent="0.2">
      <c r="A41" s="30"/>
      <c r="B41" s="42"/>
      <c r="C41" s="51"/>
      <c r="D41" s="52"/>
      <c r="E41" s="51"/>
      <c r="F41" s="53"/>
      <c r="G41" s="103"/>
      <c r="H41" s="45"/>
      <c r="I41" s="104"/>
      <c r="J41" s="105"/>
      <c r="K41" s="48"/>
      <c r="L41" s="106"/>
      <c r="M41" s="104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x14ac:dyDescent="0.2">
      <c r="A42" s="30"/>
      <c r="B42" s="42"/>
      <c r="C42" s="51"/>
      <c r="D42" s="52"/>
      <c r="E42" s="51"/>
      <c r="F42" s="53"/>
      <c r="G42" s="103"/>
      <c r="H42" s="45"/>
      <c r="I42" s="104"/>
      <c r="J42" s="105"/>
      <c r="K42" s="48"/>
      <c r="L42" s="106"/>
      <c r="M42" s="104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x14ac:dyDescent="0.2">
      <c r="A43" s="30"/>
      <c r="B43" s="42"/>
      <c r="C43" s="51"/>
      <c r="D43" s="52"/>
      <c r="E43" s="51"/>
      <c r="F43" s="53"/>
      <c r="G43" s="103"/>
      <c r="H43" s="45"/>
      <c r="I43" s="104"/>
      <c r="J43" s="105"/>
      <c r="K43" s="48"/>
      <c r="L43" s="106"/>
      <c r="M43" s="104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x14ac:dyDescent="0.2">
      <c r="A44" s="30"/>
      <c r="B44" s="42"/>
      <c r="C44" s="51"/>
      <c r="D44" s="52"/>
      <c r="E44" s="51"/>
      <c r="F44" s="53"/>
      <c r="G44" s="103"/>
      <c r="H44" s="45"/>
      <c r="I44" s="104"/>
      <c r="J44" s="105"/>
      <c r="K44" s="48"/>
      <c r="L44" s="106"/>
      <c r="M44" s="104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x14ac:dyDescent="0.2">
      <c r="A45" s="30"/>
      <c r="B45" s="42"/>
      <c r="C45" s="51"/>
      <c r="D45" s="52"/>
      <c r="E45" s="51"/>
      <c r="F45" s="53"/>
      <c r="G45" s="103"/>
      <c r="H45" s="45"/>
      <c r="I45" s="104"/>
      <c r="J45" s="105"/>
      <c r="K45" s="48"/>
      <c r="L45" s="106"/>
      <c r="M45" s="104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x14ac:dyDescent="0.2">
      <c r="A46" s="30"/>
      <c r="B46" s="42"/>
      <c r="C46" s="51"/>
      <c r="D46" s="52"/>
      <c r="E46" s="51"/>
      <c r="F46" s="53"/>
      <c r="G46" s="103"/>
      <c r="H46" s="45"/>
      <c r="I46" s="104"/>
      <c r="J46" s="105"/>
      <c r="K46" s="48"/>
      <c r="L46" s="106"/>
      <c r="M46" s="104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x14ac:dyDescent="0.2">
      <c r="A47" s="30"/>
      <c r="B47" s="42"/>
      <c r="C47" s="51"/>
      <c r="D47" s="52"/>
      <c r="E47" s="51"/>
      <c r="F47" s="53"/>
      <c r="G47" s="103"/>
      <c r="H47" s="45"/>
      <c r="I47" s="104"/>
      <c r="J47" s="105"/>
      <c r="K47" s="48"/>
      <c r="L47" s="106"/>
      <c r="M47" s="104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x14ac:dyDescent="0.2">
      <c r="A48" s="30"/>
      <c r="B48" s="42"/>
      <c r="C48" s="51"/>
      <c r="D48" s="52"/>
      <c r="E48" s="51"/>
      <c r="F48" s="53"/>
      <c r="G48" s="103"/>
      <c r="H48" s="45"/>
      <c r="I48" s="104"/>
      <c r="J48" s="105"/>
      <c r="K48" s="48"/>
      <c r="L48" s="106"/>
      <c r="M48" s="104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x14ac:dyDescent="0.2">
      <c r="A49" s="30"/>
      <c r="B49" s="42"/>
      <c r="C49" s="51"/>
      <c r="D49" s="52"/>
      <c r="E49" s="51"/>
      <c r="F49" s="53"/>
      <c r="G49" s="103"/>
      <c r="H49" s="45"/>
      <c r="I49" s="104"/>
      <c r="J49" s="105"/>
      <c r="K49" s="48"/>
      <c r="L49" s="106"/>
      <c r="M49" s="104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x14ac:dyDescent="0.2">
      <c r="A50" s="30"/>
      <c r="B50" s="42"/>
      <c r="C50" s="51"/>
      <c r="D50" s="52"/>
      <c r="E50" s="51"/>
      <c r="F50" s="53"/>
      <c r="G50" s="103"/>
      <c r="H50" s="45"/>
      <c r="I50" s="104"/>
      <c r="J50" s="105"/>
      <c r="K50" s="48"/>
      <c r="L50" s="106"/>
      <c r="M50" s="104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x14ac:dyDescent="0.2">
      <c r="A51" s="30"/>
      <c r="B51" s="42"/>
      <c r="C51" s="51"/>
      <c r="D51" s="52"/>
      <c r="E51" s="51"/>
      <c r="F51" s="53"/>
      <c r="G51" s="103"/>
      <c r="H51" s="45"/>
      <c r="I51" s="104"/>
      <c r="J51" s="105"/>
      <c r="K51" s="48"/>
      <c r="L51" s="106"/>
      <c r="M51" s="104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x14ac:dyDescent="0.2">
      <c r="A52" s="30"/>
      <c r="B52" s="42"/>
      <c r="C52" s="51"/>
      <c r="D52" s="52"/>
      <c r="E52" s="51"/>
      <c r="F52" s="53"/>
      <c r="G52" s="103"/>
      <c r="H52" s="45"/>
      <c r="I52" s="104"/>
      <c r="J52" s="105"/>
      <c r="K52" s="48"/>
      <c r="L52" s="106"/>
      <c r="M52" s="104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x14ac:dyDescent="0.2">
      <c r="A53" s="30"/>
      <c r="B53" s="42"/>
      <c r="C53" s="51"/>
      <c r="D53" s="52"/>
      <c r="E53" s="51"/>
      <c r="F53" s="53"/>
      <c r="G53" s="103"/>
      <c r="H53" s="45"/>
      <c r="I53" s="104"/>
      <c r="J53" s="105"/>
      <c r="K53" s="48"/>
      <c r="L53" s="106"/>
      <c r="M53" s="104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x14ac:dyDescent="0.2">
      <c r="A54" s="30"/>
      <c r="B54" s="42"/>
      <c r="C54" s="51"/>
      <c r="D54" s="52"/>
      <c r="E54" s="51"/>
      <c r="F54" s="53"/>
      <c r="G54" s="103"/>
      <c r="H54" s="45"/>
      <c r="I54" s="104"/>
      <c r="J54" s="105"/>
      <c r="K54" s="48"/>
      <c r="L54" s="106"/>
      <c r="M54" s="104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x14ac:dyDescent="0.2">
      <c r="A55" s="30"/>
      <c r="B55" s="42"/>
      <c r="C55" s="51"/>
      <c r="D55" s="52"/>
      <c r="E55" s="51"/>
      <c r="F55" s="53"/>
      <c r="G55" s="103"/>
      <c r="H55" s="45"/>
      <c r="I55" s="104"/>
      <c r="J55" s="105"/>
      <c r="K55" s="48"/>
      <c r="L55" s="106"/>
      <c r="M55" s="104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x14ac:dyDescent="0.2">
      <c r="A56" s="30"/>
      <c r="B56" s="42"/>
      <c r="C56" s="51"/>
      <c r="D56" s="52"/>
      <c r="E56" s="51"/>
      <c r="F56" s="53"/>
      <c r="G56" s="103"/>
      <c r="H56" s="45"/>
      <c r="I56" s="104"/>
      <c r="J56" s="105"/>
      <c r="K56" s="48"/>
      <c r="L56" s="106"/>
      <c r="M56" s="104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x14ac:dyDescent="0.2">
      <c r="A57" s="30"/>
      <c r="B57" s="42"/>
      <c r="C57" s="51"/>
      <c r="D57" s="52"/>
      <c r="E57" s="51"/>
      <c r="F57" s="53"/>
      <c r="G57" s="103"/>
      <c r="H57" s="45"/>
      <c r="I57" s="104"/>
      <c r="J57" s="105"/>
      <c r="K57" s="48"/>
      <c r="L57" s="106"/>
      <c r="M57" s="104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x14ac:dyDescent="0.2">
      <c r="A58" s="30"/>
      <c r="B58" s="42"/>
      <c r="C58" s="51"/>
      <c r="D58" s="52"/>
      <c r="E58" s="51"/>
      <c r="F58" s="53"/>
      <c r="G58" s="103"/>
      <c r="H58" s="45"/>
      <c r="I58" s="104"/>
      <c r="J58" s="105"/>
      <c r="K58" s="48"/>
      <c r="L58" s="106"/>
      <c r="M58" s="104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x14ac:dyDescent="0.2">
      <c r="A59" s="30"/>
      <c r="B59" s="42"/>
      <c r="C59" s="51"/>
      <c r="D59" s="52"/>
      <c r="E59" s="51"/>
      <c r="F59" s="53"/>
      <c r="G59" s="103"/>
      <c r="H59" s="45"/>
      <c r="I59" s="104"/>
      <c r="J59" s="105"/>
      <c r="K59" s="48"/>
      <c r="L59" s="106"/>
      <c r="M59" s="104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0" customFormat="1" x14ac:dyDescent="0.2">
      <c r="A60" s="30" t="s">
        <v>4</v>
      </c>
      <c r="B60" s="83"/>
      <c r="C60" s="84"/>
      <c r="D60" s="84"/>
      <c r="E60" s="84"/>
      <c r="F60" s="85"/>
      <c r="G60" s="86"/>
      <c r="H60" s="87"/>
      <c r="I60" s="88"/>
      <c r="J60" s="89"/>
      <c r="K60" s="22"/>
      <c r="L60" s="67"/>
      <c r="M60" s="68"/>
      <c r="N60" s="109"/>
    </row>
    <row r="61" spans="1:113" s="110" customFormat="1" ht="12" x14ac:dyDescent="0.2">
      <c r="A61" s="30" t="s">
        <v>4</v>
      </c>
      <c r="B61" s="90" t="s">
        <v>3857</v>
      </c>
      <c r="C61" s="91"/>
      <c r="D61" s="91"/>
      <c r="E61" s="91"/>
      <c r="F61" s="92"/>
      <c r="G61" s="30"/>
      <c r="H61" s="93"/>
      <c r="I61" s="94"/>
      <c r="J61" s="198"/>
      <c r="K61" s="22"/>
      <c r="L61" s="72"/>
      <c r="M61" s="73">
        <f>SUBTOTAL(9,M$7:M9)</f>
        <v>0</v>
      </c>
      <c r="N61" s="109"/>
    </row>
    <row r="62" spans="1:113" s="110" customFormat="1" x14ac:dyDescent="0.2">
      <c r="A62" s="30" t="s">
        <v>4</v>
      </c>
      <c r="B62" s="96"/>
      <c r="C62" s="97"/>
      <c r="D62" s="97"/>
      <c r="E62" s="97"/>
      <c r="F62" s="98"/>
      <c r="G62" s="99"/>
      <c r="H62" s="100"/>
      <c r="I62" s="101"/>
      <c r="J62" s="102"/>
      <c r="K62" s="22"/>
      <c r="L62" s="81"/>
      <c r="M62" s="82"/>
      <c r="N62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74" orientation="portrait" cellComments="atEnd" useFirstPageNumber="1" r:id="rId1"/>
  <headerFooter>
    <oddFooter>&amp;CPage &amp;P&amp;RPrint date: 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>
    <tabColor rgb="FFFFFF00"/>
  </sheetPr>
  <dimension ref="A1:DI63"/>
  <sheetViews>
    <sheetView view="pageBreakPreview" topLeftCell="B1" zoomScaleNormal="75" zoomScaleSheetLayoutView="100" workbookViewId="0">
      <pane xSplit="7" ySplit="9" topLeftCell="I10" activePane="bottomRight" state="frozenSplit"/>
      <selection activeCell="B1" sqref="B1"/>
      <selection pane="topRight" activeCell="I1" sqref="I1"/>
      <selection pane="bottomLeft" activeCell="B10" sqref="B10"/>
      <selection pane="bottomRight" activeCell="M8" sqref="M8"/>
    </sheetView>
  </sheetViews>
  <sheetFormatPr defaultColWidth="9.109375" defaultRowHeight="11.4" x14ac:dyDescent="0.2"/>
  <cols>
    <col min="1" max="1" width="10.44140625" style="113" hidden="1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5011</v>
      </c>
      <c r="C2" s="128" t="s">
        <v>903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SUBTOTAL(9,M$7:M966)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24" hidden="1" x14ac:dyDescent="0.2">
      <c r="A7" s="113"/>
      <c r="B7" s="141"/>
      <c r="C7" s="141"/>
      <c r="D7" s="141"/>
      <c r="E7" s="141"/>
      <c r="F7" s="142" t="s">
        <v>903</v>
      </c>
      <c r="G7" s="141"/>
      <c r="H7" s="143"/>
      <c r="I7" s="144"/>
      <c r="J7" s="145"/>
      <c r="K7" s="146"/>
      <c r="L7" s="147"/>
      <c r="M7" s="148"/>
    </row>
    <row r="8" spans="1:113" s="112" customFormat="1" ht="24" hidden="1" x14ac:dyDescent="0.2">
      <c r="A8" s="30" t="s">
        <v>55</v>
      </c>
      <c r="B8" s="150" t="s">
        <v>1849</v>
      </c>
      <c r="C8" s="151"/>
      <c r="D8" s="52"/>
      <c r="E8" s="157"/>
      <c r="F8" s="43" t="s">
        <v>1850</v>
      </c>
      <c r="G8" s="54" t="s">
        <v>19</v>
      </c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idden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/>
      <c r="B10" s="42"/>
      <c r="C10" s="51"/>
      <c r="D10" s="52"/>
      <c r="E10" s="51"/>
      <c r="F10" s="53"/>
      <c r="G10" s="103"/>
      <c r="H10" s="45"/>
      <c r="I10" s="104"/>
      <c r="J10" s="105"/>
      <c r="K10" s="48"/>
      <c r="L10" s="106"/>
      <c r="M10" s="104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/>
      <c r="B11" s="42"/>
      <c r="C11" s="51"/>
      <c r="D11" s="52"/>
      <c r="E11" s="51"/>
      <c r="F11" s="53"/>
      <c r="G11" s="103"/>
      <c r="H11" s="45"/>
      <c r="I11" s="104"/>
      <c r="J11" s="105"/>
      <c r="K11" s="48"/>
      <c r="L11" s="106"/>
      <c r="M11" s="104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/>
      <c r="B12" s="42"/>
      <c r="C12" s="51"/>
      <c r="D12" s="52"/>
      <c r="E12" s="51"/>
      <c r="F12" s="53"/>
      <c r="G12" s="103"/>
      <c r="H12" s="45"/>
      <c r="I12" s="104"/>
      <c r="J12" s="105"/>
      <c r="K12" s="48"/>
      <c r="L12" s="106"/>
      <c r="M12" s="104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/>
      <c r="B13" s="42"/>
      <c r="C13" s="51"/>
      <c r="D13" s="52"/>
      <c r="E13" s="51"/>
      <c r="F13" s="53"/>
      <c r="G13" s="103"/>
      <c r="H13" s="45"/>
      <c r="I13" s="104"/>
      <c r="J13" s="105"/>
      <c r="K13" s="48"/>
      <c r="L13" s="106"/>
      <c r="M13" s="104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x14ac:dyDescent="0.2">
      <c r="A14" s="30"/>
      <c r="B14" s="42"/>
      <c r="C14" s="51"/>
      <c r="D14" s="52"/>
      <c r="E14" s="51"/>
      <c r="F14" s="53"/>
      <c r="G14" s="103"/>
      <c r="H14" s="45"/>
      <c r="I14" s="104"/>
      <c r="J14" s="105"/>
      <c r="K14" s="48"/>
      <c r="L14" s="106"/>
      <c r="M14" s="104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/>
      <c r="B15" s="42"/>
      <c r="C15" s="51"/>
      <c r="D15" s="52"/>
      <c r="E15" s="51"/>
      <c r="F15" s="53"/>
      <c r="G15" s="103"/>
      <c r="H15" s="45"/>
      <c r="I15" s="104"/>
      <c r="J15" s="105"/>
      <c r="K15" s="48"/>
      <c r="L15" s="106"/>
      <c r="M15" s="104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x14ac:dyDescent="0.2">
      <c r="A16" s="30"/>
      <c r="B16" s="42"/>
      <c r="C16" s="51"/>
      <c r="D16" s="52"/>
      <c r="E16" s="51"/>
      <c r="F16" s="53"/>
      <c r="G16" s="103"/>
      <c r="H16" s="45"/>
      <c r="I16" s="104"/>
      <c r="J16" s="105"/>
      <c r="K16" s="48"/>
      <c r="L16" s="106"/>
      <c r="M16" s="104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/>
      <c r="B17" s="42"/>
      <c r="C17" s="51"/>
      <c r="D17" s="52"/>
      <c r="E17" s="51"/>
      <c r="F17" s="53"/>
      <c r="G17" s="103"/>
      <c r="H17" s="45"/>
      <c r="I17" s="104"/>
      <c r="J17" s="105"/>
      <c r="K17" s="48"/>
      <c r="L17" s="106"/>
      <c r="M17" s="104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x14ac:dyDescent="0.2">
      <c r="A18" s="30"/>
      <c r="B18" s="42"/>
      <c r="C18" s="51"/>
      <c r="D18" s="52"/>
      <c r="E18" s="51"/>
      <c r="F18" s="53"/>
      <c r="G18" s="103"/>
      <c r="H18" s="45"/>
      <c r="I18" s="104"/>
      <c r="J18" s="105"/>
      <c r="K18" s="48"/>
      <c r="L18" s="106"/>
      <c r="M18" s="104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x14ac:dyDescent="0.2">
      <c r="A19" s="30"/>
      <c r="B19" s="42"/>
      <c r="C19" s="51"/>
      <c r="D19" s="52"/>
      <c r="E19" s="51"/>
      <c r="F19" s="53"/>
      <c r="G19" s="103"/>
      <c r="H19" s="45"/>
      <c r="I19" s="104"/>
      <c r="J19" s="105"/>
      <c r="K19" s="48"/>
      <c r="L19" s="106"/>
      <c r="M19" s="104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x14ac:dyDescent="0.2">
      <c r="A20" s="30"/>
      <c r="B20" s="42"/>
      <c r="C20" s="51"/>
      <c r="D20" s="52"/>
      <c r="E20" s="51"/>
      <c r="F20" s="53"/>
      <c r="G20" s="103"/>
      <c r="H20" s="45"/>
      <c r="I20" s="104"/>
      <c r="J20" s="105"/>
      <c r="K20" s="48"/>
      <c r="L20" s="106"/>
      <c r="M20" s="104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x14ac:dyDescent="0.2">
      <c r="A21" s="30"/>
      <c r="B21" s="42"/>
      <c r="C21" s="51"/>
      <c r="D21" s="52"/>
      <c r="E21" s="51"/>
      <c r="F21" s="53"/>
      <c r="G21" s="103"/>
      <c r="H21" s="45"/>
      <c r="I21" s="104"/>
      <c r="J21" s="105"/>
      <c r="K21" s="48"/>
      <c r="L21" s="106"/>
      <c r="M21" s="104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/>
      <c r="B22" s="42"/>
      <c r="C22" s="51"/>
      <c r="D22" s="52"/>
      <c r="E22" s="51"/>
      <c r="F22" s="53"/>
      <c r="G22" s="103"/>
      <c r="H22" s="45"/>
      <c r="I22" s="104"/>
      <c r="J22" s="105"/>
      <c r="K22" s="48"/>
      <c r="L22" s="106"/>
      <c r="M22" s="104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x14ac:dyDescent="0.2">
      <c r="A23" s="30"/>
      <c r="B23" s="42"/>
      <c r="C23" s="51"/>
      <c r="D23" s="52"/>
      <c r="E23" s="51"/>
      <c r="F23" s="53"/>
      <c r="G23" s="103"/>
      <c r="H23" s="45"/>
      <c r="I23" s="104"/>
      <c r="J23" s="105"/>
      <c r="K23" s="48"/>
      <c r="L23" s="106"/>
      <c r="M23" s="104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x14ac:dyDescent="0.2">
      <c r="A24" s="30"/>
      <c r="B24" s="42"/>
      <c r="C24" s="51"/>
      <c r="D24" s="52"/>
      <c r="E24" s="51"/>
      <c r="F24" s="53"/>
      <c r="G24" s="103"/>
      <c r="H24" s="45"/>
      <c r="I24" s="104"/>
      <c r="J24" s="105"/>
      <c r="K24" s="48"/>
      <c r="L24" s="106"/>
      <c r="M24" s="104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x14ac:dyDescent="0.2">
      <c r="A25" s="30"/>
      <c r="B25" s="42"/>
      <c r="C25" s="51"/>
      <c r="D25" s="52"/>
      <c r="E25" s="51"/>
      <c r="F25" s="53"/>
      <c r="G25" s="103"/>
      <c r="H25" s="45"/>
      <c r="I25" s="104"/>
      <c r="J25" s="105"/>
      <c r="K25" s="48"/>
      <c r="L25" s="106"/>
      <c r="M25" s="104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x14ac:dyDescent="0.2">
      <c r="A26" s="30"/>
      <c r="B26" s="42"/>
      <c r="C26" s="51"/>
      <c r="D26" s="52"/>
      <c r="E26" s="51"/>
      <c r="F26" s="53"/>
      <c r="G26" s="103"/>
      <c r="H26" s="45"/>
      <c r="I26" s="104"/>
      <c r="J26" s="105"/>
      <c r="K26" s="48"/>
      <c r="L26" s="106"/>
      <c r="M26" s="104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x14ac:dyDescent="0.2">
      <c r="A27" s="30"/>
      <c r="B27" s="42"/>
      <c r="C27" s="51"/>
      <c r="D27" s="52"/>
      <c r="E27" s="51"/>
      <c r="F27" s="53"/>
      <c r="G27" s="103"/>
      <c r="H27" s="45"/>
      <c r="I27" s="104"/>
      <c r="J27" s="105"/>
      <c r="K27" s="48"/>
      <c r="L27" s="106"/>
      <c r="M27" s="104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x14ac:dyDescent="0.2">
      <c r="A28" s="30"/>
      <c r="B28" s="42"/>
      <c r="C28" s="51"/>
      <c r="D28" s="52"/>
      <c r="E28" s="51"/>
      <c r="F28" s="53"/>
      <c r="G28" s="103"/>
      <c r="H28" s="45"/>
      <c r="I28" s="104"/>
      <c r="J28" s="105"/>
      <c r="K28" s="48"/>
      <c r="L28" s="106"/>
      <c r="M28" s="104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x14ac:dyDescent="0.2">
      <c r="A29" s="30"/>
      <c r="B29" s="42"/>
      <c r="C29" s="51"/>
      <c r="D29" s="52"/>
      <c r="E29" s="51"/>
      <c r="F29" s="53"/>
      <c r="G29" s="103"/>
      <c r="H29" s="45"/>
      <c r="I29" s="104"/>
      <c r="J29" s="105"/>
      <c r="K29" s="48"/>
      <c r="L29" s="106"/>
      <c r="M29" s="104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x14ac:dyDescent="0.2">
      <c r="A30" s="30"/>
      <c r="B30" s="42"/>
      <c r="C30" s="51"/>
      <c r="D30" s="52"/>
      <c r="E30" s="51"/>
      <c r="F30" s="53"/>
      <c r="G30" s="103"/>
      <c r="H30" s="45"/>
      <c r="I30" s="104"/>
      <c r="J30" s="105"/>
      <c r="K30" s="48"/>
      <c r="L30" s="106"/>
      <c r="M30" s="104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x14ac:dyDescent="0.2">
      <c r="A31" s="30"/>
      <c r="B31" s="42"/>
      <c r="C31" s="51"/>
      <c r="D31" s="52"/>
      <c r="E31" s="51"/>
      <c r="F31" s="53"/>
      <c r="G31" s="103"/>
      <c r="H31" s="45"/>
      <c r="I31" s="104"/>
      <c r="J31" s="105"/>
      <c r="K31" s="48"/>
      <c r="L31" s="106"/>
      <c r="M31" s="104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x14ac:dyDescent="0.2">
      <c r="A32" s="30"/>
      <c r="B32" s="42"/>
      <c r="C32" s="51"/>
      <c r="D32" s="52"/>
      <c r="E32" s="51"/>
      <c r="F32" s="53"/>
      <c r="G32" s="103"/>
      <c r="H32" s="45"/>
      <c r="I32" s="104"/>
      <c r="J32" s="105"/>
      <c r="K32" s="48"/>
      <c r="L32" s="106"/>
      <c r="M32" s="104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x14ac:dyDescent="0.2">
      <c r="A33" s="30"/>
      <c r="B33" s="42"/>
      <c r="C33" s="51"/>
      <c r="D33" s="52"/>
      <c r="E33" s="51"/>
      <c r="F33" s="53"/>
      <c r="G33" s="103"/>
      <c r="H33" s="45"/>
      <c r="I33" s="104"/>
      <c r="J33" s="105"/>
      <c r="K33" s="48"/>
      <c r="L33" s="106"/>
      <c r="M33" s="104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x14ac:dyDescent="0.2">
      <c r="A34" s="30"/>
      <c r="B34" s="42"/>
      <c r="C34" s="51"/>
      <c r="D34" s="52"/>
      <c r="E34" s="51"/>
      <c r="F34" s="53"/>
      <c r="G34" s="103"/>
      <c r="H34" s="45"/>
      <c r="I34" s="104"/>
      <c r="J34" s="105"/>
      <c r="K34" s="48"/>
      <c r="L34" s="106"/>
      <c r="M34" s="104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x14ac:dyDescent="0.2">
      <c r="A35" s="30"/>
      <c r="B35" s="42"/>
      <c r="C35" s="51"/>
      <c r="D35" s="52"/>
      <c r="E35" s="51"/>
      <c r="F35" s="53"/>
      <c r="G35" s="103"/>
      <c r="H35" s="45"/>
      <c r="I35" s="104"/>
      <c r="J35" s="105"/>
      <c r="K35" s="48"/>
      <c r="L35" s="106"/>
      <c r="M35" s="104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x14ac:dyDescent="0.2">
      <c r="A36" s="30"/>
      <c r="B36" s="42"/>
      <c r="C36" s="51"/>
      <c r="D36" s="52"/>
      <c r="E36" s="51"/>
      <c r="F36" s="53"/>
      <c r="G36" s="103"/>
      <c r="H36" s="45"/>
      <c r="I36" s="104"/>
      <c r="J36" s="105"/>
      <c r="K36" s="48"/>
      <c r="L36" s="106"/>
      <c r="M36" s="104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x14ac:dyDescent="0.2">
      <c r="A37" s="30"/>
      <c r="B37" s="42"/>
      <c r="C37" s="51"/>
      <c r="D37" s="52"/>
      <c r="E37" s="51"/>
      <c r="F37" s="53"/>
      <c r="G37" s="103"/>
      <c r="H37" s="45"/>
      <c r="I37" s="104"/>
      <c r="J37" s="105"/>
      <c r="K37" s="48"/>
      <c r="L37" s="106"/>
      <c r="M37" s="104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x14ac:dyDescent="0.2">
      <c r="A38" s="30"/>
      <c r="B38" s="42"/>
      <c r="C38" s="51"/>
      <c r="D38" s="52"/>
      <c r="E38" s="51"/>
      <c r="F38" s="53"/>
      <c r="G38" s="103"/>
      <c r="H38" s="45"/>
      <c r="I38" s="104"/>
      <c r="J38" s="105"/>
      <c r="K38" s="48"/>
      <c r="L38" s="106"/>
      <c r="M38" s="104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x14ac:dyDescent="0.2">
      <c r="A39" s="30"/>
      <c r="B39" s="42"/>
      <c r="C39" s="51"/>
      <c r="D39" s="52"/>
      <c r="E39" s="51"/>
      <c r="F39" s="53"/>
      <c r="G39" s="103"/>
      <c r="H39" s="45"/>
      <c r="I39" s="104"/>
      <c r="J39" s="105"/>
      <c r="K39" s="48"/>
      <c r="L39" s="106"/>
      <c r="M39" s="104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x14ac:dyDescent="0.2">
      <c r="A40" s="30"/>
      <c r="B40" s="42"/>
      <c r="C40" s="51"/>
      <c r="D40" s="52"/>
      <c r="E40" s="51"/>
      <c r="F40" s="53"/>
      <c r="G40" s="103"/>
      <c r="H40" s="45"/>
      <c r="I40" s="104"/>
      <c r="J40" s="105"/>
      <c r="K40" s="48"/>
      <c r="L40" s="106"/>
      <c r="M40" s="104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x14ac:dyDescent="0.2">
      <c r="A41" s="30"/>
      <c r="B41" s="42"/>
      <c r="C41" s="51"/>
      <c r="D41" s="52"/>
      <c r="E41" s="51"/>
      <c r="F41" s="53"/>
      <c r="G41" s="103"/>
      <c r="H41" s="45"/>
      <c r="I41" s="104"/>
      <c r="J41" s="105"/>
      <c r="K41" s="48"/>
      <c r="L41" s="106"/>
      <c r="M41" s="104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x14ac:dyDescent="0.2">
      <c r="A42" s="30"/>
      <c r="B42" s="42"/>
      <c r="C42" s="51"/>
      <c r="D42" s="52"/>
      <c r="E42" s="51"/>
      <c r="F42" s="53"/>
      <c r="G42" s="103"/>
      <c r="H42" s="45"/>
      <c r="I42" s="104"/>
      <c r="J42" s="105"/>
      <c r="K42" s="48"/>
      <c r="L42" s="106"/>
      <c r="M42" s="104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x14ac:dyDescent="0.2">
      <c r="A43" s="30"/>
      <c r="B43" s="42"/>
      <c r="C43" s="51"/>
      <c r="D43" s="52"/>
      <c r="E43" s="51"/>
      <c r="F43" s="53"/>
      <c r="G43" s="103"/>
      <c r="H43" s="45"/>
      <c r="I43" s="104"/>
      <c r="J43" s="105"/>
      <c r="K43" s="48"/>
      <c r="L43" s="106"/>
      <c r="M43" s="104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x14ac:dyDescent="0.2">
      <c r="A44" s="30"/>
      <c r="B44" s="42"/>
      <c r="C44" s="51"/>
      <c r="D44" s="52"/>
      <c r="E44" s="51"/>
      <c r="F44" s="53"/>
      <c r="G44" s="103"/>
      <c r="H44" s="45"/>
      <c r="I44" s="104"/>
      <c r="J44" s="105"/>
      <c r="K44" s="48"/>
      <c r="L44" s="106"/>
      <c r="M44" s="104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x14ac:dyDescent="0.2">
      <c r="A45" s="30"/>
      <c r="B45" s="42"/>
      <c r="C45" s="51"/>
      <c r="D45" s="52"/>
      <c r="E45" s="51"/>
      <c r="F45" s="53"/>
      <c r="G45" s="103"/>
      <c r="H45" s="45"/>
      <c r="I45" s="104"/>
      <c r="J45" s="105"/>
      <c r="K45" s="48"/>
      <c r="L45" s="106"/>
      <c r="M45" s="104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x14ac:dyDescent="0.2">
      <c r="A46" s="30"/>
      <c r="B46" s="42"/>
      <c r="C46" s="51"/>
      <c r="D46" s="52"/>
      <c r="E46" s="51"/>
      <c r="F46" s="53"/>
      <c r="G46" s="103"/>
      <c r="H46" s="45"/>
      <c r="I46" s="104"/>
      <c r="J46" s="105"/>
      <c r="K46" s="48"/>
      <c r="L46" s="106"/>
      <c r="M46" s="104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x14ac:dyDescent="0.2">
      <c r="A47" s="30"/>
      <c r="B47" s="42"/>
      <c r="C47" s="51"/>
      <c r="D47" s="52"/>
      <c r="E47" s="51"/>
      <c r="F47" s="53"/>
      <c r="G47" s="103"/>
      <c r="H47" s="45"/>
      <c r="I47" s="104"/>
      <c r="J47" s="105"/>
      <c r="K47" s="48"/>
      <c r="L47" s="106"/>
      <c r="M47" s="104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x14ac:dyDescent="0.2">
      <c r="A48" s="30"/>
      <c r="B48" s="42"/>
      <c r="C48" s="51"/>
      <c r="D48" s="52"/>
      <c r="E48" s="51"/>
      <c r="F48" s="53"/>
      <c r="G48" s="103"/>
      <c r="H48" s="45"/>
      <c r="I48" s="104"/>
      <c r="J48" s="105"/>
      <c r="K48" s="48"/>
      <c r="L48" s="106"/>
      <c r="M48" s="104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x14ac:dyDescent="0.2">
      <c r="A49" s="30"/>
      <c r="B49" s="42"/>
      <c r="C49" s="51"/>
      <c r="D49" s="52"/>
      <c r="E49" s="51"/>
      <c r="F49" s="53"/>
      <c r="G49" s="103"/>
      <c r="H49" s="45"/>
      <c r="I49" s="104"/>
      <c r="J49" s="105"/>
      <c r="K49" s="48"/>
      <c r="L49" s="106"/>
      <c r="M49" s="104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x14ac:dyDescent="0.2">
      <c r="A50" s="30"/>
      <c r="B50" s="42"/>
      <c r="C50" s="51"/>
      <c r="D50" s="52"/>
      <c r="E50" s="51"/>
      <c r="F50" s="53"/>
      <c r="G50" s="103"/>
      <c r="H50" s="45"/>
      <c r="I50" s="104"/>
      <c r="J50" s="105"/>
      <c r="K50" s="48"/>
      <c r="L50" s="106"/>
      <c r="M50" s="104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x14ac:dyDescent="0.2">
      <c r="A51" s="30"/>
      <c r="B51" s="42"/>
      <c r="C51" s="51"/>
      <c r="D51" s="52"/>
      <c r="E51" s="51"/>
      <c r="F51" s="53"/>
      <c r="G51" s="103"/>
      <c r="H51" s="45"/>
      <c r="I51" s="104"/>
      <c r="J51" s="105"/>
      <c r="K51" s="48"/>
      <c r="L51" s="106"/>
      <c r="M51" s="104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x14ac:dyDescent="0.2">
      <c r="A52" s="30"/>
      <c r="B52" s="42"/>
      <c r="C52" s="51"/>
      <c r="D52" s="52"/>
      <c r="E52" s="51"/>
      <c r="F52" s="53"/>
      <c r="G52" s="103"/>
      <c r="H52" s="45"/>
      <c r="I52" s="104"/>
      <c r="J52" s="105"/>
      <c r="K52" s="48"/>
      <c r="L52" s="106"/>
      <c r="M52" s="104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x14ac:dyDescent="0.2">
      <c r="A53" s="30"/>
      <c r="B53" s="42"/>
      <c r="C53" s="51"/>
      <c r="D53" s="52"/>
      <c r="E53" s="51"/>
      <c r="F53" s="53"/>
      <c r="G53" s="103"/>
      <c r="H53" s="45"/>
      <c r="I53" s="104"/>
      <c r="J53" s="105"/>
      <c r="K53" s="48"/>
      <c r="L53" s="106"/>
      <c r="M53" s="104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x14ac:dyDescent="0.2">
      <c r="A54" s="30"/>
      <c r="B54" s="42"/>
      <c r="C54" s="51"/>
      <c r="D54" s="52"/>
      <c r="E54" s="51"/>
      <c r="F54" s="53"/>
      <c r="G54" s="103"/>
      <c r="H54" s="45"/>
      <c r="I54" s="104"/>
      <c r="J54" s="105"/>
      <c r="K54" s="48"/>
      <c r="L54" s="106"/>
      <c r="M54" s="104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x14ac:dyDescent="0.2">
      <c r="A55" s="30"/>
      <c r="B55" s="42"/>
      <c r="C55" s="51"/>
      <c r="D55" s="52"/>
      <c r="E55" s="51"/>
      <c r="F55" s="53"/>
      <c r="G55" s="103"/>
      <c r="H55" s="45"/>
      <c r="I55" s="104"/>
      <c r="J55" s="105"/>
      <c r="K55" s="48"/>
      <c r="L55" s="106"/>
      <c r="M55" s="104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x14ac:dyDescent="0.2">
      <c r="A56" s="30"/>
      <c r="B56" s="42"/>
      <c r="C56" s="51"/>
      <c r="D56" s="52"/>
      <c r="E56" s="51"/>
      <c r="F56" s="53"/>
      <c r="G56" s="103"/>
      <c r="H56" s="45"/>
      <c r="I56" s="104"/>
      <c r="J56" s="105"/>
      <c r="K56" s="48"/>
      <c r="L56" s="106"/>
      <c r="M56" s="104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x14ac:dyDescent="0.2">
      <c r="A57" s="30"/>
      <c r="B57" s="42"/>
      <c r="C57" s="51"/>
      <c r="D57" s="52"/>
      <c r="E57" s="51"/>
      <c r="F57" s="53"/>
      <c r="G57" s="103"/>
      <c r="H57" s="45"/>
      <c r="I57" s="104"/>
      <c r="J57" s="105"/>
      <c r="K57" s="48"/>
      <c r="L57" s="106"/>
      <c r="M57" s="104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x14ac:dyDescent="0.2">
      <c r="A58" s="30"/>
      <c r="B58" s="42"/>
      <c r="C58" s="51"/>
      <c r="D58" s="52"/>
      <c r="E58" s="51"/>
      <c r="F58" s="53"/>
      <c r="G58" s="103"/>
      <c r="H58" s="45"/>
      <c r="I58" s="104"/>
      <c r="J58" s="105"/>
      <c r="K58" s="48"/>
      <c r="L58" s="106"/>
      <c r="M58" s="104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x14ac:dyDescent="0.2">
      <c r="A59" s="30"/>
      <c r="B59" s="42"/>
      <c r="C59" s="51"/>
      <c r="D59" s="52"/>
      <c r="E59" s="51"/>
      <c r="F59" s="53"/>
      <c r="G59" s="103"/>
      <c r="H59" s="45"/>
      <c r="I59" s="104"/>
      <c r="J59" s="105"/>
      <c r="K59" s="48"/>
      <c r="L59" s="106"/>
      <c r="M59" s="104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0" customFormat="1" x14ac:dyDescent="0.2">
      <c r="A60" s="30" t="s">
        <v>4</v>
      </c>
      <c r="B60" s="83"/>
      <c r="C60" s="84"/>
      <c r="D60" s="84"/>
      <c r="E60" s="84"/>
      <c r="F60" s="85"/>
      <c r="G60" s="86"/>
      <c r="H60" s="87"/>
      <c r="I60" s="88"/>
      <c r="J60" s="89"/>
      <c r="K60" s="22"/>
      <c r="L60" s="67"/>
      <c r="M60" s="68"/>
      <c r="N60" s="109"/>
    </row>
    <row r="61" spans="1:113" s="110" customFormat="1" ht="12" x14ac:dyDescent="0.2">
      <c r="A61" s="30" t="s">
        <v>4</v>
      </c>
      <c r="B61" s="90" t="s">
        <v>3857</v>
      </c>
      <c r="C61" s="91"/>
      <c r="D61" s="91"/>
      <c r="E61" s="91"/>
      <c r="F61" s="92"/>
      <c r="G61" s="30"/>
      <c r="H61" s="93"/>
      <c r="I61" s="94"/>
      <c r="J61" s="198"/>
      <c r="K61" s="22"/>
      <c r="L61" s="72"/>
      <c r="M61" s="73">
        <f>SUBTOTAL(9,M$7:M9)</f>
        <v>0</v>
      </c>
      <c r="N61" s="109"/>
    </row>
    <row r="62" spans="1:113" s="110" customFormat="1" x14ac:dyDescent="0.2">
      <c r="A62" s="30" t="s">
        <v>4</v>
      </c>
      <c r="B62" s="96"/>
      <c r="C62" s="97"/>
      <c r="D62" s="97"/>
      <c r="E62" s="97"/>
      <c r="F62" s="98"/>
      <c r="G62" s="99"/>
      <c r="H62" s="100"/>
      <c r="I62" s="101"/>
      <c r="J62" s="102"/>
      <c r="K62" s="22"/>
      <c r="L62" s="81"/>
      <c r="M62" s="82"/>
      <c r="N62" s="109"/>
    </row>
    <row r="63" spans="1:113" s="113" customFormat="1" x14ac:dyDescent="0.2">
      <c r="B63" s="135"/>
      <c r="C63" s="135"/>
      <c r="D63" s="135"/>
      <c r="E63" s="114"/>
      <c r="F63" s="115"/>
      <c r="G63" s="112"/>
      <c r="H63" s="112"/>
      <c r="I63" s="136"/>
      <c r="J63" s="136"/>
      <c r="K63" s="136"/>
      <c r="L63" s="136"/>
      <c r="M63" s="136"/>
      <c r="N63" s="116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75" orientation="portrait" cellComments="atEnd" useFirstPageNumber="1" r:id="rId1"/>
  <headerFooter>
    <oddFooter>&amp;CPage &amp;P&amp;RPrint date: 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>
    <tabColor rgb="FFFF0000"/>
  </sheetPr>
  <dimension ref="A1:DE74"/>
  <sheetViews>
    <sheetView view="pageBreakPreview" topLeftCell="B1" zoomScaleNormal="75" zoomScaleSheetLayoutView="100" workbookViewId="0">
      <pane xSplit="7" ySplit="7" topLeftCell="I13" activePane="bottomRight" state="frozenSplit"/>
      <selection activeCell="L17" sqref="L17"/>
      <selection pane="topRight" activeCell="L17" sqref="L17"/>
      <selection pane="bottomLeft" activeCell="L17" sqref="L17"/>
      <selection pane="bottomRight" activeCell="I26" sqref="I26"/>
    </sheetView>
  </sheetViews>
  <sheetFormatPr defaultColWidth="9.109375" defaultRowHeight="11.4" x14ac:dyDescent="0.2"/>
  <cols>
    <col min="1" max="1" width="10.44140625" style="113" hidden="1" customWidth="1"/>
    <col min="2" max="2" width="8.33203125" style="252" customWidth="1"/>
    <col min="3" max="3" width="8.6640625" style="252" customWidth="1"/>
    <col min="4" max="4" width="3.33203125" style="252" customWidth="1"/>
    <col min="5" max="5" width="3.33203125" style="253" customWidth="1"/>
    <col min="6" max="6" width="34.6640625" style="254" customWidth="1"/>
    <col min="7" max="7" width="9.6640625" style="117" customWidth="1"/>
    <col min="8" max="8" width="8.6640625" style="117" customWidth="1"/>
    <col min="9" max="9" width="9.6640625" style="255" customWidth="1"/>
    <col min="10" max="10" width="10.6640625" style="255" customWidth="1"/>
    <col min="11" max="14" width="9.109375" style="116"/>
    <col min="15" max="17" width="9.6640625" style="279" bestFit="1" customWidth="1"/>
    <col min="18" max="18" width="9.109375" style="279"/>
    <col min="19" max="109" width="9.109375" style="116"/>
    <col min="110" max="16384" width="9.109375" style="117"/>
  </cols>
  <sheetData>
    <row r="1" spans="1:109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</row>
    <row r="2" spans="1:109" s="108" customFormat="1" ht="12" x14ac:dyDescent="0.25">
      <c r="A2" s="127" t="s">
        <v>5</v>
      </c>
      <c r="B2" s="128" t="s">
        <v>4888</v>
      </c>
      <c r="C2" s="128" t="s">
        <v>27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107"/>
      <c r="L2" s="107"/>
      <c r="M2" s="107"/>
      <c r="N2" s="107"/>
      <c r="O2" s="280"/>
      <c r="P2" s="280"/>
      <c r="Q2" s="280"/>
      <c r="R2" s="280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</row>
    <row r="3" spans="1:109" s="108" customFormat="1" ht="12" x14ac:dyDescent="0.25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107"/>
      <c r="L3" s="107"/>
      <c r="M3" s="107"/>
      <c r="N3" s="107"/>
      <c r="O3" s="280"/>
      <c r="P3" s="280"/>
      <c r="Q3" s="280"/>
      <c r="R3" s="280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</row>
    <row r="4" spans="1:109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O4" s="281"/>
      <c r="P4" s="281"/>
      <c r="Q4" s="281"/>
      <c r="R4" s="281"/>
    </row>
    <row r="5" spans="1:109" s="110" customFormat="1" ht="12" x14ac:dyDescent="0.2">
      <c r="A5" s="30" t="s">
        <v>6</v>
      </c>
      <c r="B5" s="204" t="s">
        <v>54</v>
      </c>
      <c r="C5" s="205"/>
      <c r="D5" s="205"/>
      <c r="E5" s="206"/>
      <c r="F5" s="207" t="s">
        <v>46</v>
      </c>
      <c r="G5" s="207" t="s">
        <v>47</v>
      </c>
      <c r="H5" s="208" t="s">
        <v>3848</v>
      </c>
      <c r="I5" s="208" t="s">
        <v>49</v>
      </c>
      <c r="J5" s="208" t="s">
        <v>3849</v>
      </c>
      <c r="O5" s="281"/>
      <c r="P5" s="281"/>
      <c r="Q5" s="281"/>
      <c r="R5" s="281"/>
    </row>
    <row r="6" spans="1:109" s="110" customFormat="1" ht="12" x14ac:dyDescent="0.2">
      <c r="A6" s="30" t="s">
        <v>6</v>
      </c>
      <c r="B6" s="209"/>
      <c r="C6" s="210"/>
      <c r="D6" s="210"/>
      <c r="E6" s="211"/>
      <c r="F6" s="212"/>
      <c r="G6" s="212"/>
      <c r="H6" s="213"/>
      <c r="I6" s="213"/>
      <c r="J6" s="213"/>
      <c r="O6" s="281"/>
      <c r="P6" s="281"/>
      <c r="Q6" s="281"/>
      <c r="R6" s="281"/>
    </row>
    <row r="7" spans="1:109" s="110" customFormat="1" ht="12" hidden="1" x14ac:dyDescent="0.2">
      <c r="A7" s="30"/>
      <c r="B7" s="237"/>
      <c r="C7" s="237"/>
      <c r="D7" s="237"/>
      <c r="E7" s="237"/>
      <c r="F7" s="43" t="s">
        <v>27</v>
      </c>
      <c r="G7" s="256"/>
      <c r="H7" s="217"/>
      <c r="I7" s="257"/>
      <c r="J7" s="258"/>
      <c r="O7" s="281"/>
      <c r="P7" s="281"/>
      <c r="Q7" s="281"/>
      <c r="R7" s="281"/>
    </row>
    <row r="8" spans="1:109" ht="12" x14ac:dyDescent="0.2">
      <c r="A8" s="30" t="s">
        <v>55</v>
      </c>
      <c r="B8" s="232" t="s">
        <v>1851</v>
      </c>
      <c r="C8" s="233"/>
      <c r="D8" s="234"/>
      <c r="E8" s="235"/>
      <c r="F8" s="43" t="s">
        <v>1852</v>
      </c>
      <c r="G8" s="236"/>
      <c r="H8" s="214"/>
      <c r="I8" s="215"/>
      <c r="J8" s="216"/>
      <c r="K8" s="117"/>
      <c r="L8" s="117"/>
      <c r="M8" s="117"/>
      <c r="N8" s="117"/>
      <c r="O8" s="282"/>
      <c r="P8" s="282"/>
      <c r="Q8" s="282"/>
    </row>
    <row r="9" spans="1:109" x14ac:dyDescent="0.2">
      <c r="A9" s="30"/>
      <c r="B9" s="237"/>
      <c r="C9" s="238"/>
      <c r="D9" s="234"/>
      <c r="E9" s="238"/>
      <c r="F9" s="53"/>
      <c r="G9" s="239"/>
      <c r="H9" s="217"/>
      <c r="I9" s="218"/>
      <c r="J9" s="219"/>
      <c r="K9" s="117"/>
      <c r="L9" s="117"/>
      <c r="M9" s="117"/>
      <c r="N9" s="117"/>
      <c r="O9" s="282"/>
      <c r="P9" s="282"/>
      <c r="Q9" s="282"/>
    </row>
    <row r="10" spans="1:109" hidden="1" x14ac:dyDescent="0.2">
      <c r="A10" s="30"/>
      <c r="B10" s="237"/>
      <c r="C10" s="238"/>
      <c r="D10" s="234"/>
      <c r="E10" s="238"/>
      <c r="F10" s="53"/>
      <c r="G10" s="239"/>
      <c r="H10" s="217"/>
      <c r="I10" s="218"/>
      <c r="J10" s="219"/>
      <c r="O10" s="279" t="s">
        <v>5305</v>
      </c>
      <c r="P10" s="279" t="s">
        <v>5306</v>
      </c>
      <c r="Q10" s="279" t="s">
        <v>5308</v>
      </c>
    </row>
    <row r="11" spans="1:109" hidden="1" x14ac:dyDescent="0.2">
      <c r="A11" s="30" t="s">
        <v>3</v>
      </c>
      <c r="B11" s="240"/>
      <c r="C11" s="233" t="s">
        <v>1853</v>
      </c>
      <c r="D11" s="234"/>
      <c r="E11" s="235"/>
      <c r="F11" s="53" t="s">
        <v>1854</v>
      </c>
      <c r="G11" s="236" t="s">
        <v>28</v>
      </c>
      <c r="H11" s="214"/>
      <c r="I11" s="215"/>
      <c r="J11" s="216"/>
      <c r="N11" s="116" t="s">
        <v>5309</v>
      </c>
      <c r="O11" s="283">
        <v>43364.688200000004</v>
      </c>
      <c r="P11" s="283">
        <v>55341.599999999999</v>
      </c>
      <c r="Q11" s="283">
        <v>10696.8</v>
      </c>
    </row>
    <row r="12" spans="1:109" hidden="1" x14ac:dyDescent="0.2">
      <c r="A12" s="30"/>
      <c r="B12" s="237"/>
      <c r="C12" s="238"/>
      <c r="D12" s="234"/>
      <c r="E12" s="238"/>
      <c r="F12" s="53"/>
      <c r="G12" s="239"/>
      <c r="H12" s="217"/>
      <c r="I12" s="218"/>
      <c r="J12" s="219"/>
      <c r="N12" s="116" t="s">
        <v>5310</v>
      </c>
      <c r="O12" s="284" cm="1">
        <f t="array" ref="O12:Q12">ROUNDUP(O11:Q11,-1)</f>
        <v>43370</v>
      </c>
      <c r="P12" s="279">
        <v>55350</v>
      </c>
      <c r="Q12" s="279">
        <v>10700</v>
      </c>
    </row>
    <row r="13" spans="1:109" x14ac:dyDescent="0.2">
      <c r="A13" s="30" t="s">
        <v>3</v>
      </c>
      <c r="B13" s="240"/>
      <c r="C13" s="233" t="s">
        <v>1855</v>
      </c>
      <c r="D13" s="234"/>
      <c r="E13" s="235"/>
      <c r="F13" s="53" t="s">
        <v>1856</v>
      </c>
      <c r="G13" s="236" t="s">
        <v>28</v>
      </c>
      <c r="H13" s="214">
        <v>43800</v>
      </c>
      <c r="I13" s="56"/>
      <c r="J13" s="216">
        <f>IF(ISNUMBER(H13),H13*I13,IF(H13="-","rate only"," "))</f>
        <v>0</v>
      </c>
    </row>
    <row r="14" spans="1:109" x14ac:dyDescent="0.2">
      <c r="A14" s="30"/>
      <c r="B14" s="237"/>
      <c r="C14" s="238"/>
      <c r="D14" s="234"/>
      <c r="E14" s="238"/>
      <c r="F14" s="53"/>
      <c r="G14" s="239"/>
      <c r="H14" s="217"/>
      <c r="I14" s="218"/>
      <c r="J14" s="219"/>
    </row>
    <row r="15" spans="1:109" x14ac:dyDescent="0.2">
      <c r="A15" s="30" t="s">
        <v>3</v>
      </c>
      <c r="B15" s="240"/>
      <c r="C15" s="233" t="s">
        <v>1857</v>
      </c>
      <c r="D15" s="234"/>
      <c r="E15" s="235"/>
      <c r="F15" s="53" t="s">
        <v>1592</v>
      </c>
      <c r="G15" s="236" t="s">
        <v>28</v>
      </c>
      <c r="H15" s="214">
        <v>43800</v>
      </c>
      <c r="I15" s="56"/>
      <c r="J15" s="216">
        <f>IF(ISNUMBER(H15),H15*I15,IF(H15="-","rate only"," "))</f>
        <v>0</v>
      </c>
    </row>
    <row r="16" spans="1:109" x14ac:dyDescent="0.2">
      <c r="A16" s="30"/>
      <c r="B16" s="237"/>
      <c r="C16" s="238"/>
      <c r="D16" s="234"/>
      <c r="E16" s="238"/>
      <c r="F16" s="53"/>
      <c r="G16" s="239"/>
      <c r="H16" s="217"/>
      <c r="I16" s="218"/>
      <c r="J16" s="219"/>
    </row>
    <row r="17" spans="1:10" ht="22.8" hidden="1" x14ac:dyDescent="0.2">
      <c r="A17" s="30" t="s">
        <v>3</v>
      </c>
      <c r="B17" s="259"/>
      <c r="C17" s="260" t="s">
        <v>1858</v>
      </c>
      <c r="D17" s="261"/>
      <c r="E17" s="262"/>
      <c r="F17" s="161" t="s">
        <v>4227</v>
      </c>
      <c r="G17" s="263" t="s">
        <v>28</v>
      </c>
      <c r="H17" s="264"/>
      <c r="I17" s="265"/>
      <c r="J17" s="266"/>
    </row>
    <row r="18" spans="1:10" ht="22.8" hidden="1" x14ac:dyDescent="0.2">
      <c r="A18" s="30" t="s">
        <v>3</v>
      </c>
      <c r="B18" s="259"/>
      <c r="C18" s="260" t="s">
        <v>3651</v>
      </c>
      <c r="D18" s="261"/>
      <c r="E18" s="262"/>
      <c r="F18" s="161" t="s">
        <v>4228</v>
      </c>
      <c r="G18" s="263" t="s">
        <v>28</v>
      </c>
      <c r="H18" s="264"/>
      <c r="I18" s="265"/>
      <c r="J18" s="266"/>
    </row>
    <row r="19" spans="1:10" ht="12" x14ac:dyDescent="0.2">
      <c r="A19" s="30" t="s">
        <v>55</v>
      </c>
      <c r="B19" s="232" t="s">
        <v>1859</v>
      </c>
      <c r="C19" s="233"/>
      <c r="D19" s="234"/>
      <c r="E19" s="235"/>
      <c r="F19" s="43" t="s">
        <v>1862</v>
      </c>
      <c r="G19" s="236"/>
      <c r="H19" s="214"/>
      <c r="I19" s="215"/>
      <c r="J19" s="216"/>
    </row>
    <row r="20" spans="1:10" x14ac:dyDescent="0.2">
      <c r="A20" s="30"/>
      <c r="B20" s="237"/>
      <c r="C20" s="238"/>
      <c r="D20" s="234"/>
      <c r="E20" s="238"/>
      <c r="F20" s="53"/>
      <c r="G20" s="239"/>
      <c r="H20" s="217"/>
      <c r="I20" s="218"/>
      <c r="J20" s="219"/>
    </row>
    <row r="21" spans="1:10" x14ac:dyDescent="0.2">
      <c r="A21" s="30" t="s">
        <v>3</v>
      </c>
      <c r="B21" s="240"/>
      <c r="C21" s="233" t="s">
        <v>1860</v>
      </c>
      <c r="D21" s="234"/>
      <c r="E21" s="235"/>
      <c r="F21" s="53" t="s">
        <v>1863</v>
      </c>
      <c r="G21" s="236" t="s">
        <v>8</v>
      </c>
      <c r="H21" s="214">
        <v>100</v>
      </c>
      <c r="I21" s="56"/>
      <c r="J21" s="216">
        <f>IF(ISNUMBER(H21),H21*I21,IF(H21="-","rate only"," "))</f>
        <v>0</v>
      </c>
    </row>
    <row r="22" spans="1:10" x14ac:dyDescent="0.2">
      <c r="A22" s="30"/>
      <c r="B22" s="237"/>
      <c r="C22" s="238"/>
      <c r="D22" s="234"/>
      <c r="E22" s="238"/>
      <c r="F22" s="53"/>
      <c r="G22" s="239"/>
      <c r="H22" s="217"/>
      <c r="I22" s="218"/>
      <c r="J22" s="219"/>
    </row>
    <row r="23" spans="1:10" x14ac:dyDescent="0.2">
      <c r="A23" s="30" t="s">
        <v>3</v>
      </c>
      <c r="B23" s="240"/>
      <c r="C23" s="233" t="s">
        <v>1861</v>
      </c>
      <c r="D23" s="234"/>
      <c r="E23" s="235"/>
      <c r="F23" s="53" t="s">
        <v>1864</v>
      </c>
      <c r="G23" s="236" t="s">
        <v>8</v>
      </c>
      <c r="H23" s="214">
        <v>100</v>
      </c>
      <c r="I23" s="56"/>
      <c r="J23" s="216">
        <f>IF(ISNUMBER(H23),H23*I23,IF(H23="-","rate only"," "))</f>
        <v>0</v>
      </c>
    </row>
    <row r="24" spans="1:10" x14ac:dyDescent="0.2">
      <c r="A24" s="30"/>
      <c r="B24" s="237"/>
      <c r="C24" s="238"/>
      <c r="D24" s="234"/>
      <c r="E24" s="238"/>
      <c r="F24" s="53"/>
      <c r="G24" s="239"/>
      <c r="H24" s="217"/>
      <c r="I24" s="218"/>
      <c r="J24" s="219"/>
    </row>
    <row r="25" spans="1:10" ht="36" x14ac:dyDescent="0.2">
      <c r="A25" s="30" t="s">
        <v>55</v>
      </c>
      <c r="B25" s="232" t="s">
        <v>1865</v>
      </c>
      <c r="C25" s="233"/>
      <c r="D25" s="234"/>
      <c r="E25" s="235"/>
      <c r="F25" s="43" t="s">
        <v>1866</v>
      </c>
      <c r="G25" s="236" t="s">
        <v>28</v>
      </c>
      <c r="H25" s="214">
        <v>200</v>
      </c>
      <c r="I25" s="56"/>
      <c r="J25" s="216">
        <f>IF(ISNUMBER(H25),H25*I25,IF(H25="-","rate only"," "))</f>
        <v>0</v>
      </c>
    </row>
    <row r="26" spans="1:10" x14ac:dyDescent="0.2">
      <c r="A26" s="30"/>
      <c r="B26" s="237"/>
      <c r="C26" s="238"/>
      <c r="D26" s="234"/>
      <c r="E26" s="238"/>
      <c r="F26" s="53"/>
      <c r="G26" s="239"/>
      <c r="H26" s="217"/>
      <c r="I26" s="218"/>
      <c r="J26" s="219"/>
    </row>
    <row r="27" spans="1:10" x14ac:dyDescent="0.2">
      <c r="A27" s="30"/>
      <c r="B27" s="237"/>
      <c r="C27" s="238"/>
      <c r="D27" s="234"/>
      <c r="E27" s="238"/>
      <c r="F27" s="53"/>
      <c r="G27" s="239"/>
      <c r="H27" s="217"/>
      <c r="I27" s="218"/>
      <c r="J27" s="219"/>
    </row>
    <row r="28" spans="1:10" x14ac:dyDescent="0.2">
      <c r="A28" s="30"/>
      <c r="B28" s="237"/>
      <c r="C28" s="238"/>
      <c r="D28" s="234"/>
      <c r="E28" s="238"/>
      <c r="F28" s="53"/>
      <c r="G28" s="239"/>
      <c r="H28" s="217"/>
      <c r="I28" s="218"/>
      <c r="J28" s="219"/>
    </row>
    <row r="29" spans="1:10" x14ac:dyDescent="0.2">
      <c r="A29" s="30"/>
      <c r="B29" s="237"/>
      <c r="C29" s="238"/>
      <c r="D29" s="234"/>
      <c r="E29" s="238"/>
      <c r="F29" s="53"/>
      <c r="G29" s="239"/>
      <c r="H29" s="217"/>
      <c r="I29" s="218"/>
      <c r="J29" s="219"/>
    </row>
    <row r="30" spans="1:10" x14ac:dyDescent="0.2">
      <c r="A30" s="30"/>
      <c r="B30" s="237"/>
      <c r="C30" s="238"/>
      <c r="D30" s="234"/>
      <c r="E30" s="238"/>
      <c r="F30" s="53"/>
      <c r="G30" s="239"/>
      <c r="H30" s="217"/>
      <c r="I30" s="218"/>
      <c r="J30" s="219"/>
    </row>
    <row r="31" spans="1:10" x14ac:dyDescent="0.2">
      <c r="A31" s="30"/>
      <c r="B31" s="237"/>
      <c r="C31" s="238"/>
      <c r="D31" s="234"/>
      <c r="E31" s="238"/>
      <c r="F31" s="53"/>
      <c r="G31" s="239"/>
      <c r="H31" s="217"/>
      <c r="I31" s="218"/>
      <c r="J31" s="219"/>
    </row>
    <row r="32" spans="1:10" x14ac:dyDescent="0.2">
      <c r="A32" s="30"/>
      <c r="B32" s="237"/>
      <c r="C32" s="238"/>
      <c r="D32" s="234"/>
      <c r="E32" s="238"/>
      <c r="F32" s="53"/>
      <c r="G32" s="239"/>
      <c r="H32" s="217"/>
      <c r="I32" s="218"/>
      <c r="J32" s="219"/>
    </row>
    <row r="33" spans="1:10" x14ac:dyDescent="0.2">
      <c r="A33" s="30"/>
      <c r="B33" s="237"/>
      <c r="C33" s="238"/>
      <c r="D33" s="234"/>
      <c r="E33" s="238"/>
      <c r="F33" s="53"/>
      <c r="G33" s="239"/>
      <c r="H33" s="217"/>
      <c r="I33" s="218"/>
      <c r="J33" s="219"/>
    </row>
    <row r="34" spans="1:10" x14ac:dyDescent="0.2">
      <c r="A34" s="30"/>
      <c r="B34" s="237"/>
      <c r="C34" s="238"/>
      <c r="D34" s="234"/>
      <c r="E34" s="238"/>
      <c r="F34" s="53"/>
      <c r="G34" s="239"/>
      <c r="H34" s="217"/>
      <c r="I34" s="218"/>
      <c r="J34" s="219"/>
    </row>
    <row r="35" spans="1:10" x14ac:dyDescent="0.2">
      <c r="A35" s="30"/>
      <c r="B35" s="237"/>
      <c r="C35" s="238"/>
      <c r="D35" s="234"/>
      <c r="E35" s="238"/>
      <c r="F35" s="53"/>
      <c r="G35" s="239"/>
      <c r="H35" s="217"/>
      <c r="I35" s="218"/>
      <c r="J35" s="219"/>
    </row>
    <row r="36" spans="1:10" x14ac:dyDescent="0.2">
      <c r="A36" s="30"/>
      <c r="B36" s="237"/>
      <c r="C36" s="238"/>
      <c r="D36" s="234"/>
      <c r="E36" s="238"/>
      <c r="F36" s="53"/>
      <c r="G36" s="239"/>
      <c r="H36" s="217"/>
      <c r="I36" s="218"/>
      <c r="J36" s="219"/>
    </row>
    <row r="37" spans="1:10" x14ac:dyDescent="0.2">
      <c r="A37" s="30"/>
      <c r="B37" s="237"/>
      <c r="C37" s="238"/>
      <c r="D37" s="234"/>
      <c r="E37" s="238"/>
      <c r="F37" s="53"/>
      <c r="G37" s="239"/>
      <c r="H37" s="217"/>
      <c r="I37" s="218"/>
      <c r="J37" s="219"/>
    </row>
    <row r="38" spans="1:10" x14ac:dyDescent="0.2">
      <c r="A38" s="30"/>
      <c r="B38" s="237"/>
      <c r="C38" s="238"/>
      <c r="D38" s="234"/>
      <c r="E38" s="238"/>
      <c r="F38" s="53"/>
      <c r="G38" s="239"/>
      <c r="H38" s="217"/>
      <c r="I38" s="218"/>
      <c r="J38" s="219"/>
    </row>
    <row r="39" spans="1:10" x14ac:dyDescent="0.2">
      <c r="A39" s="30"/>
      <c r="B39" s="237"/>
      <c r="C39" s="238"/>
      <c r="D39" s="234"/>
      <c r="E39" s="238"/>
      <c r="F39" s="53"/>
      <c r="G39" s="239"/>
      <c r="H39" s="217"/>
      <c r="I39" s="218"/>
      <c r="J39" s="219"/>
    </row>
    <row r="40" spans="1:10" x14ac:dyDescent="0.2">
      <c r="A40" s="30"/>
      <c r="B40" s="237"/>
      <c r="C40" s="238"/>
      <c r="D40" s="234"/>
      <c r="E40" s="238"/>
      <c r="F40" s="53"/>
      <c r="G40" s="239"/>
      <c r="H40" s="217"/>
      <c r="I40" s="218"/>
      <c r="J40" s="219"/>
    </row>
    <row r="41" spans="1:10" x14ac:dyDescent="0.2">
      <c r="A41" s="30"/>
      <c r="B41" s="237"/>
      <c r="C41" s="238"/>
      <c r="D41" s="234"/>
      <c r="E41" s="238"/>
      <c r="F41" s="53"/>
      <c r="G41" s="239"/>
      <c r="H41" s="217"/>
      <c r="I41" s="218"/>
      <c r="J41" s="219"/>
    </row>
    <row r="42" spans="1:10" x14ac:dyDescent="0.2">
      <c r="A42" s="30"/>
      <c r="B42" s="237"/>
      <c r="C42" s="238"/>
      <c r="D42" s="234"/>
      <c r="E42" s="238"/>
      <c r="F42" s="53"/>
      <c r="G42" s="239"/>
      <c r="H42" s="217"/>
      <c r="I42" s="218"/>
      <c r="J42" s="219"/>
    </row>
    <row r="43" spans="1:10" x14ac:dyDescent="0.2">
      <c r="A43" s="30"/>
      <c r="B43" s="237"/>
      <c r="C43" s="238"/>
      <c r="D43" s="234"/>
      <c r="E43" s="238"/>
      <c r="F43" s="53"/>
      <c r="G43" s="239"/>
      <c r="H43" s="217"/>
      <c r="I43" s="218"/>
      <c r="J43" s="219"/>
    </row>
    <row r="44" spans="1:10" x14ac:dyDescent="0.2">
      <c r="A44" s="30"/>
      <c r="B44" s="237"/>
      <c r="C44" s="238"/>
      <c r="D44" s="234"/>
      <c r="E44" s="238"/>
      <c r="F44" s="53"/>
      <c r="G44" s="239"/>
      <c r="H44" s="217"/>
      <c r="I44" s="218"/>
      <c r="J44" s="219"/>
    </row>
    <row r="45" spans="1:10" x14ac:dyDescent="0.2">
      <c r="A45" s="30"/>
      <c r="B45" s="237"/>
      <c r="C45" s="238"/>
      <c r="D45" s="234"/>
      <c r="E45" s="238"/>
      <c r="F45" s="53"/>
      <c r="G45" s="239"/>
      <c r="H45" s="217"/>
      <c r="I45" s="218"/>
      <c r="J45" s="219"/>
    </row>
    <row r="46" spans="1:10" x14ac:dyDescent="0.2">
      <c r="A46" s="30"/>
      <c r="B46" s="237"/>
      <c r="C46" s="238"/>
      <c r="D46" s="234"/>
      <c r="E46" s="238"/>
      <c r="F46" s="53"/>
      <c r="G46" s="239"/>
      <c r="H46" s="217"/>
      <c r="I46" s="218"/>
      <c r="J46" s="219"/>
    </row>
    <row r="47" spans="1:10" x14ac:dyDescent="0.2">
      <c r="A47" s="30"/>
      <c r="B47" s="237"/>
      <c r="C47" s="238"/>
      <c r="D47" s="234"/>
      <c r="E47" s="238"/>
      <c r="F47" s="53"/>
      <c r="G47" s="239"/>
      <c r="H47" s="217"/>
      <c r="I47" s="218"/>
      <c r="J47" s="219"/>
    </row>
    <row r="48" spans="1:10" x14ac:dyDescent="0.2">
      <c r="A48" s="30"/>
      <c r="B48" s="237"/>
      <c r="C48" s="238"/>
      <c r="D48" s="234"/>
      <c r="E48" s="238"/>
      <c r="F48" s="53"/>
      <c r="G48" s="239"/>
      <c r="H48" s="217"/>
      <c r="I48" s="218"/>
      <c r="J48" s="219"/>
    </row>
    <row r="49" spans="1:10" x14ac:dyDescent="0.2">
      <c r="A49" s="30"/>
      <c r="B49" s="237"/>
      <c r="C49" s="238"/>
      <c r="D49" s="234"/>
      <c r="E49" s="238"/>
      <c r="F49" s="53"/>
      <c r="G49" s="239"/>
      <c r="H49" s="217"/>
      <c r="I49" s="218"/>
      <c r="J49" s="219"/>
    </row>
    <row r="50" spans="1:10" x14ac:dyDescent="0.2">
      <c r="A50" s="30"/>
      <c r="B50" s="237"/>
      <c r="C50" s="238"/>
      <c r="D50" s="234"/>
      <c r="E50" s="238"/>
      <c r="F50" s="53"/>
      <c r="G50" s="239"/>
      <c r="H50" s="217"/>
      <c r="I50" s="218"/>
      <c r="J50" s="219"/>
    </row>
    <row r="51" spans="1:10" x14ac:dyDescent="0.2">
      <c r="A51" s="30"/>
      <c r="B51" s="237"/>
      <c r="C51" s="238"/>
      <c r="D51" s="234"/>
      <c r="E51" s="238"/>
      <c r="F51" s="53"/>
      <c r="G51" s="239"/>
      <c r="H51" s="217"/>
      <c r="I51" s="218"/>
      <c r="J51" s="219"/>
    </row>
    <row r="52" spans="1:10" x14ac:dyDescent="0.2">
      <c r="A52" s="30"/>
      <c r="B52" s="237"/>
      <c r="C52" s="238"/>
      <c r="D52" s="234"/>
      <c r="E52" s="238"/>
      <c r="F52" s="53"/>
      <c r="G52" s="239"/>
      <c r="H52" s="217"/>
      <c r="I52" s="218"/>
      <c r="J52" s="219"/>
    </row>
    <row r="53" spans="1:10" x14ac:dyDescent="0.2">
      <c r="A53" s="30"/>
      <c r="B53" s="237"/>
      <c r="C53" s="238"/>
      <c r="D53" s="234"/>
      <c r="E53" s="238"/>
      <c r="F53" s="53"/>
      <c r="G53" s="239"/>
      <c r="H53" s="217"/>
      <c r="I53" s="218"/>
      <c r="J53" s="219"/>
    </row>
    <row r="54" spans="1:10" x14ac:dyDescent="0.2">
      <c r="A54" s="30"/>
      <c r="B54" s="237"/>
      <c r="C54" s="238"/>
      <c r="D54" s="234"/>
      <c r="E54" s="238"/>
      <c r="F54" s="53"/>
      <c r="G54" s="239"/>
      <c r="H54" s="217"/>
      <c r="I54" s="218"/>
      <c r="J54" s="219"/>
    </row>
    <row r="55" spans="1:10" x14ac:dyDescent="0.2">
      <c r="A55" s="30"/>
      <c r="B55" s="237"/>
      <c r="C55" s="238"/>
      <c r="D55" s="234"/>
      <c r="E55" s="238"/>
      <c r="F55" s="53"/>
      <c r="G55" s="239"/>
      <c r="H55" s="217"/>
      <c r="I55" s="218"/>
      <c r="J55" s="219"/>
    </row>
    <row r="56" spans="1:10" x14ac:dyDescent="0.2">
      <c r="A56" s="30"/>
      <c r="B56" s="237"/>
      <c r="C56" s="238"/>
      <c r="D56" s="234"/>
      <c r="E56" s="238"/>
      <c r="F56" s="53"/>
      <c r="G56" s="239"/>
      <c r="H56" s="217"/>
      <c r="I56" s="218"/>
      <c r="J56" s="219"/>
    </row>
    <row r="57" spans="1:10" x14ac:dyDescent="0.2">
      <c r="A57" s="30"/>
      <c r="B57" s="237"/>
      <c r="C57" s="238"/>
      <c r="D57" s="234"/>
      <c r="E57" s="238"/>
      <c r="F57" s="53"/>
      <c r="G57" s="239"/>
      <c r="H57" s="217"/>
      <c r="I57" s="218"/>
      <c r="J57" s="219"/>
    </row>
    <row r="58" spans="1:10" x14ac:dyDescent="0.2">
      <c r="A58" s="30"/>
      <c r="B58" s="237"/>
      <c r="C58" s="238"/>
      <c r="D58" s="234"/>
      <c r="E58" s="238"/>
      <c r="F58" s="53"/>
      <c r="G58" s="239"/>
      <c r="H58" s="217"/>
      <c r="I58" s="218"/>
      <c r="J58" s="219"/>
    </row>
    <row r="59" spans="1:10" x14ac:dyDescent="0.2">
      <c r="A59" s="30"/>
      <c r="B59" s="237"/>
      <c r="C59" s="238"/>
      <c r="D59" s="234"/>
      <c r="E59" s="238"/>
      <c r="F59" s="53"/>
      <c r="G59" s="239"/>
      <c r="H59" s="217"/>
      <c r="I59" s="218"/>
      <c r="J59" s="219"/>
    </row>
    <row r="60" spans="1:10" x14ac:dyDescent="0.2">
      <c r="A60" s="30"/>
      <c r="B60" s="237"/>
      <c r="C60" s="238"/>
      <c r="D60" s="234"/>
      <c r="E60" s="238"/>
      <c r="F60" s="53"/>
      <c r="G60" s="239"/>
      <c r="H60" s="217"/>
      <c r="I60" s="218"/>
      <c r="J60" s="219"/>
    </row>
    <row r="61" spans="1:10" x14ac:dyDescent="0.2">
      <c r="A61" s="30"/>
      <c r="B61" s="237"/>
      <c r="C61" s="238"/>
      <c r="D61" s="234"/>
      <c r="E61" s="238"/>
      <c r="F61" s="53"/>
      <c r="G61" s="239"/>
      <c r="H61" s="217"/>
      <c r="I61" s="218"/>
      <c r="J61" s="219"/>
    </row>
    <row r="62" spans="1:10" x14ac:dyDescent="0.2">
      <c r="A62" s="30"/>
      <c r="B62" s="237"/>
      <c r="C62" s="238"/>
      <c r="D62" s="234"/>
      <c r="E62" s="238"/>
      <c r="F62" s="53"/>
      <c r="G62" s="239"/>
      <c r="H62" s="217"/>
      <c r="I62" s="218"/>
      <c r="J62" s="219"/>
    </row>
    <row r="63" spans="1:10" x14ac:dyDescent="0.2">
      <c r="A63" s="30"/>
      <c r="B63" s="237"/>
      <c r="C63" s="238"/>
      <c r="D63" s="234"/>
      <c r="E63" s="238"/>
      <c r="F63" s="53"/>
      <c r="G63" s="239"/>
      <c r="H63" s="217"/>
      <c r="I63" s="218"/>
      <c r="J63" s="219"/>
    </row>
    <row r="64" spans="1:10" x14ac:dyDescent="0.2">
      <c r="A64" s="30"/>
      <c r="B64" s="237"/>
      <c r="C64" s="238"/>
      <c r="D64" s="234"/>
      <c r="E64" s="238"/>
      <c r="F64" s="53"/>
      <c r="G64" s="239"/>
      <c r="H64" s="217"/>
      <c r="I64" s="218"/>
      <c r="J64" s="219"/>
    </row>
    <row r="65" spans="1:18" x14ac:dyDescent="0.2">
      <c r="A65" s="30"/>
      <c r="B65" s="237"/>
      <c r="C65" s="238"/>
      <c r="D65" s="234"/>
      <c r="E65" s="238"/>
      <c r="F65" s="53"/>
      <c r="G65" s="239"/>
      <c r="H65" s="217"/>
      <c r="I65" s="218"/>
      <c r="J65" s="219"/>
    </row>
    <row r="66" spans="1:18" x14ac:dyDescent="0.2">
      <c r="A66" s="30"/>
      <c r="B66" s="237"/>
      <c r="C66" s="238"/>
      <c r="D66" s="234"/>
      <c r="E66" s="238"/>
      <c r="F66" s="53"/>
      <c r="G66" s="239"/>
      <c r="H66" s="217"/>
      <c r="I66" s="218"/>
      <c r="J66" s="219"/>
    </row>
    <row r="67" spans="1:18" x14ac:dyDescent="0.2">
      <c r="A67" s="30"/>
      <c r="B67" s="237"/>
      <c r="C67" s="238"/>
      <c r="D67" s="234"/>
      <c r="E67" s="238"/>
      <c r="F67" s="53"/>
      <c r="G67" s="239"/>
      <c r="H67" s="217"/>
      <c r="I67" s="218"/>
      <c r="J67" s="219"/>
    </row>
    <row r="68" spans="1:18" x14ac:dyDescent="0.2">
      <c r="A68" s="30"/>
      <c r="B68" s="237"/>
      <c r="C68" s="238"/>
      <c r="D68" s="234"/>
      <c r="E68" s="238"/>
      <c r="F68" s="53"/>
      <c r="G68" s="239"/>
      <c r="H68" s="217"/>
      <c r="I68" s="218"/>
      <c r="J68" s="219"/>
    </row>
    <row r="69" spans="1:18" x14ac:dyDescent="0.2">
      <c r="A69" s="30"/>
      <c r="B69" s="237"/>
      <c r="C69" s="238"/>
      <c r="D69" s="234"/>
      <c r="E69" s="238"/>
      <c r="F69" s="53"/>
      <c r="G69" s="239"/>
      <c r="H69" s="217"/>
      <c r="I69" s="218"/>
      <c r="J69" s="219"/>
    </row>
    <row r="70" spans="1:18" x14ac:dyDescent="0.2">
      <c r="A70" s="30"/>
      <c r="B70" s="237"/>
      <c r="C70" s="238"/>
      <c r="D70" s="234"/>
      <c r="E70" s="238"/>
      <c r="F70" s="53"/>
      <c r="G70" s="239"/>
      <c r="H70" s="217"/>
      <c r="I70" s="218"/>
      <c r="J70" s="219"/>
    </row>
    <row r="71" spans="1:18" x14ac:dyDescent="0.2">
      <c r="A71" s="30"/>
      <c r="B71" s="237"/>
      <c r="C71" s="238"/>
      <c r="D71" s="234"/>
      <c r="E71" s="238"/>
      <c r="F71" s="53"/>
      <c r="G71" s="239"/>
      <c r="H71" s="217"/>
      <c r="I71" s="218"/>
      <c r="J71" s="219"/>
    </row>
    <row r="72" spans="1:18" s="110" customFormat="1" x14ac:dyDescent="0.2">
      <c r="A72" s="30" t="s">
        <v>4</v>
      </c>
      <c r="B72" s="83"/>
      <c r="C72" s="84"/>
      <c r="D72" s="84"/>
      <c r="E72" s="84"/>
      <c r="F72" s="85"/>
      <c r="G72" s="86"/>
      <c r="H72" s="229"/>
      <c r="I72" s="241"/>
      <c r="J72" s="89"/>
      <c r="O72" s="281"/>
      <c r="P72" s="281"/>
      <c r="Q72" s="281"/>
      <c r="R72" s="281"/>
    </row>
    <row r="73" spans="1:18" s="110" customFormat="1" ht="12" x14ac:dyDescent="0.2">
      <c r="A73" s="30" t="s">
        <v>4</v>
      </c>
      <c r="B73" s="90" t="s">
        <v>3857</v>
      </c>
      <c r="C73" s="242"/>
      <c r="D73" s="242"/>
      <c r="E73" s="242"/>
      <c r="F73" s="243"/>
      <c r="G73" s="30"/>
      <c r="H73" s="230"/>
      <c r="I73" s="244"/>
      <c r="J73" s="198">
        <f>SUM(J8:J71)</f>
        <v>0</v>
      </c>
      <c r="O73" s="281"/>
      <c r="P73" s="281"/>
      <c r="Q73" s="281"/>
      <c r="R73" s="281"/>
    </row>
    <row r="74" spans="1:18" s="110" customFormat="1" x14ac:dyDescent="0.2">
      <c r="A74" s="30" t="s">
        <v>4</v>
      </c>
      <c r="B74" s="96"/>
      <c r="C74" s="97"/>
      <c r="D74" s="97"/>
      <c r="E74" s="97"/>
      <c r="F74" s="98"/>
      <c r="G74" s="99"/>
      <c r="H74" s="231"/>
      <c r="I74" s="245"/>
      <c r="J74" s="102"/>
      <c r="O74" s="281"/>
      <c r="P74" s="281"/>
      <c r="Q74" s="281"/>
      <c r="R74" s="281"/>
    </row>
  </sheetData>
  <sheetProtection algorithmName="SHA-512" hashValue="ORQ0gnHWrEdYRdwjX6SFyskZMx9fjoD+Vck1Y2iN5cQ5+4kSqPkmWFIl9gB7qhecVgTgUSD8PQcLjJz6uQJvCQ==" saltValue="w12Exgz7LqR8DYtw3KTuug==" spinCount="100000" sheet="1" objects="1" scenarios="1"/>
  <dataConsolidate link="1"/>
  <pageMargins left="0.59055118110236227" right="0.19685039370078741" top="0.59055118110236227" bottom="0.59055118110236227" header="0.19685039370078741" footer="0.19685039370078741"/>
  <pageSetup paperSize="9" firstPageNumber="6" orientation="portrait" cellComments="atEnd" r:id="rId1"/>
  <headerFooter>
    <oddFooter>&amp;RC3-&amp;P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>
    <tabColor rgb="FFFFFF00"/>
  </sheetPr>
  <dimension ref="A1:DI24"/>
  <sheetViews>
    <sheetView view="pageBreakPreview" zoomScaleNormal="75" zoomScaleSheetLayoutView="100" workbookViewId="0">
      <pane ySplit="4" topLeftCell="A5" activePane="bottomLeft" state="frozenSplit"/>
      <selection activeCell="M64" sqref="M64"/>
      <selection pane="bottomLeft" activeCell="H8" sqref="H8:H21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4678</v>
      </c>
      <c r="C2" s="128" t="s">
        <v>904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SUBTOTAL(9,M$7:M978)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24" x14ac:dyDescent="0.2">
      <c r="A7" s="30"/>
      <c r="B7" s="42"/>
      <c r="C7" s="42"/>
      <c r="D7" s="42"/>
      <c r="E7" s="42"/>
      <c r="F7" s="43" t="s">
        <v>904</v>
      </c>
      <c r="G7" s="44"/>
      <c r="H7" s="45"/>
      <c r="I7" s="46"/>
      <c r="J7" s="47"/>
      <c r="K7" s="48"/>
      <c r="L7" s="49"/>
      <c r="M7" s="46"/>
    </row>
    <row r="8" spans="1:113" s="112" customFormat="1" ht="24" x14ac:dyDescent="0.2">
      <c r="A8" s="30" t="s">
        <v>55</v>
      </c>
      <c r="B8" s="150" t="s">
        <v>1867</v>
      </c>
      <c r="C8" s="151"/>
      <c r="D8" s="154"/>
      <c r="E8" s="51"/>
      <c r="F8" s="43" t="s">
        <v>1868</v>
      </c>
      <c r="G8" s="54"/>
      <c r="H8" s="55"/>
      <c r="I8" s="56"/>
      <c r="J8" s="57"/>
      <c r="K8" s="58"/>
      <c r="L8" s="56"/>
      <c r="M8" s="56" t="str">
        <f t="shared" ref="M8:M21" si="0"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 t="s">
        <v>56</v>
      </c>
      <c r="B9" s="155"/>
      <c r="C9" s="151" t="s">
        <v>1869</v>
      </c>
      <c r="D9" s="154"/>
      <c r="E9" s="51"/>
      <c r="F9" s="31" t="s">
        <v>3652</v>
      </c>
      <c r="G9" s="54"/>
      <c r="H9" s="55"/>
      <c r="I9" s="56"/>
      <c r="J9" s="57"/>
      <c r="K9" s="58"/>
      <c r="L9" s="56"/>
      <c r="M9" s="56" t="str">
        <f t="shared" si="0"/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22.8" x14ac:dyDescent="0.2">
      <c r="A10" s="30" t="s">
        <v>3</v>
      </c>
      <c r="B10" s="155"/>
      <c r="C10" s="151"/>
      <c r="D10" s="154" t="s">
        <v>3850</v>
      </c>
      <c r="E10" s="51"/>
      <c r="F10" s="53" t="s">
        <v>4679</v>
      </c>
      <c r="G10" s="54" t="s">
        <v>28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 t="s">
        <v>56</v>
      </c>
      <c r="B11" s="155"/>
      <c r="C11" s="151" t="s">
        <v>1870</v>
      </c>
      <c r="D11" s="154"/>
      <c r="E11" s="51"/>
      <c r="F11" s="31" t="s">
        <v>3653</v>
      </c>
      <c r="G11" s="54"/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22.8" x14ac:dyDescent="0.2">
      <c r="A12" s="30" t="s">
        <v>3</v>
      </c>
      <c r="B12" s="155"/>
      <c r="C12" s="151"/>
      <c r="D12" s="154" t="s">
        <v>3850</v>
      </c>
      <c r="E12" s="51"/>
      <c r="F12" s="53" t="s">
        <v>4679</v>
      </c>
      <c r="G12" s="54" t="s">
        <v>28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 t="s">
        <v>56</v>
      </c>
      <c r="B13" s="155"/>
      <c r="C13" s="151" t="s">
        <v>1871</v>
      </c>
      <c r="D13" s="154"/>
      <c r="E13" s="51"/>
      <c r="F13" s="31" t="s">
        <v>1872</v>
      </c>
      <c r="G13" s="54" t="s">
        <v>28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22.8" x14ac:dyDescent="0.2">
      <c r="A14" s="30" t="s">
        <v>56</v>
      </c>
      <c r="B14" s="155"/>
      <c r="C14" s="151" t="s">
        <v>1873</v>
      </c>
      <c r="D14" s="154"/>
      <c r="E14" s="51"/>
      <c r="F14" s="31" t="s">
        <v>4226</v>
      </c>
      <c r="G14" s="54" t="s">
        <v>28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24" x14ac:dyDescent="0.2">
      <c r="A15" s="30" t="s">
        <v>55</v>
      </c>
      <c r="B15" s="150" t="s">
        <v>1874</v>
      </c>
      <c r="C15" s="151"/>
      <c r="D15" s="154"/>
      <c r="E15" s="51"/>
      <c r="F15" s="43" t="s">
        <v>1875</v>
      </c>
      <c r="G15" s="54"/>
      <c r="H15" s="55"/>
      <c r="I15" s="56"/>
      <c r="J15" s="57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x14ac:dyDescent="0.2">
      <c r="A16" s="30" t="s">
        <v>56</v>
      </c>
      <c r="B16" s="155"/>
      <c r="C16" s="151" t="s">
        <v>1876</v>
      </c>
      <c r="D16" s="154"/>
      <c r="E16" s="51"/>
      <c r="F16" s="31" t="s">
        <v>3652</v>
      </c>
      <c r="G16" s="54"/>
      <c r="H16" s="55"/>
      <c r="I16" s="56"/>
      <c r="J16" s="57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22.8" x14ac:dyDescent="0.2">
      <c r="A17" s="30" t="s">
        <v>3</v>
      </c>
      <c r="B17" s="155"/>
      <c r="C17" s="151"/>
      <c r="D17" s="154" t="s">
        <v>3850</v>
      </c>
      <c r="E17" s="51"/>
      <c r="F17" s="53" t="s">
        <v>4679</v>
      </c>
      <c r="G17" s="54" t="s">
        <v>28</v>
      </c>
      <c r="H17" s="55"/>
      <c r="I17" s="56"/>
      <c r="J17" s="57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x14ac:dyDescent="0.2">
      <c r="A18" s="30" t="s">
        <v>56</v>
      </c>
      <c r="B18" s="155"/>
      <c r="C18" s="151" t="s">
        <v>1877</v>
      </c>
      <c r="D18" s="154"/>
      <c r="E18" s="51"/>
      <c r="F18" s="31" t="s">
        <v>3653</v>
      </c>
      <c r="G18" s="54"/>
      <c r="H18" s="55"/>
      <c r="I18" s="56"/>
      <c r="J18" s="57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22.8" x14ac:dyDescent="0.2">
      <c r="A19" s="30" t="s">
        <v>3</v>
      </c>
      <c r="B19" s="155"/>
      <c r="C19" s="151"/>
      <c r="D19" s="154" t="s">
        <v>3850</v>
      </c>
      <c r="E19" s="51"/>
      <c r="F19" s="53" t="s">
        <v>4679</v>
      </c>
      <c r="G19" s="54" t="s">
        <v>28</v>
      </c>
      <c r="H19" s="55"/>
      <c r="I19" s="56"/>
      <c r="J19" s="57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x14ac:dyDescent="0.2">
      <c r="A20" s="30" t="s">
        <v>56</v>
      </c>
      <c r="B20" s="155"/>
      <c r="C20" s="151" t="s">
        <v>1878</v>
      </c>
      <c r="D20" s="154"/>
      <c r="E20" s="51"/>
      <c r="F20" s="31" t="s">
        <v>1872</v>
      </c>
      <c r="G20" s="54" t="s">
        <v>28</v>
      </c>
      <c r="H20" s="55"/>
      <c r="I20" s="56"/>
      <c r="J20" s="57"/>
      <c r="K20" s="58"/>
      <c r="L20" s="56"/>
      <c r="M20" s="56" t="str">
        <f t="shared" si="0"/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22.8" x14ac:dyDescent="0.2">
      <c r="A21" s="30" t="s">
        <v>56</v>
      </c>
      <c r="B21" s="155"/>
      <c r="C21" s="151" t="s">
        <v>1879</v>
      </c>
      <c r="D21" s="154"/>
      <c r="E21" s="51"/>
      <c r="F21" s="31" t="s">
        <v>4226</v>
      </c>
      <c r="G21" s="54" t="s">
        <v>28</v>
      </c>
      <c r="H21" s="55"/>
      <c r="I21" s="56"/>
      <c r="J21" s="57"/>
      <c r="K21" s="58"/>
      <c r="L21" s="56"/>
      <c r="M21" s="56" t="str">
        <f t="shared" si="0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0" customFormat="1" x14ac:dyDescent="0.2">
      <c r="A22" s="30" t="s">
        <v>4</v>
      </c>
      <c r="B22" s="83"/>
      <c r="C22" s="84"/>
      <c r="D22" s="84"/>
      <c r="E22" s="84"/>
      <c r="F22" s="85"/>
      <c r="G22" s="86"/>
      <c r="H22" s="87"/>
      <c r="I22" s="88"/>
      <c r="J22" s="89"/>
      <c r="K22" s="22"/>
      <c r="L22" s="67"/>
      <c r="M22" s="68"/>
      <c r="N22" s="109"/>
    </row>
    <row r="23" spans="1:113" s="110" customFormat="1" ht="12" x14ac:dyDescent="0.2">
      <c r="A23" s="30" t="s">
        <v>4</v>
      </c>
      <c r="B23" s="90" t="s">
        <v>3857</v>
      </c>
      <c r="C23" s="91"/>
      <c r="D23" s="91"/>
      <c r="E23" s="91"/>
      <c r="F23" s="92"/>
      <c r="G23" s="30"/>
      <c r="H23" s="93"/>
      <c r="I23" s="94"/>
      <c r="J23" s="95"/>
      <c r="K23" s="22"/>
      <c r="L23" s="72"/>
      <c r="M23" s="73">
        <f>SUBTOTAL(9,M$9:M21)</f>
        <v>0</v>
      </c>
      <c r="N23" s="109"/>
    </row>
    <row r="24" spans="1:113" s="110" customFormat="1" x14ac:dyDescent="0.2">
      <c r="A24" s="30" t="s">
        <v>4</v>
      </c>
      <c r="B24" s="96"/>
      <c r="C24" s="97"/>
      <c r="D24" s="97"/>
      <c r="E24" s="97"/>
      <c r="F24" s="98"/>
      <c r="G24" s="99"/>
      <c r="H24" s="100"/>
      <c r="I24" s="101"/>
      <c r="J24" s="102"/>
      <c r="K24" s="22"/>
      <c r="L24" s="81"/>
      <c r="M24" s="82"/>
      <c r="N24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77" orientation="portrait" cellComments="atEnd" useFirstPageNumber="1" r:id="rId1"/>
  <headerFooter>
    <oddFooter>&amp;CPage &amp;P&amp;RPrint date: 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>
    <tabColor rgb="FFFFFF00"/>
  </sheetPr>
  <dimension ref="A1:DI14"/>
  <sheetViews>
    <sheetView view="pageBreakPreview" zoomScaleNormal="75" zoomScaleSheetLayoutView="100" workbookViewId="0">
      <pane ySplit="4" topLeftCell="A5" activePane="bottomLeft" state="frozenSplit"/>
      <selection activeCell="M64" sqref="M64"/>
      <selection pane="bottomLeft" activeCell="H9" sqref="H9:H11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4680</v>
      </c>
      <c r="C2" s="128" t="s">
        <v>905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SUBTOTAL(9,M$7:M972)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905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1880</v>
      </c>
      <c r="C8" s="151"/>
      <c r="D8" s="154"/>
      <c r="E8" s="51"/>
      <c r="F8" s="43" t="s">
        <v>1881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34.200000000000003" x14ac:dyDescent="0.2">
      <c r="A9" s="30" t="s">
        <v>5149</v>
      </c>
      <c r="B9" s="155"/>
      <c r="C9" s="151" t="s">
        <v>1882</v>
      </c>
      <c r="D9" s="154"/>
      <c r="E9" s="51"/>
      <c r="F9" s="31" t="s">
        <v>4223</v>
      </c>
      <c r="G9" s="54" t="s">
        <v>8</v>
      </c>
      <c r="H9" s="55"/>
      <c r="I9" s="56"/>
      <c r="J9" s="57"/>
      <c r="K9" s="58"/>
      <c r="L9" s="56"/>
      <c r="M9" s="56" t="str">
        <f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34.200000000000003" x14ac:dyDescent="0.2">
      <c r="A10" s="30" t="s">
        <v>3</v>
      </c>
      <c r="B10" s="155"/>
      <c r="C10" s="151" t="s">
        <v>1883</v>
      </c>
      <c r="D10" s="154"/>
      <c r="E10" s="51"/>
      <c r="F10" s="31" t="s">
        <v>4224</v>
      </c>
      <c r="G10" s="54" t="s">
        <v>8</v>
      </c>
      <c r="H10" s="55"/>
      <c r="I10" s="56"/>
      <c r="J10" s="57"/>
      <c r="K10" s="58"/>
      <c r="L10" s="56"/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45.6" x14ac:dyDescent="0.2">
      <c r="A11" s="30" t="s">
        <v>3</v>
      </c>
      <c r="B11" s="155"/>
      <c r="C11" s="151" t="s">
        <v>1884</v>
      </c>
      <c r="D11" s="154"/>
      <c r="E11" s="51"/>
      <c r="F11" s="31" t="s">
        <v>4225</v>
      </c>
      <c r="G11" s="54" t="s">
        <v>8</v>
      </c>
      <c r="H11" s="55"/>
      <c r="I11" s="56"/>
      <c r="J11" s="57"/>
      <c r="K11" s="58"/>
      <c r="L11" s="56"/>
      <c r="M11" s="56" t="str">
        <f>IF(ISNUMBER(H11),L11*H11,IF(ISNUMBER(J11),J11,IF(J11="RATE ONLY",LOWER("RATE ONLY")," ")))</f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0" customFormat="1" x14ac:dyDescent="0.2">
      <c r="A12" s="30" t="s">
        <v>4</v>
      </c>
      <c r="B12" s="83"/>
      <c r="C12" s="84"/>
      <c r="D12" s="84"/>
      <c r="E12" s="84"/>
      <c r="F12" s="85"/>
      <c r="G12" s="86"/>
      <c r="H12" s="87"/>
      <c r="I12" s="88"/>
      <c r="J12" s="89"/>
      <c r="K12" s="22"/>
      <c r="L12" s="67"/>
      <c r="M12" s="68"/>
      <c r="N12" s="109"/>
    </row>
    <row r="13" spans="1:113" s="110" customFormat="1" ht="12" x14ac:dyDescent="0.2">
      <c r="A13" s="30" t="s">
        <v>4</v>
      </c>
      <c r="B13" s="90" t="s">
        <v>3857</v>
      </c>
      <c r="C13" s="91"/>
      <c r="D13" s="91"/>
      <c r="E13" s="91"/>
      <c r="F13" s="92"/>
      <c r="G13" s="30"/>
      <c r="H13" s="93"/>
      <c r="I13" s="94"/>
      <c r="J13" s="95"/>
      <c r="K13" s="22"/>
      <c r="L13" s="72"/>
      <c r="M13" s="73">
        <f>SUBTOTAL(9,M$9:M11)</f>
        <v>0</v>
      </c>
      <c r="N13" s="109"/>
    </row>
    <row r="14" spans="1:113" s="110" customFormat="1" x14ac:dyDescent="0.2">
      <c r="A14" s="30" t="s">
        <v>4</v>
      </c>
      <c r="B14" s="96"/>
      <c r="C14" s="97"/>
      <c r="D14" s="97"/>
      <c r="E14" s="97"/>
      <c r="F14" s="98"/>
      <c r="G14" s="99"/>
      <c r="H14" s="100"/>
      <c r="I14" s="101"/>
      <c r="J14" s="102"/>
      <c r="K14" s="22"/>
      <c r="L14" s="81"/>
      <c r="M14" s="82"/>
      <c r="N14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78" orientation="portrait" cellComments="atEnd" useFirstPageNumber="1" r:id="rId1"/>
  <headerFooter>
    <oddFooter>&amp;CPage &amp;P&amp;RPrint date: 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>
    <tabColor rgb="FFFFFF00"/>
  </sheetPr>
  <dimension ref="A1:DI18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5012</v>
      </c>
      <c r="C2" s="128" t="s">
        <v>906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SUBTOTAL(9,M$7:M1008)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24" x14ac:dyDescent="0.2">
      <c r="A7" s="30"/>
      <c r="B7" s="42"/>
      <c r="C7" s="42"/>
      <c r="D7" s="42"/>
      <c r="E7" s="42"/>
      <c r="F7" s="43" t="s">
        <v>906</v>
      </c>
      <c r="G7" s="44"/>
      <c r="H7" s="45"/>
      <c r="I7" s="46"/>
      <c r="J7" s="47"/>
      <c r="K7" s="48"/>
      <c r="L7" s="49"/>
      <c r="M7" s="46"/>
    </row>
    <row r="8" spans="1:113" s="112" customFormat="1" ht="24" x14ac:dyDescent="0.2">
      <c r="A8" s="30" t="s">
        <v>55</v>
      </c>
      <c r="B8" s="150" t="s">
        <v>1885</v>
      </c>
      <c r="C8" s="151"/>
      <c r="D8" s="154"/>
      <c r="E8" s="51"/>
      <c r="F8" s="43" t="s">
        <v>1887</v>
      </c>
      <c r="G8" s="54"/>
      <c r="H8" s="55"/>
      <c r="I8" s="56"/>
      <c r="J8" s="57"/>
      <c r="K8" s="58"/>
      <c r="L8" s="56"/>
      <c r="M8" s="56" t="str">
        <f t="shared" ref="M8:M15" si="0"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22.8" x14ac:dyDescent="0.2">
      <c r="A9" s="30" t="s">
        <v>56</v>
      </c>
      <c r="B9" s="155"/>
      <c r="C9" s="155" t="s">
        <v>1886</v>
      </c>
      <c r="D9" s="154"/>
      <c r="E9" s="51"/>
      <c r="F9" s="31" t="s">
        <v>1888</v>
      </c>
      <c r="G9" s="54" t="s">
        <v>28</v>
      </c>
      <c r="H9" s="55"/>
      <c r="I9" s="56"/>
      <c r="J9" s="57"/>
      <c r="K9" s="58"/>
      <c r="L9" s="56"/>
      <c r="M9" s="56" t="str">
        <f t="shared" si="0"/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 t="s">
        <v>56</v>
      </c>
      <c r="B10" s="155"/>
      <c r="C10" s="155" t="s">
        <v>1889</v>
      </c>
      <c r="D10" s="154"/>
      <c r="E10" s="51"/>
      <c r="F10" s="31" t="s">
        <v>1890</v>
      </c>
      <c r="G10" s="54"/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22.8" x14ac:dyDescent="0.2">
      <c r="A11" s="30" t="s">
        <v>3</v>
      </c>
      <c r="B11" s="50"/>
      <c r="C11" s="50"/>
      <c r="D11" s="50" t="s">
        <v>3850</v>
      </c>
      <c r="E11" s="51"/>
      <c r="F11" s="53" t="s">
        <v>5013</v>
      </c>
      <c r="G11" s="54" t="s">
        <v>26</v>
      </c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22.8" x14ac:dyDescent="0.2">
      <c r="A12" s="30" t="s">
        <v>3</v>
      </c>
      <c r="B12" s="50"/>
      <c r="C12" s="50"/>
      <c r="D12" s="50" t="s">
        <v>3851</v>
      </c>
      <c r="E12" s="51"/>
      <c r="F12" s="53" t="s">
        <v>5014</v>
      </c>
      <c r="G12" s="54" t="s">
        <v>26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22.8" x14ac:dyDescent="0.2">
      <c r="A13" s="30" t="s">
        <v>3</v>
      </c>
      <c r="B13" s="50"/>
      <c r="C13" s="50"/>
      <c r="D13" s="50" t="s">
        <v>3852</v>
      </c>
      <c r="E13" s="51"/>
      <c r="F13" s="53" t="s">
        <v>5015</v>
      </c>
      <c r="G13" s="54" t="s">
        <v>26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22.8" x14ac:dyDescent="0.2">
      <c r="A14" s="30" t="s">
        <v>3</v>
      </c>
      <c r="B14" s="50"/>
      <c r="C14" s="50"/>
      <c r="D14" s="50" t="s">
        <v>3853</v>
      </c>
      <c r="E14" s="51"/>
      <c r="F14" s="53" t="s">
        <v>5016</v>
      </c>
      <c r="G14" s="54" t="s">
        <v>8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22.8" x14ac:dyDescent="0.2">
      <c r="A15" s="30" t="s">
        <v>3</v>
      </c>
      <c r="B15" s="50"/>
      <c r="C15" s="50"/>
      <c r="D15" s="50" t="s">
        <v>3854</v>
      </c>
      <c r="E15" s="51"/>
      <c r="F15" s="53" t="s">
        <v>5017</v>
      </c>
      <c r="G15" s="54" t="s">
        <v>8</v>
      </c>
      <c r="H15" s="55"/>
      <c r="I15" s="56"/>
      <c r="J15" s="57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0" customFormat="1" x14ac:dyDescent="0.2">
      <c r="A16" s="30" t="s">
        <v>4</v>
      </c>
      <c r="B16" s="83"/>
      <c r="C16" s="84"/>
      <c r="D16" s="84"/>
      <c r="E16" s="84"/>
      <c r="F16" s="85"/>
      <c r="G16" s="86"/>
      <c r="H16" s="87"/>
      <c r="I16" s="88"/>
      <c r="J16" s="89"/>
      <c r="K16" s="22"/>
      <c r="L16" s="67"/>
      <c r="M16" s="68"/>
      <c r="N16" s="109"/>
    </row>
    <row r="17" spans="1:14" s="110" customFormat="1" ht="12" x14ac:dyDescent="0.2">
      <c r="A17" s="30" t="s">
        <v>4</v>
      </c>
      <c r="B17" s="90" t="s">
        <v>3857</v>
      </c>
      <c r="C17" s="91"/>
      <c r="D17" s="91"/>
      <c r="E17" s="91"/>
      <c r="F17" s="92"/>
      <c r="G17" s="30"/>
      <c r="H17" s="93"/>
      <c r="I17" s="94"/>
      <c r="J17" s="95"/>
      <c r="K17" s="22"/>
      <c r="L17" s="72"/>
      <c r="M17" s="73">
        <f>SUBTOTAL(9,M$10:M15)</f>
        <v>0</v>
      </c>
      <c r="N17" s="109"/>
    </row>
    <row r="18" spans="1:14" s="110" customFormat="1" x14ac:dyDescent="0.2">
      <c r="A18" s="30" t="s">
        <v>4</v>
      </c>
      <c r="B18" s="96"/>
      <c r="C18" s="97"/>
      <c r="D18" s="97"/>
      <c r="E18" s="97"/>
      <c r="F18" s="98"/>
      <c r="G18" s="99"/>
      <c r="H18" s="100"/>
      <c r="I18" s="101"/>
      <c r="J18" s="102"/>
      <c r="K18" s="22"/>
      <c r="L18" s="81"/>
      <c r="M18" s="82"/>
      <c r="N18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79" orientation="portrait" cellComments="atEnd" useFirstPageNumber="1" r:id="rId1"/>
  <headerFooter>
    <oddFooter>&amp;CPage &amp;P&amp;RPrint date: 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>
    <tabColor rgb="FFFF0000"/>
  </sheetPr>
  <dimension ref="A1:CV79"/>
  <sheetViews>
    <sheetView view="pageBreakPreview" topLeftCell="B1" zoomScaleNormal="75" zoomScaleSheetLayoutView="100" workbookViewId="0">
      <pane xSplit="7" ySplit="7" topLeftCell="I8" activePane="bottomRight" state="frozenSplit"/>
      <selection activeCell="L17" sqref="L17"/>
      <selection pane="topRight" activeCell="L17" sqref="L17"/>
      <selection pane="bottomLeft" activeCell="L17" sqref="L17"/>
      <selection pane="bottomRight" activeCell="I21" activeCellId="1" sqref="I12 I21"/>
    </sheetView>
  </sheetViews>
  <sheetFormatPr defaultColWidth="9.109375" defaultRowHeight="11.4" x14ac:dyDescent="0.2"/>
  <cols>
    <col min="1" max="1" width="10.44140625" style="113" hidden="1" customWidth="1"/>
    <col min="2" max="2" width="8.33203125" style="252" customWidth="1"/>
    <col min="3" max="3" width="8.6640625" style="252" customWidth="1"/>
    <col min="4" max="4" width="3.33203125" style="252" customWidth="1"/>
    <col min="5" max="5" width="3.33203125" style="253" customWidth="1"/>
    <col min="6" max="6" width="34.6640625" style="254" customWidth="1"/>
    <col min="7" max="7" width="9.6640625" style="117" customWidth="1"/>
    <col min="8" max="8" width="8.6640625" style="117" customWidth="1"/>
    <col min="9" max="9" width="9.6640625" style="255" customWidth="1"/>
    <col min="10" max="10" width="10.6640625" style="255" customWidth="1"/>
    <col min="11" max="100" width="9.109375" style="116"/>
    <col min="101" max="16384" width="9.109375" style="117"/>
  </cols>
  <sheetData>
    <row r="1" spans="1:100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</row>
    <row r="2" spans="1:100" s="108" customFormat="1" ht="12" x14ac:dyDescent="0.25">
      <c r="A2" s="127" t="s">
        <v>5</v>
      </c>
      <c r="B2" s="128" t="s">
        <v>5018</v>
      </c>
      <c r="C2" s="128" t="s">
        <v>907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</row>
    <row r="3" spans="1:100" s="108" customFormat="1" ht="12" x14ac:dyDescent="0.25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</row>
    <row r="4" spans="1:100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</row>
    <row r="5" spans="1:100" s="110" customFormat="1" ht="12" x14ac:dyDescent="0.2">
      <c r="A5" s="30" t="s">
        <v>6</v>
      </c>
      <c r="B5" s="204" t="s">
        <v>54</v>
      </c>
      <c r="C5" s="205"/>
      <c r="D5" s="205"/>
      <c r="E5" s="206"/>
      <c r="F5" s="207" t="s">
        <v>46</v>
      </c>
      <c r="G5" s="207" t="s">
        <v>47</v>
      </c>
      <c r="H5" s="208" t="s">
        <v>3848</v>
      </c>
      <c r="I5" s="208" t="s">
        <v>49</v>
      </c>
      <c r="J5" s="208" t="s">
        <v>3849</v>
      </c>
    </row>
    <row r="6" spans="1:100" s="110" customFormat="1" ht="12" x14ac:dyDescent="0.2">
      <c r="A6" s="30" t="s">
        <v>6</v>
      </c>
      <c r="B6" s="209"/>
      <c r="C6" s="210"/>
      <c r="D6" s="210"/>
      <c r="E6" s="211"/>
      <c r="F6" s="212"/>
      <c r="G6" s="212"/>
      <c r="H6" s="213"/>
      <c r="I6" s="213"/>
      <c r="J6" s="213"/>
    </row>
    <row r="7" spans="1:100" s="110" customFormat="1" ht="12" hidden="1" x14ac:dyDescent="0.2">
      <c r="A7" s="30"/>
      <c r="B7" s="237"/>
      <c r="C7" s="237"/>
      <c r="D7" s="237"/>
      <c r="E7" s="237"/>
      <c r="F7" s="43" t="s">
        <v>907</v>
      </c>
      <c r="G7" s="256"/>
      <c r="H7" s="217"/>
      <c r="I7" s="257"/>
      <c r="J7" s="258"/>
    </row>
    <row r="8" spans="1:100" ht="12" x14ac:dyDescent="0.2">
      <c r="A8" s="30" t="s">
        <v>55</v>
      </c>
      <c r="B8" s="232" t="s">
        <v>1891</v>
      </c>
      <c r="C8" s="233"/>
      <c r="D8" s="234"/>
      <c r="E8" s="235"/>
      <c r="F8" s="43" t="s">
        <v>1893</v>
      </c>
      <c r="G8" s="236"/>
      <c r="H8" s="214"/>
      <c r="I8" s="215"/>
      <c r="J8" s="216"/>
    </row>
    <row r="9" spans="1:100" x14ac:dyDescent="0.2">
      <c r="A9" s="30"/>
      <c r="B9" s="237"/>
      <c r="C9" s="238"/>
      <c r="D9" s="234"/>
      <c r="E9" s="238"/>
      <c r="F9" s="53"/>
      <c r="G9" s="239"/>
      <c r="H9" s="217"/>
      <c r="I9" s="218"/>
      <c r="J9" s="219"/>
    </row>
    <row r="10" spans="1:100" x14ac:dyDescent="0.2">
      <c r="A10" s="30" t="s">
        <v>56</v>
      </c>
      <c r="B10" s="240"/>
      <c r="C10" s="233" t="s">
        <v>1892</v>
      </c>
      <c r="D10" s="234"/>
      <c r="E10" s="235"/>
      <c r="F10" s="53" t="s">
        <v>1894</v>
      </c>
      <c r="G10" s="236"/>
      <c r="H10" s="214"/>
      <c r="I10" s="215"/>
      <c r="J10" s="216"/>
    </row>
    <row r="11" spans="1:100" x14ac:dyDescent="0.2">
      <c r="A11" s="30"/>
      <c r="B11" s="237"/>
      <c r="C11" s="238"/>
      <c r="D11" s="234"/>
      <c r="E11" s="238"/>
      <c r="F11" s="53"/>
      <c r="G11" s="239"/>
      <c r="H11" s="217"/>
      <c r="I11" s="218"/>
      <c r="J11" s="219"/>
    </row>
    <row r="12" spans="1:100" x14ac:dyDescent="0.2">
      <c r="A12" s="30" t="s">
        <v>3</v>
      </c>
      <c r="B12" s="240"/>
      <c r="C12" s="233"/>
      <c r="D12" s="234" t="s">
        <v>3850</v>
      </c>
      <c r="E12" s="235"/>
      <c r="F12" s="53" t="s">
        <v>5019</v>
      </c>
      <c r="G12" s="236" t="s">
        <v>2</v>
      </c>
      <c r="H12" s="214">
        <v>50000</v>
      </c>
      <c r="I12" s="56"/>
      <c r="J12" s="216">
        <f>IF(ISNUMBER(H12),H12*I12,IF(H12="-","rate only"," "))</f>
        <v>0</v>
      </c>
    </row>
    <row r="13" spans="1:100" x14ac:dyDescent="0.2">
      <c r="A13" s="30"/>
      <c r="B13" s="237"/>
      <c r="C13" s="238"/>
      <c r="D13" s="234"/>
      <c r="E13" s="238"/>
      <c r="F13" s="53"/>
      <c r="G13" s="239"/>
      <c r="H13" s="217"/>
      <c r="I13" s="218"/>
      <c r="J13" s="219"/>
    </row>
    <row r="14" spans="1:100" hidden="1" x14ac:dyDescent="0.2">
      <c r="A14" s="30" t="s">
        <v>3</v>
      </c>
      <c r="B14" s="276"/>
      <c r="C14" s="276"/>
      <c r="D14" s="276" t="s">
        <v>3851</v>
      </c>
      <c r="E14" s="238"/>
      <c r="F14" s="53" t="s">
        <v>5020</v>
      </c>
      <c r="G14" s="236" t="s">
        <v>2</v>
      </c>
      <c r="H14" s="214"/>
      <c r="I14" s="215"/>
      <c r="J14" s="216"/>
    </row>
    <row r="15" spans="1:100" hidden="1" x14ac:dyDescent="0.2">
      <c r="A15" s="30" t="s">
        <v>56</v>
      </c>
      <c r="B15" s="240"/>
      <c r="C15" s="233" t="s">
        <v>1895</v>
      </c>
      <c r="D15" s="234"/>
      <c r="E15" s="235"/>
      <c r="F15" s="53" t="s">
        <v>1896</v>
      </c>
      <c r="G15" s="236" t="s">
        <v>28</v>
      </c>
      <c r="H15" s="214"/>
      <c r="I15" s="215"/>
      <c r="J15" s="216"/>
    </row>
    <row r="16" spans="1:100" hidden="1" x14ac:dyDescent="0.2">
      <c r="A16" s="30"/>
      <c r="B16" s="237"/>
      <c r="C16" s="238"/>
      <c r="D16" s="234"/>
      <c r="E16" s="238"/>
      <c r="F16" s="53"/>
      <c r="G16" s="239"/>
      <c r="H16" s="217"/>
      <c r="I16" s="218"/>
      <c r="J16" s="219"/>
    </row>
    <row r="17" spans="1:10" hidden="1" x14ac:dyDescent="0.2">
      <c r="A17" s="30" t="s">
        <v>56</v>
      </c>
      <c r="B17" s="240"/>
      <c r="C17" s="233" t="s">
        <v>1897</v>
      </c>
      <c r="D17" s="234"/>
      <c r="E17" s="235"/>
      <c r="F17" s="53" t="s">
        <v>4222</v>
      </c>
      <c r="G17" s="236" t="s">
        <v>28</v>
      </c>
      <c r="H17" s="214"/>
      <c r="I17" s="215"/>
      <c r="J17" s="216"/>
    </row>
    <row r="18" spans="1:10" hidden="1" x14ac:dyDescent="0.2">
      <c r="A18" s="30"/>
      <c r="B18" s="237"/>
      <c r="C18" s="238"/>
      <c r="D18" s="234"/>
      <c r="E18" s="238"/>
      <c r="F18" s="53"/>
      <c r="G18" s="239"/>
      <c r="H18" s="217"/>
      <c r="I18" s="218"/>
      <c r="J18" s="219"/>
    </row>
    <row r="19" spans="1:10" x14ac:dyDescent="0.2">
      <c r="A19" s="30" t="s">
        <v>56</v>
      </c>
      <c r="B19" s="240"/>
      <c r="C19" s="233" t="s">
        <v>1898</v>
      </c>
      <c r="D19" s="234"/>
      <c r="E19" s="235"/>
      <c r="F19" s="53" t="s">
        <v>1899</v>
      </c>
      <c r="G19" s="236"/>
      <c r="H19" s="214"/>
      <c r="I19" s="215"/>
      <c r="J19" s="216"/>
    </row>
    <row r="20" spans="1:10" x14ac:dyDescent="0.2">
      <c r="A20" s="30"/>
      <c r="B20" s="237"/>
      <c r="C20" s="238"/>
      <c r="D20" s="234"/>
      <c r="E20" s="238"/>
      <c r="F20" s="53"/>
      <c r="G20" s="239"/>
      <c r="H20" s="217"/>
      <c r="I20" s="218"/>
      <c r="J20" s="219"/>
    </row>
    <row r="21" spans="1:10" ht="22.8" x14ac:dyDescent="0.2">
      <c r="A21" s="30" t="s">
        <v>3</v>
      </c>
      <c r="B21" s="240"/>
      <c r="C21" s="233"/>
      <c r="D21" s="234" t="s">
        <v>3850</v>
      </c>
      <c r="E21" s="235"/>
      <c r="F21" s="53" t="s">
        <v>5396</v>
      </c>
      <c r="G21" s="236" t="s">
        <v>28</v>
      </c>
      <c r="H21" s="214">
        <v>30000</v>
      </c>
      <c r="I21" s="56"/>
      <c r="J21" s="216">
        <f>IF(ISNUMBER(H21),H21*I21,IF(H21="-","rate only"," "))</f>
        <v>0</v>
      </c>
    </row>
    <row r="22" spans="1:10" x14ac:dyDescent="0.2">
      <c r="A22" s="30"/>
      <c r="B22" s="237"/>
      <c r="C22" s="238"/>
      <c r="D22" s="234"/>
      <c r="E22" s="238"/>
      <c r="F22" s="53"/>
      <c r="G22" s="239"/>
      <c r="H22" s="217"/>
      <c r="I22" s="218"/>
      <c r="J22" s="219"/>
    </row>
    <row r="23" spans="1:10" hidden="1" x14ac:dyDescent="0.2">
      <c r="A23" s="30" t="s">
        <v>56</v>
      </c>
      <c r="B23" s="240"/>
      <c r="C23" s="233" t="s">
        <v>1900</v>
      </c>
      <c r="D23" s="234"/>
      <c r="E23" s="235"/>
      <c r="F23" s="53" t="s">
        <v>1901</v>
      </c>
      <c r="G23" s="236" t="s">
        <v>2</v>
      </c>
      <c r="H23" s="214"/>
      <c r="I23" s="215"/>
      <c r="J23" s="216"/>
    </row>
    <row r="24" spans="1:10" hidden="1" x14ac:dyDescent="0.2">
      <c r="A24" s="30"/>
      <c r="B24" s="237"/>
      <c r="C24" s="238"/>
      <c r="D24" s="234"/>
      <c r="E24" s="238"/>
      <c r="F24" s="53"/>
      <c r="G24" s="239"/>
      <c r="H24" s="217"/>
      <c r="I24" s="218"/>
      <c r="J24" s="219"/>
    </row>
    <row r="25" spans="1:10" hidden="1" x14ac:dyDescent="0.2">
      <c r="A25" s="30" t="s">
        <v>56</v>
      </c>
      <c r="B25" s="240"/>
      <c r="C25" s="233" t="s">
        <v>1902</v>
      </c>
      <c r="D25" s="234"/>
      <c r="E25" s="235"/>
      <c r="F25" s="53" t="s">
        <v>1903</v>
      </c>
      <c r="G25" s="236" t="s">
        <v>2</v>
      </c>
      <c r="H25" s="214"/>
      <c r="I25" s="215"/>
      <c r="J25" s="216"/>
    </row>
    <row r="26" spans="1:10" hidden="1" x14ac:dyDescent="0.2">
      <c r="A26" s="30"/>
      <c r="B26" s="237"/>
      <c r="C26" s="238"/>
      <c r="D26" s="234"/>
      <c r="E26" s="238"/>
      <c r="F26" s="53"/>
      <c r="G26" s="239"/>
      <c r="H26" s="217"/>
      <c r="I26" s="218"/>
      <c r="J26" s="219"/>
    </row>
    <row r="27" spans="1:10" x14ac:dyDescent="0.2">
      <c r="A27" s="30"/>
      <c r="B27" s="237"/>
      <c r="C27" s="238"/>
      <c r="D27" s="234"/>
      <c r="E27" s="238"/>
      <c r="F27" s="53"/>
      <c r="G27" s="239"/>
      <c r="H27" s="217"/>
      <c r="I27" s="218"/>
      <c r="J27" s="219"/>
    </row>
    <row r="28" spans="1:10" x14ac:dyDescent="0.2">
      <c r="A28" s="30"/>
      <c r="B28" s="237"/>
      <c r="C28" s="238"/>
      <c r="D28" s="234"/>
      <c r="E28" s="238"/>
      <c r="F28" s="53"/>
      <c r="G28" s="239"/>
      <c r="H28" s="217"/>
      <c r="I28" s="218"/>
      <c r="J28" s="219"/>
    </row>
    <row r="29" spans="1:10" x14ac:dyDescent="0.2">
      <c r="A29" s="30"/>
      <c r="B29" s="237"/>
      <c r="C29" s="238"/>
      <c r="D29" s="234"/>
      <c r="E29" s="238"/>
      <c r="F29" s="53"/>
      <c r="G29" s="239"/>
      <c r="H29" s="217"/>
      <c r="I29" s="218"/>
      <c r="J29" s="219"/>
    </row>
    <row r="30" spans="1:10" x14ac:dyDescent="0.2">
      <c r="A30" s="30"/>
      <c r="B30" s="237"/>
      <c r="C30" s="238"/>
      <c r="D30" s="234"/>
      <c r="E30" s="238"/>
      <c r="F30" s="53"/>
      <c r="G30" s="239"/>
      <c r="H30" s="217"/>
      <c r="I30" s="218"/>
      <c r="J30" s="219"/>
    </row>
    <row r="31" spans="1:10" x14ac:dyDescent="0.2">
      <c r="A31" s="30"/>
      <c r="B31" s="237"/>
      <c r="C31" s="238"/>
      <c r="D31" s="234"/>
      <c r="E31" s="238"/>
      <c r="F31" s="53"/>
      <c r="G31" s="239"/>
      <c r="H31" s="217"/>
      <c r="I31" s="218"/>
      <c r="J31" s="219"/>
    </row>
    <row r="32" spans="1:10" x14ac:dyDescent="0.2">
      <c r="A32" s="30"/>
      <c r="B32" s="237"/>
      <c r="C32" s="238"/>
      <c r="D32" s="234"/>
      <c r="E32" s="238"/>
      <c r="F32" s="53"/>
      <c r="G32" s="239"/>
      <c r="H32" s="217"/>
      <c r="I32" s="218"/>
      <c r="J32" s="219"/>
    </row>
    <row r="33" spans="1:10" x14ac:dyDescent="0.2">
      <c r="A33" s="30"/>
      <c r="B33" s="237"/>
      <c r="C33" s="238"/>
      <c r="D33" s="234"/>
      <c r="E33" s="238"/>
      <c r="F33" s="53"/>
      <c r="G33" s="239"/>
      <c r="H33" s="217"/>
      <c r="I33" s="218"/>
      <c r="J33" s="219"/>
    </row>
    <row r="34" spans="1:10" x14ac:dyDescent="0.2">
      <c r="A34" s="30"/>
      <c r="B34" s="237"/>
      <c r="C34" s="238"/>
      <c r="D34" s="234"/>
      <c r="E34" s="238"/>
      <c r="F34" s="53"/>
      <c r="G34" s="239"/>
      <c r="H34" s="217"/>
      <c r="I34" s="218"/>
      <c r="J34" s="219"/>
    </row>
    <row r="35" spans="1:10" x14ac:dyDescent="0.2">
      <c r="A35" s="30"/>
      <c r="B35" s="237"/>
      <c r="C35" s="238"/>
      <c r="D35" s="234"/>
      <c r="E35" s="238"/>
      <c r="F35" s="53"/>
      <c r="G35" s="239"/>
      <c r="H35" s="217"/>
      <c r="I35" s="218"/>
      <c r="J35" s="219"/>
    </row>
    <row r="36" spans="1:10" x14ac:dyDescent="0.2">
      <c r="A36" s="30"/>
      <c r="B36" s="237"/>
      <c r="C36" s="238"/>
      <c r="D36" s="234"/>
      <c r="E36" s="238"/>
      <c r="F36" s="53"/>
      <c r="G36" s="239"/>
      <c r="H36" s="217"/>
      <c r="I36" s="218"/>
      <c r="J36" s="219"/>
    </row>
    <row r="37" spans="1:10" x14ac:dyDescent="0.2">
      <c r="A37" s="30"/>
      <c r="B37" s="237"/>
      <c r="C37" s="238"/>
      <c r="D37" s="234"/>
      <c r="E37" s="238"/>
      <c r="F37" s="53"/>
      <c r="G37" s="239"/>
      <c r="H37" s="217"/>
      <c r="I37" s="218"/>
      <c r="J37" s="219"/>
    </row>
    <row r="38" spans="1:10" x14ac:dyDescent="0.2">
      <c r="A38" s="30"/>
      <c r="B38" s="237"/>
      <c r="C38" s="238"/>
      <c r="D38" s="234"/>
      <c r="E38" s="238"/>
      <c r="F38" s="53"/>
      <c r="G38" s="239"/>
      <c r="H38" s="217"/>
      <c r="I38" s="218"/>
      <c r="J38" s="219"/>
    </row>
    <row r="39" spans="1:10" x14ac:dyDescent="0.2">
      <c r="A39" s="30"/>
      <c r="B39" s="237"/>
      <c r="C39" s="238"/>
      <c r="D39" s="234"/>
      <c r="E39" s="238"/>
      <c r="F39" s="53"/>
      <c r="G39" s="239"/>
      <c r="H39" s="217"/>
      <c r="I39" s="218"/>
      <c r="J39" s="219"/>
    </row>
    <row r="40" spans="1:10" x14ac:dyDescent="0.2">
      <c r="A40" s="30"/>
      <c r="B40" s="237"/>
      <c r="C40" s="238"/>
      <c r="D40" s="234"/>
      <c r="E40" s="238"/>
      <c r="F40" s="53"/>
      <c r="G40" s="239"/>
      <c r="H40" s="217"/>
      <c r="I40" s="218"/>
      <c r="J40" s="219"/>
    </row>
    <row r="41" spans="1:10" x14ac:dyDescent="0.2">
      <c r="A41" s="30"/>
      <c r="B41" s="237"/>
      <c r="C41" s="238"/>
      <c r="D41" s="234"/>
      <c r="E41" s="238"/>
      <c r="F41" s="53"/>
      <c r="G41" s="239"/>
      <c r="H41" s="217"/>
      <c r="I41" s="218"/>
      <c r="J41" s="219"/>
    </row>
    <row r="42" spans="1:10" x14ac:dyDescent="0.2">
      <c r="A42" s="30"/>
      <c r="B42" s="237"/>
      <c r="C42" s="238"/>
      <c r="D42" s="234"/>
      <c r="E42" s="238"/>
      <c r="F42" s="53"/>
      <c r="G42" s="239"/>
      <c r="H42" s="217"/>
      <c r="I42" s="218"/>
      <c r="J42" s="219"/>
    </row>
    <row r="43" spans="1:10" x14ac:dyDescent="0.2">
      <c r="A43" s="30"/>
      <c r="B43" s="237"/>
      <c r="C43" s="238"/>
      <c r="D43" s="234"/>
      <c r="E43" s="238"/>
      <c r="F43" s="53"/>
      <c r="G43" s="239"/>
      <c r="H43" s="217"/>
      <c r="I43" s="218"/>
      <c r="J43" s="219"/>
    </row>
    <row r="44" spans="1:10" x14ac:dyDescent="0.2">
      <c r="A44" s="30"/>
      <c r="B44" s="237"/>
      <c r="C44" s="238"/>
      <c r="D44" s="234"/>
      <c r="E44" s="238"/>
      <c r="F44" s="53"/>
      <c r="G44" s="239"/>
      <c r="H44" s="217"/>
      <c r="I44" s="218"/>
      <c r="J44" s="219"/>
    </row>
    <row r="45" spans="1:10" x14ac:dyDescent="0.2">
      <c r="A45" s="30"/>
      <c r="B45" s="237"/>
      <c r="C45" s="238"/>
      <c r="D45" s="234"/>
      <c r="E45" s="238"/>
      <c r="F45" s="53"/>
      <c r="G45" s="239"/>
      <c r="H45" s="217"/>
      <c r="I45" s="218"/>
      <c r="J45" s="219"/>
    </row>
    <row r="46" spans="1:10" x14ac:dyDescent="0.2">
      <c r="A46" s="30"/>
      <c r="B46" s="237"/>
      <c r="C46" s="238"/>
      <c r="D46" s="234"/>
      <c r="E46" s="238"/>
      <c r="F46" s="53"/>
      <c r="G46" s="239"/>
      <c r="H46" s="217"/>
      <c r="I46" s="218"/>
      <c r="J46" s="219"/>
    </row>
    <row r="47" spans="1:10" x14ac:dyDescent="0.2">
      <c r="A47" s="30"/>
      <c r="B47" s="237"/>
      <c r="C47" s="238"/>
      <c r="D47" s="234"/>
      <c r="E47" s="238"/>
      <c r="F47" s="53"/>
      <c r="G47" s="239"/>
      <c r="H47" s="217"/>
      <c r="I47" s="218"/>
      <c r="J47" s="219"/>
    </row>
    <row r="48" spans="1:10" x14ac:dyDescent="0.2">
      <c r="A48" s="30"/>
      <c r="B48" s="237"/>
      <c r="C48" s="238"/>
      <c r="D48" s="234"/>
      <c r="E48" s="238"/>
      <c r="F48" s="53"/>
      <c r="G48" s="239"/>
      <c r="H48" s="217"/>
      <c r="I48" s="218"/>
      <c r="J48" s="219"/>
    </row>
    <row r="49" spans="1:10" x14ac:dyDescent="0.2">
      <c r="A49" s="30"/>
      <c r="B49" s="237"/>
      <c r="C49" s="238"/>
      <c r="D49" s="234"/>
      <c r="E49" s="238"/>
      <c r="F49" s="53"/>
      <c r="G49" s="239"/>
      <c r="H49" s="217"/>
      <c r="I49" s="218"/>
      <c r="J49" s="219"/>
    </row>
    <row r="50" spans="1:10" x14ac:dyDescent="0.2">
      <c r="A50" s="30"/>
      <c r="B50" s="237"/>
      <c r="C50" s="238"/>
      <c r="D50" s="234"/>
      <c r="E50" s="238"/>
      <c r="F50" s="53"/>
      <c r="G50" s="239"/>
      <c r="H50" s="217"/>
      <c r="I50" s="218"/>
      <c r="J50" s="219"/>
    </row>
    <row r="51" spans="1:10" x14ac:dyDescent="0.2">
      <c r="A51" s="30"/>
      <c r="B51" s="237"/>
      <c r="C51" s="238"/>
      <c r="D51" s="234"/>
      <c r="E51" s="238"/>
      <c r="F51" s="53"/>
      <c r="G51" s="239"/>
      <c r="H51" s="217"/>
      <c r="I51" s="218"/>
      <c r="J51" s="219"/>
    </row>
    <row r="52" spans="1:10" x14ac:dyDescent="0.2">
      <c r="A52" s="30"/>
      <c r="B52" s="237"/>
      <c r="C52" s="238"/>
      <c r="D52" s="234"/>
      <c r="E52" s="238"/>
      <c r="F52" s="53"/>
      <c r="G52" s="239"/>
      <c r="H52" s="217"/>
      <c r="I52" s="218"/>
      <c r="J52" s="219"/>
    </row>
    <row r="53" spans="1:10" x14ac:dyDescent="0.2">
      <c r="A53" s="30"/>
      <c r="B53" s="237"/>
      <c r="C53" s="238"/>
      <c r="D53" s="234"/>
      <c r="E53" s="238"/>
      <c r="F53" s="53"/>
      <c r="G53" s="239"/>
      <c r="H53" s="217"/>
      <c r="I53" s="218"/>
      <c r="J53" s="219"/>
    </row>
    <row r="54" spans="1:10" x14ac:dyDescent="0.2">
      <c r="A54" s="30"/>
      <c r="B54" s="237"/>
      <c r="C54" s="238"/>
      <c r="D54" s="234"/>
      <c r="E54" s="238"/>
      <c r="F54" s="53"/>
      <c r="G54" s="239"/>
      <c r="H54" s="217"/>
      <c r="I54" s="218"/>
      <c r="J54" s="219"/>
    </row>
    <row r="55" spans="1:10" x14ac:dyDescent="0.2">
      <c r="A55" s="30"/>
      <c r="B55" s="237"/>
      <c r="C55" s="238"/>
      <c r="D55" s="234"/>
      <c r="E55" s="238"/>
      <c r="F55" s="53"/>
      <c r="G55" s="239"/>
      <c r="H55" s="217"/>
      <c r="I55" s="218"/>
      <c r="J55" s="219"/>
    </row>
    <row r="56" spans="1:10" x14ac:dyDescent="0.2">
      <c r="A56" s="30"/>
      <c r="B56" s="237"/>
      <c r="C56" s="238"/>
      <c r="D56" s="234"/>
      <c r="E56" s="238"/>
      <c r="F56" s="53"/>
      <c r="G56" s="239"/>
      <c r="H56" s="217"/>
      <c r="I56" s="218"/>
      <c r="J56" s="219"/>
    </row>
    <row r="57" spans="1:10" x14ac:dyDescent="0.2">
      <c r="A57" s="30"/>
      <c r="B57" s="237"/>
      <c r="C57" s="238"/>
      <c r="D57" s="234"/>
      <c r="E57" s="238"/>
      <c r="F57" s="53"/>
      <c r="G57" s="239"/>
      <c r="H57" s="217"/>
      <c r="I57" s="218"/>
      <c r="J57" s="219"/>
    </row>
    <row r="58" spans="1:10" x14ac:dyDescent="0.2">
      <c r="A58" s="30"/>
      <c r="B58" s="237"/>
      <c r="C58" s="238"/>
      <c r="D58" s="234"/>
      <c r="E58" s="238"/>
      <c r="F58" s="53"/>
      <c r="G58" s="239"/>
      <c r="H58" s="217"/>
      <c r="I58" s="218"/>
      <c r="J58" s="219"/>
    </row>
    <row r="59" spans="1:10" x14ac:dyDescent="0.2">
      <c r="A59" s="30"/>
      <c r="B59" s="237"/>
      <c r="C59" s="238"/>
      <c r="D59" s="234"/>
      <c r="E59" s="238"/>
      <c r="F59" s="53"/>
      <c r="G59" s="239"/>
      <c r="H59" s="217"/>
      <c r="I59" s="218"/>
      <c r="J59" s="219"/>
    </row>
    <row r="60" spans="1:10" x14ac:dyDescent="0.2">
      <c r="A60" s="30"/>
      <c r="B60" s="237"/>
      <c r="C60" s="238"/>
      <c r="D60" s="234"/>
      <c r="E60" s="238"/>
      <c r="F60" s="53"/>
      <c r="G60" s="239"/>
      <c r="H60" s="217"/>
      <c r="I60" s="218"/>
      <c r="J60" s="219"/>
    </row>
    <row r="61" spans="1:10" x14ac:dyDescent="0.2">
      <c r="A61" s="30"/>
      <c r="B61" s="237"/>
      <c r="C61" s="238"/>
      <c r="D61" s="234"/>
      <c r="E61" s="238"/>
      <c r="F61" s="53"/>
      <c r="G61" s="239"/>
      <c r="H61" s="217"/>
      <c r="I61" s="218"/>
      <c r="J61" s="219"/>
    </row>
    <row r="62" spans="1:10" x14ac:dyDescent="0.2">
      <c r="A62" s="30"/>
      <c r="B62" s="237"/>
      <c r="C62" s="238"/>
      <c r="D62" s="234"/>
      <c r="E62" s="238"/>
      <c r="F62" s="53"/>
      <c r="G62" s="239"/>
      <c r="H62" s="217"/>
      <c r="I62" s="218"/>
      <c r="J62" s="219"/>
    </row>
    <row r="63" spans="1:10" x14ac:dyDescent="0.2">
      <c r="A63" s="30"/>
      <c r="B63" s="237"/>
      <c r="C63" s="238"/>
      <c r="D63" s="234"/>
      <c r="E63" s="238"/>
      <c r="F63" s="53"/>
      <c r="G63" s="239"/>
      <c r="H63" s="217"/>
      <c r="I63" s="218"/>
      <c r="J63" s="219"/>
    </row>
    <row r="64" spans="1:10" x14ac:dyDescent="0.2">
      <c r="A64" s="30"/>
      <c r="B64" s="237"/>
      <c r="C64" s="238"/>
      <c r="D64" s="234"/>
      <c r="E64" s="238"/>
      <c r="F64" s="53"/>
      <c r="G64" s="239"/>
      <c r="H64" s="217"/>
      <c r="I64" s="218"/>
      <c r="J64" s="219"/>
    </row>
    <row r="65" spans="1:10" x14ac:dyDescent="0.2">
      <c r="A65" s="30"/>
      <c r="B65" s="237"/>
      <c r="C65" s="238"/>
      <c r="D65" s="234"/>
      <c r="E65" s="238"/>
      <c r="F65" s="53"/>
      <c r="G65" s="239"/>
      <c r="H65" s="217"/>
      <c r="I65" s="218"/>
      <c r="J65" s="219"/>
    </row>
    <row r="66" spans="1:10" x14ac:dyDescent="0.2">
      <c r="A66" s="30"/>
      <c r="B66" s="237"/>
      <c r="C66" s="238"/>
      <c r="D66" s="234"/>
      <c r="E66" s="238"/>
      <c r="F66" s="53"/>
      <c r="G66" s="239"/>
      <c r="H66" s="217"/>
      <c r="I66" s="218"/>
      <c r="J66" s="219"/>
    </row>
    <row r="67" spans="1:10" x14ac:dyDescent="0.2">
      <c r="A67" s="30"/>
      <c r="B67" s="237"/>
      <c r="C67" s="238"/>
      <c r="D67" s="234"/>
      <c r="E67" s="238"/>
      <c r="F67" s="53"/>
      <c r="G67" s="239"/>
      <c r="H67" s="217"/>
      <c r="I67" s="218"/>
      <c r="J67" s="219"/>
    </row>
    <row r="68" spans="1:10" x14ac:dyDescent="0.2">
      <c r="A68" s="30"/>
      <c r="B68" s="237"/>
      <c r="C68" s="238"/>
      <c r="D68" s="234"/>
      <c r="E68" s="238"/>
      <c r="F68" s="53"/>
      <c r="G68" s="239"/>
      <c r="H68" s="217"/>
      <c r="I68" s="218"/>
      <c r="J68" s="219"/>
    </row>
    <row r="69" spans="1:10" x14ac:dyDescent="0.2">
      <c r="A69" s="30"/>
      <c r="B69" s="237"/>
      <c r="C69" s="238"/>
      <c r="D69" s="234"/>
      <c r="E69" s="238"/>
      <c r="F69" s="53"/>
      <c r="G69" s="239"/>
      <c r="H69" s="217"/>
      <c r="I69" s="218"/>
      <c r="J69" s="219"/>
    </row>
    <row r="70" spans="1:10" x14ac:dyDescent="0.2">
      <c r="A70" s="30"/>
      <c r="B70" s="237"/>
      <c r="C70" s="238"/>
      <c r="D70" s="234"/>
      <c r="E70" s="238"/>
      <c r="F70" s="53"/>
      <c r="G70" s="239"/>
      <c r="H70" s="217"/>
      <c r="I70" s="218"/>
      <c r="J70" s="219"/>
    </row>
    <row r="71" spans="1:10" x14ac:dyDescent="0.2">
      <c r="A71" s="30"/>
      <c r="B71" s="237"/>
      <c r="C71" s="238"/>
      <c r="D71" s="234"/>
      <c r="E71" s="238"/>
      <c r="F71" s="53"/>
      <c r="G71" s="239"/>
      <c r="H71" s="217"/>
      <c r="I71" s="218"/>
      <c r="J71" s="219"/>
    </row>
    <row r="72" spans="1:10" x14ac:dyDescent="0.2">
      <c r="A72" s="30"/>
      <c r="B72" s="237"/>
      <c r="C72" s="238"/>
      <c r="D72" s="234"/>
      <c r="E72" s="238"/>
      <c r="F72" s="53"/>
      <c r="G72" s="239"/>
      <c r="H72" s="217"/>
      <c r="I72" s="218"/>
      <c r="J72" s="219"/>
    </row>
    <row r="73" spans="1:10" x14ac:dyDescent="0.2">
      <c r="A73" s="30"/>
      <c r="B73" s="237"/>
      <c r="C73" s="238"/>
      <c r="D73" s="234"/>
      <c r="E73" s="238"/>
      <c r="F73" s="53"/>
      <c r="G73" s="239"/>
      <c r="H73" s="217"/>
      <c r="I73" s="218"/>
      <c r="J73" s="219"/>
    </row>
    <row r="74" spans="1:10" x14ac:dyDescent="0.2">
      <c r="A74" s="30"/>
      <c r="B74" s="237"/>
      <c r="C74" s="238"/>
      <c r="D74" s="234"/>
      <c r="E74" s="238"/>
      <c r="F74" s="53"/>
      <c r="G74" s="239"/>
      <c r="H74" s="217"/>
      <c r="I74" s="218"/>
      <c r="J74" s="219"/>
    </row>
    <row r="75" spans="1:10" x14ac:dyDescent="0.2">
      <c r="A75" s="30"/>
      <c r="B75" s="237"/>
      <c r="C75" s="238"/>
      <c r="D75" s="234"/>
      <c r="E75" s="238"/>
      <c r="F75" s="53"/>
      <c r="G75" s="239"/>
      <c r="H75" s="217"/>
      <c r="I75" s="218"/>
      <c r="J75" s="219"/>
    </row>
    <row r="76" spans="1:10" x14ac:dyDescent="0.2">
      <c r="A76" s="30"/>
      <c r="B76" s="237"/>
      <c r="C76" s="238"/>
      <c r="D76" s="234"/>
      <c r="E76" s="238"/>
      <c r="F76" s="53"/>
      <c r="G76" s="239"/>
      <c r="H76" s="217"/>
      <c r="I76" s="218"/>
      <c r="J76" s="219"/>
    </row>
    <row r="77" spans="1:10" s="110" customFormat="1" x14ac:dyDescent="0.2">
      <c r="A77" s="30" t="s">
        <v>4</v>
      </c>
      <c r="B77" s="83"/>
      <c r="C77" s="84"/>
      <c r="D77" s="84"/>
      <c r="E77" s="84"/>
      <c r="F77" s="85"/>
      <c r="G77" s="86"/>
      <c r="H77" s="229"/>
      <c r="I77" s="241"/>
      <c r="J77" s="89"/>
    </row>
    <row r="78" spans="1:10" s="110" customFormat="1" ht="12" x14ac:dyDescent="0.2">
      <c r="A78" s="30" t="s">
        <v>4</v>
      </c>
      <c r="B78" s="90" t="s">
        <v>3857</v>
      </c>
      <c r="C78" s="242"/>
      <c r="D78" s="242"/>
      <c r="E78" s="242"/>
      <c r="F78" s="243"/>
      <c r="G78" s="30"/>
      <c r="H78" s="230"/>
      <c r="I78" s="244"/>
      <c r="J78" s="198">
        <f>SUM(J8:J76)</f>
        <v>0</v>
      </c>
    </row>
    <row r="79" spans="1:10" s="110" customFormat="1" x14ac:dyDescent="0.2">
      <c r="A79" s="30" t="s">
        <v>4</v>
      </c>
      <c r="B79" s="96"/>
      <c r="C79" s="97"/>
      <c r="D79" s="97"/>
      <c r="E79" s="97"/>
      <c r="F79" s="98"/>
      <c r="G79" s="99"/>
      <c r="H79" s="231"/>
      <c r="I79" s="245"/>
      <c r="J79" s="102"/>
    </row>
  </sheetData>
  <sheetProtection algorithmName="SHA-512" hashValue="ONK77vyBivSDOcn08fkrrzzIZHnHQK4lgrZHlUM1YkxHac+heVie8OtMTRfpBm/gajqIU5umW4yO+pX1kCG0dw==" saltValue="Hfi9djEO5y7vV2tbqodsFQ==" spinCount="100000" sheet="1" objects="1" scenarios="1"/>
  <dataConsolidate link="1"/>
  <pageMargins left="0.59055118110236227" right="0.19685039370078741" top="0.59055118110236227" bottom="0.59055118110236227" header="0.19685039370078741" footer="0.19685039370078741"/>
  <pageSetup paperSize="9" firstPageNumber="6" orientation="portrait" cellComments="atEnd" r:id="rId1"/>
  <headerFooter>
    <oddFooter>&amp;RC3-&amp;P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>
    <tabColor rgb="FFFFFF00"/>
  </sheetPr>
  <dimension ref="A1:DI17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5022</v>
      </c>
      <c r="C2" s="128" t="s">
        <v>909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SUBTOTAL(9,M$7:M931)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909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1907</v>
      </c>
      <c r="C8" s="151"/>
      <c r="D8" s="154"/>
      <c r="E8" s="51"/>
      <c r="F8" s="43" t="s">
        <v>1909</v>
      </c>
      <c r="G8" s="54"/>
      <c r="H8" s="55"/>
      <c r="I8" s="56"/>
      <c r="J8" s="57"/>
      <c r="K8" s="58"/>
      <c r="L8" s="56"/>
      <c r="M8" s="56" t="str">
        <f t="shared" ref="M8:M13" si="0"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22.8" x14ac:dyDescent="0.2">
      <c r="A9" s="30" t="s">
        <v>3</v>
      </c>
      <c r="B9" s="155"/>
      <c r="C9" s="155" t="s">
        <v>1908</v>
      </c>
      <c r="D9" s="154"/>
      <c r="E9" s="51"/>
      <c r="F9" s="31" t="s">
        <v>4220</v>
      </c>
      <c r="G9" s="54" t="s">
        <v>19</v>
      </c>
      <c r="H9" s="55"/>
      <c r="I9" s="56"/>
      <c r="J9" s="57"/>
      <c r="K9" s="58"/>
      <c r="L9" s="56"/>
      <c r="M9" s="56" t="str">
        <f t="shared" si="0"/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 t="s">
        <v>3</v>
      </c>
      <c r="B10" s="155"/>
      <c r="C10" s="155" t="s">
        <v>1910</v>
      </c>
      <c r="D10" s="154"/>
      <c r="E10" s="51"/>
      <c r="F10" s="31" t="s">
        <v>3767</v>
      </c>
      <c r="G10" s="54" t="s">
        <v>28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 t="s">
        <v>3</v>
      </c>
      <c r="B11" s="155"/>
      <c r="C11" s="155" t="s">
        <v>1911</v>
      </c>
      <c r="D11" s="154"/>
      <c r="E11" s="51"/>
      <c r="F11" s="31" t="s">
        <v>1912</v>
      </c>
      <c r="G11" s="54" t="s">
        <v>28</v>
      </c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 t="s">
        <v>3</v>
      </c>
      <c r="B12" s="155"/>
      <c r="C12" s="155" t="s">
        <v>1913</v>
      </c>
      <c r="D12" s="154"/>
      <c r="E12" s="51"/>
      <c r="F12" s="31" t="s">
        <v>1914</v>
      </c>
      <c r="G12" s="54" t="s">
        <v>28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 t="s">
        <v>3</v>
      </c>
      <c r="B13" s="155"/>
      <c r="C13" s="155" t="s">
        <v>1915</v>
      </c>
      <c r="D13" s="154"/>
      <c r="E13" s="51"/>
      <c r="F13" s="31" t="s">
        <v>1916</v>
      </c>
      <c r="G13" s="54" t="s">
        <v>1511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0" customFormat="1" x14ac:dyDescent="0.2">
      <c r="A14" s="30" t="s">
        <v>4</v>
      </c>
      <c r="B14" s="83"/>
      <c r="C14" s="84"/>
      <c r="D14" s="84"/>
      <c r="E14" s="84"/>
      <c r="F14" s="85"/>
      <c r="G14" s="86"/>
      <c r="H14" s="87"/>
      <c r="I14" s="88"/>
      <c r="J14" s="89"/>
      <c r="K14" s="22"/>
      <c r="L14" s="67"/>
      <c r="M14" s="68"/>
      <c r="N14" s="109"/>
    </row>
    <row r="15" spans="1:113" s="110" customFormat="1" ht="12" x14ac:dyDescent="0.2">
      <c r="A15" s="30" t="s">
        <v>4</v>
      </c>
      <c r="B15" s="90" t="s">
        <v>3857</v>
      </c>
      <c r="C15" s="91"/>
      <c r="D15" s="91"/>
      <c r="E15" s="91"/>
      <c r="F15" s="92"/>
      <c r="G15" s="30"/>
      <c r="H15" s="93"/>
      <c r="I15" s="94"/>
      <c r="J15" s="95"/>
      <c r="K15" s="22"/>
      <c r="L15" s="72"/>
      <c r="M15" s="73">
        <f>SUBTOTAL(9,M$10:M13)</f>
        <v>0</v>
      </c>
      <c r="N15" s="109"/>
    </row>
    <row r="16" spans="1:113" s="110" customFormat="1" x14ac:dyDescent="0.2">
      <c r="A16" s="30" t="s">
        <v>4</v>
      </c>
      <c r="B16" s="96"/>
      <c r="C16" s="97"/>
      <c r="D16" s="97"/>
      <c r="E16" s="97"/>
      <c r="F16" s="98"/>
      <c r="G16" s="99"/>
      <c r="H16" s="100"/>
      <c r="I16" s="101"/>
      <c r="J16" s="102"/>
      <c r="K16" s="22"/>
      <c r="L16" s="81"/>
      <c r="M16" s="82"/>
      <c r="N16" s="109"/>
    </row>
    <row r="17" spans="2:14" s="113" customFormat="1" x14ac:dyDescent="0.2">
      <c r="B17" s="135"/>
      <c r="C17" s="135"/>
      <c r="D17" s="135"/>
      <c r="E17" s="114"/>
      <c r="F17" s="115"/>
      <c r="G17" s="112"/>
      <c r="H17" s="112"/>
      <c r="I17" s="136"/>
      <c r="J17" s="136"/>
      <c r="K17" s="136"/>
      <c r="L17" s="136"/>
      <c r="M17" s="136"/>
      <c r="N17" s="116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82" orientation="portrait" cellComments="atEnd" useFirstPageNumber="1" r:id="rId1"/>
  <headerFooter>
    <oddFooter>&amp;CPage &amp;P&amp;RPrint date: 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>
    <tabColor rgb="FFFF0000"/>
  </sheetPr>
  <dimension ref="A1:DE72"/>
  <sheetViews>
    <sheetView view="pageBreakPreview" topLeftCell="B1" zoomScaleNormal="75" zoomScaleSheetLayoutView="100" workbookViewId="0">
      <pane xSplit="7" ySplit="7" topLeftCell="I8" activePane="bottomRight" state="frozenSplit"/>
      <selection activeCell="L17" sqref="L17"/>
      <selection pane="topRight" activeCell="L17" sqref="L17"/>
      <selection pane="bottomLeft" activeCell="L17" sqref="L17"/>
      <selection pane="bottomRight" activeCell="N8" sqref="N8"/>
    </sheetView>
  </sheetViews>
  <sheetFormatPr defaultColWidth="9.109375" defaultRowHeight="11.4" x14ac:dyDescent="0.2"/>
  <cols>
    <col min="1" max="1" width="10.44140625" style="113" hidden="1" customWidth="1"/>
    <col min="2" max="2" width="8.33203125" style="252" customWidth="1"/>
    <col min="3" max="3" width="8.6640625" style="252" customWidth="1"/>
    <col min="4" max="4" width="3.33203125" style="252" customWidth="1"/>
    <col min="5" max="5" width="3.33203125" style="253" customWidth="1"/>
    <col min="6" max="6" width="34.6640625" style="254" customWidth="1"/>
    <col min="7" max="7" width="9.6640625" style="117" customWidth="1"/>
    <col min="8" max="8" width="8.6640625" style="117" customWidth="1"/>
    <col min="9" max="9" width="9.6640625" style="255" customWidth="1"/>
    <col min="10" max="10" width="10.6640625" style="255" customWidth="1"/>
    <col min="11" max="109" width="9.109375" style="116"/>
    <col min="110" max="16384" width="9.109375" style="117"/>
  </cols>
  <sheetData>
    <row r="1" spans="1:109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</row>
    <row r="2" spans="1:109" s="108" customFormat="1" ht="12" x14ac:dyDescent="0.25">
      <c r="A2" s="127" t="s">
        <v>5</v>
      </c>
      <c r="B2" s="128" t="s">
        <v>5021</v>
      </c>
      <c r="C2" s="128" t="s">
        <v>908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</row>
    <row r="3" spans="1:109" s="108" customFormat="1" ht="12" x14ac:dyDescent="0.25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</row>
    <row r="4" spans="1:109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</row>
    <row r="5" spans="1:109" s="110" customFormat="1" ht="12" x14ac:dyDescent="0.2">
      <c r="A5" s="30" t="s">
        <v>6</v>
      </c>
      <c r="B5" s="204" t="s">
        <v>54</v>
      </c>
      <c r="C5" s="205"/>
      <c r="D5" s="205"/>
      <c r="E5" s="206"/>
      <c r="F5" s="207" t="s">
        <v>46</v>
      </c>
      <c r="G5" s="207" t="s">
        <v>47</v>
      </c>
      <c r="H5" s="208" t="s">
        <v>3848</v>
      </c>
      <c r="I5" s="208" t="s">
        <v>49</v>
      </c>
      <c r="J5" s="208" t="s">
        <v>3849</v>
      </c>
    </row>
    <row r="6" spans="1:109" s="110" customFormat="1" ht="12" x14ac:dyDescent="0.2">
      <c r="A6" s="30" t="s">
        <v>6</v>
      </c>
      <c r="B6" s="209"/>
      <c r="C6" s="210"/>
      <c r="D6" s="210"/>
      <c r="E6" s="211"/>
      <c r="F6" s="212"/>
      <c r="G6" s="212"/>
      <c r="H6" s="213"/>
      <c r="I6" s="213"/>
      <c r="J6" s="213"/>
    </row>
    <row r="7" spans="1:109" s="110" customFormat="1" ht="12" hidden="1" x14ac:dyDescent="0.2">
      <c r="A7" s="30"/>
      <c r="B7" s="237"/>
      <c r="C7" s="237"/>
      <c r="D7" s="237"/>
      <c r="E7" s="237"/>
      <c r="F7" s="43" t="s">
        <v>908</v>
      </c>
      <c r="G7" s="256"/>
      <c r="H7" s="217"/>
      <c r="I7" s="257"/>
      <c r="J7" s="258"/>
    </row>
    <row r="8" spans="1:109" ht="12" x14ac:dyDescent="0.2">
      <c r="A8" s="30" t="s">
        <v>55</v>
      </c>
      <c r="B8" s="232" t="s">
        <v>1904</v>
      </c>
      <c r="C8" s="233"/>
      <c r="D8" s="234"/>
      <c r="E8" s="235"/>
      <c r="F8" s="43" t="s">
        <v>1905</v>
      </c>
      <c r="G8" s="236"/>
      <c r="H8" s="214"/>
      <c r="I8" s="215"/>
      <c r="J8" s="216"/>
    </row>
    <row r="9" spans="1:109" x14ac:dyDescent="0.2">
      <c r="A9" s="30"/>
      <c r="B9" s="237"/>
      <c r="C9" s="238"/>
      <c r="D9" s="234"/>
      <c r="E9" s="238"/>
      <c r="F9" s="53"/>
      <c r="G9" s="239"/>
      <c r="H9" s="217"/>
      <c r="I9" s="218"/>
      <c r="J9" s="219"/>
    </row>
    <row r="10" spans="1:109" ht="22.8" hidden="1" x14ac:dyDescent="0.2">
      <c r="A10" s="30" t="s">
        <v>3</v>
      </c>
      <c r="B10" s="240"/>
      <c r="C10" s="233" t="s">
        <v>1906</v>
      </c>
      <c r="D10" s="234"/>
      <c r="E10" s="235"/>
      <c r="F10" s="53" t="s">
        <v>4221</v>
      </c>
      <c r="G10" s="236" t="s">
        <v>2</v>
      </c>
      <c r="H10" s="214"/>
      <c r="I10" s="215"/>
      <c r="J10" s="216"/>
    </row>
    <row r="11" spans="1:109" x14ac:dyDescent="0.2">
      <c r="A11" s="30" t="s">
        <v>3</v>
      </c>
      <c r="B11" s="240"/>
      <c r="C11" s="233" t="s">
        <v>5375</v>
      </c>
      <c r="D11" s="234"/>
      <c r="E11" s="235"/>
      <c r="F11" s="53" t="s">
        <v>5480</v>
      </c>
      <c r="G11" s="236" t="s">
        <v>19</v>
      </c>
      <c r="H11" s="214">
        <v>20000</v>
      </c>
      <c r="I11" s="56"/>
      <c r="J11" s="216">
        <f>IF(ISNUMBER(H11),H11*I11,IF(H11="-","rate only"," "))</f>
        <v>0</v>
      </c>
    </row>
    <row r="12" spans="1:109" x14ac:dyDescent="0.2">
      <c r="A12" s="30"/>
      <c r="B12" s="237"/>
      <c r="C12" s="238"/>
      <c r="D12" s="234"/>
      <c r="E12" s="238"/>
      <c r="F12" s="53"/>
      <c r="G12" s="239"/>
      <c r="H12" s="217"/>
      <c r="I12" s="218"/>
      <c r="J12" s="219"/>
    </row>
    <row r="13" spans="1:109" ht="12" x14ac:dyDescent="0.2">
      <c r="A13" s="30"/>
      <c r="B13" s="285" t="s">
        <v>5476</v>
      </c>
      <c r="C13" s="238"/>
      <c r="D13" s="234"/>
      <c r="E13" s="238"/>
      <c r="F13" s="43" t="s">
        <v>5477</v>
      </c>
      <c r="G13" s="239"/>
      <c r="H13" s="217"/>
      <c r="I13" s="218"/>
      <c r="J13" s="219"/>
    </row>
    <row r="14" spans="1:109" x14ac:dyDescent="0.2">
      <c r="A14" s="30"/>
      <c r="B14" s="237"/>
      <c r="C14" s="238"/>
      <c r="D14" s="234"/>
      <c r="E14" s="238"/>
      <c r="F14" s="53"/>
      <c r="G14" s="239"/>
      <c r="H14" s="217"/>
      <c r="I14" s="218"/>
      <c r="J14" s="219"/>
    </row>
    <row r="15" spans="1:109" x14ac:dyDescent="0.2">
      <c r="A15" s="30"/>
      <c r="B15" s="237"/>
      <c r="C15" s="238" t="s">
        <v>5478</v>
      </c>
      <c r="D15" s="234"/>
      <c r="E15" s="238"/>
      <c r="F15" s="53" t="s">
        <v>5479</v>
      </c>
      <c r="G15" s="239" t="s">
        <v>28</v>
      </c>
      <c r="H15" s="217">
        <v>40</v>
      </c>
      <c r="I15" s="104"/>
      <c r="J15" s="219">
        <f>IF(ISNUMBER(H15),H15*I15,IF(H15="-","rate only"," "))</f>
        <v>0</v>
      </c>
    </row>
    <row r="16" spans="1:109" x14ac:dyDescent="0.2">
      <c r="A16" s="30"/>
      <c r="B16" s="237"/>
      <c r="C16" s="238"/>
      <c r="D16" s="234"/>
      <c r="E16" s="238"/>
      <c r="F16" s="53"/>
      <c r="G16" s="239"/>
      <c r="H16" s="217"/>
      <c r="I16" s="218"/>
      <c r="J16" s="219"/>
    </row>
    <row r="17" spans="1:10" x14ac:dyDescent="0.2">
      <c r="A17" s="30"/>
      <c r="B17" s="237"/>
      <c r="C17" s="238"/>
      <c r="D17" s="234"/>
      <c r="E17" s="238"/>
      <c r="F17" s="53"/>
      <c r="G17" s="239"/>
      <c r="H17" s="217"/>
      <c r="I17" s="218"/>
      <c r="J17" s="219"/>
    </row>
    <row r="18" spans="1:10" x14ac:dyDescent="0.2">
      <c r="A18" s="30"/>
      <c r="B18" s="237"/>
      <c r="C18" s="238"/>
      <c r="D18" s="234"/>
      <c r="E18" s="238"/>
      <c r="F18" s="53"/>
      <c r="G18" s="239"/>
      <c r="H18" s="217"/>
      <c r="I18" s="218"/>
      <c r="J18" s="219"/>
    </row>
    <row r="19" spans="1:10" x14ac:dyDescent="0.2">
      <c r="A19" s="30"/>
      <c r="B19" s="237"/>
      <c r="C19" s="238"/>
      <c r="D19" s="234"/>
      <c r="E19" s="238"/>
      <c r="F19" s="53"/>
      <c r="G19" s="239"/>
      <c r="H19" s="217"/>
      <c r="I19" s="218"/>
      <c r="J19" s="219"/>
    </row>
    <row r="20" spans="1:10" x14ac:dyDescent="0.2">
      <c r="A20" s="30"/>
      <c r="B20" s="237"/>
      <c r="C20" s="238"/>
      <c r="D20" s="234"/>
      <c r="E20" s="238"/>
      <c r="F20" s="53"/>
      <c r="G20" s="239"/>
      <c r="H20" s="217"/>
      <c r="I20" s="218"/>
      <c r="J20" s="219"/>
    </row>
    <row r="21" spans="1:10" x14ac:dyDescent="0.2">
      <c r="A21" s="30"/>
      <c r="B21" s="237"/>
      <c r="C21" s="238"/>
      <c r="D21" s="234"/>
      <c r="E21" s="238"/>
      <c r="F21" s="53"/>
      <c r="G21" s="239"/>
      <c r="H21" s="217"/>
      <c r="I21" s="218"/>
      <c r="J21" s="219"/>
    </row>
    <row r="22" spans="1:10" x14ac:dyDescent="0.2">
      <c r="A22" s="30"/>
      <c r="B22" s="237"/>
      <c r="C22" s="238"/>
      <c r="D22" s="234"/>
      <c r="E22" s="238"/>
      <c r="F22" s="53"/>
      <c r="G22" s="239"/>
      <c r="H22" s="217"/>
      <c r="I22" s="218"/>
      <c r="J22" s="219"/>
    </row>
    <row r="23" spans="1:10" x14ac:dyDescent="0.2">
      <c r="A23" s="30"/>
      <c r="B23" s="237"/>
      <c r="C23" s="238"/>
      <c r="D23" s="234"/>
      <c r="E23" s="238"/>
      <c r="F23" s="53"/>
      <c r="G23" s="239"/>
      <c r="H23" s="217"/>
      <c r="I23" s="218"/>
      <c r="J23" s="219"/>
    </row>
    <row r="24" spans="1:10" x14ac:dyDescent="0.2">
      <c r="A24" s="30"/>
      <c r="B24" s="237"/>
      <c r="C24" s="238"/>
      <c r="D24" s="234"/>
      <c r="E24" s="238"/>
      <c r="F24" s="53"/>
      <c r="G24" s="239"/>
      <c r="H24" s="217"/>
      <c r="I24" s="218"/>
      <c r="J24" s="219"/>
    </row>
    <row r="25" spans="1:10" x14ac:dyDescent="0.2">
      <c r="A25" s="30"/>
      <c r="B25" s="237"/>
      <c r="C25" s="238"/>
      <c r="D25" s="234"/>
      <c r="E25" s="238"/>
      <c r="F25" s="53"/>
      <c r="G25" s="239"/>
      <c r="H25" s="217"/>
      <c r="I25" s="218"/>
      <c r="J25" s="219"/>
    </row>
    <row r="26" spans="1:10" x14ac:dyDescent="0.2">
      <c r="A26" s="30"/>
      <c r="B26" s="237"/>
      <c r="C26" s="238"/>
      <c r="D26" s="234"/>
      <c r="E26" s="238"/>
      <c r="F26" s="53"/>
      <c r="G26" s="239"/>
      <c r="H26" s="217"/>
      <c r="I26" s="218"/>
      <c r="J26" s="219"/>
    </row>
    <row r="27" spans="1:10" x14ac:dyDescent="0.2">
      <c r="A27" s="30"/>
      <c r="B27" s="237"/>
      <c r="C27" s="238"/>
      <c r="D27" s="234"/>
      <c r="E27" s="238"/>
      <c r="F27" s="53"/>
      <c r="G27" s="239"/>
      <c r="H27" s="217"/>
      <c r="I27" s="218"/>
      <c r="J27" s="219"/>
    </row>
    <row r="28" spans="1:10" x14ac:dyDescent="0.2">
      <c r="A28" s="30"/>
      <c r="B28" s="237"/>
      <c r="C28" s="238"/>
      <c r="D28" s="234"/>
      <c r="E28" s="238"/>
      <c r="F28" s="53"/>
      <c r="G28" s="239"/>
      <c r="H28" s="217"/>
      <c r="I28" s="218"/>
      <c r="J28" s="219"/>
    </row>
    <row r="29" spans="1:10" x14ac:dyDescent="0.2">
      <c r="A29" s="30"/>
      <c r="B29" s="237"/>
      <c r="C29" s="238"/>
      <c r="D29" s="234"/>
      <c r="E29" s="238"/>
      <c r="F29" s="53"/>
      <c r="G29" s="239"/>
      <c r="H29" s="217"/>
      <c r="I29" s="218"/>
      <c r="J29" s="219"/>
    </row>
    <row r="30" spans="1:10" x14ac:dyDescent="0.2">
      <c r="A30" s="30"/>
      <c r="B30" s="237"/>
      <c r="C30" s="238"/>
      <c r="D30" s="234"/>
      <c r="E30" s="238"/>
      <c r="F30" s="53"/>
      <c r="G30" s="239"/>
      <c r="H30" s="217"/>
      <c r="I30" s="218"/>
      <c r="J30" s="219"/>
    </row>
    <row r="31" spans="1:10" x14ac:dyDescent="0.2">
      <c r="A31" s="30"/>
      <c r="B31" s="237"/>
      <c r="C31" s="238"/>
      <c r="D31" s="234"/>
      <c r="E31" s="238"/>
      <c r="F31" s="53"/>
      <c r="G31" s="103"/>
      <c r="H31" s="217"/>
      <c r="I31" s="218"/>
      <c r="J31" s="219"/>
    </row>
    <row r="32" spans="1:10" x14ac:dyDescent="0.2">
      <c r="A32" s="30"/>
      <c r="B32" s="237"/>
      <c r="C32" s="238"/>
      <c r="D32" s="234"/>
      <c r="E32" s="238"/>
      <c r="F32" s="53"/>
      <c r="G32" s="239"/>
      <c r="H32" s="217"/>
      <c r="I32" s="218"/>
      <c r="J32" s="219"/>
    </row>
    <row r="33" spans="1:10" x14ac:dyDescent="0.2">
      <c r="A33" s="30"/>
      <c r="B33" s="237"/>
      <c r="C33" s="238"/>
      <c r="D33" s="234"/>
      <c r="E33" s="238"/>
      <c r="F33" s="53"/>
      <c r="G33" s="239"/>
      <c r="H33" s="217"/>
      <c r="I33" s="218"/>
      <c r="J33" s="219"/>
    </row>
    <row r="34" spans="1:10" x14ac:dyDescent="0.2">
      <c r="A34" s="30"/>
      <c r="B34" s="237"/>
      <c r="C34" s="238"/>
      <c r="D34" s="234"/>
      <c r="E34" s="238"/>
      <c r="F34" s="53"/>
      <c r="G34" s="239"/>
      <c r="H34" s="217"/>
      <c r="I34" s="218"/>
      <c r="J34" s="219"/>
    </row>
    <row r="35" spans="1:10" x14ac:dyDescent="0.2">
      <c r="A35" s="30"/>
      <c r="B35" s="237"/>
      <c r="C35" s="238"/>
      <c r="D35" s="234"/>
      <c r="E35" s="238"/>
      <c r="F35" s="53"/>
      <c r="G35" s="239"/>
      <c r="H35" s="217"/>
      <c r="I35" s="218"/>
      <c r="J35" s="219"/>
    </row>
    <row r="36" spans="1:10" x14ac:dyDescent="0.2">
      <c r="A36" s="30"/>
      <c r="B36" s="237"/>
      <c r="C36" s="238"/>
      <c r="D36" s="234"/>
      <c r="E36" s="238"/>
      <c r="F36" s="53"/>
      <c r="G36" s="239"/>
      <c r="H36" s="217"/>
      <c r="I36" s="218"/>
      <c r="J36" s="219"/>
    </row>
    <row r="37" spans="1:10" x14ac:dyDescent="0.2">
      <c r="A37" s="30"/>
      <c r="B37" s="237"/>
      <c r="C37" s="238"/>
      <c r="D37" s="234"/>
      <c r="E37" s="238"/>
      <c r="F37" s="53"/>
      <c r="G37" s="239"/>
      <c r="H37" s="217"/>
      <c r="I37" s="218"/>
      <c r="J37" s="219"/>
    </row>
    <row r="38" spans="1:10" x14ac:dyDescent="0.2">
      <c r="A38" s="30"/>
      <c r="B38" s="237"/>
      <c r="C38" s="238"/>
      <c r="D38" s="234"/>
      <c r="E38" s="238"/>
      <c r="F38" s="53"/>
      <c r="G38" s="239"/>
      <c r="H38" s="217"/>
      <c r="I38" s="218"/>
      <c r="J38" s="219"/>
    </row>
    <row r="39" spans="1:10" x14ac:dyDescent="0.2">
      <c r="A39" s="30"/>
      <c r="B39" s="237"/>
      <c r="C39" s="238"/>
      <c r="D39" s="234"/>
      <c r="E39" s="238"/>
      <c r="F39" s="53"/>
      <c r="G39" s="239"/>
      <c r="H39" s="217"/>
      <c r="I39" s="218"/>
      <c r="J39" s="219"/>
    </row>
    <row r="40" spans="1:10" x14ac:dyDescent="0.2">
      <c r="A40" s="30"/>
      <c r="B40" s="237"/>
      <c r="C40" s="238"/>
      <c r="D40" s="234"/>
      <c r="E40" s="238"/>
      <c r="F40" s="53"/>
      <c r="G40" s="239"/>
      <c r="H40" s="217"/>
      <c r="I40" s="218"/>
      <c r="J40" s="219"/>
    </row>
    <row r="41" spans="1:10" x14ac:dyDescent="0.2">
      <c r="A41" s="30"/>
      <c r="B41" s="237"/>
      <c r="C41" s="238"/>
      <c r="D41" s="234"/>
      <c r="E41" s="238"/>
      <c r="F41" s="53"/>
      <c r="G41" s="239"/>
      <c r="H41" s="217"/>
      <c r="I41" s="218"/>
      <c r="J41" s="219"/>
    </row>
    <row r="42" spans="1:10" x14ac:dyDescent="0.2">
      <c r="A42" s="30"/>
      <c r="B42" s="237"/>
      <c r="C42" s="238"/>
      <c r="D42" s="234"/>
      <c r="E42" s="238"/>
      <c r="F42" s="53"/>
      <c r="G42" s="239"/>
      <c r="H42" s="217"/>
      <c r="I42" s="218"/>
      <c r="J42" s="219"/>
    </row>
    <row r="43" spans="1:10" x14ac:dyDescent="0.2">
      <c r="A43" s="30"/>
      <c r="B43" s="237"/>
      <c r="C43" s="238"/>
      <c r="D43" s="234"/>
      <c r="E43" s="238"/>
      <c r="F43" s="53"/>
      <c r="G43" s="239"/>
      <c r="H43" s="217"/>
      <c r="I43" s="218"/>
      <c r="J43" s="219"/>
    </row>
    <row r="44" spans="1:10" x14ac:dyDescent="0.2">
      <c r="A44" s="30"/>
      <c r="B44" s="237"/>
      <c r="C44" s="238"/>
      <c r="D44" s="234"/>
      <c r="E44" s="238"/>
      <c r="F44" s="53"/>
      <c r="G44" s="239"/>
      <c r="H44" s="217"/>
      <c r="I44" s="218"/>
      <c r="J44" s="219"/>
    </row>
    <row r="45" spans="1:10" x14ac:dyDescent="0.2">
      <c r="A45" s="30"/>
      <c r="B45" s="237"/>
      <c r="C45" s="238"/>
      <c r="D45" s="234"/>
      <c r="E45" s="238"/>
      <c r="F45" s="53"/>
      <c r="G45" s="239"/>
      <c r="H45" s="217"/>
      <c r="I45" s="218"/>
      <c r="J45" s="219"/>
    </row>
    <row r="46" spans="1:10" x14ac:dyDescent="0.2">
      <c r="A46" s="30"/>
      <c r="B46" s="237"/>
      <c r="C46" s="238"/>
      <c r="D46" s="234"/>
      <c r="E46" s="238"/>
      <c r="F46" s="53"/>
      <c r="G46" s="239"/>
      <c r="H46" s="217"/>
      <c r="I46" s="218"/>
      <c r="J46" s="219"/>
    </row>
    <row r="47" spans="1:10" x14ac:dyDescent="0.2">
      <c r="A47" s="30"/>
      <c r="B47" s="237"/>
      <c r="C47" s="238"/>
      <c r="D47" s="234"/>
      <c r="E47" s="238"/>
      <c r="F47" s="53"/>
      <c r="G47" s="239"/>
      <c r="H47" s="217"/>
      <c r="I47" s="218"/>
      <c r="J47" s="219"/>
    </row>
    <row r="48" spans="1:10" x14ac:dyDescent="0.2">
      <c r="A48" s="30"/>
      <c r="B48" s="237"/>
      <c r="C48" s="238"/>
      <c r="D48" s="234"/>
      <c r="E48" s="238"/>
      <c r="F48" s="53"/>
      <c r="G48" s="239"/>
      <c r="H48" s="217"/>
      <c r="I48" s="218"/>
      <c r="J48" s="219"/>
    </row>
    <row r="49" spans="1:10" x14ac:dyDescent="0.2">
      <c r="A49" s="30"/>
      <c r="B49" s="237"/>
      <c r="C49" s="238"/>
      <c r="D49" s="234"/>
      <c r="E49" s="238"/>
      <c r="F49" s="53"/>
      <c r="G49" s="239"/>
      <c r="H49" s="217"/>
      <c r="I49" s="218"/>
      <c r="J49" s="219"/>
    </row>
    <row r="50" spans="1:10" x14ac:dyDescent="0.2">
      <c r="A50" s="30"/>
      <c r="B50" s="237"/>
      <c r="C50" s="238"/>
      <c r="D50" s="234"/>
      <c r="E50" s="238"/>
      <c r="F50" s="53"/>
      <c r="G50" s="239"/>
      <c r="H50" s="217"/>
      <c r="I50" s="218"/>
      <c r="J50" s="219"/>
    </row>
    <row r="51" spans="1:10" x14ac:dyDescent="0.2">
      <c r="A51" s="30"/>
      <c r="B51" s="237"/>
      <c r="C51" s="238"/>
      <c r="D51" s="234"/>
      <c r="E51" s="238"/>
      <c r="F51" s="53"/>
      <c r="G51" s="239"/>
      <c r="H51" s="217"/>
      <c r="I51" s="218"/>
      <c r="J51" s="219"/>
    </row>
    <row r="52" spans="1:10" x14ac:dyDescent="0.2">
      <c r="A52" s="30"/>
      <c r="B52" s="237"/>
      <c r="C52" s="238"/>
      <c r="D52" s="234"/>
      <c r="E52" s="238"/>
      <c r="F52" s="53"/>
      <c r="G52" s="239"/>
      <c r="H52" s="217"/>
      <c r="I52" s="218"/>
      <c r="J52" s="219"/>
    </row>
    <row r="53" spans="1:10" x14ac:dyDescent="0.2">
      <c r="A53" s="30"/>
      <c r="B53" s="237"/>
      <c r="C53" s="238"/>
      <c r="D53" s="234"/>
      <c r="E53" s="238"/>
      <c r="F53" s="53"/>
      <c r="G53" s="239"/>
      <c r="H53" s="217"/>
      <c r="I53" s="218"/>
      <c r="J53" s="219"/>
    </row>
    <row r="54" spans="1:10" x14ac:dyDescent="0.2">
      <c r="A54" s="30"/>
      <c r="B54" s="237"/>
      <c r="C54" s="238"/>
      <c r="D54" s="234"/>
      <c r="E54" s="238"/>
      <c r="F54" s="53"/>
      <c r="G54" s="239"/>
      <c r="H54" s="217"/>
      <c r="I54" s="218"/>
      <c r="J54" s="219"/>
    </row>
    <row r="55" spans="1:10" x14ac:dyDescent="0.2">
      <c r="A55" s="30"/>
      <c r="B55" s="237"/>
      <c r="C55" s="238"/>
      <c r="D55" s="234"/>
      <c r="E55" s="238"/>
      <c r="F55" s="53"/>
      <c r="G55" s="239"/>
      <c r="H55" s="217"/>
      <c r="I55" s="218"/>
      <c r="J55" s="219"/>
    </row>
    <row r="56" spans="1:10" x14ac:dyDescent="0.2">
      <c r="A56" s="30"/>
      <c r="B56" s="237"/>
      <c r="C56" s="238"/>
      <c r="D56" s="234"/>
      <c r="E56" s="238"/>
      <c r="F56" s="53"/>
      <c r="G56" s="239"/>
      <c r="H56" s="217"/>
      <c r="I56" s="218"/>
      <c r="J56" s="219"/>
    </row>
    <row r="57" spans="1:10" x14ac:dyDescent="0.2">
      <c r="A57" s="30"/>
      <c r="B57" s="237"/>
      <c r="C57" s="238"/>
      <c r="D57" s="234"/>
      <c r="E57" s="238"/>
      <c r="F57" s="53"/>
      <c r="G57" s="239"/>
      <c r="H57" s="217"/>
      <c r="I57" s="218"/>
      <c r="J57" s="219"/>
    </row>
    <row r="58" spans="1:10" x14ac:dyDescent="0.2">
      <c r="A58" s="30"/>
      <c r="B58" s="237"/>
      <c r="C58" s="238"/>
      <c r="D58" s="234"/>
      <c r="E58" s="238"/>
      <c r="F58" s="53"/>
      <c r="G58" s="239"/>
      <c r="H58" s="217"/>
      <c r="I58" s="218"/>
      <c r="J58" s="219"/>
    </row>
    <row r="59" spans="1:10" x14ac:dyDescent="0.2">
      <c r="A59" s="30"/>
      <c r="B59" s="237"/>
      <c r="C59" s="238"/>
      <c r="D59" s="234"/>
      <c r="E59" s="238"/>
      <c r="F59" s="53"/>
      <c r="G59" s="239"/>
      <c r="H59" s="217"/>
      <c r="I59" s="218"/>
      <c r="J59" s="219"/>
    </row>
    <row r="60" spans="1:10" x14ac:dyDescent="0.2">
      <c r="A60" s="30"/>
      <c r="B60" s="237"/>
      <c r="C60" s="238"/>
      <c r="D60" s="234"/>
      <c r="E60" s="238"/>
      <c r="F60" s="53"/>
      <c r="G60" s="239"/>
      <c r="H60" s="217"/>
      <c r="I60" s="218"/>
      <c r="J60" s="219"/>
    </row>
    <row r="61" spans="1:10" x14ac:dyDescent="0.2">
      <c r="A61" s="30"/>
      <c r="B61" s="237"/>
      <c r="C61" s="238"/>
      <c r="D61" s="234"/>
      <c r="E61" s="238"/>
      <c r="F61" s="53"/>
      <c r="G61" s="239"/>
      <c r="H61" s="217"/>
      <c r="I61" s="218"/>
      <c r="J61" s="219"/>
    </row>
    <row r="62" spans="1:10" x14ac:dyDescent="0.2">
      <c r="A62" s="30"/>
      <c r="B62" s="237"/>
      <c r="C62" s="238"/>
      <c r="D62" s="234"/>
      <c r="E62" s="238"/>
      <c r="F62" s="53"/>
      <c r="G62" s="239"/>
      <c r="H62" s="217"/>
      <c r="I62" s="218"/>
      <c r="J62" s="219"/>
    </row>
    <row r="63" spans="1:10" x14ac:dyDescent="0.2">
      <c r="A63" s="30"/>
      <c r="B63" s="237"/>
      <c r="C63" s="238"/>
      <c r="D63" s="234"/>
      <c r="E63" s="238"/>
      <c r="F63" s="53"/>
      <c r="G63" s="239"/>
      <c r="H63" s="217"/>
      <c r="I63" s="218"/>
      <c r="J63" s="219"/>
    </row>
    <row r="64" spans="1:10" x14ac:dyDescent="0.2">
      <c r="A64" s="30"/>
      <c r="B64" s="237"/>
      <c r="C64" s="238"/>
      <c r="D64" s="234"/>
      <c r="E64" s="238"/>
      <c r="F64" s="53"/>
      <c r="G64" s="239"/>
      <c r="H64" s="217"/>
      <c r="I64" s="218"/>
      <c r="J64" s="219"/>
    </row>
    <row r="65" spans="1:10" x14ac:dyDescent="0.2">
      <c r="A65" s="30"/>
      <c r="B65" s="237"/>
      <c r="C65" s="238"/>
      <c r="D65" s="234"/>
      <c r="E65" s="238"/>
      <c r="F65" s="53"/>
      <c r="G65" s="239"/>
      <c r="H65" s="217"/>
      <c r="I65" s="218"/>
      <c r="J65" s="219"/>
    </row>
    <row r="66" spans="1:10" x14ac:dyDescent="0.2">
      <c r="A66" s="30"/>
      <c r="B66" s="237"/>
      <c r="C66" s="238"/>
      <c r="D66" s="234"/>
      <c r="E66" s="238"/>
      <c r="F66" s="53"/>
      <c r="G66" s="239"/>
      <c r="H66" s="217"/>
      <c r="I66" s="218"/>
      <c r="J66" s="219"/>
    </row>
    <row r="67" spans="1:10" x14ac:dyDescent="0.2">
      <c r="A67" s="30"/>
      <c r="B67" s="237"/>
      <c r="C67" s="238"/>
      <c r="D67" s="234"/>
      <c r="E67" s="238"/>
      <c r="F67" s="53"/>
      <c r="G67" s="239"/>
      <c r="H67" s="217"/>
      <c r="I67" s="218"/>
      <c r="J67" s="219"/>
    </row>
    <row r="68" spans="1:10" x14ac:dyDescent="0.2">
      <c r="A68" s="30"/>
      <c r="B68" s="237"/>
      <c r="C68" s="238"/>
      <c r="D68" s="234"/>
      <c r="E68" s="238"/>
      <c r="F68" s="53"/>
      <c r="G68" s="239"/>
      <c r="H68" s="217"/>
      <c r="I68" s="218"/>
      <c r="J68" s="219"/>
    </row>
    <row r="69" spans="1:10" x14ac:dyDescent="0.2">
      <c r="A69" s="30"/>
      <c r="B69" s="237"/>
      <c r="C69" s="238"/>
      <c r="D69" s="234"/>
      <c r="E69" s="238"/>
      <c r="F69" s="53"/>
      <c r="G69" s="239"/>
      <c r="H69" s="217"/>
      <c r="I69" s="218"/>
      <c r="J69" s="219"/>
    </row>
    <row r="70" spans="1:10" s="110" customFormat="1" x14ac:dyDescent="0.2">
      <c r="A70" s="30" t="s">
        <v>4</v>
      </c>
      <c r="B70" s="83"/>
      <c r="C70" s="84"/>
      <c r="D70" s="84"/>
      <c r="E70" s="84"/>
      <c r="F70" s="85"/>
      <c r="G70" s="86"/>
      <c r="H70" s="229"/>
      <c r="I70" s="241"/>
      <c r="J70" s="89"/>
    </row>
    <row r="71" spans="1:10" s="110" customFormat="1" ht="12" x14ac:dyDescent="0.2">
      <c r="A71" s="30" t="s">
        <v>4</v>
      </c>
      <c r="B71" s="90" t="s">
        <v>3857</v>
      </c>
      <c r="C71" s="242"/>
      <c r="D71" s="242"/>
      <c r="E71" s="242"/>
      <c r="F71" s="243"/>
      <c r="G71" s="30"/>
      <c r="H71" s="230"/>
      <c r="I71" s="244"/>
      <c r="J71" s="198">
        <f>SUM(J8:J69)</f>
        <v>0</v>
      </c>
    </row>
    <row r="72" spans="1:10" s="110" customFormat="1" x14ac:dyDescent="0.2">
      <c r="A72" s="30" t="s">
        <v>4</v>
      </c>
      <c r="B72" s="96"/>
      <c r="C72" s="97"/>
      <c r="D72" s="97"/>
      <c r="E72" s="97"/>
      <c r="F72" s="98"/>
      <c r="G72" s="99"/>
      <c r="H72" s="231"/>
      <c r="I72" s="245"/>
      <c r="J72" s="102"/>
    </row>
  </sheetData>
  <sheetProtection algorithmName="SHA-512" hashValue="gf+k9hOXd0kmOfSHe0sMNBcDVUegEqNuGmhtJ0fJmawoN0SUTxO7rvJHNVN1zuOt13lnOq+hqyVkVkSSa29loQ==" saltValue="aoyFogB52HhZFPlsyOnerQ==" spinCount="100000" sheet="1" objects="1" scenarios="1"/>
  <dataConsolidate link="1"/>
  <pageMargins left="0.59055118110236227" right="0.19685039370078741" top="0.59055118110236227" bottom="0.59055118110236227" header="0.19685039370078741" footer="0.19685039370078741"/>
  <pageSetup paperSize="9" firstPageNumber="6" orientation="portrait" cellComments="atEnd" r:id="rId1"/>
  <headerFooter>
    <oddFooter>&amp;RC3-&amp;P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>
    <tabColor rgb="FFFF0000"/>
  </sheetPr>
  <dimension ref="A1:CU148"/>
  <sheetViews>
    <sheetView view="pageBreakPreview" topLeftCell="B1" zoomScaleNormal="75" zoomScaleSheetLayoutView="100" workbookViewId="0">
      <pane xSplit="7" ySplit="7" topLeftCell="I88" activePane="bottomRight" state="frozenSplit"/>
      <selection activeCell="L17" sqref="L17"/>
      <selection pane="topRight" activeCell="L17" sqref="L17"/>
      <selection pane="bottomLeft" activeCell="L17" sqref="L17"/>
      <selection pane="bottomRight" activeCell="F100" sqref="F100"/>
    </sheetView>
  </sheetViews>
  <sheetFormatPr defaultColWidth="9.109375" defaultRowHeight="11.4" x14ac:dyDescent="0.2"/>
  <cols>
    <col min="1" max="1" width="10.44140625" style="113" hidden="1" customWidth="1"/>
    <col min="2" max="2" width="8.33203125" style="252" customWidth="1"/>
    <col min="3" max="3" width="8.6640625" style="252" customWidth="1"/>
    <col min="4" max="4" width="3.5546875" style="252" customWidth="1"/>
    <col min="5" max="5" width="3.33203125" style="253" customWidth="1"/>
    <col min="6" max="6" width="34.6640625" style="254" customWidth="1"/>
    <col min="7" max="7" width="9.6640625" style="117" customWidth="1"/>
    <col min="8" max="8" width="8.6640625" style="117" customWidth="1"/>
    <col min="9" max="9" width="9.6640625" style="255" customWidth="1"/>
    <col min="10" max="10" width="10.6640625" style="255" customWidth="1"/>
    <col min="11" max="99" width="9.109375" style="116"/>
    <col min="100" max="16384" width="9.109375" style="117"/>
  </cols>
  <sheetData>
    <row r="1" spans="1:99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</row>
    <row r="2" spans="1:99" s="108" customFormat="1" ht="12" x14ac:dyDescent="0.25">
      <c r="A2" s="127" t="s">
        <v>5</v>
      </c>
      <c r="B2" s="128" t="s">
        <v>5023</v>
      </c>
      <c r="C2" s="128" t="s">
        <v>910</v>
      </c>
      <c r="D2" s="23"/>
      <c r="E2" s="23"/>
      <c r="F2" s="23"/>
      <c r="G2" s="23" t="s">
        <v>20</v>
      </c>
      <c r="H2" s="24"/>
      <c r="I2" s="24"/>
      <c r="J2" s="25" t="s">
        <v>4577</v>
      </c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</row>
    <row r="3" spans="1:99" s="108" customFormat="1" ht="12" x14ac:dyDescent="0.25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</row>
    <row r="4" spans="1:99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</row>
    <row r="5" spans="1:99" s="110" customFormat="1" ht="12" x14ac:dyDescent="0.2">
      <c r="A5" s="30" t="s">
        <v>6</v>
      </c>
      <c r="B5" s="204" t="s">
        <v>54</v>
      </c>
      <c r="C5" s="205"/>
      <c r="D5" s="205"/>
      <c r="E5" s="206"/>
      <c r="F5" s="207" t="s">
        <v>46</v>
      </c>
      <c r="G5" s="207" t="s">
        <v>47</v>
      </c>
      <c r="H5" s="208" t="s">
        <v>3848</v>
      </c>
      <c r="I5" s="208" t="s">
        <v>49</v>
      </c>
      <c r="J5" s="208" t="s">
        <v>3849</v>
      </c>
    </row>
    <row r="6" spans="1:99" s="110" customFormat="1" ht="12" x14ac:dyDescent="0.2">
      <c r="A6" s="30" t="s">
        <v>6</v>
      </c>
      <c r="B6" s="209"/>
      <c r="C6" s="210"/>
      <c r="D6" s="210"/>
      <c r="E6" s="211"/>
      <c r="F6" s="212"/>
      <c r="G6" s="212"/>
      <c r="H6" s="213"/>
      <c r="I6" s="213"/>
      <c r="J6" s="213"/>
    </row>
    <row r="7" spans="1:99" s="110" customFormat="1" ht="12" hidden="1" x14ac:dyDescent="0.2">
      <c r="A7" s="30"/>
      <c r="B7" s="237"/>
      <c r="C7" s="237"/>
      <c r="D7" s="237"/>
      <c r="E7" s="237"/>
      <c r="F7" s="43" t="s">
        <v>910</v>
      </c>
      <c r="G7" s="256"/>
      <c r="H7" s="217"/>
      <c r="I7" s="257"/>
      <c r="J7" s="258"/>
    </row>
    <row r="8" spans="1:99" ht="12" x14ac:dyDescent="0.2">
      <c r="A8" s="30" t="s">
        <v>55</v>
      </c>
      <c r="B8" s="232" t="s">
        <v>1917</v>
      </c>
      <c r="C8" s="233"/>
      <c r="D8" s="234"/>
      <c r="E8" s="235"/>
      <c r="F8" s="43" t="s">
        <v>1919</v>
      </c>
      <c r="G8" s="236"/>
      <c r="H8" s="214"/>
      <c r="I8" s="215"/>
      <c r="J8" s="216"/>
    </row>
    <row r="9" spans="1:99" x14ac:dyDescent="0.2">
      <c r="A9" s="30"/>
      <c r="B9" s="237"/>
      <c r="C9" s="238"/>
      <c r="D9" s="234"/>
      <c r="E9" s="238"/>
      <c r="F9" s="53"/>
      <c r="G9" s="239"/>
      <c r="H9" s="217"/>
      <c r="I9" s="218"/>
      <c r="J9" s="219"/>
    </row>
    <row r="10" spans="1:99" ht="22.8" x14ac:dyDescent="0.2">
      <c r="A10" s="30" t="s">
        <v>56</v>
      </c>
      <c r="B10" s="240"/>
      <c r="C10" s="233" t="s">
        <v>1918</v>
      </c>
      <c r="D10" s="234"/>
      <c r="E10" s="235"/>
      <c r="F10" s="53" t="s">
        <v>1920</v>
      </c>
      <c r="G10" s="236"/>
      <c r="H10" s="214"/>
      <c r="I10" s="215"/>
      <c r="J10" s="216"/>
    </row>
    <row r="11" spans="1:99" x14ac:dyDescent="0.2">
      <c r="A11" s="30"/>
      <c r="B11" s="237"/>
      <c r="C11" s="238"/>
      <c r="D11" s="234"/>
      <c r="E11" s="238"/>
      <c r="F11" s="53"/>
      <c r="G11" s="239"/>
      <c r="H11" s="217"/>
      <c r="I11" s="218"/>
      <c r="J11" s="219"/>
    </row>
    <row r="12" spans="1:99" x14ac:dyDescent="0.2">
      <c r="A12" s="30" t="s">
        <v>3</v>
      </c>
      <c r="B12" s="240"/>
      <c r="C12" s="233"/>
      <c r="D12" s="234" t="s">
        <v>3850</v>
      </c>
      <c r="E12" s="235"/>
      <c r="F12" s="53" t="s">
        <v>1251</v>
      </c>
      <c r="G12" s="236" t="s">
        <v>2</v>
      </c>
      <c r="H12" s="214">
        <v>1500</v>
      </c>
      <c r="I12" s="56"/>
      <c r="J12" s="216">
        <f>IF(ISNUMBER(H12),H12*I12,IF(H12="-","rate only"," "))</f>
        <v>0</v>
      </c>
    </row>
    <row r="13" spans="1:99" x14ac:dyDescent="0.2">
      <c r="A13" s="30"/>
      <c r="B13" s="237"/>
      <c r="C13" s="238"/>
      <c r="D13" s="234"/>
      <c r="E13" s="238"/>
      <c r="F13" s="53"/>
      <c r="G13" s="239"/>
      <c r="H13" s="217"/>
      <c r="I13" s="218"/>
      <c r="J13" s="219"/>
    </row>
    <row r="14" spans="1:99" x14ac:dyDescent="0.2">
      <c r="A14" s="30" t="s">
        <v>3</v>
      </c>
      <c r="B14" s="240"/>
      <c r="C14" s="233"/>
      <c r="D14" s="234" t="s">
        <v>3851</v>
      </c>
      <c r="E14" s="235"/>
      <c r="F14" s="53" t="s">
        <v>1252</v>
      </c>
      <c r="G14" s="236" t="s">
        <v>2</v>
      </c>
      <c r="H14" s="214">
        <v>2500</v>
      </c>
      <c r="I14" s="56"/>
      <c r="J14" s="216">
        <f>IF(ISNUMBER(H14),H14*I14,IF(H14="-","rate only"," "))</f>
        <v>0</v>
      </c>
    </row>
    <row r="15" spans="1:99" x14ac:dyDescent="0.2">
      <c r="A15" s="30"/>
      <c r="B15" s="237"/>
      <c r="C15" s="238"/>
      <c r="D15" s="234"/>
      <c r="E15" s="238"/>
      <c r="F15" s="53"/>
      <c r="G15" s="239"/>
      <c r="H15" s="217"/>
      <c r="I15" s="218"/>
      <c r="J15" s="219"/>
    </row>
    <row r="16" spans="1:99" x14ac:dyDescent="0.2">
      <c r="A16" s="30" t="s">
        <v>3</v>
      </c>
      <c r="B16" s="240"/>
      <c r="C16" s="233"/>
      <c r="D16" s="234" t="s">
        <v>3852</v>
      </c>
      <c r="E16" s="235"/>
      <c r="F16" s="53" t="s">
        <v>1253</v>
      </c>
      <c r="G16" s="236" t="s">
        <v>2</v>
      </c>
      <c r="H16" s="214">
        <v>3200</v>
      </c>
      <c r="I16" s="56"/>
      <c r="J16" s="216">
        <f>IF(ISNUMBER(H16),H16*I16,IF(H16="-","rate only"," "))</f>
        <v>0</v>
      </c>
    </row>
    <row r="17" spans="1:99" x14ac:dyDescent="0.2">
      <c r="A17" s="30"/>
      <c r="B17" s="237"/>
      <c r="C17" s="238"/>
      <c r="D17" s="234"/>
      <c r="E17" s="238"/>
      <c r="F17" s="53"/>
      <c r="G17" s="239"/>
      <c r="H17" s="217"/>
      <c r="I17" s="218"/>
      <c r="J17" s="219"/>
    </row>
    <row r="18" spans="1:99" s="271" customFormat="1" ht="22.8" hidden="1" x14ac:dyDescent="0.2">
      <c r="A18" s="30" t="s">
        <v>56</v>
      </c>
      <c r="B18" s="240"/>
      <c r="C18" s="233" t="s">
        <v>1921</v>
      </c>
      <c r="D18" s="234"/>
      <c r="E18" s="235"/>
      <c r="F18" s="53" t="s">
        <v>1922</v>
      </c>
      <c r="G18" s="236"/>
      <c r="H18" s="214"/>
      <c r="I18" s="215"/>
      <c r="J18" s="216"/>
      <c r="K18" s="286"/>
      <c r="L18" s="286"/>
      <c r="M18" s="286"/>
      <c r="N18" s="286"/>
      <c r="O18" s="286"/>
      <c r="P18" s="286"/>
      <c r="Q18" s="286"/>
      <c r="R18" s="286"/>
      <c r="S18" s="286"/>
      <c r="T18" s="286"/>
      <c r="U18" s="286"/>
      <c r="V18" s="286"/>
      <c r="W18" s="286"/>
      <c r="X18" s="286"/>
      <c r="Y18" s="286"/>
      <c r="Z18" s="286"/>
      <c r="AA18" s="286"/>
      <c r="AB18" s="286"/>
      <c r="AC18" s="286"/>
      <c r="AD18" s="286"/>
      <c r="AE18" s="286"/>
      <c r="AF18" s="286"/>
      <c r="AG18" s="286"/>
      <c r="AH18" s="286"/>
      <c r="AI18" s="286"/>
      <c r="AJ18" s="286"/>
      <c r="AK18" s="286"/>
      <c r="AL18" s="286"/>
      <c r="AM18" s="286"/>
      <c r="AN18" s="286"/>
      <c r="AO18" s="286"/>
      <c r="AP18" s="286"/>
      <c r="AQ18" s="286"/>
      <c r="AR18" s="286"/>
      <c r="AS18" s="286"/>
      <c r="AT18" s="286"/>
      <c r="AU18" s="286"/>
      <c r="AV18" s="286"/>
      <c r="AW18" s="286"/>
      <c r="AX18" s="286"/>
      <c r="AY18" s="286"/>
      <c r="AZ18" s="286"/>
      <c r="BA18" s="286"/>
      <c r="BB18" s="286"/>
      <c r="BC18" s="286"/>
      <c r="BD18" s="286"/>
      <c r="BE18" s="286"/>
      <c r="BF18" s="286"/>
      <c r="BG18" s="286"/>
      <c r="BH18" s="286"/>
      <c r="BI18" s="286"/>
      <c r="BJ18" s="286"/>
      <c r="BK18" s="286"/>
      <c r="BL18" s="286"/>
      <c r="BM18" s="286"/>
      <c r="BN18" s="286"/>
      <c r="BO18" s="286"/>
      <c r="BP18" s="286"/>
      <c r="BQ18" s="286"/>
      <c r="BR18" s="286"/>
      <c r="BS18" s="286"/>
      <c r="BT18" s="286"/>
      <c r="BU18" s="286"/>
      <c r="BV18" s="286"/>
      <c r="BW18" s="286"/>
      <c r="BX18" s="286"/>
      <c r="BY18" s="286"/>
      <c r="BZ18" s="286"/>
      <c r="CA18" s="286"/>
      <c r="CB18" s="286"/>
      <c r="CC18" s="286"/>
      <c r="CD18" s="286"/>
      <c r="CE18" s="286"/>
      <c r="CF18" s="286"/>
      <c r="CG18" s="286"/>
      <c r="CH18" s="286"/>
      <c r="CI18" s="286"/>
      <c r="CJ18" s="286"/>
      <c r="CK18" s="286"/>
      <c r="CL18" s="286"/>
      <c r="CM18" s="286"/>
      <c r="CN18" s="286"/>
      <c r="CO18" s="286"/>
      <c r="CP18" s="286"/>
      <c r="CQ18" s="286"/>
      <c r="CR18" s="286"/>
      <c r="CS18" s="286"/>
      <c r="CT18" s="286"/>
      <c r="CU18" s="286"/>
    </row>
    <row r="19" spans="1:99" s="271" customFormat="1" hidden="1" x14ac:dyDescent="0.2">
      <c r="A19" s="30"/>
      <c r="B19" s="237"/>
      <c r="C19" s="238"/>
      <c r="D19" s="234"/>
      <c r="E19" s="238"/>
      <c r="F19" s="53"/>
      <c r="G19" s="239"/>
      <c r="H19" s="217"/>
      <c r="I19" s="218"/>
      <c r="J19" s="219"/>
      <c r="K19" s="286"/>
      <c r="L19" s="286"/>
      <c r="M19" s="286"/>
      <c r="N19" s="286"/>
      <c r="O19" s="286"/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286"/>
      <c r="AB19" s="286"/>
      <c r="AC19" s="286"/>
      <c r="AD19" s="286"/>
      <c r="AE19" s="286"/>
      <c r="AF19" s="286"/>
      <c r="AG19" s="286"/>
      <c r="AH19" s="286"/>
      <c r="AI19" s="286"/>
      <c r="AJ19" s="286"/>
      <c r="AK19" s="286"/>
      <c r="AL19" s="286"/>
      <c r="AM19" s="286"/>
      <c r="AN19" s="286"/>
      <c r="AO19" s="286"/>
      <c r="AP19" s="286"/>
      <c r="AQ19" s="286"/>
      <c r="AR19" s="286"/>
      <c r="AS19" s="286"/>
      <c r="AT19" s="286"/>
      <c r="AU19" s="286"/>
      <c r="AV19" s="286"/>
      <c r="AW19" s="286"/>
      <c r="AX19" s="286"/>
      <c r="AY19" s="286"/>
      <c r="AZ19" s="286"/>
      <c r="BA19" s="286"/>
      <c r="BB19" s="286"/>
      <c r="BC19" s="286"/>
      <c r="BD19" s="286"/>
      <c r="BE19" s="286"/>
      <c r="BF19" s="286"/>
      <c r="BG19" s="286"/>
      <c r="BH19" s="286"/>
      <c r="BI19" s="286"/>
      <c r="BJ19" s="286"/>
      <c r="BK19" s="286"/>
      <c r="BL19" s="286"/>
      <c r="BM19" s="286"/>
      <c r="BN19" s="286"/>
      <c r="BO19" s="286"/>
      <c r="BP19" s="286"/>
      <c r="BQ19" s="286"/>
      <c r="BR19" s="286"/>
      <c r="BS19" s="286"/>
      <c r="BT19" s="286"/>
      <c r="BU19" s="286"/>
      <c r="BV19" s="286"/>
      <c r="BW19" s="286"/>
      <c r="BX19" s="286"/>
      <c r="BY19" s="286"/>
      <c r="BZ19" s="286"/>
      <c r="CA19" s="286"/>
      <c r="CB19" s="286"/>
      <c r="CC19" s="286"/>
      <c r="CD19" s="286"/>
      <c r="CE19" s="286"/>
      <c r="CF19" s="286"/>
      <c r="CG19" s="286"/>
      <c r="CH19" s="286"/>
      <c r="CI19" s="286"/>
      <c r="CJ19" s="286"/>
      <c r="CK19" s="286"/>
      <c r="CL19" s="286"/>
      <c r="CM19" s="286"/>
      <c r="CN19" s="286"/>
      <c r="CO19" s="286"/>
      <c r="CP19" s="286"/>
      <c r="CQ19" s="286"/>
      <c r="CR19" s="286"/>
      <c r="CS19" s="286"/>
      <c r="CT19" s="286"/>
      <c r="CU19" s="286"/>
    </row>
    <row r="20" spans="1:99" s="271" customFormat="1" hidden="1" x14ac:dyDescent="0.2">
      <c r="A20" s="272" t="s">
        <v>3</v>
      </c>
      <c r="B20" s="287"/>
      <c r="C20" s="287"/>
      <c r="D20" s="287" t="s">
        <v>3850</v>
      </c>
      <c r="E20" s="262"/>
      <c r="F20" s="161" t="s">
        <v>5024</v>
      </c>
      <c r="G20" s="263" t="s">
        <v>2</v>
      </c>
      <c r="H20" s="264"/>
      <c r="I20" s="265"/>
      <c r="J20" s="266"/>
      <c r="K20" s="286"/>
      <c r="L20" s="286"/>
      <c r="M20" s="286"/>
      <c r="N20" s="286"/>
      <c r="O20" s="286"/>
      <c r="P20" s="286"/>
      <c r="Q20" s="286"/>
      <c r="R20" s="286"/>
      <c r="S20" s="286"/>
      <c r="T20" s="286"/>
      <c r="U20" s="286"/>
      <c r="V20" s="286"/>
      <c r="W20" s="286"/>
      <c r="X20" s="286"/>
      <c r="Y20" s="286"/>
      <c r="Z20" s="286"/>
      <c r="AA20" s="286"/>
      <c r="AB20" s="286"/>
      <c r="AC20" s="286"/>
      <c r="AD20" s="286"/>
      <c r="AE20" s="286"/>
      <c r="AF20" s="286"/>
      <c r="AG20" s="286"/>
      <c r="AH20" s="286"/>
      <c r="AI20" s="286"/>
      <c r="AJ20" s="286"/>
      <c r="AK20" s="286"/>
      <c r="AL20" s="286"/>
      <c r="AM20" s="286"/>
      <c r="AN20" s="286"/>
      <c r="AO20" s="286"/>
      <c r="AP20" s="286"/>
      <c r="AQ20" s="286"/>
      <c r="AR20" s="286"/>
      <c r="AS20" s="286"/>
      <c r="AT20" s="286"/>
      <c r="AU20" s="286"/>
      <c r="AV20" s="286"/>
      <c r="AW20" s="286"/>
      <c r="AX20" s="286"/>
      <c r="AY20" s="286"/>
      <c r="AZ20" s="286"/>
      <c r="BA20" s="286"/>
      <c r="BB20" s="286"/>
      <c r="BC20" s="286"/>
      <c r="BD20" s="286"/>
      <c r="BE20" s="286"/>
      <c r="BF20" s="286"/>
      <c r="BG20" s="286"/>
      <c r="BH20" s="286"/>
      <c r="BI20" s="286"/>
      <c r="BJ20" s="286"/>
      <c r="BK20" s="286"/>
      <c r="BL20" s="286"/>
      <c r="BM20" s="286"/>
      <c r="BN20" s="286"/>
      <c r="BO20" s="286"/>
      <c r="BP20" s="286"/>
      <c r="BQ20" s="286"/>
      <c r="BR20" s="286"/>
      <c r="BS20" s="286"/>
      <c r="BT20" s="286"/>
      <c r="BU20" s="286"/>
      <c r="BV20" s="286"/>
      <c r="BW20" s="286"/>
      <c r="BX20" s="286"/>
      <c r="BY20" s="286"/>
      <c r="BZ20" s="286"/>
      <c r="CA20" s="286"/>
      <c r="CB20" s="286"/>
      <c r="CC20" s="286"/>
      <c r="CD20" s="286"/>
      <c r="CE20" s="286"/>
      <c r="CF20" s="286"/>
      <c r="CG20" s="286"/>
      <c r="CH20" s="286"/>
      <c r="CI20" s="286"/>
      <c r="CJ20" s="286"/>
      <c r="CK20" s="286"/>
      <c r="CL20" s="286"/>
      <c r="CM20" s="286"/>
      <c r="CN20" s="286"/>
      <c r="CO20" s="286"/>
      <c r="CP20" s="286"/>
      <c r="CQ20" s="286"/>
      <c r="CR20" s="286"/>
      <c r="CS20" s="286"/>
      <c r="CT20" s="286"/>
      <c r="CU20" s="286"/>
    </row>
    <row r="21" spans="1:99" s="271" customFormat="1" ht="22.8" hidden="1" x14ac:dyDescent="0.2">
      <c r="A21" s="272" t="s">
        <v>3</v>
      </c>
      <c r="B21" s="287"/>
      <c r="C21" s="287"/>
      <c r="D21" s="287" t="s">
        <v>3851</v>
      </c>
      <c r="E21" s="262"/>
      <c r="F21" s="161" t="s">
        <v>5025</v>
      </c>
      <c r="G21" s="263" t="s">
        <v>2</v>
      </c>
      <c r="H21" s="264"/>
      <c r="I21" s="265"/>
      <c r="J21" s="266"/>
      <c r="K21" s="286"/>
      <c r="L21" s="286"/>
      <c r="M21" s="286"/>
      <c r="N21" s="286"/>
      <c r="O21" s="286"/>
      <c r="P21" s="286"/>
      <c r="Q21" s="286"/>
      <c r="R21" s="286"/>
      <c r="S21" s="286"/>
      <c r="T21" s="286"/>
      <c r="U21" s="286"/>
      <c r="V21" s="286"/>
      <c r="W21" s="286"/>
      <c r="X21" s="286"/>
      <c r="Y21" s="286"/>
      <c r="Z21" s="286"/>
      <c r="AA21" s="286"/>
      <c r="AB21" s="286"/>
      <c r="AC21" s="286"/>
      <c r="AD21" s="286"/>
      <c r="AE21" s="286"/>
      <c r="AF21" s="286"/>
      <c r="AG21" s="286"/>
      <c r="AH21" s="286"/>
      <c r="AI21" s="286"/>
      <c r="AJ21" s="286"/>
      <c r="AK21" s="286"/>
      <c r="AL21" s="286"/>
      <c r="AM21" s="286"/>
      <c r="AN21" s="286"/>
      <c r="AO21" s="286"/>
      <c r="AP21" s="286"/>
      <c r="AQ21" s="286"/>
      <c r="AR21" s="286"/>
      <c r="AS21" s="286"/>
      <c r="AT21" s="286"/>
      <c r="AU21" s="286"/>
      <c r="AV21" s="286"/>
      <c r="AW21" s="286"/>
      <c r="AX21" s="286"/>
      <c r="AY21" s="286"/>
      <c r="AZ21" s="286"/>
      <c r="BA21" s="286"/>
      <c r="BB21" s="286"/>
      <c r="BC21" s="286"/>
      <c r="BD21" s="286"/>
      <c r="BE21" s="286"/>
      <c r="BF21" s="286"/>
      <c r="BG21" s="286"/>
      <c r="BH21" s="286"/>
      <c r="BI21" s="286"/>
      <c r="BJ21" s="286"/>
      <c r="BK21" s="286"/>
      <c r="BL21" s="286"/>
      <c r="BM21" s="286"/>
      <c r="BN21" s="286"/>
      <c r="BO21" s="286"/>
      <c r="BP21" s="286"/>
      <c r="BQ21" s="286"/>
      <c r="BR21" s="286"/>
      <c r="BS21" s="286"/>
      <c r="BT21" s="286"/>
      <c r="BU21" s="286"/>
      <c r="BV21" s="286"/>
      <c r="BW21" s="286"/>
      <c r="BX21" s="286"/>
      <c r="BY21" s="286"/>
      <c r="BZ21" s="286"/>
      <c r="CA21" s="286"/>
      <c r="CB21" s="286"/>
      <c r="CC21" s="286"/>
      <c r="CD21" s="286"/>
      <c r="CE21" s="286"/>
      <c r="CF21" s="286"/>
      <c r="CG21" s="286"/>
      <c r="CH21" s="286"/>
      <c r="CI21" s="286"/>
      <c r="CJ21" s="286"/>
      <c r="CK21" s="286"/>
      <c r="CL21" s="286"/>
      <c r="CM21" s="286"/>
      <c r="CN21" s="286"/>
      <c r="CO21" s="286"/>
      <c r="CP21" s="286"/>
      <c r="CQ21" s="286"/>
      <c r="CR21" s="286"/>
      <c r="CS21" s="286"/>
      <c r="CT21" s="286"/>
      <c r="CU21" s="286"/>
    </row>
    <row r="22" spans="1:99" s="271" customFormat="1" hidden="1" x14ac:dyDescent="0.2">
      <c r="A22" s="272" t="s">
        <v>3</v>
      </c>
      <c r="B22" s="287"/>
      <c r="C22" s="287"/>
      <c r="D22" s="287" t="s">
        <v>3852</v>
      </c>
      <c r="E22" s="262"/>
      <c r="F22" s="161" t="s">
        <v>5026</v>
      </c>
      <c r="G22" s="263" t="s">
        <v>2</v>
      </c>
      <c r="H22" s="264"/>
      <c r="I22" s="265"/>
      <c r="J22" s="266"/>
      <c r="K22" s="286"/>
      <c r="L22" s="286"/>
      <c r="M22" s="286"/>
      <c r="N22" s="286"/>
      <c r="O22" s="286"/>
      <c r="P22" s="286"/>
      <c r="Q22" s="286"/>
      <c r="R22" s="286"/>
      <c r="S22" s="286"/>
      <c r="T22" s="286"/>
      <c r="U22" s="286"/>
      <c r="V22" s="286"/>
      <c r="W22" s="286"/>
      <c r="X22" s="286"/>
      <c r="Y22" s="286"/>
      <c r="Z22" s="286"/>
      <c r="AA22" s="286"/>
      <c r="AB22" s="286"/>
      <c r="AC22" s="286"/>
      <c r="AD22" s="286"/>
      <c r="AE22" s="286"/>
      <c r="AF22" s="286"/>
      <c r="AG22" s="286"/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6"/>
      <c r="AU22" s="286"/>
      <c r="AV22" s="286"/>
      <c r="AW22" s="286"/>
      <c r="AX22" s="286"/>
      <c r="AY22" s="286"/>
      <c r="AZ22" s="286"/>
      <c r="BA22" s="286"/>
      <c r="BB22" s="286"/>
      <c r="BC22" s="286"/>
      <c r="BD22" s="286"/>
      <c r="BE22" s="286"/>
      <c r="BF22" s="286"/>
      <c r="BG22" s="286"/>
      <c r="BH22" s="286"/>
      <c r="BI22" s="286"/>
      <c r="BJ22" s="286"/>
      <c r="BK22" s="286"/>
      <c r="BL22" s="286"/>
      <c r="BM22" s="286"/>
      <c r="BN22" s="286"/>
      <c r="BO22" s="286"/>
      <c r="BP22" s="286"/>
      <c r="BQ22" s="286"/>
      <c r="BR22" s="286"/>
      <c r="BS22" s="286"/>
      <c r="BT22" s="286"/>
      <c r="BU22" s="286"/>
      <c r="BV22" s="286"/>
      <c r="BW22" s="286"/>
      <c r="BX22" s="286"/>
      <c r="BY22" s="286"/>
      <c r="BZ22" s="286"/>
      <c r="CA22" s="286"/>
      <c r="CB22" s="286"/>
      <c r="CC22" s="286"/>
      <c r="CD22" s="286"/>
      <c r="CE22" s="286"/>
      <c r="CF22" s="286"/>
      <c r="CG22" s="286"/>
      <c r="CH22" s="286"/>
      <c r="CI22" s="286"/>
      <c r="CJ22" s="286"/>
      <c r="CK22" s="286"/>
      <c r="CL22" s="286"/>
      <c r="CM22" s="286"/>
      <c r="CN22" s="286"/>
      <c r="CO22" s="286"/>
      <c r="CP22" s="286"/>
      <c r="CQ22" s="286"/>
      <c r="CR22" s="286"/>
      <c r="CS22" s="286"/>
      <c r="CT22" s="286"/>
      <c r="CU22" s="286"/>
    </row>
    <row r="23" spans="1:99" s="271" customFormat="1" hidden="1" x14ac:dyDescent="0.2">
      <c r="A23" s="30" t="s">
        <v>56</v>
      </c>
      <c r="B23" s="240"/>
      <c r="C23" s="233" t="s">
        <v>1923</v>
      </c>
      <c r="D23" s="234"/>
      <c r="E23" s="235"/>
      <c r="F23" s="53" t="s">
        <v>1924</v>
      </c>
      <c r="G23" s="236"/>
      <c r="H23" s="214"/>
      <c r="I23" s="215"/>
      <c r="J23" s="216"/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  <c r="V23" s="286"/>
      <c r="W23" s="286"/>
      <c r="X23" s="286"/>
      <c r="Y23" s="286"/>
      <c r="Z23" s="286"/>
      <c r="AA23" s="286"/>
      <c r="AB23" s="286"/>
      <c r="AC23" s="286"/>
      <c r="AD23" s="286"/>
      <c r="AE23" s="286"/>
      <c r="AF23" s="286"/>
      <c r="AG23" s="286"/>
      <c r="AH23" s="286"/>
      <c r="AI23" s="286"/>
      <c r="AJ23" s="286"/>
      <c r="AK23" s="286"/>
      <c r="AL23" s="286"/>
      <c r="AM23" s="286"/>
      <c r="AN23" s="286"/>
      <c r="AO23" s="286"/>
      <c r="AP23" s="286"/>
      <c r="AQ23" s="286"/>
      <c r="AR23" s="286"/>
      <c r="AS23" s="286"/>
      <c r="AT23" s="286"/>
      <c r="AU23" s="286"/>
      <c r="AV23" s="286"/>
      <c r="AW23" s="286"/>
      <c r="AX23" s="286"/>
      <c r="AY23" s="286"/>
      <c r="AZ23" s="286"/>
      <c r="BA23" s="286"/>
      <c r="BB23" s="286"/>
      <c r="BC23" s="286"/>
      <c r="BD23" s="286"/>
      <c r="BE23" s="286"/>
      <c r="BF23" s="286"/>
      <c r="BG23" s="286"/>
      <c r="BH23" s="286"/>
      <c r="BI23" s="286"/>
      <c r="BJ23" s="286"/>
      <c r="BK23" s="286"/>
      <c r="BL23" s="286"/>
      <c r="BM23" s="286"/>
      <c r="BN23" s="286"/>
      <c r="BO23" s="286"/>
      <c r="BP23" s="286"/>
      <c r="BQ23" s="286"/>
      <c r="BR23" s="286"/>
      <c r="BS23" s="286"/>
      <c r="BT23" s="286"/>
      <c r="BU23" s="286"/>
      <c r="BV23" s="286"/>
      <c r="BW23" s="286"/>
      <c r="BX23" s="286"/>
      <c r="BY23" s="286"/>
      <c r="BZ23" s="286"/>
      <c r="CA23" s="286"/>
      <c r="CB23" s="286"/>
      <c r="CC23" s="286"/>
      <c r="CD23" s="286"/>
      <c r="CE23" s="286"/>
      <c r="CF23" s="286"/>
      <c r="CG23" s="286"/>
      <c r="CH23" s="286"/>
      <c r="CI23" s="286"/>
      <c r="CJ23" s="286"/>
      <c r="CK23" s="286"/>
      <c r="CL23" s="286"/>
      <c r="CM23" s="286"/>
      <c r="CN23" s="286"/>
      <c r="CO23" s="286"/>
      <c r="CP23" s="286"/>
      <c r="CQ23" s="286"/>
      <c r="CR23" s="286"/>
      <c r="CS23" s="286"/>
      <c r="CT23" s="286"/>
      <c r="CU23" s="286"/>
    </row>
    <row r="24" spans="1:99" s="271" customFormat="1" hidden="1" x14ac:dyDescent="0.2">
      <c r="A24" s="30"/>
      <c r="B24" s="237"/>
      <c r="C24" s="238"/>
      <c r="D24" s="234"/>
      <c r="E24" s="238"/>
      <c r="F24" s="53"/>
      <c r="G24" s="239"/>
      <c r="H24" s="217"/>
      <c r="I24" s="218"/>
      <c r="J24" s="219"/>
      <c r="K24" s="286"/>
      <c r="L24" s="286"/>
      <c r="M24" s="286"/>
      <c r="N24" s="286"/>
      <c r="O24" s="286"/>
      <c r="P24" s="286"/>
      <c r="Q24" s="286"/>
      <c r="R24" s="286"/>
      <c r="S24" s="286"/>
      <c r="T24" s="286"/>
      <c r="U24" s="286"/>
      <c r="V24" s="286"/>
      <c r="W24" s="286"/>
      <c r="X24" s="286"/>
      <c r="Y24" s="286"/>
      <c r="Z24" s="286"/>
      <c r="AA24" s="286"/>
      <c r="AB24" s="286"/>
      <c r="AC24" s="286"/>
      <c r="AD24" s="286"/>
      <c r="AE24" s="286"/>
      <c r="AF24" s="286"/>
      <c r="AG24" s="286"/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6"/>
      <c r="AU24" s="286"/>
      <c r="AV24" s="286"/>
      <c r="AW24" s="286"/>
      <c r="AX24" s="286"/>
      <c r="AY24" s="286"/>
      <c r="AZ24" s="286"/>
      <c r="BA24" s="286"/>
      <c r="BB24" s="286"/>
      <c r="BC24" s="286"/>
      <c r="BD24" s="286"/>
      <c r="BE24" s="286"/>
      <c r="BF24" s="286"/>
      <c r="BG24" s="286"/>
      <c r="BH24" s="286"/>
      <c r="BI24" s="286"/>
      <c r="BJ24" s="286"/>
      <c r="BK24" s="286"/>
      <c r="BL24" s="286"/>
      <c r="BM24" s="286"/>
      <c r="BN24" s="286"/>
      <c r="BO24" s="286"/>
      <c r="BP24" s="286"/>
      <c r="BQ24" s="286"/>
      <c r="BR24" s="286"/>
      <c r="BS24" s="286"/>
      <c r="BT24" s="286"/>
      <c r="BU24" s="286"/>
      <c r="BV24" s="286"/>
      <c r="BW24" s="286"/>
      <c r="BX24" s="286"/>
      <c r="BY24" s="286"/>
      <c r="BZ24" s="286"/>
      <c r="CA24" s="286"/>
      <c r="CB24" s="286"/>
      <c r="CC24" s="286"/>
      <c r="CD24" s="286"/>
      <c r="CE24" s="286"/>
      <c r="CF24" s="286"/>
      <c r="CG24" s="286"/>
      <c r="CH24" s="286"/>
      <c r="CI24" s="286"/>
      <c r="CJ24" s="286"/>
      <c r="CK24" s="286"/>
      <c r="CL24" s="286"/>
      <c r="CM24" s="286"/>
      <c r="CN24" s="286"/>
      <c r="CO24" s="286"/>
      <c r="CP24" s="286"/>
      <c r="CQ24" s="286"/>
      <c r="CR24" s="286"/>
      <c r="CS24" s="286"/>
      <c r="CT24" s="286"/>
      <c r="CU24" s="286"/>
    </row>
    <row r="25" spans="1:99" s="271" customFormat="1" hidden="1" x14ac:dyDescent="0.2">
      <c r="A25" s="272" t="s">
        <v>3</v>
      </c>
      <c r="B25" s="287"/>
      <c r="C25" s="287"/>
      <c r="D25" s="287" t="s">
        <v>3850</v>
      </c>
      <c r="E25" s="262"/>
      <c r="F25" s="161" t="s">
        <v>5024</v>
      </c>
      <c r="G25" s="263" t="s">
        <v>2</v>
      </c>
      <c r="H25" s="264"/>
      <c r="I25" s="265"/>
      <c r="J25" s="266"/>
      <c r="K25" s="286"/>
      <c r="L25" s="286"/>
      <c r="M25" s="286"/>
      <c r="N25" s="286"/>
      <c r="O25" s="286"/>
      <c r="P25" s="286"/>
      <c r="Q25" s="286"/>
      <c r="R25" s="286"/>
      <c r="S25" s="286"/>
      <c r="T25" s="286"/>
      <c r="U25" s="286"/>
      <c r="V25" s="286"/>
      <c r="W25" s="286"/>
      <c r="X25" s="286"/>
      <c r="Y25" s="286"/>
      <c r="Z25" s="286"/>
      <c r="AA25" s="286"/>
      <c r="AB25" s="286"/>
      <c r="AC25" s="286"/>
      <c r="AD25" s="286"/>
      <c r="AE25" s="286"/>
      <c r="AF25" s="286"/>
      <c r="AG25" s="286"/>
      <c r="AH25" s="286"/>
      <c r="AI25" s="286"/>
      <c r="AJ25" s="286"/>
      <c r="AK25" s="286"/>
      <c r="AL25" s="286"/>
      <c r="AM25" s="286"/>
      <c r="AN25" s="286"/>
      <c r="AO25" s="286"/>
      <c r="AP25" s="286"/>
      <c r="AQ25" s="286"/>
      <c r="AR25" s="286"/>
      <c r="AS25" s="286"/>
      <c r="AT25" s="286"/>
      <c r="AU25" s="286"/>
      <c r="AV25" s="286"/>
      <c r="AW25" s="286"/>
      <c r="AX25" s="286"/>
      <c r="AY25" s="286"/>
      <c r="AZ25" s="286"/>
      <c r="BA25" s="286"/>
      <c r="BB25" s="286"/>
      <c r="BC25" s="286"/>
      <c r="BD25" s="286"/>
      <c r="BE25" s="286"/>
      <c r="BF25" s="286"/>
      <c r="BG25" s="286"/>
      <c r="BH25" s="286"/>
      <c r="BI25" s="286"/>
      <c r="BJ25" s="286"/>
      <c r="BK25" s="286"/>
      <c r="BL25" s="286"/>
      <c r="BM25" s="286"/>
      <c r="BN25" s="286"/>
      <c r="BO25" s="286"/>
      <c r="BP25" s="286"/>
      <c r="BQ25" s="286"/>
      <c r="BR25" s="286"/>
      <c r="BS25" s="286"/>
      <c r="BT25" s="286"/>
      <c r="BU25" s="286"/>
      <c r="BV25" s="286"/>
      <c r="BW25" s="286"/>
      <c r="BX25" s="286"/>
      <c r="BY25" s="286"/>
      <c r="BZ25" s="286"/>
      <c r="CA25" s="286"/>
      <c r="CB25" s="286"/>
      <c r="CC25" s="286"/>
      <c r="CD25" s="286"/>
      <c r="CE25" s="286"/>
      <c r="CF25" s="286"/>
      <c r="CG25" s="286"/>
      <c r="CH25" s="286"/>
      <c r="CI25" s="286"/>
      <c r="CJ25" s="286"/>
      <c r="CK25" s="286"/>
      <c r="CL25" s="286"/>
      <c r="CM25" s="286"/>
      <c r="CN25" s="286"/>
      <c r="CO25" s="286"/>
      <c r="CP25" s="286"/>
      <c r="CQ25" s="286"/>
      <c r="CR25" s="286"/>
      <c r="CS25" s="286"/>
      <c r="CT25" s="286"/>
      <c r="CU25" s="286"/>
    </row>
    <row r="26" spans="1:99" s="271" customFormat="1" hidden="1" x14ac:dyDescent="0.2">
      <c r="A26" s="272" t="s">
        <v>3</v>
      </c>
      <c r="B26" s="287"/>
      <c r="C26" s="287"/>
      <c r="D26" s="287" t="s">
        <v>3851</v>
      </c>
      <c r="E26" s="262"/>
      <c r="F26" s="161" t="s">
        <v>5027</v>
      </c>
      <c r="G26" s="263" t="s">
        <v>2</v>
      </c>
      <c r="H26" s="264"/>
      <c r="I26" s="265"/>
      <c r="J26" s="266"/>
      <c r="K26" s="286"/>
      <c r="L26" s="286"/>
      <c r="M26" s="286"/>
      <c r="N26" s="286"/>
      <c r="O26" s="286"/>
      <c r="P26" s="286"/>
      <c r="Q26" s="286"/>
      <c r="R26" s="286"/>
      <c r="S26" s="286"/>
      <c r="T26" s="286"/>
      <c r="U26" s="286"/>
      <c r="V26" s="286"/>
      <c r="W26" s="286"/>
      <c r="X26" s="286"/>
      <c r="Y26" s="286"/>
      <c r="Z26" s="286"/>
      <c r="AA26" s="286"/>
      <c r="AB26" s="286"/>
      <c r="AC26" s="286"/>
      <c r="AD26" s="286"/>
      <c r="AE26" s="286"/>
      <c r="AF26" s="286"/>
      <c r="AG26" s="286"/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6"/>
      <c r="AU26" s="286"/>
      <c r="AV26" s="286"/>
      <c r="AW26" s="286"/>
      <c r="AX26" s="286"/>
      <c r="AY26" s="286"/>
      <c r="AZ26" s="286"/>
      <c r="BA26" s="286"/>
      <c r="BB26" s="286"/>
      <c r="BC26" s="286"/>
      <c r="BD26" s="286"/>
      <c r="BE26" s="286"/>
      <c r="BF26" s="286"/>
      <c r="BG26" s="286"/>
      <c r="BH26" s="286"/>
      <c r="BI26" s="286"/>
      <c r="BJ26" s="286"/>
      <c r="BK26" s="286"/>
      <c r="BL26" s="286"/>
      <c r="BM26" s="286"/>
      <c r="BN26" s="286"/>
      <c r="BO26" s="286"/>
      <c r="BP26" s="286"/>
      <c r="BQ26" s="286"/>
      <c r="BR26" s="286"/>
      <c r="BS26" s="286"/>
      <c r="BT26" s="286"/>
      <c r="BU26" s="286"/>
      <c r="BV26" s="286"/>
      <c r="BW26" s="286"/>
      <c r="BX26" s="286"/>
      <c r="BY26" s="286"/>
      <c r="BZ26" s="286"/>
      <c r="CA26" s="286"/>
      <c r="CB26" s="286"/>
      <c r="CC26" s="286"/>
      <c r="CD26" s="286"/>
      <c r="CE26" s="286"/>
      <c r="CF26" s="286"/>
      <c r="CG26" s="286"/>
      <c r="CH26" s="286"/>
      <c r="CI26" s="286"/>
      <c r="CJ26" s="286"/>
      <c r="CK26" s="286"/>
      <c r="CL26" s="286"/>
      <c r="CM26" s="286"/>
      <c r="CN26" s="286"/>
      <c r="CO26" s="286"/>
      <c r="CP26" s="286"/>
      <c r="CQ26" s="286"/>
      <c r="CR26" s="286"/>
      <c r="CS26" s="286"/>
      <c r="CT26" s="286"/>
      <c r="CU26" s="286"/>
    </row>
    <row r="27" spans="1:99" s="271" customFormat="1" hidden="1" x14ac:dyDescent="0.2">
      <c r="A27" s="272" t="s">
        <v>3</v>
      </c>
      <c r="B27" s="287"/>
      <c r="C27" s="287"/>
      <c r="D27" s="287" t="s">
        <v>3852</v>
      </c>
      <c r="E27" s="262"/>
      <c r="F27" s="161" t="s">
        <v>5026</v>
      </c>
      <c r="G27" s="263" t="s">
        <v>2</v>
      </c>
      <c r="H27" s="264"/>
      <c r="I27" s="265"/>
      <c r="J27" s="266"/>
      <c r="K27" s="286"/>
      <c r="L27" s="286"/>
      <c r="M27" s="286"/>
      <c r="N27" s="286"/>
      <c r="O27" s="286"/>
      <c r="P27" s="286"/>
      <c r="Q27" s="286"/>
      <c r="R27" s="286"/>
      <c r="S27" s="286"/>
      <c r="T27" s="286"/>
      <c r="U27" s="286"/>
      <c r="V27" s="286"/>
      <c r="W27" s="286"/>
      <c r="X27" s="286"/>
      <c r="Y27" s="286"/>
      <c r="Z27" s="286"/>
      <c r="AA27" s="286"/>
      <c r="AB27" s="286"/>
      <c r="AC27" s="286"/>
      <c r="AD27" s="286"/>
      <c r="AE27" s="286"/>
      <c r="AF27" s="286"/>
      <c r="AG27" s="286"/>
      <c r="AH27" s="286"/>
      <c r="AI27" s="286"/>
      <c r="AJ27" s="286"/>
      <c r="AK27" s="286"/>
      <c r="AL27" s="286"/>
      <c r="AM27" s="286"/>
      <c r="AN27" s="286"/>
      <c r="AO27" s="286"/>
      <c r="AP27" s="286"/>
      <c r="AQ27" s="286"/>
      <c r="AR27" s="286"/>
      <c r="AS27" s="286"/>
      <c r="AT27" s="286"/>
      <c r="AU27" s="286"/>
      <c r="AV27" s="286"/>
      <c r="AW27" s="286"/>
      <c r="AX27" s="286"/>
      <c r="AY27" s="286"/>
      <c r="AZ27" s="286"/>
      <c r="BA27" s="286"/>
      <c r="BB27" s="286"/>
      <c r="BC27" s="286"/>
      <c r="BD27" s="286"/>
      <c r="BE27" s="286"/>
      <c r="BF27" s="286"/>
      <c r="BG27" s="286"/>
      <c r="BH27" s="286"/>
      <c r="BI27" s="286"/>
      <c r="BJ27" s="286"/>
      <c r="BK27" s="286"/>
      <c r="BL27" s="286"/>
      <c r="BM27" s="286"/>
      <c r="BN27" s="286"/>
      <c r="BO27" s="286"/>
      <c r="BP27" s="286"/>
      <c r="BQ27" s="286"/>
      <c r="BR27" s="286"/>
      <c r="BS27" s="286"/>
      <c r="BT27" s="286"/>
      <c r="BU27" s="286"/>
      <c r="BV27" s="286"/>
      <c r="BW27" s="286"/>
      <c r="BX27" s="286"/>
      <c r="BY27" s="286"/>
      <c r="BZ27" s="286"/>
      <c r="CA27" s="286"/>
      <c r="CB27" s="286"/>
      <c r="CC27" s="286"/>
      <c r="CD27" s="286"/>
      <c r="CE27" s="286"/>
      <c r="CF27" s="286"/>
      <c r="CG27" s="286"/>
      <c r="CH27" s="286"/>
      <c r="CI27" s="286"/>
      <c r="CJ27" s="286"/>
      <c r="CK27" s="286"/>
      <c r="CL27" s="286"/>
      <c r="CM27" s="286"/>
      <c r="CN27" s="286"/>
      <c r="CO27" s="286"/>
      <c r="CP27" s="286"/>
      <c r="CQ27" s="286"/>
      <c r="CR27" s="286"/>
      <c r="CS27" s="286"/>
      <c r="CT27" s="286"/>
      <c r="CU27" s="286"/>
    </row>
    <row r="28" spans="1:99" ht="24" x14ac:dyDescent="0.2">
      <c r="A28" s="30" t="s">
        <v>55</v>
      </c>
      <c r="B28" s="232" t="s">
        <v>1925</v>
      </c>
      <c r="C28" s="233"/>
      <c r="D28" s="234"/>
      <c r="E28" s="235"/>
      <c r="F28" s="43" t="s">
        <v>1926</v>
      </c>
      <c r="G28" s="236"/>
      <c r="H28" s="214"/>
      <c r="I28" s="215"/>
      <c r="J28" s="216"/>
    </row>
    <row r="29" spans="1:99" x14ac:dyDescent="0.2">
      <c r="A29" s="30"/>
      <c r="B29" s="237"/>
      <c r="C29" s="238"/>
      <c r="D29" s="234"/>
      <c r="E29" s="238"/>
      <c r="F29" s="53"/>
      <c r="G29" s="239"/>
      <c r="H29" s="217"/>
      <c r="I29" s="218"/>
      <c r="J29" s="219"/>
    </row>
    <row r="30" spans="1:99" x14ac:dyDescent="0.2">
      <c r="A30" s="30" t="s">
        <v>56</v>
      </c>
      <c r="B30" s="240"/>
      <c r="C30" s="233" t="s">
        <v>1927</v>
      </c>
      <c r="D30" s="234"/>
      <c r="E30" s="235"/>
      <c r="F30" s="53" t="s">
        <v>1928</v>
      </c>
      <c r="G30" s="236"/>
      <c r="H30" s="214"/>
      <c r="I30" s="215"/>
      <c r="J30" s="216"/>
    </row>
    <row r="31" spans="1:99" x14ac:dyDescent="0.2">
      <c r="A31" s="30"/>
      <c r="B31" s="237"/>
      <c r="C31" s="238"/>
      <c r="D31" s="234"/>
      <c r="E31" s="238"/>
      <c r="F31" s="53"/>
      <c r="G31" s="239"/>
      <c r="H31" s="217"/>
      <c r="I31" s="218"/>
      <c r="J31" s="219"/>
    </row>
    <row r="32" spans="1:99" ht="22.8" x14ac:dyDescent="0.2">
      <c r="A32" s="30" t="s">
        <v>3</v>
      </c>
      <c r="B32" s="240"/>
      <c r="C32" s="233"/>
      <c r="D32" s="234" t="s">
        <v>3850</v>
      </c>
      <c r="E32" s="235"/>
      <c r="F32" s="53" t="s">
        <v>5028</v>
      </c>
      <c r="G32" s="236" t="s">
        <v>8</v>
      </c>
      <c r="H32" s="214">
        <v>880</v>
      </c>
      <c r="I32" s="56"/>
      <c r="J32" s="216">
        <f>IF(ISNUMBER(H32),H32*I32,IF(H32="-","rate only"," "))</f>
        <v>0</v>
      </c>
    </row>
    <row r="33" spans="1:99" x14ac:dyDescent="0.2">
      <c r="A33" s="30"/>
      <c r="B33" s="237"/>
      <c r="C33" s="238"/>
      <c r="D33" s="234"/>
      <c r="E33" s="238"/>
      <c r="F33" s="53"/>
      <c r="G33" s="239"/>
      <c r="H33" s="217"/>
      <c r="I33" s="218"/>
      <c r="J33" s="219"/>
    </row>
    <row r="34" spans="1:99" ht="22.8" x14ac:dyDescent="0.2">
      <c r="A34" s="30" t="s">
        <v>3</v>
      </c>
      <c r="B34" s="240"/>
      <c r="C34" s="233"/>
      <c r="D34" s="234" t="s">
        <v>3851</v>
      </c>
      <c r="E34" s="235"/>
      <c r="F34" s="53" t="s">
        <v>5029</v>
      </c>
      <c r="G34" s="236" t="s">
        <v>8</v>
      </c>
      <c r="H34" s="214">
        <v>1760</v>
      </c>
      <c r="I34" s="56"/>
      <c r="J34" s="216">
        <f>IF(ISNUMBER(H34),H34*I34,IF(H34="-","rate only"," "))</f>
        <v>0</v>
      </c>
    </row>
    <row r="35" spans="1:99" x14ac:dyDescent="0.2">
      <c r="A35" s="30"/>
      <c r="B35" s="237"/>
      <c r="C35" s="238"/>
      <c r="D35" s="234"/>
      <c r="E35" s="238"/>
      <c r="F35" s="53"/>
      <c r="G35" s="239"/>
      <c r="H35" s="217"/>
      <c r="I35" s="218"/>
      <c r="J35" s="219"/>
    </row>
    <row r="36" spans="1:99" ht="22.8" x14ac:dyDescent="0.2">
      <c r="A36" s="30" t="s">
        <v>3</v>
      </c>
      <c r="B36" s="240"/>
      <c r="C36" s="233"/>
      <c r="D36" s="234" t="s">
        <v>3852</v>
      </c>
      <c r="E36" s="235"/>
      <c r="F36" s="53" t="s">
        <v>5030</v>
      </c>
      <c r="G36" s="236" t="s">
        <v>8</v>
      </c>
      <c r="H36" s="214">
        <v>1760</v>
      </c>
      <c r="I36" s="56"/>
      <c r="J36" s="216">
        <f>IF(ISNUMBER(H36),H36*I36,IF(H36="-","rate only"," "))</f>
        <v>0</v>
      </c>
    </row>
    <row r="37" spans="1:99" x14ac:dyDescent="0.2">
      <c r="A37" s="30"/>
      <c r="B37" s="237"/>
      <c r="C37" s="238"/>
      <c r="D37" s="234"/>
      <c r="E37" s="238"/>
      <c r="F37" s="53"/>
      <c r="G37" s="239"/>
      <c r="H37" s="217"/>
      <c r="I37" s="218"/>
      <c r="J37" s="219"/>
    </row>
    <row r="38" spans="1:99" x14ac:dyDescent="0.2">
      <c r="A38" s="30" t="s">
        <v>3</v>
      </c>
      <c r="B38" s="240"/>
      <c r="C38" s="233"/>
      <c r="D38" s="234" t="s">
        <v>3853</v>
      </c>
      <c r="E38" s="235"/>
      <c r="F38" s="53" t="s">
        <v>5031</v>
      </c>
      <c r="G38" s="236" t="s">
        <v>8</v>
      </c>
      <c r="H38" s="214">
        <v>4380</v>
      </c>
      <c r="I38" s="56"/>
      <c r="J38" s="216">
        <f>IF(ISNUMBER(H38),H38*I38,IF(H38="-","rate only"," "))</f>
        <v>0</v>
      </c>
    </row>
    <row r="39" spans="1:99" x14ac:dyDescent="0.2">
      <c r="A39" s="30"/>
      <c r="B39" s="237"/>
      <c r="C39" s="238"/>
      <c r="D39" s="234"/>
      <c r="E39" s="238"/>
      <c r="F39" s="53"/>
      <c r="G39" s="239"/>
      <c r="H39" s="217"/>
      <c r="I39" s="218"/>
      <c r="J39" s="219"/>
    </row>
    <row r="40" spans="1:99" s="271" customFormat="1" hidden="1" x14ac:dyDescent="0.2">
      <c r="A40" s="30" t="s">
        <v>56</v>
      </c>
      <c r="B40" s="240"/>
      <c r="C40" s="233" t="s">
        <v>1930</v>
      </c>
      <c r="D40" s="234"/>
      <c r="E40" s="235"/>
      <c r="F40" s="53" t="s">
        <v>1931</v>
      </c>
      <c r="G40" s="236"/>
      <c r="H40" s="214"/>
      <c r="I40" s="215"/>
      <c r="J40" s="216"/>
      <c r="K40" s="286"/>
      <c r="L40" s="286"/>
      <c r="M40" s="286"/>
      <c r="N40" s="286"/>
      <c r="O40" s="286"/>
      <c r="P40" s="286"/>
      <c r="Q40" s="286"/>
      <c r="R40" s="286"/>
      <c r="S40" s="286"/>
      <c r="T40" s="286"/>
      <c r="U40" s="286"/>
      <c r="V40" s="286"/>
      <c r="W40" s="286"/>
      <c r="X40" s="286"/>
      <c r="Y40" s="286"/>
      <c r="Z40" s="286"/>
      <c r="AA40" s="286"/>
      <c r="AB40" s="286"/>
      <c r="AC40" s="286"/>
      <c r="AD40" s="286"/>
      <c r="AE40" s="286"/>
      <c r="AF40" s="286"/>
      <c r="AG40" s="286"/>
      <c r="AH40" s="286"/>
      <c r="AI40" s="286"/>
      <c r="AJ40" s="286"/>
      <c r="AK40" s="286"/>
      <c r="AL40" s="286"/>
      <c r="AM40" s="286"/>
      <c r="AN40" s="286"/>
      <c r="AO40" s="286"/>
      <c r="AP40" s="286"/>
      <c r="AQ40" s="286"/>
      <c r="AR40" s="286"/>
      <c r="AS40" s="286"/>
      <c r="AT40" s="286"/>
      <c r="AU40" s="286"/>
      <c r="AV40" s="286"/>
      <c r="AW40" s="286"/>
      <c r="AX40" s="286"/>
      <c r="AY40" s="286"/>
      <c r="AZ40" s="286"/>
      <c r="BA40" s="286"/>
      <c r="BB40" s="286"/>
      <c r="BC40" s="286"/>
      <c r="BD40" s="286"/>
      <c r="BE40" s="286"/>
      <c r="BF40" s="286"/>
      <c r="BG40" s="286"/>
      <c r="BH40" s="286"/>
      <c r="BI40" s="286"/>
      <c r="BJ40" s="286"/>
      <c r="BK40" s="286"/>
      <c r="BL40" s="286"/>
      <c r="BM40" s="286"/>
      <c r="BN40" s="286"/>
      <c r="BO40" s="286"/>
      <c r="BP40" s="286"/>
      <c r="BQ40" s="286"/>
      <c r="BR40" s="286"/>
      <c r="BS40" s="286"/>
      <c r="BT40" s="286"/>
      <c r="BU40" s="286"/>
      <c r="BV40" s="286"/>
      <c r="BW40" s="286"/>
      <c r="BX40" s="286"/>
      <c r="BY40" s="286"/>
      <c r="BZ40" s="286"/>
      <c r="CA40" s="286"/>
      <c r="CB40" s="286"/>
      <c r="CC40" s="286"/>
      <c r="CD40" s="286"/>
      <c r="CE40" s="286"/>
      <c r="CF40" s="286"/>
      <c r="CG40" s="286"/>
      <c r="CH40" s="286"/>
      <c r="CI40" s="286"/>
      <c r="CJ40" s="286"/>
      <c r="CK40" s="286"/>
      <c r="CL40" s="286"/>
      <c r="CM40" s="286"/>
      <c r="CN40" s="286"/>
      <c r="CO40" s="286"/>
      <c r="CP40" s="286"/>
      <c r="CQ40" s="286"/>
      <c r="CR40" s="286"/>
      <c r="CS40" s="286"/>
      <c r="CT40" s="286"/>
      <c r="CU40" s="286"/>
    </row>
    <row r="41" spans="1:99" s="271" customFormat="1" hidden="1" x14ac:dyDescent="0.2">
      <c r="A41" s="30"/>
      <c r="B41" s="237"/>
      <c r="C41" s="238"/>
      <c r="D41" s="234"/>
      <c r="E41" s="238"/>
      <c r="F41" s="53"/>
      <c r="G41" s="239"/>
      <c r="H41" s="217"/>
      <c r="I41" s="218"/>
      <c r="J41" s="219"/>
      <c r="K41" s="286"/>
      <c r="L41" s="286"/>
      <c r="M41" s="286"/>
      <c r="N41" s="286"/>
      <c r="O41" s="286"/>
      <c r="P41" s="286"/>
      <c r="Q41" s="286"/>
      <c r="R41" s="286"/>
      <c r="S41" s="286"/>
      <c r="T41" s="286"/>
      <c r="U41" s="286"/>
      <c r="V41" s="286"/>
      <c r="W41" s="286"/>
      <c r="X41" s="286"/>
      <c r="Y41" s="286"/>
      <c r="Z41" s="286"/>
      <c r="AA41" s="286"/>
      <c r="AB41" s="286"/>
      <c r="AC41" s="286"/>
      <c r="AD41" s="286"/>
      <c r="AE41" s="286"/>
      <c r="AF41" s="286"/>
      <c r="AG41" s="286"/>
      <c r="AH41" s="286"/>
      <c r="AI41" s="286"/>
      <c r="AJ41" s="286"/>
      <c r="AK41" s="286"/>
      <c r="AL41" s="286"/>
      <c r="AM41" s="286"/>
      <c r="AN41" s="286"/>
      <c r="AO41" s="286"/>
      <c r="AP41" s="286"/>
      <c r="AQ41" s="286"/>
      <c r="AR41" s="286"/>
      <c r="AS41" s="286"/>
      <c r="AT41" s="286"/>
      <c r="AU41" s="286"/>
      <c r="AV41" s="286"/>
      <c r="AW41" s="286"/>
      <c r="AX41" s="286"/>
      <c r="AY41" s="286"/>
      <c r="AZ41" s="286"/>
      <c r="BA41" s="286"/>
      <c r="BB41" s="286"/>
      <c r="BC41" s="286"/>
      <c r="BD41" s="286"/>
      <c r="BE41" s="286"/>
      <c r="BF41" s="286"/>
      <c r="BG41" s="286"/>
      <c r="BH41" s="286"/>
      <c r="BI41" s="286"/>
      <c r="BJ41" s="286"/>
      <c r="BK41" s="286"/>
      <c r="BL41" s="286"/>
      <c r="BM41" s="286"/>
      <c r="BN41" s="286"/>
      <c r="BO41" s="286"/>
      <c r="BP41" s="286"/>
      <c r="BQ41" s="286"/>
      <c r="BR41" s="286"/>
      <c r="BS41" s="286"/>
      <c r="BT41" s="286"/>
      <c r="BU41" s="286"/>
      <c r="BV41" s="286"/>
      <c r="BW41" s="286"/>
      <c r="BX41" s="286"/>
      <c r="BY41" s="286"/>
      <c r="BZ41" s="286"/>
      <c r="CA41" s="286"/>
      <c r="CB41" s="286"/>
      <c r="CC41" s="286"/>
      <c r="CD41" s="286"/>
      <c r="CE41" s="286"/>
      <c r="CF41" s="286"/>
      <c r="CG41" s="286"/>
      <c r="CH41" s="286"/>
      <c r="CI41" s="286"/>
      <c r="CJ41" s="286"/>
      <c r="CK41" s="286"/>
      <c r="CL41" s="286"/>
      <c r="CM41" s="286"/>
      <c r="CN41" s="286"/>
      <c r="CO41" s="286"/>
      <c r="CP41" s="286"/>
      <c r="CQ41" s="286"/>
      <c r="CR41" s="286"/>
      <c r="CS41" s="286"/>
      <c r="CT41" s="286"/>
      <c r="CU41" s="286"/>
    </row>
    <row r="42" spans="1:99" s="271" customFormat="1" ht="22.8" hidden="1" x14ac:dyDescent="0.2">
      <c r="A42" s="272" t="s">
        <v>3</v>
      </c>
      <c r="B42" s="287"/>
      <c r="C42" s="287"/>
      <c r="D42" s="287" t="s">
        <v>3850</v>
      </c>
      <c r="E42" s="262"/>
      <c r="F42" s="161" t="s">
        <v>5028</v>
      </c>
      <c r="G42" s="263" t="s">
        <v>8</v>
      </c>
      <c r="H42" s="264"/>
      <c r="I42" s="265"/>
      <c r="J42" s="266"/>
      <c r="K42" s="286"/>
      <c r="L42" s="286"/>
      <c r="M42" s="286"/>
      <c r="N42" s="286"/>
      <c r="O42" s="286"/>
      <c r="P42" s="286"/>
      <c r="Q42" s="286"/>
      <c r="R42" s="286"/>
      <c r="S42" s="286"/>
      <c r="T42" s="286"/>
      <c r="U42" s="286"/>
      <c r="V42" s="286"/>
      <c r="W42" s="286"/>
      <c r="X42" s="286"/>
      <c r="Y42" s="286"/>
      <c r="Z42" s="286"/>
      <c r="AA42" s="286"/>
      <c r="AB42" s="286"/>
      <c r="AC42" s="286"/>
      <c r="AD42" s="286"/>
      <c r="AE42" s="286"/>
      <c r="AF42" s="286"/>
      <c r="AG42" s="286"/>
      <c r="AH42" s="286"/>
      <c r="AI42" s="286"/>
      <c r="AJ42" s="286"/>
      <c r="AK42" s="286"/>
      <c r="AL42" s="286"/>
      <c r="AM42" s="286"/>
      <c r="AN42" s="286"/>
      <c r="AO42" s="286"/>
      <c r="AP42" s="286"/>
      <c r="AQ42" s="286"/>
      <c r="AR42" s="286"/>
      <c r="AS42" s="286"/>
      <c r="AT42" s="286"/>
      <c r="AU42" s="286"/>
      <c r="AV42" s="286"/>
      <c r="AW42" s="286"/>
      <c r="AX42" s="286"/>
      <c r="AY42" s="286"/>
      <c r="AZ42" s="286"/>
      <c r="BA42" s="286"/>
      <c r="BB42" s="286"/>
      <c r="BC42" s="286"/>
      <c r="BD42" s="286"/>
      <c r="BE42" s="286"/>
      <c r="BF42" s="286"/>
      <c r="BG42" s="286"/>
      <c r="BH42" s="286"/>
      <c r="BI42" s="286"/>
      <c r="BJ42" s="286"/>
      <c r="BK42" s="286"/>
      <c r="BL42" s="286"/>
      <c r="BM42" s="286"/>
      <c r="BN42" s="286"/>
      <c r="BO42" s="286"/>
      <c r="BP42" s="286"/>
      <c r="BQ42" s="286"/>
      <c r="BR42" s="286"/>
      <c r="BS42" s="286"/>
      <c r="BT42" s="286"/>
      <c r="BU42" s="286"/>
      <c r="BV42" s="286"/>
      <c r="BW42" s="286"/>
      <c r="BX42" s="286"/>
      <c r="BY42" s="286"/>
      <c r="BZ42" s="286"/>
      <c r="CA42" s="286"/>
      <c r="CB42" s="286"/>
      <c r="CC42" s="286"/>
      <c r="CD42" s="286"/>
      <c r="CE42" s="286"/>
      <c r="CF42" s="286"/>
      <c r="CG42" s="286"/>
      <c r="CH42" s="286"/>
      <c r="CI42" s="286"/>
      <c r="CJ42" s="286"/>
      <c r="CK42" s="286"/>
      <c r="CL42" s="286"/>
      <c r="CM42" s="286"/>
      <c r="CN42" s="286"/>
      <c r="CO42" s="286"/>
      <c r="CP42" s="286"/>
      <c r="CQ42" s="286"/>
      <c r="CR42" s="286"/>
      <c r="CS42" s="286"/>
      <c r="CT42" s="286"/>
      <c r="CU42" s="286"/>
    </row>
    <row r="43" spans="1:99" s="271" customFormat="1" ht="22.8" hidden="1" x14ac:dyDescent="0.2">
      <c r="A43" s="272" t="s">
        <v>3</v>
      </c>
      <c r="B43" s="287"/>
      <c r="C43" s="287"/>
      <c r="D43" s="287" t="s">
        <v>3851</v>
      </c>
      <c r="E43" s="262"/>
      <c r="F43" s="161" t="s">
        <v>5029</v>
      </c>
      <c r="G43" s="263" t="s">
        <v>8</v>
      </c>
      <c r="H43" s="264"/>
      <c r="I43" s="265"/>
      <c r="J43" s="266"/>
      <c r="K43" s="286"/>
      <c r="L43" s="286"/>
      <c r="M43" s="286"/>
      <c r="N43" s="286"/>
      <c r="O43" s="286"/>
      <c r="P43" s="286"/>
      <c r="Q43" s="286"/>
      <c r="R43" s="286"/>
      <c r="S43" s="286"/>
      <c r="T43" s="286"/>
      <c r="U43" s="286"/>
      <c r="V43" s="286"/>
      <c r="W43" s="286"/>
      <c r="X43" s="286"/>
      <c r="Y43" s="286"/>
      <c r="Z43" s="286"/>
      <c r="AA43" s="286"/>
      <c r="AB43" s="286"/>
      <c r="AC43" s="286"/>
      <c r="AD43" s="286"/>
      <c r="AE43" s="286"/>
      <c r="AF43" s="286"/>
      <c r="AG43" s="286"/>
      <c r="AH43" s="286"/>
      <c r="AI43" s="286"/>
      <c r="AJ43" s="286"/>
      <c r="AK43" s="286"/>
      <c r="AL43" s="286"/>
      <c r="AM43" s="286"/>
      <c r="AN43" s="286"/>
      <c r="AO43" s="286"/>
      <c r="AP43" s="286"/>
      <c r="AQ43" s="286"/>
      <c r="AR43" s="286"/>
      <c r="AS43" s="286"/>
      <c r="AT43" s="286"/>
      <c r="AU43" s="286"/>
      <c r="AV43" s="286"/>
      <c r="AW43" s="286"/>
      <c r="AX43" s="286"/>
      <c r="AY43" s="286"/>
      <c r="AZ43" s="286"/>
      <c r="BA43" s="286"/>
      <c r="BB43" s="286"/>
      <c r="BC43" s="286"/>
      <c r="BD43" s="286"/>
      <c r="BE43" s="286"/>
      <c r="BF43" s="286"/>
      <c r="BG43" s="286"/>
      <c r="BH43" s="286"/>
      <c r="BI43" s="286"/>
      <c r="BJ43" s="286"/>
      <c r="BK43" s="286"/>
      <c r="BL43" s="286"/>
      <c r="BM43" s="286"/>
      <c r="BN43" s="286"/>
      <c r="BO43" s="286"/>
      <c r="BP43" s="286"/>
      <c r="BQ43" s="286"/>
      <c r="BR43" s="286"/>
      <c r="BS43" s="286"/>
      <c r="BT43" s="286"/>
      <c r="BU43" s="286"/>
      <c r="BV43" s="286"/>
      <c r="BW43" s="286"/>
      <c r="BX43" s="286"/>
      <c r="BY43" s="286"/>
      <c r="BZ43" s="286"/>
      <c r="CA43" s="286"/>
      <c r="CB43" s="286"/>
      <c r="CC43" s="286"/>
      <c r="CD43" s="286"/>
      <c r="CE43" s="286"/>
      <c r="CF43" s="286"/>
      <c r="CG43" s="286"/>
      <c r="CH43" s="286"/>
      <c r="CI43" s="286"/>
      <c r="CJ43" s="286"/>
      <c r="CK43" s="286"/>
      <c r="CL43" s="286"/>
      <c r="CM43" s="286"/>
      <c r="CN43" s="286"/>
      <c r="CO43" s="286"/>
      <c r="CP43" s="286"/>
      <c r="CQ43" s="286"/>
      <c r="CR43" s="286"/>
      <c r="CS43" s="286"/>
      <c r="CT43" s="286"/>
      <c r="CU43" s="286"/>
    </row>
    <row r="44" spans="1:99" s="271" customFormat="1" ht="22.8" hidden="1" x14ac:dyDescent="0.2">
      <c r="A44" s="272" t="s">
        <v>3</v>
      </c>
      <c r="B44" s="287"/>
      <c r="C44" s="287"/>
      <c r="D44" s="287" t="s">
        <v>3852</v>
      </c>
      <c r="E44" s="262"/>
      <c r="F44" s="161" t="s">
        <v>5030</v>
      </c>
      <c r="G44" s="263" t="s">
        <v>8</v>
      </c>
      <c r="H44" s="264"/>
      <c r="I44" s="265"/>
      <c r="J44" s="266"/>
      <c r="K44" s="286"/>
      <c r="L44" s="286"/>
      <c r="M44" s="286"/>
      <c r="N44" s="286"/>
      <c r="O44" s="286"/>
      <c r="P44" s="286"/>
      <c r="Q44" s="286"/>
      <c r="R44" s="286"/>
      <c r="S44" s="286"/>
      <c r="T44" s="286"/>
      <c r="U44" s="286"/>
      <c r="V44" s="286"/>
      <c r="W44" s="286"/>
      <c r="X44" s="286"/>
      <c r="Y44" s="286"/>
      <c r="Z44" s="286"/>
      <c r="AA44" s="286"/>
      <c r="AB44" s="286"/>
      <c r="AC44" s="286"/>
      <c r="AD44" s="286"/>
      <c r="AE44" s="286"/>
      <c r="AF44" s="286"/>
      <c r="AG44" s="286"/>
      <c r="AH44" s="286"/>
      <c r="AI44" s="286"/>
      <c r="AJ44" s="286"/>
      <c r="AK44" s="286"/>
      <c r="AL44" s="286"/>
      <c r="AM44" s="286"/>
      <c r="AN44" s="286"/>
      <c r="AO44" s="286"/>
      <c r="AP44" s="286"/>
      <c r="AQ44" s="286"/>
      <c r="AR44" s="286"/>
      <c r="AS44" s="286"/>
      <c r="AT44" s="286"/>
      <c r="AU44" s="286"/>
      <c r="AV44" s="286"/>
      <c r="AW44" s="286"/>
      <c r="AX44" s="286"/>
      <c r="AY44" s="286"/>
      <c r="AZ44" s="286"/>
      <c r="BA44" s="286"/>
      <c r="BB44" s="286"/>
      <c r="BC44" s="286"/>
      <c r="BD44" s="286"/>
      <c r="BE44" s="286"/>
      <c r="BF44" s="286"/>
      <c r="BG44" s="286"/>
      <c r="BH44" s="286"/>
      <c r="BI44" s="286"/>
      <c r="BJ44" s="286"/>
      <c r="BK44" s="286"/>
      <c r="BL44" s="286"/>
      <c r="BM44" s="286"/>
      <c r="BN44" s="286"/>
      <c r="BO44" s="286"/>
      <c r="BP44" s="286"/>
      <c r="BQ44" s="286"/>
      <c r="BR44" s="286"/>
      <c r="BS44" s="286"/>
      <c r="BT44" s="286"/>
      <c r="BU44" s="286"/>
      <c r="BV44" s="286"/>
      <c r="BW44" s="286"/>
      <c r="BX44" s="286"/>
      <c r="BY44" s="286"/>
      <c r="BZ44" s="286"/>
      <c r="CA44" s="286"/>
      <c r="CB44" s="286"/>
      <c r="CC44" s="286"/>
      <c r="CD44" s="286"/>
      <c r="CE44" s="286"/>
      <c r="CF44" s="286"/>
      <c r="CG44" s="286"/>
      <c r="CH44" s="286"/>
      <c r="CI44" s="286"/>
      <c r="CJ44" s="286"/>
      <c r="CK44" s="286"/>
      <c r="CL44" s="286"/>
      <c r="CM44" s="286"/>
      <c r="CN44" s="286"/>
      <c r="CO44" s="286"/>
      <c r="CP44" s="286"/>
      <c r="CQ44" s="286"/>
      <c r="CR44" s="286"/>
      <c r="CS44" s="286"/>
      <c r="CT44" s="286"/>
      <c r="CU44" s="286"/>
    </row>
    <row r="45" spans="1:99" s="271" customFormat="1" hidden="1" x14ac:dyDescent="0.2">
      <c r="A45" s="272" t="s">
        <v>3</v>
      </c>
      <c r="B45" s="287"/>
      <c r="C45" s="287"/>
      <c r="D45" s="287" t="s">
        <v>3853</v>
      </c>
      <c r="E45" s="262"/>
      <c r="F45" s="161" t="s">
        <v>5031</v>
      </c>
      <c r="G45" s="263" t="s">
        <v>8</v>
      </c>
      <c r="H45" s="264"/>
      <c r="I45" s="265"/>
      <c r="J45" s="266"/>
      <c r="K45" s="286"/>
      <c r="L45" s="286"/>
      <c r="M45" s="286"/>
      <c r="N45" s="286"/>
      <c r="O45" s="286"/>
      <c r="P45" s="286"/>
      <c r="Q45" s="286"/>
      <c r="R45" s="286"/>
      <c r="S45" s="286"/>
      <c r="T45" s="286"/>
      <c r="U45" s="286"/>
      <c r="V45" s="286"/>
      <c r="W45" s="286"/>
      <c r="X45" s="286"/>
      <c r="Y45" s="286"/>
      <c r="Z45" s="286"/>
      <c r="AA45" s="286"/>
      <c r="AB45" s="286"/>
      <c r="AC45" s="286"/>
      <c r="AD45" s="286"/>
      <c r="AE45" s="286"/>
      <c r="AF45" s="286"/>
      <c r="AG45" s="286"/>
      <c r="AH45" s="286"/>
      <c r="AI45" s="286"/>
      <c r="AJ45" s="286"/>
      <c r="AK45" s="286"/>
      <c r="AL45" s="286"/>
      <c r="AM45" s="286"/>
      <c r="AN45" s="286"/>
      <c r="AO45" s="286"/>
      <c r="AP45" s="286"/>
      <c r="AQ45" s="286"/>
      <c r="AR45" s="286"/>
      <c r="AS45" s="286"/>
      <c r="AT45" s="286"/>
      <c r="AU45" s="286"/>
      <c r="AV45" s="286"/>
      <c r="AW45" s="286"/>
      <c r="AX45" s="286"/>
      <c r="AY45" s="286"/>
      <c r="AZ45" s="286"/>
      <c r="BA45" s="286"/>
      <c r="BB45" s="286"/>
      <c r="BC45" s="286"/>
      <c r="BD45" s="286"/>
      <c r="BE45" s="286"/>
      <c r="BF45" s="286"/>
      <c r="BG45" s="286"/>
      <c r="BH45" s="286"/>
      <c r="BI45" s="286"/>
      <c r="BJ45" s="286"/>
      <c r="BK45" s="286"/>
      <c r="BL45" s="286"/>
      <c r="BM45" s="286"/>
      <c r="BN45" s="286"/>
      <c r="BO45" s="286"/>
      <c r="BP45" s="286"/>
      <c r="BQ45" s="286"/>
      <c r="BR45" s="286"/>
      <c r="BS45" s="286"/>
      <c r="BT45" s="286"/>
      <c r="BU45" s="286"/>
      <c r="BV45" s="286"/>
      <c r="BW45" s="286"/>
      <c r="BX45" s="286"/>
      <c r="BY45" s="286"/>
      <c r="BZ45" s="286"/>
      <c r="CA45" s="286"/>
      <c r="CB45" s="286"/>
      <c r="CC45" s="286"/>
      <c r="CD45" s="286"/>
      <c r="CE45" s="286"/>
      <c r="CF45" s="286"/>
      <c r="CG45" s="286"/>
      <c r="CH45" s="286"/>
      <c r="CI45" s="286"/>
      <c r="CJ45" s="286"/>
      <c r="CK45" s="286"/>
      <c r="CL45" s="286"/>
      <c r="CM45" s="286"/>
      <c r="CN45" s="286"/>
      <c r="CO45" s="286"/>
      <c r="CP45" s="286"/>
      <c r="CQ45" s="286"/>
      <c r="CR45" s="286"/>
      <c r="CS45" s="286"/>
      <c r="CT45" s="286"/>
      <c r="CU45" s="286"/>
    </row>
    <row r="46" spans="1:99" x14ac:dyDescent="0.2">
      <c r="A46" s="30" t="s">
        <v>56</v>
      </c>
      <c r="B46" s="240"/>
      <c r="C46" s="233" t="s">
        <v>1932</v>
      </c>
      <c r="D46" s="234"/>
      <c r="E46" s="235"/>
      <c r="F46" s="53" t="s">
        <v>5394</v>
      </c>
      <c r="G46" s="236"/>
      <c r="H46" s="214"/>
      <c r="I46" s="215"/>
      <c r="J46" s="216"/>
    </row>
    <row r="47" spans="1:99" x14ac:dyDescent="0.2">
      <c r="A47" s="30"/>
      <c r="B47" s="237"/>
      <c r="C47" s="238"/>
      <c r="D47" s="234"/>
      <c r="E47" s="238"/>
      <c r="F47" s="53"/>
      <c r="G47" s="239"/>
      <c r="H47" s="217"/>
      <c r="I47" s="218"/>
      <c r="J47" s="219"/>
    </row>
    <row r="48" spans="1:99" ht="22.8" x14ac:dyDescent="0.2">
      <c r="A48" s="30" t="s">
        <v>3</v>
      </c>
      <c r="B48" s="240"/>
      <c r="C48" s="233"/>
      <c r="D48" s="234" t="s">
        <v>3850</v>
      </c>
      <c r="E48" s="235"/>
      <c r="F48" s="53" t="s">
        <v>5028</v>
      </c>
      <c r="G48" s="236" t="s">
        <v>8</v>
      </c>
      <c r="H48" s="214">
        <v>1650</v>
      </c>
      <c r="I48" s="56"/>
      <c r="J48" s="216">
        <f>IF(ISNUMBER(H48),H48*I48,IF(H48="-","rate only"," "))</f>
        <v>0</v>
      </c>
    </row>
    <row r="49" spans="1:99" x14ac:dyDescent="0.2">
      <c r="A49" s="30"/>
      <c r="B49" s="237"/>
      <c r="C49" s="238"/>
      <c r="D49" s="234"/>
      <c r="E49" s="238"/>
      <c r="F49" s="53"/>
      <c r="G49" s="239"/>
      <c r="H49" s="217"/>
      <c r="I49" s="218"/>
      <c r="J49" s="219"/>
    </row>
    <row r="50" spans="1:99" ht="22.8" x14ac:dyDescent="0.2">
      <c r="A50" s="30" t="s">
        <v>3</v>
      </c>
      <c r="B50" s="240"/>
      <c r="C50" s="233"/>
      <c r="D50" s="234" t="s">
        <v>3851</v>
      </c>
      <c r="E50" s="235"/>
      <c r="F50" s="53" t="s">
        <v>5029</v>
      </c>
      <c r="G50" s="236" t="s">
        <v>8</v>
      </c>
      <c r="H50" s="214">
        <v>3290</v>
      </c>
      <c r="I50" s="56"/>
      <c r="J50" s="216">
        <f>IF(ISNUMBER(H50),H50*I50,IF(H50="-","rate only"," "))</f>
        <v>0</v>
      </c>
    </row>
    <row r="51" spans="1:99" x14ac:dyDescent="0.2">
      <c r="A51" s="30"/>
      <c r="B51" s="237"/>
      <c r="C51" s="238"/>
      <c r="D51" s="234"/>
      <c r="E51" s="238"/>
      <c r="F51" s="53"/>
      <c r="G51" s="239"/>
      <c r="H51" s="217"/>
      <c r="I51" s="218"/>
      <c r="J51" s="219"/>
    </row>
    <row r="52" spans="1:99" ht="22.8" x14ac:dyDescent="0.2">
      <c r="A52" s="30" t="s">
        <v>3</v>
      </c>
      <c r="B52" s="240"/>
      <c r="C52" s="233"/>
      <c r="D52" s="234" t="s">
        <v>3852</v>
      </c>
      <c r="E52" s="235"/>
      <c r="F52" s="53" t="s">
        <v>5030</v>
      </c>
      <c r="G52" s="236" t="s">
        <v>8</v>
      </c>
      <c r="H52" s="214">
        <v>3290</v>
      </c>
      <c r="I52" s="56"/>
      <c r="J52" s="216">
        <f>IF(ISNUMBER(H52),H52*I52,IF(H52="-","rate only"," "))</f>
        <v>0</v>
      </c>
    </row>
    <row r="53" spans="1:99" x14ac:dyDescent="0.2">
      <c r="A53" s="30"/>
      <c r="B53" s="237"/>
      <c r="C53" s="238"/>
      <c r="D53" s="234"/>
      <c r="E53" s="238"/>
      <c r="F53" s="53"/>
      <c r="G53" s="239"/>
      <c r="H53" s="217"/>
      <c r="I53" s="218"/>
      <c r="J53" s="219"/>
    </row>
    <row r="54" spans="1:99" x14ac:dyDescent="0.2">
      <c r="A54" s="30" t="s">
        <v>3</v>
      </c>
      <c r="B54" s="240"/>
      <c r="C54" s="233"/>
      <c r="D54" s="234" t="s">
        <v>3853</v>
      </c>
      <c r="E54" s="235"/>
      <c r="F54" s="53" t="s">
        <v>1929</v>
      </c>
      <c r="G54" s="236" t="s">
        <v>8</v>
      </c>
      <c r="H54" s="214">
        <v>8210</v>
      </c>
      <c r="I54" s="56"/>
      <c r="J54" s="216">
        <f>IF(ISNUMBER(H54),H54*I54,IF(H54="-","rate only"," "))</f>
        <v>0</v>
      </c>
    </row>
    <row r="55" spans="1:99" x14ac:dyDescent="0.2">
      <c r="A55" s="30"/>
      <c r="B55" s="237"/>
      <c r="C55" s="238"/>
      <c r="D55" s="234"/>
      <c r="E55" s="238"/>
      <c r="F55" s="53"/>
      <c r="G55" s="239"/>
      <c r="H55" s="217"/>
      <c r="I55" s="218"/>
      <c r="J55" s="219"/>
    </row>
    <row r="56" spans="1:99" ht="24" x14ac:dyDescent="0.2">
      <c r="A56" s="30" t="s">
        <v>55</v>
      </c>
      <c r="B56" s="232" t="s">
        <v>1933</v>
      </c>
      <c r="C56" s="233"/>
      <c r="D56" s="234"/>
      <c r="E56" s="235"/>
      <c r="F56" s="43" t="s">
        <v>5403</v>
      </c>
      <c r="G56" s="236" t="s">
        <v>19</v>
      </c>
      <c r="H56" s="214">
        <v>109500</v>
      </c>
      <c r="I56" s="56"/>
      <c r="J56" s="216">
        <f>IF(ISNUMBER(H56),H56*I56,IF(H56="-","rate only"," "))</f>
        <v>0</v>
      </c>
    </row>
    <row r="57" spans="1:99" x14ac:dyDescent="0.2">
      <c r="A57" s="30"/>
      <c r="B57" s="237"/>
      <c r="C57" s="238"/>
      <c r="D57" s="234"/>
      <c r="E57" s="238"/>
      <c r="F57" s="53"/>
      <c r="G57" s="239"/>
      <c r="H57" s="217"/>
      <c r="I57" s="218"/>
      <c r="J57" s="219"/>
    </row>
    <row r="58" spans="1:99" ht="24" x14ac:dyDescent="0.2">
      <c r="A58" s="30" t="s">
        <v>55</v>
      </c>
      <c r="B58" s="232" t="s">
        <v>1934</v>
      </c>
      <c r="C58" s="233"/>
      <c r="D58" s="234"/>
      <c r="E58" s="235"/>
      <c r="F58" s="43" t="s">
        <v>1935</v>
      </c>
      <c r="G58" s="236"/>
      <c r="H58" s="214"/>
      <c r="I58" s="215"/>
      <c r="J58" s="216"/>
    </row>
    <row r="59" spans="1:99" x14ac:dyDescent="0.2">
      <c r="A59" s="30"/>
      <c r="B59" s="237"/>
      <c r="C59" s="238"/>
      <c r="D59" s="234"/>
      <c r="E59" s="238"/>
      <c r="F59" s="53"/>
      <c r="G59" s="239"/>
      <c r="H59" s="217"/>
      <c r="I59" s="218"/>
      <c r="J59" s="219"/>
    </row>
    <row r="60" spans="1:99" s="271" customFormat="1" ht="45.6" hidden="1" x14ac:dyDescent="0.2">
      <c r="A60" s="30" t="s">
        <v>56</v>
      </c>
      <c r="B60" s="240"/>
      <c r="C60" s="233" t="s">
        <v>1936</v>
      </c>
      <c r="D60" s="234"/>
      <c r="E60" s="235"/>
      <c r="F60" s="53" t="s">
        <v>4215</v>
      </c>
      <c r="G60" s="236"/>
      <c r="H60" s="214"/>
      <c r="I60" s="215"/>
      <c r="J60" s="216"/>
      <c r="K60" s="286"/>
      <c r="L60" s="286"/>
      <c r="M60" s="286"/>
      <c r="N60" s="286"/>
      <c r="O60" s="286"/>
      <c r="P60" s="286"/>
      <c r="Q60" s="286"/>
      <c r="R60" s="286"/>
      <c r="S60" s="286"/>
      <c r="T60" s="286"/>
      <c r="U60" s="286"/>
      <c r="V60" s="286"/>
      <c r="W60" s="286"/>
      <c r="X60" s="286"/>
      <c r="Y60" s="286"/>
      <c r="Z60" s="286"/>
      <c r="AA60" s="286"/>
      <c r="AB60" s="286"/>
      <c r="AC60" s="286"/>
      <c r="AD60" s="286"/>
      <c r="AE60" s="286"/>
      <c r="AF60" s="286"/>
      <c r="AG60" s="286"/>
      <c r="AH60" s="286"/>
      <c r="AI60" s="286"/>
      <c r="AJ60" s="286"/>
      <c r="AK60" s="286"/>
      <c r="AL60" s="286"/>
      <c r="AM60" s="286"/>
      <c r="AN60" s="286"/>
      <c r="AO60" s="286"/>
      <c r="AP60" s="286"/>
      <c r="AQ60" s="286"/>
      <c r="AR60" s="286"/>
      <c r="AS60" s="286"/>
      <c r="AT60" s="286"/>
      <c r="AU60" s="286"/>
      <c r="AV60" s="286"/>
      <c r="AW60" s="286"/>
      <c r="AX60" s="286"/>
      <c r="AY60" s="286"/>
      <c r="AZ60" s="286"/>
      <c r="BA60" s="286"/>
      <c r="BB60" s="286"/>
      <c r="BC60" s="286"/>
      <c r="BD60" s="286"/>
      <c r="BE60" s="286"/>
      <c r="BF60" s="286"/>
      <c r="BG60" s="286"/>
      <c r="BH60" s="286"/>
      <c r="BI60" s="286"/>
      <c r="BJ60" s="286"/>
      <c r="BK60" s="286"/>
      <c r="BL60" s="286"/>
      <c r="BM60" s="286"/>
      <c r="BN60" s="286"/>
      <c r="BO60" s="286"/>
      <c r="BP60" s="286"/>
      <c r="BQ60" s="286"/>
      <c r="BR60" s="286"/>
      <c r="BS60" s="286"/>
      <c r="BT60" s="286"/>
      <c r="BU60" s="286"/>
      <c r="BV60" s="286"/>
      <c r="BW60" s="286"/>
      <c r="BX60" s="286"/>
      <c r="BY60" s="286"/>
      <c r="BZ60" s="286"/>
      <c r="CA60" s="286"/>
      <c r="CB60" s="286"/>
      <c r="CC60" s="286"/>
      <c r="CD60" s="286"/>
      <c r="CE60" s="286"/>
      <c r="CF60" s="286"/>
      <c r="CG60" s="286"/>
      <c r="CH60" s="286"/>
      <c r="CI60" s="286"/>
      <c r="CJ60" s="286"/>
      <c r="CK60" s="286"/>
      <c r="CL60" s="286"/>
      <c r="CM60" s="286"/>
      <c r="CN60" s="286"/>
      <c r="CO60" s="286"/>
      <c r="CP60" s="286"/>
      <c r="CQ60" s="286"/>
      <c r="CR60" s="286"/>
      <c r="CS60" s="286"/>
      <c r="CT60" s="286"/>
      <c r="CU60" s="286"/>
    </row>
    <row r="61" spans="1:99" s="271" customFormat="1" hidden="1" x14ac:dyDescent="0.2">
      <c r="A61" s="30"/>
      <c r="B61" s="237"/>
      <c r="C61" s="238"/>
      <c r="D61" s="234"/>
      <c r="E61" s="238"/>
      <c r="F61" s="53"/>
      <c r="G61" s="239"/>
      <c r="H61" s="217"/>
      <c r="I61" s="218"/>
      <c r="J61" s="219"/>
      <c r="K61" s="286"/>
      <c r="L61" s="286"/>
      <c r="M61" s="286"/>
      <c r="N61" s="286"/>
      <c r="O61" s="286"/>
      <c r="P61" s="286"/>
      <c r="Q61" s="286"/>
      <c r="R61" s="286"/>
      <c r="S61" s="286"/>
      <c r="T61" s="286"/>
      <c r="U61" s="286"/>
      <c r="V61" s="286"/>
      <c r="W61" s="286"/>
      <c r="X61" s="286"/>
      <c r="Y61" s="286"/>
      <c r="Z61" s="286"/>
      <c r="AA61" s="286"/>
      <c r="AB61" s="286"/>
      <c r="AC61" s="286"/>
      <c r="AD61" s="286"/>
      <c r="AE61" s="286"/>
      <c r="AF61" s="286"/>
      <c r="AG61" s="286"/>
      <c r="AH61" s="286"/>
      <c r="AI61" s="286"/>
      <c r="AJ61" s="286"/>
      <c r="AK61" s="286"/>
      <c r="AL61" s="286"/>
      <c r="AM61" s="286"/>
      <c r="AN61" s="286"/>
      <c r="AO61" s="286"/>
      <c r="AP61" s="286"/>
      <c r="AQ61" s="286"/>
      <c r="AR61" s="286"/>
      <c r="AS61" s="286"/>
      <c r="AT61" s="286"/>
      <c r="AU61" s="286"/>
      <c r="AV61" s="286"/>
      <c r="AW61" s="286"/>
      <c r="AX61" s="286"/>
      <c r="AY61" s="286"/>
      <c r="AZ61" s="286"/>
      <c r="BA61" s="286"/>
      <c r="BB61" s="286"/>
      <c r="BC61" s="286"/>
      <c r="BD61" s="286"/>
      <c r="BE61" s="286"/>
      <c r="BF61" s="286"/>
      <c r="BG61" s="286"/>
      <c r="BH61" s="286"/>
      <c r="BI61" s="286"/>
      <c r="BJ61" s="286"/>
      <c r="BK61" s="286"/>
      <c r="BL61" s="286"/>
      <c r="BM61" s="286"/>
      <c r="BN61" s="286"/>
      <c r="BO61" s="286"/>
      <c r="BP61" s="286"/>
      <c r="BQ61" s="286"/>
      <c r="BR61" s="286"/>
      <c r="BS61" s="286"/>
      <c r="BT61" s="286"/>
      <c r="BU61" s="286"/>
      <c r="BV61" s="286"/>
      <c r="BW61" s="286"/>
      <c r="BX61" s="286"/>
      <c r="BY61" s="286"/>
      <c r="BZ61" s="286"/>
      <c r="CA61" s="286"/>
      <c r="CB61" s="286"/>
      <c r="CC61" s="286"/>
      <c r="CD61" s="286"/>
      <c r="CE61" s="286"/>
      <c r="CF61" s="286"/>
      <c r="CG61" s="286"/>
      <c r="CH61" s="286"/>
      <c r="CI61" s="286"/>
      <c r="CJ61" s="286"/>
      <c r="CK61" s="286"/>
      <c r="CL61" s="286"/>
      <c r="CM61" s="286"/>
      <c r="CN61" s="286"/>
      <c r="CO61" s="286"/>
      <c r="CP61" s="286"/>
      <c r="CQ61" s="286"/>
      <c r="CR61" s="286"/>
      <c r="CS61" s="286"/>
      <c r="CT61" s="286"/>
      <c r="CU61" s="286"/>
    </row>
    <row r="62" spans="1:99" s="271" customFormat="1" ht="22.8" hidden="1" x14ac:dyDescent="0.2">
      <c r="A62" s="272" t="s">
        <v>3</v>
      </c>
      <c r="B62" s="287"/>
      <c r="C62" s="287"/>
      <c r="D62" s="287" t="s">
        <v>3850</v>
      </c>
      <c r="E62" s="262"/>
      <c r="F62" s="161" t="s">
        <v>5028</v>
      </c>
      <c r="G62" s="263" t="s">
        <v>8</v>
      </c>
      <c r="H62" s="264"/>
      <c r="I62" s="265"/>
      <c r="J62" s="266"/>
      <c r="K62" s="286"/>
      <c r="L62" s="286"/>
      <c r="M62" s="286"/>
      <c r="N62" s="286"/>
      <c r="O62" s="286"/>
      <c r="P62" s="286"/>
      <c r="Q62" s="286"/>
      <c r="R62" s="286"/>
      <c r="S62" s="286"/>
      <c r="T62" s="286"/>
      <c r="U62" s="286"/>
      <c r="V62" s="286"/>
      <c r="W62" s="286"/>
      <c r="X62" s="286"/>
      <c r="Y62" s="286"/>
      <c r="Z62" s="286"/>
      <c r="AA62" s="286"/>
      <c r="AB62" s="286"/>
      <c r="AC62" s="286"/>
      <c r="AD62" s="286"/>
      <c r="AE62" s="286"/>
      <c r="AF62" s="286"/>
      <c r="AG62" s="286"/>
      <c r="AH62" s="286"/>
      <c r="AI62" s="286"/>
      <c r="AJ62" s="286"/>
      <c r="AK62" s="286"/>
      <c r="AL62" s="286"/>
      <c r="AM62" s="286"/>
      <c r="AN62" s="286"/>
      <c r="AO62" s="286"/>
      <c r="AP62" s="286"/>
      <c r="AQ62" s="286"/>
      <c r="AR62" s="286"/>
      <c r="AS62" s="286"/>
      <c r="AT62" s="286"/>
      <c r="AU62" s="286"/>
      <c r="AV62" s="286"/>
      <c r="AW62" s="286"/>
      <c r="AX62" s="286"/>
      <c r="AY62" s="286"/>
      <c r="AZ62" s="286"/>
      <c r="BA62" s="286"/>
      <c r="BB62" s="286"/>
      <c r="BC62" s="286"/>
      <c r="BD62" s="286"/>
      <c r="BE62" s="286"/>
      <c r="BF62" s="286"/>
      <c r="BG62" s="286"/>
      <c r="BH62" s="286"/>
      <c r="BI62" s="286"/>
      <c r="BJ62" s="286"/>
      <c r="BK62" s="286"/>
      <c r="BL62" s="286"/>
      <c r="BM62" s="286"/>
      <c r="BN62" s="286"/>
      <c r="BO62" s="286"/>
      <c r="BP62" s="286"/>
      <c r="BQ62" s="286"/>
      <c r="BR62" s="286"/>
      <c r="BS62" s="286"/>
      <c r="BT62" s="286"/>
      <c r="BU62" s="286"/>
      <c r="BV62" s="286"/>
      <c r="BW62" s="286"/>
      <c r="BX62" s="286"/>
      <c r="BY62" s="286"/>
      <c r="BZ62" s="286"/>
      <c r="CA62" s="286"/>
      <c r="CB62" s="286"/>
      <c r="CC62" s="286"/>
      <c r="CD62" s="286"/>
      <c r="CE62" s="286"/>
      <c r="CF62" s="286"/>
      <c r="CG62" s="286"/>
      <c r="CH62" s="286"/>
      <c r="CI62" s="286"/>
      <c r="CJ62" s="286"/>
      <c r="CK62" s="286"/>
      <c r="CL62" s="286"/>
      <c r="CM62" s="286"/>
      <c r="CN62" s="286"/>
      <c r="CO62" s="286"/>
      <c r="CP62" s="286"/>
      <c r="CQ62" s="286"/>
      <c r="CR62" s="286"/>
      <c r="CS62" s="286"/>
      <c r="CT62" s="286"/>
      <c r="CU62" s="286"/>
    </row>
    <row r="63" spans="1:99" s="271" customFormat="1" ht="22.8" hidden="1" x14ac:dyDescent="0.2">
      <c r="A63" s="272" t="s">
        <v>3</v>
      </c>
      <c r="B63" s="287"/>
      <c r="C63" s="287"/>
      <c r="D63" s="287" t="s">
        <v>3851</v>
      </c>
      <c r="E63" s="262"/>
      <c r="F63" s="161" t="s">
        <v>5029</v>
      </c>
      <c r="G63" s="263" t="s">
        <v>8</v>
      </c>
      <c r="H63" s="264"/>
      <c r="I63" s="265"/>
      <c r="J63" s="266"/>
      <c r="K63" s="286"/>
      <c r="L63" s="286"/>
      <c r="M63" s="286"/>
      <c r="N63" s="286"/>
      <c r="O63" s="286"/>
      <c r="P63" s="286"/>
      <c r="Q63" s="286"/>
      <c r="R63" s="286"/>
      <c r="S63" s="286"/>
      <c r="T63" s="286"/>
      <c r="U63" s="286"/>
      <c r="V63" s="286"/>
      <c r="W63" s="286"/>
      <c r="X63" s="286"/>
      <c r="Y63" s="286"/>
      <c r="Z63" s="286"/>
      <c r="AA63" s="286"/>
      <c r="AB63" s="286"/>
      <c r="AC63" s="286"/>
      <c r="AD63" s="286"/>
      <c r="AE63" s="286"/>
      <c r="AF63" s="286"/>
      <c r="AG63" s="286"/>
      <c r="AH63" s="286"/>
      <c r="AI63" s="286"/>
      <c r="AJ63" s="286"/>
      <c r="AK63" s="286"/>
      <c r="AL63" s="286"/>
      <c r="AM63" s="286"/>
      <c r="AN63" s="286"/>
      <c r="AO63" s="286"/>
      <c r="AP63" s="286"/>
      <c r="AQ63" s="286"/>
      <c r="AR63" s="286"/>
      <c r="AS63" s="286"/>
      <c r="AT63" s="286"/>
      <c r="AU63" s="286"/>
      <c r="AV63" s="286"/>
      <c r="AW63" s="286"/>
      <c r="AX63" s="286"/>
      <c r="AY63" s="286"/>
      <c r="AZ63" s="286"/>
      <c r="BA63" s="286"/>
      <c r="BB63" s="286"/>
      <c r="BC63" s="286"/>
      <c r="BD63" s="286"/>
      <c r="BE63" s="286"/>
      <c r="BF63" s="286"/>
      <c r="BG63" s="286"/>
      <c r="BH63" s="286"/>
      <c r="BI63" s="286"/>
      <c r="BJ63" s="286"/>
      <c r="BK63" s="286"/>
      <c r="BL63" s="286"/>
      <c r="BM63" s="286"/>
      <c r="BN63" s="286"/>
      <c r="BO63" s="286"/>
      <c r="BP63" s="286"/>
      <c r="BQ63" s="286"/>
      <c r="BR63" s="286"/>
      <c r="BS63" s="286"/>
      <c r="BT63" s="286"/>
      <c r="BU63" s="286"/>
      <c r="BV63" s="286"/>
      <c r="BW63" s="286"/>
      <c r="BX63" s="286"/>
      <c r="BY63" s="286"/>
      <c r="BZ63" s="286"/>
      <c r="CA63" s="286"/>
      <c r="CB63" s="286"/>
      <c r="CC63" s="286"/>
      <c r="CD63" s="286"/>
      <c r="CE63" s="286"/>
      <c r="CF63" s="286"/>
      <c r="CG63" s="286"/>
      <c r="CH63" s="286"/>
      <c r="CI63" s="286"/>
      <c r="CJ63" s="286"/>
      <c r="CK63" s="286"/>
      <c r="CL63" s="286"/>
      <c r="CM63" s="286"/>
      <c r="CN63" s="286"/>
      <c r="CO63" s="286"/>
      <c r="CP63" s="286"/>
      <c r="CQ63" s="286"/>
      <c r="CR63" s="286"/>
      <c r="CS63" s="286"/>
      <c r="CT63" s="286"/>
      <c r="CU63" s="286"/>
    </row>
    <row r="64" spans="1:99" s="271" customFormat="1" ht="22.8" hidden="1" x14ac:dyDescent="0.2">
      <c r="A64" s="272" t="s">
        <v>3</v>
      </c>
      <c r="B64" s="287"/>
      <c r="C64" s="287"/>
      <c r="D64" s="287" t="s">
        <v>3852</v>
      </c>
      <c r="E64" s="262"/>
      <c r="F64" s="161" t="s">
        <v>5030</v>
      </c>
      <c r="G64" s="263" t="s">
        <v>8</v>
      </c>
      <c r="H64" s="264"/>
      <c r="I64" s="265"/>
      <c r="J64" s="266"/>
      <c r="K64" s="286"/>
      <c r="L64" s="286"/>
      <c r="M64" s="286"/>
      <c r="N64" s="286"/>
      <c r="O64" s="286"/>
      <c r="P64" s="286"/>
      <c r="Q64" s="286"/>
      <c r="R64" s="286"/>
      <c r="S64" s="286"/>
      <c r="T64" s="286"/>
      <c r="U64" s="286"/>
      <c r="V64" s="286"/>
      <c r="W64" s="286"/>
      <c r="X64" s="286"/>
      <c r="Y64" s="286"/>
      <c r="Z64" s="286"/>
      <c r="AA64" s="286"/>
      <c r="AB64" s="286"/>
      <c r="AC64" s="286"/>
      <c r="AD64" s="286"/>
      <c r="AE64" s="286"/>
      <c r="AF64" s="286"/>
      <c r="AG64" s="286"/>
      <c r="AH64" s="286"/>
      <c r="AI64" s="286"/>
      <c r="AJ64" s="286"/>
      <c r="AK64" s="286"/>
      <c r="AL64" s="286"/>
      <c r="AM64" s="286"/>
      <c r="AN64" s="286"/>
      <c r="AO64" s="286"/>
      <c r="AP64" s="286"/>
      <c r="AQ64" s="286"/>
      <c r="AR64" s="286"/>
      <c r="AS64" s="286"/>
      <c r="AT64" s="286"/>
      <c r="AU64" s="286"/>
      <c r="AV64" s="286"/>
      <c r="AW64" s="286"/>
      <c r="AX64" s="286"/>
      <c r="AY64" s="286"/>
      <c r="AZ64" s="286"/>
      <c r="BA64" s="286"/>
      <c r="BB64" s="286"/>
      <c r="BC64" s="286"/>
      <c r="BD64" s="286"/>
      <c r="BE64" s="286"/>
      <c r="BF64" s="286"/>
      <c r="BG64" s="286"/>
      <c r="BH64" s="286"/>
      <c r="BI64" s="286"/>
      <c r="BJ64" s="286"/>
      <c r="BK64" s="286"/>
      <c r="BL64" s="286"/>
      <c r="BM64" s="286"/>
      <c r="BN64" s="286"/>
      <c r="BO64" s="286"/>
      <c r="BP64" s="286"/>
      <c r="BQ64" s="286"/>
      <c r="BR64" s="286"/>
      <c r="BS64" s="286"/>
      <c r="BT64" s="286"/>
      <c r="BU64" s="286"/>
      <c r="BV64" s="286"/>
      <c r="BW64" s="286"/>
      <c r="BX64" s="286"/>
      <c r="BY64" s="286"/>
      <c r="BZ64" s="286"/>
      <c r="CA64" s="286"/>
      <c r="CB64" s="286"/>
      <c r="CC64" s="286"/>
      <c r="CD64" s="286"/>
      <c r="CE64" s="286"/>
      <c r="CF64" s="286"/>
      <c r="CG64" s="286"/>
      <c r="CH64" s="286"/>
      <c r="CI64" s="286"/>
      <c r="CJ64" s="286"/>
      <c r="CK64" s="286"/>
      <c r="CL64" s="286"/>
      <c r="CM64" s="286"/>
      <c r="CN64" s="286"/>
      <c r="CO64" s="286"/>
      <c r="CP64" s="286"/>
      <c r="CQ64" s="286"/>
      <c r="CR64" s="286"/>
      <c r="CS64" s="286"/>
      <c r="CT64" s="286"/>
      <c r="CU64" s="286"/>
    </row>
    <row r="65" spans="1:99" s="271" customFormat="1" hidden="1" x14ac:dyDescent="0.2">
      <c r="A65" s="272" t="s">
        <v>3</v>
      </c>
      <c r="B65" s="287"/>
      <c r="C65" s="287"/>
      <c r="D65" s="287" t="s">
        <v>3853</v>
      </c>
      <c r="E65" s="262"/>
      <c r="F65" s="161" t="s">
        <v>5031</v>
      </c>
      <c r="G65" s="263" t="s">
        <v>8</v>
      </c>
      <c r="H65" s="264"/>
      <c r="I65" s="265"/>
      <c r="J65" s="266"/>
      <c r="K65" s="286"/>
      <c r="L65" s="286"/>
      <c r="M65" s="286"/>
      <c r="N65" s="286"/>
      <c r="O65" s="286"/>
      <c r="P65" s="286"/>
      <c r="Q65" s="286"/>
      <c r="R65" s="286"/>
      <c r="S65" s="286"/>
      <c r="T65" s="286"/>
      <c r="U65" s="286"/>
      <c r="V65" s="286"/>
      <c r="W65" s="286"/>
      <c r="X65" s="286"/>
      <c r="Y65" s="286"/>
      <c r="Z65" s="286"/>
      <c r="AA65" s="286"/>
      <c r="AB65" s="286"/>
      <c r="AC65" s="286"/>
      <c r="AD65" s="286"/>
      <c r="AE65" s="286"/>
      <c r="AF65" s="286"/>
      <c r="AG65" s="286"/>
      <c r="AH65" s="286"/>
      <c r="AI65" s="286"/>
      <c r="AJ65" s="286"/>
      <c r="AK65" s="286"/>
      <c r="AL65" s="286"/>
      <c r="AM65" s="286"/>
      <c r="AN65" s="286"/>
      <c r="AO65" s="286"/>
      <c r="AP65" s="286"/>
      <c r="AQ65" s="286"/>
      <c r="AR65" s="286"/>
      <c r="AS65" s="286"/>
      <c r="AT65" s="286"/>
      <c r="AU65" s="286"/>
      <c r="AV65" s="286"/>
      <c r="AW65" s="286"/>
      <c r="AX65" s="286"/>
      <c r="AY65" s="286"/>
      <c r="AZ65" s="286"/>
      <c r="BA65" s="286"/>
      <c r="BB65" s="286"/>
      <c r="BC65" s="286"/>
      <c r="BD65" s="286"/>
      <c r="BE65" s="286"/>
      <c r="BF65" s="286"/>
      <c r="BG65" s="286"/>
      <c r="BH65" s="286"/>
      <c r="BI65" s="286"/>
      <c r="BJ65" s="286"/>
      <c r="BK65" s="286"/>
      <c r="BL65" s="286"/>
      <c r="BM65" s="286"/>
      <c r="BN65" s="286"/>
      <c r="BO65" s="286"/>
      <c r="BP65" s="286"/>
      <c r="BQ65" s="286"/>
      <c r="BR65" s="286"/>
      <c r="BS65" s="286"/>
      <c r="BT65" s="286"/>
      <c r="BU65" s="286"/>
      <c r="BV65" s="286"/>
      <c r="BW65" s="286"/>
      <c r="BX65" s="286"/>
      <c r="BY65" s="286"/>
      <c r="BZ65" s="286"/>
      <c r="CA65" s="286"/>
      <c r="CB65" s="286"/>
      <c r="CC65" s="286"/>
      <c r="CD65" s="286"/>
      <c r="CE65" s="286"/>
      <c r="CF65" s="286"/>
      <c r="CG65" s="286"/>
      <c r="CH65" s="286"/>
      <c r="CI65" s="286"/>
      <c r="CJ65" s="286"/>
      <c r="CK65" s="286"/>
      <c r="CL65" s="286"/>
      <c r="CM65" s="286"/>
      <c r="CN65" s="286"/>
      <c r="CO65" s="286"/>
      <c r="CP65" s="286"/>
      <c r="CQ65" s="286"/>
      <c r="CR65" s="286"/>
      <c r="CS65" s="286"/>
      <c r="CT65" s="286"/>
      <c r="CU65" s="286"/>
    </row>
    <row r="66" spans="1:99" s="271" customFormat="1" ht="34.200000000000003" hidden="1" x14ac:dyDescent="0.2">
      <c r="A66" s="30" t="s">
        <v>56</v>
      </c>
      <c r="B66" s="240"/>
      <c r="C66" s="233" t="s">
        <v>1937</v>
      </c>
      <c r="D66" s="234"/>
      <c r="E66" s="235"/>
      <c r="F66" s="53" t="s">
        <v>4216</v>
      </c>
      <c r="G66" s="236"/>
      <c r="H66" s="214"/>
      <c r="I66" s="215"/>
      <c r="J66" s="216"/>
      <c r="K66" s="286"/>
      <c r="L66" s="286"/>
      <c r="M66" s="286"/>
      <c r="N66" s="286"/>
      <c r="O66" s="286"/>
      <c r="P66" s="286"/>
      <c r="Q66" s="286"/>
      <c r="R66" s="286"/>
      <c r="S66" s="286"/>
      <c r="T66" s="286"/>
      <c r="U66" s="286"/>
      <c r="V66" s="286"/>
      <c r="W66" s="286"/>
      <c r="X66" s="286"/>
      <c r="Y66" s="286"/>
      <c r="Z66" s="286"/>
      <c r="AA66" s="286"/>
      <c r="AB66" s="286"/>
      <c r="AC66" s="286"/>
      <c r="AD66" s="286"/>
      <c r="AE66" s="286"/>
      <c r="AF66" s="286"/>
      <c r="AG66" s="286"/>
      <c r="AH66" s="286"/>
      <c r="AI66" s="286"/>
      <c r="AJ66" s="286"/>
      <c r="AK66" s="286"/>
      <c r="AL66" s="286"/>
      <c r="AM66" s="286"/>
      <c r="AN66" s="286"/>
      <c r="AO66" s="286"/>
      <c r="AP66" s="286"/>
      <c r="AQ66" s="286"/>
      <c r="AR66" s="286"/>
      <c r="AS66" s="286"/>
      <c r="AT66" s="286"/>
      <c r="AU66" s="286"/>
      <c r="AV66" s="286"/>
      <c r="AW66" s="286"/>
      <c r="AX66" s="286"/>
      <c r="AY66" s="286"/>
      <c r="AZ66" s="286"/>
      <c r="BA66" s="286"/>
      <c r="BB66" s="286"/>
      <c r="BC66" s="286"/>
      <c r="BD66" s="286"/>
      <c r="BE66" s="286"/>
      <c r="BF66" s="286"/>
      <c r="BG66" s="286"/>
      <c r="BH66" s="286"/>
      <c r="BI66" s="286"/>
      <c r="BJ66" s="286"/>
      <c r="BK66" s="286"/>
      <c r="BL66" s="286"/>
      <c r="BM66" s="286"/>
      <c r="BN66" s="286"/>
      <c r="BO66" s="286"/>
      <c r="BP66" s="286"/>
      <c r="BQ66" s="286"/>
      <c r="BR66" s="286"/>
      <c r="BS66" s="286"/>
      <c r="BT66" s="286"/>
      <c r="BU66" s="286"/>
      <c r="BV66" s="286"/>
      <c r="BW66" s="286"/>
      <c r="BX66" s="286"/>
      <c r="BY66" s="286"/>
      <c r="BZ66" s="286"/>
      <c r="CA66" s="286"/>
      <c r="CB66" s="286"/>
      <c r="CC66" s="286"/>
      <c r="CD66" s="286"/>
      <c r="CE66" s="286"/>
      <c r="CF66" s="286"/>
      <c r="CG66" s="286"/>
      <c r="CH66" s="286"/>
      <c r="CI66" s="286"/>
      <c r="CJ66" s="286"/>
      <c r="CK66" s="286"/>
      <c r="CL66" s="286"/>
      <c r="CM66" s="286"/>
      <c r="CN66" s="286"/>
      <c r="CO66" s="286"/>
      <c r="CP66" s="286"/>
      <c r="CQ66" s="286"/>
      <c r="CR66" s="286"/>
      <c r="CS66" s="286"/>
      <c r="CT66" s="286"/>
      <c r="CU66" s="286"/>
    </row>
    <row r="67" spans="1:99" s="271" customFormat="1" hidden="1" x14ac:dyDescent="0.2">
      <c r="A67" s="30"/>
      <c r="B67" s="237"/>
      <c r="C67" s="238"/>
      <c r="D67" s="234"/>
      <c r="E67" s="238"/>
      <c r="F67" s="53"/>
      <c r="G67" s="239"/>
      <c r="H67" s="217"/>
      <c r="I67" s="218"/>
      <c r="J67" s="219"/>
      <c r="K67" s="286"/>
      <c r="L67" s="286"/>
      <c r="M67" s="286"/>
      <c r="N67" s="286"/>
      <c r="O67" s="286"/>
      <c r="P67" s="286"/>
      <c r="Q67" s="286"/>
      <c r="R67" s="286"/>
      <c r="S67" s="286"/>
      <c r="T67" s="286"/>
      <c r="U67" s="286"/>
      <c r="V67" s="286"/>
      <c r="W67" s="286"/>
      <c r="X67" s="286"/>
      <c r="Y67" s="286"/>
      <c r="Z67" s="286"/>
      <c r="AA67" s="286"/>
      <c r="AB67" s="286"/>
      <c r="AC67" s="286"/>
      <c r="AD67" s="286"/>
      <c r="AE67" s="286"/>
      <c r="AF67" s="286"/>
      <c r="AG67" s="286"/>
      <c r="AH67" s="286"/>
      <c r="AI67" s="286"/>
      <c r="AJ67" s="286"/>
      <c r="AK67" s="286"/>
      <c r="AL67" s="286"/>
      <c r="AM67" s="286"/>
      <c r="AN67" s="286"/>
      <c r="AO67" s="286"/>
      <c r="AP67" s="286"/>
      <c r="AQ67" s="286"/>
      <c r="AR67" s="286"/>
      <c r="AS67" s="286"/>
      <c r="AT67" s="286"/>
      <c r="AU67" s="286"/>
      <c r="AV67" s="286"/>
      <c r="AW67" s="286"/>
      <c r="AX67" s="286"/>
      <c r="AY67" s="286"/>
      <c r="AZ67" s="286"/>
      <c r="BA67" s="286"/>
      <c r="BB67" s="286"/>
      <c r="BC67" s="286"/>
      <c r="BD67" s="286"/>
      <c r="BE67" s="286"/>
      <c r="BF67" s="286"/>
      <c r="BG67" s="286"/>
      <c r="BH67" s="286"/>
      <c r="BI67" s="286"/>
      <c r="BJ67" s="286"/>
      <c r="BK67" s="286"/>
      <c r="BL67" s="286"/>
      <c r="BM67" s="286"/>
      <c r="BN67" s="286"/>
      <c r="BO67" s="286"/>
      <c r="BP67" s="286"/>
      <c r="BQ67" s="286"/>
      <c r="BR67" s="286"/>
      <c r="BS67" s="286"/>
      <c r="BT67" s="286"/>
      <c r="BU67" s="286"/>
      <c r="BV67" s="286"/>
      <c r="BW67" s="286"/>
      <c r="BX67" s="286"/>
      <c r="BY67" s="286"/>
      <c r="BZ67" s="286"/>
      <c r="CA67" s="286"/>
      <c r="CB67" s="286"/>
      <c r="CC67" s="286"/>
      <c r="CD67" s="286"/>
      <c r="CE67" s="286"/>
      <c r="CF67" s="286"/>
      <c r="CG67" s="286"/>
      <c r="CH67" s="286"/>
      <c r="CI67" s="286"/>
      <c r="CJ67" s="286"/>
      <c r="CK67" s="286"/>
      <c r="CL67" s="286"/>
      <c r="CM67" s="286"/>
      <c r="CN67" s="286"/>
      <c r="CO67" s="286"/>
      <c r="CP67" s="286"/>
      <c r="CQ67" s="286"/>
      <c r="CR67" s="286"/>
      <c r="CS67" s="286"/>
      <c r="CT67" s="286"/>
      <c r="CU67" s="286"/>
    </row>
    <row r="68" spans="1:99" s="271" customFormat="1" ht="22.8" hidden="1" x14ac:dyDescent="0.2">
      <c r="A68" s="272" t="s">
        <v>3</v>
      </c>
      <c r="B68" s="287"/>
      <c r="C68" s="287"/>
      <c r="D68" s="287" t="s">
        <v>3850</v>
      </c>
      <c r="E68" s="262"/>
      <c r="F68" s="161" t="s">
        <v>5028</v>
      </c>
      <c r="G68" s="263" t="s">
        <v>8</v>
      </c>
      <c r="H68" s="264"/>
      <c r="I68" s="265"/>
      <c r="J68" s="266"/>
      <c r="K68" s="286"/>
      <c r="L68" s="286"/>
      <c r="M68" s="286"/>
      <c r="N68" s="286"/>
      <c r="O68" s="286"/>
      <c r="P68" s="286"/>
      <c r="Q68" s="286"/>
      <c r="R68" s="286"/>
      <c r="S68" s="286"/>
      <c r="T68" s="286"/>
      <c r="U68" s="286"/>
      <c r="V68" s="286"/>
      <c r="W68" s="286"/>
      <c r="X68" s="286"/>
      <c r="Y68" s="286"/>
      <c r="Z68" s="286"/>
      <c r="AA68" s="286"/>
      <c r="AB68" s="286"/>
      <c r="AC68" s="286"/>
      <c r="AD68" s="286"/>
      <c r="AE68" s="286"/>
      <c r="AF68" s="286"/>
      <c r="AG68" s="286"/>
      <c r="AH68" s="286"/>
      <c r="AI68" s="286"/>
      <c r="AJ68" s="286"/>
      <c r="AK68" s="286"/>
      <c r="AL68" s="286"/>
      <c r="AM68" s="286"/>
      <c r="AN68" s="286"/>
      <c r="AO68" s="286"/>
      <c r="AP68" s="286"/>
      <c r="AQ68" s="286"/>
      <c r="AR68" s="286"/>
      <c r="AS68" s="286"/>
      <c r="AT68" s="286"/>
      <c r="AU68" s="286"/>
      <c r="AV68" s="286"/>
      <c r="AW68" s="286"/>
      <c r="AX68" s="286"/>
      <c r="AY68" s="286"/>
      <c r="AZ68" s="286"/>
      <c r="BA68" s="286"/>
      <c r="BB68" s="286"/>
      <c r="BC68" s="286"/>
      <c r="BD68" s="286"/>
      <c r="BE68" s="286"/>
      <c r="BF68" s="286"/>
      <c r="BG68" s="286"/>
      <c r="BH68" s="286"/>
      <c r="BI68" s="286"/>
      <c r="BJ68" s="286"/>
      <c r="BK68" s="286"/>
      <c r="BL68" s="286"/>
      <c r="BM68" s="286"/>
      <c r="BN68" s="286"/>
      <c r="BO68" s="286"/>
      <c r="BP68" s="286"/>
      <c r="BQ68" s="286"/>
      <c r="BR68" s="286"/>
      <c r="BS68" s="286"/>
      <c r="BT68" s="286"/>
      <c r="BU68" s="286"/>
      <c r="BV68" s="286"/>
      <c r="BW68" s="286"/>
      <c r="BX68" s="286"/>
      <c r="BY68" s="286"/>
      <c r="BZ68" s="286"/>
      <c r="CA68" s="286"/>
      <c r="CB68" s="286"/>
      <c r="CC68" s="286"/>
      <c r="CD68" s="286"/>
      <c r="CE68" s="286"/>
      <c r="CF68" s="286"/>
      <c r="CG68" s="286"/>
      <c r="CH68" s="286"/>
      <c r="CI68" s="286"/>
      <c r="CJ68" s="286"/>
      <c r="CK68" s="286"/>
      <c r="CL68" s="286"/>
      <c r="CM68" s="286"/>
      <c r="CN68" s="286"/>
      <c r="CO68" s="286"/>
      <c r="CP68" s="286"/>
      <c r="CQ68" s="286"/>
      <c r="CR68" s="286"/>
      <c r="CS68" s="286"/>
      <c r="CT68" s="286"/>
      <c r="CU68" s="286"/>
    </row>
    <row r="69" spans="1:99" s="271" customFormat="1" ht="22.8" hidden="1" x14ac:dyDescent="0.2">
      <c r="A69" s="272" t="s">
        <v>3</v>
      </c>
      <c r="B69" s="287"/>
      <c r="C69" s="287"/>
      <c r="D69" s="287" t="s">
        <v>3851</v>
      </c>
      <c r="E69" s="262"/>
      <c r="F69" s="161" t="s">
        <v>5029</v>
      </c>
      <c r="G69" s="263" t="s">
        <v>8</v>
      </c>
      <c r="H69" s="264"/>
      <c r="I69" s="265"/>
      <c r="J69" s="266"/>
      <c r="K69" s="286"/>
      <c r="L69" s="286"/>
      <c r="M69" s="286"/>
      <c r="N69" s="286"/>
      <c r="O69" s="286"/>
      <c r="P69" s="286"/>
      <c r="Q69" s="286"/>
      <c r="R69" s="286"/>
      <c r="S69" s="286"/>
      <c r="T69" s="286"/>
      <c r="U69" s="286"/>
      <c r="V69" s="286"/>
      <c r="W69" s="286"/>
      <c r="X69" s="286"/>
      <c r="Y69" s="286"/>
      <c r="Z69" s="286"/>
      <c r="AA69" s="286"/>
      <c r="AB69" s="286"/>
      <c r="AC69" s="286"/>
      <c r="AD69" s="286"/>
      <c r="AE69" s="286"/>
      <c r="AF69" s="286"/>
      <c r="AG69" s="286"/>
      <c r="AH69" s="286"/>
      <c r="AI69" s="286"/>
      <c r="AJ69" s="286"/>
      <c r="AK69" s="286"/>
      <c r="AL69" s="286"/>
      <c r="AM69" s="286"/>
      <c r="AN69" s="286"/>
      <c r="AO69" s="286"/>
      <c r="AP69" s="286"/>
      <c r="AQ69" s="286"/>
      <c r="AR69" s="286"/>
      <c r="AS69" s="286"/>
      <c r="AT69" s="286"/>
      <c r="AU69" s="286"/>
      <c r="AV69" s="286"/>
      <c r="AW69" s="286"/>
      <c r="AX69" s="286"/>
      <c r="AY69" s="286"/>
      <c r="AZ69" s="286"/>
      <c r="BA69" s="286"/>
      <c r="BB69" s="286"/>
      <c r="BC69" s="286"/>
      <c r="BD69" s="286"/>
      <c r="BE69" s="286"/>
      <c r="BF69" s="286"/>
      <c r="BG69" s="286"/>
      <c r="BH69" s="286"/>
      <c r="BI69" s="286"/>
      <c r="BJ69" s="286"/>
      <c r="BK69" s="286"/>
      <c r="BL69" s="286"/>
      <c r="BM69" s="286"/>
      <c r="BN69" s="286"/>
      <c r="BO69" s="286"/>
      <c r="BP69" s="286"/>
      <c r="BQ69" s="286"/>
      <c r="BR69" s="286"/>
      <c r="BS69" s="286"/>
      <c r="BT69" s="286"/>
      <c r="BU69" s="286"/>
      <c r="BV69" s="286"/>
      <c r="BW69" s="286"/>
      <c r="BX69" s="286"/>
      <c r="BY69" s="286"/>
      <c r="BZ69" s="286"/>
      <c r="CA69" s="286"/>
      <c r="CB69" s="286"/>
      <c r="CC69" s="286"/>
      <c r="CD69" s="286"/>
      <c r="CE69" s="286"/>
      <c r="CF69" s="286"/>
      <c r="CG69" s="286"/>
      <c r="CH69" s="286"/>
      <c r="CI69" s="286"/>
      <c r="CJ69" s="286"/>
      <c r="CK69" s="286"/>
      <c r="CL69" s="286"/>
      <c r="CM69" s="286"/>
      <c r="CN69" s="286"/>
      <c r="CO69" s="286"/>
      <c r="CP69" s="286"/>
      <c r="CQ69" s="286"/>
      <c r="CR69" s="286"/>
      <c r="CS69" s="286"/>
      <c r="CT69" s="286"/>
      <c r="CU69" s="286"/>
    </row>
    <row r="70" spans="1:99" s="271" customFormat="1" ht="22.8" hidden="1" x14ac:dyDescent="0.2">
      <c r="A70" s="272" t="s">
        <v>3</v>
      </c>
      <c r="B70" s="287"/>
      <c r="C70" s="287"/>
      <c r="D70" s="287" t="s">
        <v>3852</v>
      </c>
      <c r="E70" s="262"/>
      <c r="F70" s="161" t="s">
        <v>5030</v>
      </c>
      <c r="G70" s="263" t="s">
        <v>8</v>
      </c>
      <c r="H70" s="264"/>
      <c r="I70" s="265"/>
      <c r="J70" s="266"/>
      <c r="K70" s="286"/>
      <c r="L70" s="286"/>
      <c r="M70" s="286"/>
      <c r="N70" s="286"/>
      <c r="O70" s="286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86"/>
      <c r="AB70" s="286"/>
      <c r="AC70" s="286"/>
      <c r="AD70" s="286"/>
      <c r="AE70" s="286"/>
      <c r="AF70" s="286"/>
      <c r="AG70" s="286"/>
      <c r="AH70" s="286"/>
      <c r="AI70" s="286"/>
      <c r="AJ70" s="286"/>
      <c r="AK70" s="286"/>
      <c r="AL70" s="286"/>
      <c r="AM70" s="286"/>
      <c r="AN70" s="286"/>
      <c r="AO70" s="286"/>
      <c r="AP70" s="286"/>
      <c r="AQ70" s="286"/>
      <c r="AR70" s="286"/>
      <c r="AS70" s="286"/>
      <c r="AT70" s="286"/>
      <c r="AU70" s="286"/>
      <c r="AV70" s="286"/>
      <c r="AW70" s="286"/>
      <c r="AX70" s="286"/>
      <c r="AY70" s="286"/>
      <c r="AZ70" s="286"/>
      <c r="BA70" s="286"/>
      <c r="BB70" s="286"/>
      <c r="BC70" s="286"/>
      <c r="BD70" s="286"/>
      <c r="BE70" s="286"/>
      <c r="BF70" s="286"/>
      <c r="BG70" s="286"/>
      <c r="BH70" s="286"/>
      <c r="BI70" s="286"/>
      <c r="BJ70" s="286"/>
      <c r="BK70" s="286"/>
      <c r="BL70" s="286"/>
      <c r="BM70" s="286"/>
      <c r="BN70" s="286"/>
      <c r="BO70" s="286"/>
      <c r="BP70" s="286"/>
      <c r="BQ70" s="286"/>
      <c r="BR70" s="286"/>
      <c r="BS70" s="286"/>
      <c r="BT70" s="286"/>
      <c r="BU70" s="286"/>
      <c r="BV70" s="286"/>
      <c r="BW70" s="286"/>
      <c r="BX70" s="286"/>
      <c r="BY70" s="286"/>
      <c r="BZ70" s="286"/>
      <c r="CA70" s="286"/>
      <c r="CB70" s="286"/>
      <c r="CC70" s="286"/>
      <c r="CD70" s="286"/>
      <c r="CE70" s="286"/>
      <c r="CF70" s="286"/>
      <c r="CG70" s="286"/>
      <c r="CH70" s="286"/>
      <c r="CI70" s="286"/>
      <c r="CJ70" s="286"/>
      <c r="CK70" s="286"/>
      <c r="CL70" s="286"/>
      <c r="CM70" s="286"/>
      <c r="CN70" s="286"/>
      <c r="CO70" s="286"/>
      <c r="CP70" s="286"/>
      <c r="CQ70" s="286"/>
      <c r="CR70" s="286"/>
      <c r="CS70" s="286"/>
      <c r="CT70" s="286"/>
      <c r="CU70" s="286"/>
    </row>
    <row r="71" spans="1:99" s="271" customFormat="1" hidden="1" x14ac:dyDescent="0.2">
      <c r="A71" s="272" t="s">
        <v>3</v>
      </c>
      <c r="B71" s="287"/>
      <c r="C71" s="287"/>
      <c r="D71" s="287" t="s">
        <v>3853</v>
      </c>
      <c r="E71" s="262"/>
      <c r="F71" s="161" t="s">
        <v>5031</v>
      </c>
      <c r="G71" s="263" t="s">
        <v>8</v>
      </c>
      <c r="H71" s="264"/>
      <c r="I71" s="265"/>
      <c r="J71" s="266"/>
      <c r="K71" s="286"/>
      <c r="L71" s="286"/>
      <c r="M71" s="286"/>
      <c r="N71" s="286"/>
      <c r="O71" s="286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86"/>
      <c r="AB71" s="286"/>
      <c r="AC71" s="286"/>
      <c r="AD71" s="286"/>
      <c r="AE71" s="286"/>
      <c r="AF71" s="286"/>
      <c r="AG71" s="286"/>
      <c r="AH71" s="286"/>
      <c r="AI71" s="286"/>
      <c r="AJ71" s="286"/>
      <c r="AK71" s="286"/>
      <c r="AL71" s="286"/>
      <c r="AM71" s="286"/>
      <c r="AN71" s="286"/>
      <c r="AO71" s="286"/>
      <c r="AP71" s="286"/>
      <c r="AQ71" s="286"/>
      <c r="AR71" s="286"/>
      <c r="AS71" s="286"/>
      <c r="AT71" s="286"/>
      <c r="AU71" s="286"/>
      <c r="AV71" s="286"/>
      <c r="AW71" s="286"/>
      <c r="AX71" s="286"/>
      <c r="AY71" s="286"/>
      <c r="AZ71" s="286"/>
      <c r="BA71" s="286"/>
      <c r="BB71" s="286"/>
      <c r="BC71" s="286"/>
      <c r="BD71" s="286"/>
      <c r="BE71" s="286"/>
      <c r="BF71" s="286"/>
      <c r="BG71" s="286"/>
      <c r="BH71" s="286"/>
      <c r="BI71" s="286"/>
      <c r="BJ71" s="286"/>
      <c r="BK71" s="286"/>
      <c r="BL71" s="286"/>
      <c r="BM71" s="286"/>
      <c r="BN71" s="286"/>
      <c r="BO71" s="286"/>
      <c r="BP71" s="286"/>
      <c r="BQ71" s="286"/>
      <c r="BR71" s="286"/>
      <c r="BS71" s="286"/>
      <c r="BT71" s="286"/>
      <c r="BU71" s="286"/>
      <c r="BV71" s="286"/>
      <c r="BW71" s="286"/>
      <c r="BX71" s="286"/>
      <c r="BY71" s="286"/>
      <c r="BZ71" s="286"/>
      <c r="CA71" s="286"/>
      <c r="CB71" s="286"/>
      <c r="CC71" s="286"/>
      <c r="CD71" s="286"/>
      <c r="CE71" s="286"/>
      <c r="CF71" s="286"/>
      <c r="CG71" s="286"/>
      <c r="CH71" s="286"/>
      <c r="CI71" s="286"/>
      <c r="CJ71" s="286"/>
      <c r="CK71" s="286"/>
      <c r="CL71" s="286"/>
      <c r="CM71" s="286"/>
      <c r="CN71" s="286"/>
      <c r="CO71" s="286"/>
      <c r="CP71" s="286"/>
      <c r="CQ71" s="286"/>
      <c r="CR71" s="286"/>
      <c r="CS71" s="286"/>
      <c r="CT71" s="286"/>
      <c r="CU71" s="286"/>
    </row>
    <row r="72" spans="1:99" x14ac:dyDescent="0.2">
      <c r="A72" s="30" t="s">
        <v>56</v>
      </c>
      <c r="B72" s="240"/>
      <c r="C72" s="233" t="s">
        <v>1938</v>
      </c>
      <c r="D72" s="234"/>
      <c r="E72" s="235"/>
      <c r="F72" s="53" t="s">
        <v>5404</v>
      </c>
      <c r="G72" s="236"/>
      <c r="H72" s="214"/>
      <c r="I72" s="215"/>
      <c r="J72" s="216"/>
    </row>
    <row r="73" spans="1:99" x14ac:dyDescent="0.2">
      <c r="A73" s="30"/>
      <c r="B73" s="237"/>
      <c r="C73" s="238"/>
      <c r="D73" s="234"/>
      <c r="E73" s="238"/>
      <c r="F73" s="53"/>
      <c r="G73" s="239"/>
      <c r="H73" s="217"/>
      <c r="I73" s="218"/>
      <c r="J73" s="219"/>
    </row>
    <row r="74" spans="1:99" ht="22.8" x14ac:dyDescent="0.2">
      <c r="A74" s="30" t="s">
        <v>59</v>
      </c>
      <c r="B74" s="240"/>
      <c r="C74" s="233"/>
      <c r="D74" s="234" t="s">
        <v>3850</v>
      </c>
      <c r="E74" s="235"/>
      <c r="F74" s="53" t="s">
        <v>5028</v>
      </c>
      <c r="G74" s="236"/>
      <c r="H74" s="214"/>
      <c r="I74" s="215"/>
      <c r="J74" s="216"/>
    </row>
    <row r="75" spans="1:99" x14ac:dyDescent="0.2">
      <c r="A75" s="30"/>
      <c r="B75" s="237"/>
      <c r="C75" s="238"/>
      <c r="D75" s="234"/>
      <c r="E75" s="238"/>
      <c r="F75" s="53"/>
      <c r="G75" s="239"/>
      <c r="H75" s="217"/>
      <c r="I75" s="218"/>
      <c r="J75" s="219"/>
    </row>
    <row r="76" spans="1:99" ht="34.200000000000003" x14ac:dyDescent="0.2">
      <c r="A76" s="30" t="s">
        <v>3</v>
      </c>
      <c r="B76" s="240"/>
      <c r="C76" s="233"/>
      <c r="D76" s="234"/>
      <c r="E76" s="235" t="s">
        <v>3877</v>
      </c>
      <c r="F76" s="53" t="s">
        <v>5406</v>
      </c>
      <c r="G76" s="236" t="s">
        <v>26</v>
      </c>
      <c r="H76" s="214">
        <v>4250</v>
      </c>
      <c r="I76" s="56"/>
      <c r="J76" s="216">
        <f>IF(ISNUMBER(H76),H76*I76,IF(H76="-","rate only"," "))</f>
        <v>0</v>
      </c>
    </row>
    <row r="77" spans="1:99" x14ac:dyDescent="0.2">
      <c r="A77" s="30"/>
      <c r="B77" s="237"/>
      <c r="C77" s="238"/>
      <c r="D77" s="234"/>
      <c r="E77" s="238"/>
      <c r="F77" s="53"/>
      <c r="G77" s="239"/>
      <c r="H77" s="217"/>
      <c r="I77" s="218"/>
      <c r="J77" s="219"/>
    </row>
    <row r="78" spans="1:99" ht="45.6" x14ac:dyDescent="0.2">
      <c r="A78" s="30" t="s">
        <v>3</v>
      </c>
      <c r="B78" s="240"/>
      <c r="C78" s="233"/>
      <c r="D78" s="234"/>
      <c r="E78" s="235" t="s">
        <v>3878</v>
      </c>
      <c r="F78" s="53" t="s">
        <v>5405</v>
      </c>
      <c r="G78" s="236" t="s">
        <v>26</v>
      </c>
      <c r="H78" s="214">
        <f>4250*0.2</f>
        <v>850</v>
      </c>
      <c r="I78" s="56"/>
      <c r="J78" s="216">
        <f>IF(ISNUMBER(H78),H78*I78,IF(H78="-","rate only"," "))</f>
        <v>0</v>
      </c>
    </row>
    <row r="79" spans="1:99" x14ac:dyDescent="0.2">
      <c r="A79" s="30" t="s">
        <v>10</v>
      </c>
      <c r="B79" s="248"/>
      <c r="C79" s="249"/>
      <c r="D79" s="249"/>
      <c r="E79" s="249"/>
      <c r="F79" s="62"/>
      <c r="G79" s="63"/>
      <c r="H79" s="86"/>
      <c r="I79" s="221"/>
      <c r="J79" s="222"/>
    </row>
    <row r="80" spans="1:99" x14ac:dyDescent="0.2">
      <c r="A80" s="30" t="s">
        <v>10</v>
      </c>
      <c r="B80" s="223" t="s">
        <v>11</v>
      </c>
      <c r="C80" s="224"/>
      <c r="D80" s="224"/>
      <c r="E80" s="224"/>
      <c r="F80" s="29"/>
      <c r="G80" s="41"/>
      <c r="H80" s="30"/>
      <c r="I80" s="225"/>
      <c r="J80" s="226">
        <f>SUM(J8:J78)</f>
        <v>0</v>
      </c>
    </row>
    <row r="81" spans="1:10" x14ac:dyDescent="0.2">
      <c r="A81" s="30" t="s">
        <v>10</v>
      </c>
      <c r="B81" s="250"/>
      <c r="C81" s="251"/>
      <c r="D81" s="251"/>
      <c r="E81" s="251"/>
      <c r="F81" s="76"/>
      <c r="G81" s="77"/>
      <c r="H81" s="99"/>
      <c r="I81" s="227"/>
      <c r="J81" s="228"/>
    </row>
    <row r="82" spans="1:10" x14ac:dyDescent="0.2">
      <c r="A82" s="30" t="s">
        <v>10</v>
      </c>
      <c r="B82" s="248"/>
      <c r="C82" s="249"/>
      <c r="D82" s="249"/>
      <c r="E82" s="249"/>
      <c r="F82" s="62"/>
      <c r="G82" s="63"/>
      <c r="H82" s="86"/>
      <c r="I82" s="221"/>
      <c r="J82" s="222"/>
    </row>
    <row r="83" spans="1:10" x14ac:dyDescent="0.2">
      <c r="A83" s="30" t="s">
        <v>10</v>
      </c>
      <c r="B83" s="223" t="s">
        <v>12</v>
      </c>
      <c r="C83" s="224"/>
      <c r="D83" s="224"/>
      <c r="E83" s="224"/>
      <c r="F83" s="29"/>
      <c r="G83" s="41"/>
      <c r="H83" s="30"/>
      <c r="I83" s="225"/>
      <c r="J83" s="226">
        <f>J80</f>
        <v>0</v>
      </c>
    </row>
    <row r="84" spans="1:10" x14ac:dyDescent="0.2">
      <c r="A84" s="30" t="s">
        <v>10</v>
      </c>
      <c r="B84" s="250"/>
      <c r="C84" s="251"/>
      <c r="D84" s="251"/>
      <c r="E84" s="251"/>
      <c r="F84" s="76"/>
      <c r="G84" s="77"/>
      <c r="H84" s="99"/>
      <c r="I84" s="227"/>
      <c r="J84" s="228"/>
    </row>
    <row r="85" spans="1:10" x14ac:dyDescent="0.2">
      <c r="A85" s="30"/>
      <c r="B85" s="237"/>
      <c r="C85" s="238"/>
      <c r="D85" s="234"/>
      <c r="E85" s="238"/>
      <c r="F85" s="53"/>
      <c r="G85" s="239"/>
      <c r="H85" s="217"/>
      <c r="I85" s="218"/>
      <c r="J85" s="219"/>
    </row>
    <row r="86" spans="1:10" ht="22.8" x14ac:dyDescent="0.2">
      <c r="A86" s="30" t="s">
        <v>59</v>
      </c>
      <c r="B86" s="240"/>
      <c r="C86" s="233"/>
      <c r="D86" s="234" t="s">
        <v>3851</v>
      </c>
      <c r="E86" s="235"/>
      <c r="F86" s="53" t="s">
        <v>5029</v>
      </c>
      <c r="G86" s="236"/>
      <c r="H86" s="214"/>
      <c r="I86" s="215"/>
      <c r="J86" s="216"/>
    </row>
    <row r="87" spans="1:10" x14ac:dyDescent="0.2">
      <c r="A87" s="30"/>
      <c r="B87" s="237"/>
      <c r="C87" s="238"/>
      <c r="D87" s="234"/>
      <c r="E87" s="238"/>
      <c r="F87" s="53"/>
      <c r="G87" s="239"/>
      <c r="H87" s="217"/>
      <c r="I87" s="218"/>
      <c r="J87" s="219"/>
    </row>
    <row r="88" spans="1:10" ht="34.200000000000003" x14ac:dyDescent="0.2">
      <c r="A88" s="30" t="s">
        <v>3</v>
      </c>
      <c r="B88" s="240"/>
      <c r="C88" s="233"/>
      <c r="D88" s="234"/>
      <c r="E88" s="235" t="s">
        <v>3877</v>
      </c>
      <c r="F88" s="53" t="s">
        <v>5406</v>
      </c>
      <c r="G88" s="236" t="s">
        <v>26</v>
      </c>
      <c r="H88" s="214">
        <v>8450</v>
      </c>
      <c r="I88" s="56"/>
      <c r="J88" s="216">
        <f>IF(ISNUMBER(H88),H88*I88,IF(H88="-","rate only"," "))</f>
        <v>0</v>
      </c>
    </row>
    <row r="89" spans="1:10" x14ac:dyDescent="0.2">
      <c r="A89" s="30"/>
      <c r="B89" s="237"/>
      <c r="C89" s="238"/>
      <c r="D89" s="234"/>
      <c r="E89" s="238"/>
      <c r="F89" s="53"/>
      <c r="G89" s="239"/>
      <c r="H89" s="217"/>
      <c r="I89" s="218"/>
      <c r="J89" s="219"/>
    </row>
    <row r="90" spans="1:10" ht="45.6" x14ac:dyDescent="0.2">
      <c r="A90" s="30" t="s">
        <v>3</v>
      </c>
      <c r="B90" s="240"/>
      <c r="C90" s="233"/>
      <c r="D90" s="234"/>
      <c r="E90" s="235" t="s">
        <v>3878</v>
      </c>
      <c r="F90" s="53" t="s">
        <v>5405</v>
      </c>
      <c r="G90" s="236" t="s">
        <v>26</v>
      </c>
      <c r="H90" s="214">
        <f>8450*0.2</f>
        <v>1690</v>
      </c>
      <c r="I90" s="56"/>
      <c r="J90" s="216">
        <f>IF(ISNUMBER(H90),H90*I90,IF(H90="-","rate only"," "))</f>
        <v>0</v>
      </c>
    </row>
    <row r="91" spans="1:10" x14ac:dyDescent="0.2">
      <c r="A91" s="30"/>
      <c r="B91" s="237"/>
      <c r="C91" s="238"/>
      <c r="D91" s="234"/>
      <c r="E91" s="238"/>
      <c r="F91" s="53"/>
      <c r="G91" s="239"/>
      <c r="H91" s="217"/>
      <c r="I91" s="218"/>
      <c r="J91" s="219"/>
    </row>
    <row r="92" spans="1:10" ht="22.8" x14ac:dyDescent="0.2">
      <c r="A92" s="30" t="s">
        <v>59</v>
      </c>
      <c r="B92" s="240"/>
      <c r="C92" s="233"/>
      <c r="D92" s="234" t="s">
        <v>3852</v>
      </c>
      <c r="E92" s="235"/>
      <c r="F92" s="53" t="s">
        <v>5030</v>
      </c>
      <c r="G92" s="236"/>
      <c r="H92" s="214"/>
      <c r="I92" s="215"/>
      <c r="J92" s="216"/>
    </row>
    <row r="93" spans="1:10" x14ac:dyDescent="0.2">
      <c r="A93" s="30"/>
      <c r="B93" s="237"/>
      <c r="C93" s="238"/>
      <c r="D93" s="234"/>
      <c r="E93" s="238"/>
      <c r="F93" s="53"/>
      <c r="G93" s="239"/>
      <c r="H93" s="217"/>
      <c r="I93" s="218"/>
      <c r="J93" s="219"/>
    </row>
    <row r="94" spans="1:10" ht="34.200000000000003" x14ac:dyDescent="0.2">
      <c r="A94" s="30" t="s">
        <v>3</v>
      </c>
      <c r="B94" s="240"/>
      <c r="C94" s="233"/>
      <c r="D94" s="234"/>
      <c r="E94" s="235" t="s">
        <v>3877</v>
      </c>
      <c r="F94" s="53" t="s">
        <v>5406</v>
      </c>
      <c r="G94" s="236" t="s">
        <v>26</v>
      </c>
      <c r="H94" s="214">
        <v>8450</v>
      </c>
      <c r="I94" s="56"/>
      <c r="J94" s="216">
        <f>IF(ISNUMBER(H94),H94*I94,IF(H94="-","rate only"," "))</f>
        <v>0</v>
      </c>
    </row>
    <row r="95" spans="1:10" x14ac:dyDescent="0.2">
      <c r="A95" s="30"/>
      <c r="B95" s="237"/>
      <c r="C95" s="238"/>
      <c r="D95" s="234"/>
      <c r="E95" s="238"/>
      <c r="F95" s="53"/>
      <c r="G95" s="239"/>
      <c r="H95" s="217"/>
      <c r="I95" s="218"/>
      <c r="J95" s="219"/>
    </row>
    <row r="96" spans="1:10" ht="45.6" x14ac:dyDescent="0.2">
      <c r="A96" s="30" t="s">
        <v>3</v>
      </c>
      <c r="B96" s="240"/>
      <c r="C96" s="233"/>
      <c r="D96" s="234"/>
      <c r="E96" s="235" t="s">
        <v>3878</v>
      </c>
      <c r="F96" s="53" t="s">
        <v>5405</v>
      </c>
      <c r="G96" s="236" t="s">
        <v>26</v>
      </c>
      <c r="H96" s="214">
        <f>8450*0.2</f>
        <v>1690</v>
      </c>
      <c r="I96" s="56"/>
      <c r="J96" s="216">
        <f>IF(ISNUMBER(H96),H96*I96,IF(H96="-","rate only"," "))</f>
        <v>0</v>
      </c>
    </row>
    <row r="97" spans="1:99" x14ac:dyDescent="0.2">
      <c r="A97" s="30"/>
      <c r="B97" s="237"/>
      <c r="C97" s="238"/>
      <c r="D97" s="234"/>
      <c r="E97" s="238"/>
      <c r="F97" s="53"/>
      <c r="G97" s="239"/>
      <c r="H97" s="217"/>
      <c r="I97" s="218"/>
      <c r="J97" s="219"/>
    </row>
    <row r="98" spans="1:99" x14ac:dyDescent="0.2">
      <c r="A98" s="30" t="s">
        <v>59</v>
      </c>
      <c r="B98" s="240"/>
      <c r="C98" s="233"/>
      <c r="D98" s="234" t="s">
        <v>3853</v>
      </c>
      <c r="E98" s="235"/>
      <c r="F98" s="53" t="s">
        <v>5031</v>
      </c>
      <c r="G98" s="236"/>
      <c r="H98" s="214"/>
      <c r="I98" s="215"/>
      <c r="J98" s="216"/>
    </row>
    <row r="99" spans="1:99" x14ac:dyDescent="0.2">
      <c r="A99" s="30"/>
      <c r="B99" s="237"/>
      <c r="C99" s="238"/>
      <c r="D99" s="234"/>
      <c r="E99" s="238"/>
      <c r="F99" s="53"/>
      <c r="G99" s="239"/>
      <c r="H99" s="217"/>
      <c r="I99" s="218"/>
      <c r="J99" s="219"/>
    </row>
    <row r="100" spans="1:99" ht="34.200000000000003" x14ac:dyDescent="0.2">
      <c r="A100" s="30" t="s">
        <v>3</v>
      </c>
      <c r="B100" s="240"/>
      <c r="C100" s="233"/>
      <c r="D100" s="234"/>
      <c r="E100" s="235" t="s">
        <v>3877</v>
      </c>
      <c r="F100" s="53" t="s">
        <v>5406</v>
      </c>
      <c r="G100" s="236" t="s">
        <v>26</v>
      </c>
      <c r="H100" s="214">
        <v>21050</v>
      </c>
      <c r="I100" s="56"/>
      <c r="J100" s="216">
        <f>IF(ISNUMBER(H100),H100*I100,IF(H100="-","rate only"," "))</f>
        <v>0</v>
      </c>
    </row>
    <row r="101" spans="1:99" x14ac:dyDescent="0.2">
      <c r="A101" s="30"/>
      <c r="B101" s="237"/>
      <c r="C101" s="238"/>
      <c r="D101" s="234"/>
      <c r="E101" s="238"/>
      <c r="F101" s="53"/>
      <c r="G101" s="239"/>
      <c r="H101" s="217"/>
      <c r="I101" s="218"/>
      <c r="J101" s="219"/>
    </row>
    <row r="102" spans="1:99" ht="45.6" x14ac:dyDescent="0.2">
      <c r="A102" s="30" t="s">
        <v>3</v>
      </c>
      <c r="B102" s="240"/>
      <c r="C102" s="233"/>
      <c r="D102" s="234"/>
      <c r="E102" s="235" t="s">
        <v>3878</v>
      </c>
      <c r="F102" s="53" t="s">
        <v>5405</v>
      </c>
      <c r="G102" s="236" t="s">
        <v>26</v>
      </c>
      <c r="H102" s="214">
        <f>21050*0.2</f>
        <v>4210</v>
      </c>
      <c r="I102" s="56"/>
      <c r="J102" s="216">
        <f>IF(ISNUMBER(H102),H102*I102,IF(H102="-","rate only"," "))</f>
        <v>0</v>
      </c>
    </row>
    <row r="103" spans="1:99" x14ac:dyDescent="0.2">
      <c r="A103" s="30"/>
      <c r="B103" s="237"/>
      <c r="C103" s="238"/>
      <c r="D103" s="234"/>
      <c r="E103" s="238"/>
      <c r="F103" s="53"/>
      <c r="G103" s="239"/>
      <c r="H103" s="217"/>
      <c r="I103" s="218"/>
      <c r="J103" s="219"/>
    </row>
    <row r="104" spans="1:99" s="271" customFormat="1" ht="22.8" hidden="1" x14ac:dyDescent="0.2">
      <c r="A104" s="30" t="s">
        <v>56</v>
      </c>
      <c r="B104" s="240"/>
      <c r="C104" s="233" t="s">
        <v>1939</v>
      </c>
      <c r="D104" s="234"/>
      <c r="E104" s="235"/>
      <c r="F104" s="53" t="s">
        <v>4217</v>
      </c>
      <c r="G104" s="236"/>
      <c r="H104" s="214"/>
      <c r="I104" s="215"/>
      <c r="J104" s="216"/>
      <c r="K104" s="286"/>
      <c r="L104" s="286"/>
      <c r="M104" s="286"/>
      <c r="N104" s="286"/>
      <c r="O104" s="286"/>
      <c r="P104" s="286"/>
      <c r="Q104" s="286"/>
      <c r="R104" s="286"/>
      <c r="S104" s="286"/>
      <c r="T104" s="286"/>
      <c r="U104" s="286"/>
      <c r="V104" s="286"/>
      <c r="W104" s="286"/>
      <c r="X104" s="286"/>
      <c r="Y104" s="286"/>
      <c r="Z104" s="286"/>
      <c r="AA104" s="286"/>
      <c r="AB104" s="286"/>
      <c r="AC104" s="286"/>
      <c r="AD104" s="286"/>
      <c r="AE104" s="286"/>
      <c r="AF104" s="286"/>
      <c r="AG104" s="286"/>
      <c r="AH104" s="286"/>
      <c r="AI104" s="286"/>
      <c r="AJ104" s="286"/>
      <c r="AK104" s="286"/>
      <c r="AL104" s="286"/>
      <c r="AM104" s="286"/>
      <c r="AN104" s="286"/>
      <c r="AO104" s="286"/>
      <c r="AP104" s="286"/>
      <c r="AQ104" s="286"/>
      <c r="AR104" s="286"/>
      <c r="AS104" s="286"/>
      <c r="AT104" s="286"/>
      <c r="AU104" s="286"/>
      <c r="AV104" s="286"/>
      <c r="AW104" s="286"/>
      <c r="AX104" s="286"/>
      <c r="AY104" s="286"/>
      <c r="AZ104" s="286"/>
      <c r="BA104" s="286"/>
      <c r="BB104" s="286"/>
      <c r="BC104" s="286"/>
      <c r="BD104" s="286"/>
      <c r="BE104" s="286"/>
      <c r="BF104" s="286"/>
      <c r="BG104" s="286"/>
      <c r="BH104" s="286"/>
      <c r="BI104" s="286"/>
      <c r="BJ104" s="286"/>
      <c r="BK104" s="286"/>
      <c r="BL104" s="286"/>
      <c r="BM104" s="286"/>
      <c r="BN104" s="286"/>
      <c r="BO104" s="286"/>
      <c r="BP104" s="286"/>
      <c r="BQ104" s="286"/>
      <c r="BR104" s="286"/>
      <c r="BS104" s="286"/>
      <c r="BT104" s="286"/>
      <c r="BU104" s="286"/>
      <c r="BV104" s="286"/>
      <c r="BW104" s="286"/>
      <c r="BX104" s="286"/>
      <c r="BY104" s="286"/>
      <c r="BZ104" s="286"/>
      <c r="CA104" s="286"/>
      <c r="CB104" s="286"/>
      <c r="CC104" s="286"/>
      <c r="CD104" s="286"/>
      <c r="CE104" s="286"/>
      <c r="CF104" s="286"/>
      <c r="CG104" s="286"/>
      <c r="CH104" s="286"/>
      <c r="CI104" s="286"/>
      <c r="CJ104" s="286"/>
      <c r="CK104" s="286"/>
      <c r="CL104" s="286"/>
      <c r="CM104" s="286"/>
      <c r="CN104" s="286"/>
      <c r="CO104" s="286"/>
      <c r="CP104" s="286"/>
      <c r="CQ104" s="286"/>
      <c r="CR104" s="286"/>
      <c r="CS104" s="286"/>
      <c r="CT104" s="286"/>
      <c r="CU104" s="286"/>
    </row>
    <row r="105" spans="1:99" s="271" customFormat="1" hidden="1" x14ac:dyDescent="0.2">
      <c r="A105" s="30"/>
      <c r="B105" s="237"/>
      <c r="C105" s="238"/>
      <c r="D105" s="234"/>
      <c r="E105" s="238"/>
      <c r="F105" s="53"/>
      <c r="G105" s="239"/>
      <c r="H105" s="217"/>
      <c r="I105" s="218"/>
      <c r="J105" s="219"/>
      <c r="K105" s="286"/>
      <c r="L105" s="286"/>
      <c r="M105" s="286"/>
      <c r="N105" s="286"/>
      <c r="O105" s="286"/>
      <c r="P105" s="286"/>
      <c r="Q105" s="286"/>
      <c r="R105" s="286"/>
      <c r="S105" s="286"/>
      <c r="T105" s="286"/>
      <c r="U105" s="286"/>
      <c r="V105" s="286"/>
      <c r="W105" s="286"/>
      <c r="X105" s="286"/>
      <c r="Y105" s="286"/>
      <c r="Z105" s="286"/>
      <c r="AA105" s="286"/>
      <c r="AB105" s="286"/>
      <c r="AC105" s="286"/>
      <c r="AD105" s="286"/>
      <c r="AE105" s="286"/>
      <c r="AF105" s="286"/>
      <c r="AG105" s="286"/>
      <c r="AH105" s="286"/>
      <c r="AI105" s="286"/>
      <c r="AJ105" s="286"/>
      <c r="AK105" s="286"/>
      <c r="AL105" s="286"/>
      <c r="AM105" s="286"/>
      <c r="AN105" s="286"/>
      <c r="AO105" s="286"/>
      <c r="AP105" s="286"/>
      <c r="AQ105" s="286"/>
      <c r="AR105" s="286"/>
      <c r="AS105" s="286"/>
      <c r="AT105" s="286"/>
      <c r="AU105" s="286"/>
      <c r="AV105" s="286"/>
      <c r="AW105" s="286"/>
      <c r="AX105" s="286"/>
      <c r="AY105" s="286"/>
      <c r="AZ105" s="286"/>
      <c r="BA105" s="286"/>
      <c r="BB105" s="286"/>
      <c r="BC105" s="286"/>
      <c r="BD105" s="286"/>
      <c r="BE105" s="286"/>
      <c r="BF105" s="286"/>
      <c r="BG105" s="286"/>
      <c r="BH105" s="286"/>
      <c r="BI105" s="286"/>
      <c r="BJ105" s="286"/>
      <c r="BK105" s="286"/>
      <c r="BL105" s="286"/>
      <c r="BM105" s="286"/>
      <c r="BN105" s="286"/>
      <c r="BO105" s="286"/>
      <c r="BP105" s="286"/>
      <c r="BQ105" s="286"/>
      <c r="BR105" s="286"/>
      <c r="BS105" s="286"/>
      <c r="BT105" s="286"/>
      <c r="BU105" s="286"/>
      <c r="BV105" s="286"/>
      <c r="BW105" s="286"/>
      <c r="BX105" s="286"/>
      <c r="BY105" s="286"/>
      <c r="BZ105" s="286"/>
      <c r="CA105" s="286"/>
      <c r="CB105" s="286"/>
      <c r="CC105" s="286"/>
      <c r="CD105" s="286"/>
      <c r="CE105" s="286"/>
      <c r="CF105" s="286"/>
      <c r="CG105" s="286"/>
      <c r="CH105" s="286"/>
      <c r="CI105" s="286"/>
      <c r="CJ105" s="286"/>
      <c r="CK105" s="286"/>
      <c r="CL105" s="286"/>
      <c r="CM105" s="286"/>
      <c r="CN105" s="286"/>
      <c r="CO105" s="286"/>
      <c r="CP105" s="286"/>
      <c r="CQ105" s="286"/>
      <c r="CR105" s="286"/>
      <c r="CS105" s="286"/>
      <c r="CT105" s="286"/>
      <c r="CU105" s="286"/>
    </row>
    <row r="106" spans="1:99" s="271" customFormat="1" ht="22.8" hidden="1" x14ac:dyDescent="0.2">
      <c r="A106" s="272" t="s">
        <v>3</v>
      </c>
      <c r="B106" s="287"/>
      <c r="C106" s="287"/>
      <c r="D106" s="287" t="s">
        <v>3850</v>
      </c>
      <c r="E106" s="262"/>
      <c r="F106" s="161" t="s">
        <v>5028</v>
      </c>
      <c r="G106" s="263" t="s">
        <v>26</v>
      </c>
      <c r="H106" s="264"/>
      <c r="I106" s="265"/>
      <c r="J106" s="266"/>
      <c r="K106" s="286"/>
      <c r="L106" s="286"/>
      <c r="M106" s="286"/>
      <c r="N106" s="286"/>
      <c r="O106" s="286"/>
      <c r="P106" s="286"/>
      <c r="Q106" s="286"/>
      <c r="R106" s="286"/>
      <c r="S106" s="286"/>
      <c r="T106" s="286"/>
      <c r="U106" s="286"/>
      <c r="V106" s="286"/>
      <c r="W106" s="286"/>
      <c r="X106" s="286"/>
      <c r="Y106" s="286"/>
      <c r="Z106" s="286"/>
      <c r="AA106" s="286"/>
      <c r="AB106" s="286"/>
      <c r="AC106" s="286"/>
      <c r="AD106" s="286"/>
      <c r="AE106" s="286"/>
      <c r="AF106" s="286"/>
      <c r="AG106" s="286"/>
      <c r="AH106" s="286"/>
      <c r="AI106" s="286"/>
      <c r="AJ106" s="286"/>
      <c r="AK106" s="286"/>
      <c r="AL106" s="286"/>
      <c r="AM106" s="286"/>
      <c r="AN106" s="286"/>
      <c r="AO106" s="286"/>
      <c r="AP106" s="286"/>
      <c r="AQ106" s="286"/>
      <c r="AR106" s="286"/>
      <c r="AS106" s="286"/>
      <c r="AT106" s="286"/>
      <c r="AU106" s="286"/>
      <c r="AV106" s="286"/>
      <c r="AW106" s="286"/>
      <c r="AX106" s="286"/>
      <c r="AY106" s="286"/>
      <c r="AZ106" s="286"/>
      <c r="BA106" s="286"/>
      <c r="BB106" s="286"/>
      <c r="BC106" s="286"/>
      <c r="BD106" s="286"/>
      <c r="BE106" s="286"/>
      <c r="BF106" s="286"/>
      <c r="BG106" s="286"/>
      <c r="BH106" s="286"/>
      <c r="BI106" s="286"/>
      <c r="BJ106" s="286"/>
      <c r="BK106" s="286"/>
      <c r="BL106" s="286"/>
      <c r="BM106" s="286"/>
      <c r="BN106" s="286"/>
      <c r="BO106" s="286"/>
      <c r="BP106" s="286"/>
      <c r="BQ106" s="286"/>
      <c r="BR106" s="286"/>
      <c r="BS106" s="286"/>
      <c r="BT106" s="286"/>
      <c r="BU106" s="286"/>
      <c r="BV106" s="286"/>
      <c r="BW106" s="286"/>
      <c r="BX106" s="286"/>
      <c r="BY106" s="286"/>
      <c r="BZ106" s="286"/>
      <c r="CA106" s="286"/>
      <c r="CB106" s="286"/>
      <c r="CC106" s="286"/>
      <c r="CD106" s="286"/>
      <c r="CE106" s="286"/>
      <c r="CF106" s="286"/>
      <c r="CG106" s="286"/>
      <c r="CH106" s="286"/>
      <c r="CI106" s="286"/>
      <c r="CJ106" s="286"/>
      <c r="CK106" s="286"/>
      <c r="CL106" s="286"/>
      <c r="CM106" s="286"/>
      <c r="CN106" s="286"/>
      <c r="CO106" s="286"/>
      <c r="CP106" s="286"/>
      <c r="CQ106" s="286"/>
      <c r="CR106" s="286"/>
      <c r="CS106" s="286"/>
      <c r="CT106" s="286"/>
      <c r="CU106" s="286"/>
    </row>
    <row r="107" spans="1:99" s="271" customFormat="1" ht="22.8" hidden="1" x14ac:dyDescent="0.2">
      <c r="A107" s="272" t="s">
        <v>3</v>
      </c>
      <c r="B107" s="287"/>
      <c r="C107" s="287"/>
      <c r="D107" s="287" t="s">
        <v>3851</v>
      </c>
      <c r="E107" s="262"/>
      <c r="F107" s="161" t="s">
        <v>5029</v>
      </c>
      <c r="G107" s="263" t="s">
        <v>26</v>
      </c>
      <c r="H107" s="264"/>
      <c r="I107" s="265"/>
      <c r="J107" s="266"/>
      <c r="K107" s="286"/>
      <c r="L107" s="286"/>
      <c r="M107" s="286"/>
      <c r="N107" s="286"/>
      <c r="O107" s="286"/>
      <c r="P107" s="286"/>
      <c r="Q107" s="286"/>
      <c r="R107" s="286"/>
      <c r="S107" s="286"/>
      <c r="T107" s="286"/>
      <c r="U107" s="286"/>
      <c r="V107" s="286"/>
      <c r="W107" s="286"/>
      <c r="X107" s="286"/>
      <c r="Y107" s="286"/>
      <c r="Z107" s="286"/>
      <c r="AA107" s="286"/>
      <c r="AB107" s="286"/>
      <c r="AC107" s="286"/>
      <c r="AD107" s="286"/>
      <c r="AE107" s="286"/>
      <c r="AF107" s="286"/>
      <c r="AG107" s="286"/>
      <c r="AH107" s="286"/>
      <c r="AI107" s="286"/>
      <c r="AJ107" s="286"/>
      <c r="AK107" s="286"/>
      <c r="AL107" s="286"/>
      <c r="AM107" s="286"/>
      <c r="AN107" s="286"/>
      <c r="AO107" s="286"/>
      <c r="AP107" s="286"/>
      <c r="AQ107" s="286"/>
      <c r="AR107" s="286"/>
      <c r="AS107" s="286"/>
      <c r="AT107" s="286"/>
      <c r="AU107" s="286"/>
      <c r="AV107" s="286"/>
      <c r="AW107" s="286"/>
      <c r="AX107" s="286"/>
      <c r="AY107" s="286"/>
      <c r="AZ107" s="286"/>
      <c r="BA107" s="286"/>
      <c r="BB107" s="286"/>
      <c r="BC107" s="286"/>
      <c r="BD107" s="286"/>
      <c r="BE107" s="286"/>
      <c r="BF107" s="286"/>
      <c r="BG107" s="286"/>
      <c r="BH107" s="286"/>
      <c r="BI107" s="286"/>
      <c r="BJ107" s="286"/>
      <c r="BK107" s="286"/>
      <c r="BL107" s="286"/>
      <c r="BM107" s="286"/>
      <c r="BN107" s="286"/>
      <c r="BO107" s="286"/>
      <c r="BP107" s="286"/>
      <c r="BQ107" s="286"/>
      <c r="BR107" s="286"/>
      <c r="BS107" s="286"/>
      <c r="BT107" s="286"/>
      <c r="BU107" s="286"/>
      <c r="BV107" s="286"/>
      <c r="BW107" s="286"/>
      <c r="BX107" s="286"/>
      <c r="BY107" s="286"/>
      <c r="BZ107" s="286"/>
      <c r="CA107" s="286"/>
      <c r="CB107" s="286"/>
      <c r="CC107" s="286"/>
      <c r="CD107" s="286"/>
      <c r="CE107" s="286"/>
      <c r="CF107" s="286"/>
      <c r="CG107" s="286"/>
      <c r="CH107" s="286"/>
      <c r="CI107" s="286"/>
      <c r="CJ107" s="286"/>
      <c r="CK107" s="286"/>
      <c r="CL107" s="286"/>
      <c r="CM107" s="286"/>
      <c r="CN107" s="286"/>
      <c r="CO107" s="286"/>
      <c r="CP107" s="286"/>
      <c r="CQ107" s="286"/>
      <c r="CR107" s="286"/>
      <c r="CS107" s="286"/>
      <c r="CT107" s="286"/>
      <c r="CU107" s="286"/>
    </row>
    <row r="108" spans="1:99" s="271" customFormat="1" ht="22.8" hidden="1" x14ac:dyDescent="0.2">
      <c r="A108" s="272" t="s">
        <v>3</v>
      </c>
      <c r="B108" s="287"/>
      <c r="C108" s="287"/>
      <c r="D108" s="287" t="s">
        <v>3852</v>
      </c>
      <c r="E108" s="262"/>
      <c r="F108" s="161" t="s">
        <v>5030</v>
      </c>
      <c r="G108" s="263" t="s">
        <v>26</v>
      </c>
      <c r="H108" s="264"/>
      <c r="I108" s="265"/>
      <c r="J108" s="266"/>
      <c r="K108" s="286"/>
      <c r="L108" s="286"/>
      <c r="M108" s="286"/>
      <c r="N108" s="286"/>
      <c r="O108" s="286"/>
      <c r="P108" s="286"/>
      <c r="Q108" s="286"/>
      <c r="R108" s="286"/>
      <c r="S108" s="286"/>
      <c r="T108" s="286"/>
      <c r="U108" s="286"/>
      <c r="V108" s="286"/>
      <c r="W108" s="286"/>
      <c r="X108" s="286"/>
      <c r="Y108" s="286"/>
      <c r="Z108" s="286"/>
      <c r="AA108" s="286"/>
      <c r="AB108" s="286"/>
      <c r="AC108" s="286"/>
      <c r="AD108" s="286"/>
      <c r="AE108" s="286"/>
      <c r="AF108" s="286"/>
      <c r="AG108" s="286"/>
      <c r="AH108" s="286"/>
      <c r="AI108" s="286"/>
      <c r="AJ108" s="286"/>
      <c r="AK108" s="286"/>
      <c r="AL108" s="286"/>
      <c r="AM108" s="286"/>
      <c r="AN108" s="286"/>
      <c r="AO108" s="286"/>
      <c r="AP108" s="286"/>
      <c r="AQ108" s="286"/>
      <c r="AR108" s="286"/>
      <c r="AS108" s="286"/>
      <c r="AT108" s="286"/>
      <c r="AU108" s="286"/>
      <c r="AV108" s="286"/>
      <c r="AW108" s="286"/>
      <c r="AX108" s="286"/>
      <c r="AY108" s="286"/>
      <c r="AZ108" s="286"/>
      <c r="BA108" s="286"/>
      <c r="BB108" s="286"/>
      <c r="BC108" s="286"/>
      <c r="BD108" s="286"/>
      <c r="BE108" s="286"/>
      <c r="BF108" s="286"/>
      <c r="BG108" s="286"/>
      <c r="BH108" s="286"/>
      <c r="BI108" s="286"/>
      <c r="BJ108" s="286"/>
      <c r="BK108" s="286"/>
      <c r="BL108" s="286"/>
      <c r="BM108" s="286"/>
      <c r="BN108" s="286"/>
      <c r="BO108" s="286"/>
      <c r="BP108" s="286"/>
      <c r="BQ108" s="286"/>
      <c r="BR108" s="286"/>
      <c r="BS108" s="286"/>
      <c r="BT108" s="286"/>
      <c r="BU108" s="286"/>
      <c r="BV108" s="286"/>
      <c r="BW108" s="286"/>
      <c r="BX108" s="286"/>
      <c r="BY108" s="286"/>
      <c r="BZ108" s="286"/>
      <c r="CA108" s="286"/>
      <c r="CB108" s="286"/>
      <c r="CC108" s="286"/>
      <c r="CD108" s="286"/>
      <c r="CE108" s="286"/>
      <c r="CF108" s="286"/>
      <c r="CG108" s="286"/>
      <c r="CH108" s="286"/>
      <c r="CI108" s="286"/>
      <c r="CJ108" s="286"/>
      <c r="CK108" s="286"/>
      <c r="CL108" s="286"/>
      <c r="CM108" s="286"/>
      <c r="CN108" s="286"/>
      <c r="CO108" s="286"/>
      <c r="CP108" s="286"/>
      <c r="CQ108" s="286"/>
      <c r="CR108" s="286"/>
      <c r="CS108" s="286"/>
      <c r="CT108" s="286"/>
      <c r="CU108" s="286"/>
    </row>
    <row r="109" spans="1:99" s="271" customFormat="1" hidden="1" x14ac:dyDescent="0.2">
      <c r="A109" s="272" t="s">
        <v>3</v>
      </c>
      <c r="B109" s="287"/>
      <c r="C109" s="287"/>
      <c r="D109" s="287" t="s">
        <v>3853</v>
      </c>
      <c r="E109" s="262"/>
      <c r="F109" s="161" t="s">
        <v>5031</v>
      </c>
      <c r="G109" s="263" t="s">
        <v>26</v>
      </c>
      <c r="H109" s="264"/>
      <c r="I109" s="265"/>
      <c r="J109" s="266"/>
      <c r="K109" s="286"/>
      <c r="L109" s="286"/>
      <c r="M109" s="286"/>
      <c r="N109" s="286"/>
      <c r="O109" s="286"/>
      <c r="P109" s="286"/>
      <c r="Q109" s="286"/>
      <c r="R109" s="286"/>
      <c r="S109" s="286"/>
      <c r="T109" s="286"/>
      <c r="U109" s="286"/>
      <c r="V109" s="286"/>
      <c r="W109" s="286"/>
      <c r="X109" s="286"/>
      <c r="Y109" s="286"/>
      <c r="Z109" s="286"/>
      <c r="AA109" s="286"/>
      <c r="AB109" s="286"/>
      <c r="AC109" s="286"/>
      <c r="AD109" s="286"/>
      <c r="AE109" s="286"/>
      <c r="AF109" s="286"/>
      <c r="AG109" s="286"/>
      <c r="AH109" s="286"/>
      <c r="AI109" s="286"/>
      <c r="AJ109" s="286"/>
      <c r="AK109" s="286"/>
      <c r="AL109" s="286"/>
      <c r="AM109" s="286"/>
      <c r="AN109" s="286"/>
      <c r="AO109" s="286"/>
      <c r="AP109" s="286"/>
      <c r="AQ109" s="286"/>
      <c r="AR109" s="286"/>
      <c r="AS109" s="286"/>
      <c r="AT109" s="286"/>
      <c r="AU109" s="286"/>
      <c r="AV109" s="286"/>
      <c r="AW109" s="286"/>
      <c r="AX109" s="286"/>
      <c r="AY109" s="286"/>
      <c r="AZ109" s="286"/>
      <c r="BA109" s="286"/>
      <c r="BB109" s="286"/>
      <c r="BC109" s="286"/>
      <c r="BD109" s="286"/>
      <c r="BE109" s="286"/>
      <c r="BF109" s="286"/>
      <c r="BG109" s="286"/>
      <c r="BH109" s="286"/>
      <c r="BI109" s="286"/>
      <c r="BJ109" s="286"/>
      <c r="BK109" s="286"/>
      <c r="BL109" s="286"/>
      <c r="BM109" s="286"/>
      <c r="BN109" s="286"/>
      <c r="BO109" s="286"/>
      <c r="BP109" s="286"/>
      <c r="BQ109" s="286"/>
      <c r="BR109" s="286"/>
      <c r="BS109" s="286"/>
      <c r="BT109" s="286"/>
      <c r="BU109" s="286"/>
      <c r="BV109" s="286"/>
      <c r="BW109" s="286"/>
      <c r="BX109" s="286"/>
      <c r="BY109" s="286"/>
      <c r="BZ109" s="286"/>
      <c r="CA109" s="286"/>
      <c r="CB109" s="286"/>
      <c r="CC109" s="286"/>
      <c r="CD109" s="286"/>
      <c r="CE109" s="286"/>
      <c r="CF109" s="286"/>
      <c r="CG109" s="286"/>
      <c r="CH109" s="286"/>
      <c r="CI109" s="286"/>
      <c r="CJ109" s="286"/>
      <c r="CK109" s="286"/>
      <c r="CL109" s="286"/>
      <c r="CM109" s="286"/>
      <c r="CN109" s="286"/>
      <c r="CO109" s="286"/>
      <c r="CP109" s="286"/>
      <c r="CQ109" s="286"/>
      <c r="CR109" s="286"/>
      <c r="CS109" s="286"/>
      <c r="CT109" s="286"/>
      <c r="CU109" s="286"/>
    </row>
    <row r="110" spans="1:99" s="271" customFormat="1" ht="12" hidden="1" x14ac:dyDescent="0.2">
      <c r="A110" s="30" t="s">
        <v>55</v>
      </c>
      <c r="B110" s="232" t="s">
        <v>1940</v>
      </c>
      <c r="C110" s="233"/>
      <c r="D110" s="234"/>
      <c r="E110" s="235"/>
      <c r="F110" s="43" t="s">
        <v>1941</v>
      </c>
      <c r="G110" s="236"/>
      <c r="H110" s="214"/>
      <c r="I110" s="215"/>
      <c r="J110" s="216"/>
      <c r="K110" s="286"/>
      <c r="L110" s="286"/>
      <c r="M110" s="286"/>
      <c r="N110" s="286"/>
      <c r="O110" s="286"/>
      <c r="P110" s="286"/>
      <c r="Q110" s="286"/>
      <c r="R110" s="286"/>
      <c r="S110" s="286"/>
      <c r="T110" s="286"/>
      <c r="U110" s="286"/>
      <c r="V110" s="286"/>
      <c r="W110" s="286"/>
      <c r="X110" s="286"/>
      <c r="Y110" s="286"/>
      <c r="Z110" s="286"/>
      <c r="AA110" s="286"/>
      <c r="AB110" s="286"/>
      <c r="AC110" s="286"/>
      <c r="AD110" s="286"/>
      <c r="AE110" s="286"/>
      <c r="AF110" s="286"/>
      <c r="AG110" s="286"/>
      <c r="AH110" s="286"/>
      <c r="AI110" s="286"/>
      <c r="AJ110" s="286"/>
      <c r="AK110" s="286"/>
      <c r="AL110" s="286"/>
      <c r="AM110" s="286"/>
      <c r="AN110" s="286"/>
      <c r="AO110" s="286"/>
      <c r="AP110" s="286"/>
      <c r="AQ110" s="286"/>
      <c r="AR110" s="286"/>
      <c r="AS110" s="286"/>
      <c r="AT110" s="286"/>
      <c r="AU110" s="286"/>
      <c r="AV110" s="286"/>
      <c r="AW110" s="286"/>
      <c r="AX110" s="286"/>
      <c r="AY110" s="286"/>
      <c r="AZ110" s="286"/>
      <c r="BA110" s="286"/>
      <c r="BB110" s="286"/>
      <c r="BC110" s="286"/>
      <c r="BD110" s="286"/>
      <c r="BE110" s="286"/>
      <c r="BF110" s="286"/>
      <c r="BG110" s="286"/>
      <c r="BH110" s="286"/>
      <c r="BI110" s="286"/>
      <c r="BJ110" s="286"/>
      <c r="BK110" s="286"/>
      <c r="BL110" s="286"/>
      <c r="BM110" s="286"/>
      <c r="BN110" s="286"/>
      <c r="BO110" s="286"/>
      <c r="BP110" s="286"/>
      <c r="BQ110" s="286"/>
      <c r="BR110" s="286"/>
      <c r="BS110" s="286"/>
      <c r="BT110" s="286"/>
      <c r="BU110" s="286"/>
      <c r="BV110" s="286"/>
      <c r="BW110" s="286"/>
      <c r="BX110" s="286"/>
      <c r="BY110" s="286"/>
      <c r="BZ110" s="286"/>
      <c r="CA110" s="286"/>
      <c r="CB110" s="286"/>
      <c r="CC110" s="286"/>
      <c r="CD110" s="286"/>
      <c r="CE110" s="286"/>
      <c r="CF110" s="286"/>
      <c r="CG110" s="286"/>
      <c r="CH110" s="286"/>
      <c r="CI110" s="286"/>
      <c r="CJ110" s="286"/>
      <c r="CK110" s="286"/>
      <c r="CL110" s="286"/>
      <c r="CM110" s="286"/>
      <c r="CN110" s="286"/>
      <c r="CO110" s="286"/>
      <c r="CP110" s="286"/>
      <c r="CQ110" s="286"/>
      <c r="CR110" s="286"/>
      <c r="CS110" s="286"/>
      <c r="CT110" s="286"/>
      <c r="CU110" s="286"/>
    </row>
    <row r="111" spans="1:99" s="271" customFormat="1" hidden="1" x14ac:dyDescent="0.2">
      <c r="A111" s="30"/>
      <c r="B111" s="237"/>
      <c r="C111" s="238"/>
      <c r="D111" s="234"/>
      <c r="E111" s="238"/>
      <c r="F111" s="53"/>
      <c r="G111" s="239"/>
      <c r="H111" s="217"/>
      <c r="I111" s="218"/>
      <c r="J111" s="219"/>
      <c r="K111" s="286"/>
      <c r="L111" s="286"/>
      <c r="M111" s="286"/>
      <c r="N111" s="286"/>
      <c r="O111" s="286"/>
      <c r="P111" s="286"/>
      <c r="Q111" s="286"/>
      <c r="R111" s="286"/>
      <c r="S111" s="286"/>
      <c r="T111" s="286"/>
      <c r="U111" s="286"/>
      <c r="V111" s="286"/>
      <c r="W111" s="286"/>
      <c r="X111" s="286"/>
      <c r="Y111" s="286"/>
      <c r="Z111" s="286"/>
      <c r="AA111" s="286"/>
      <c r="AB111" s="286"/>
      <c r="AC111" s="286"/>
      <c r="AD111" s="286"/>
      <c r="AE111" s="286"/>
      <c r="AF111" s="286"/>
      <c r="AG111" s="286"/>
      <c r="AH111" s="286"/>
      <c r="AI111" s="286"/>
      <c r="AJ111" s="286"/>
      <c r="AK111" s="286"/>
      <c r="AL111" s="286"/>
      <c r="AM111" s="286"/>
      <c r="AN111" s="286"/>
      <c r="AO111" s="286"/>
      <c r="AP111" s="286"/>
      <c r="AQ111" s="286"/>
      <c r="AR111" s="286"/>
      <c r="AS111" s="286"/>
      <c r="AT111" s="286"/>
      <c r="AU111" s="286"/>
      <c r="AV111" s="286"/>
      <c r="AW111" s="286"/>
      <c r="AX111" s="286"/>
      <c r="AY111" s="286"/>
      <c r="AZ111" s="286"/>
      <c r="BA111" s="286"/>
      <c r="BB111" s="286"/>
      <c r="BC111" s="286"/>
      <c r="BD111" s="286"/>
      <c r="BE111" s="286"/>
      <c r="BF111" s="286"/>
      <c r="BG111" s="286"/>
      <c r="BH111" s="286"/>
      <c r="BI111" s="286"/>
      <c r="BJ111" s="286"/>
      <c r="BK111" s="286"/>
      <c r="BL111" s="286"/>
      <c r="BM111" s="286"/>
      <c r="BN111" s="286"/>
      <c r="BO111" s="286"/>
      <c r="BP111" s="286"/>
      <c r="BQ111" s="286"/>
      <c r="BR111" s="286"/>
      <c r="BS111" s="286"/>
      <c r="BT111" s="286"/>
      <c r="BU111" s="286"/>
      <c r="BV111" s="286"/>
      <c r="BW111" s="286"/>
      <c r="BX111" s="286"/>
      <c r="BY111" s="286"/>
      <c r="BZ111" s="286"/>
      <c r="CA111" s="286"/>
      <c r="CB111" s="286"/>
      <c r="CC111" s="286"/>
      <c r="CD111" s="286"/>
      <c r="CE111" s="286"/>
      <c r="CF111" s="286"/>
      <c r="CG111" s="286"/>
      <c r="CH111" s="286"/>
      <c r="CI111" s="286"/>
      <c r="CJ111" s="286"/>
      <c r="CK111" s="286"/>
      <c r="CL111" s="286"/>
      <c r="CM111" s="286"/>
      <c r="CN111" s="286"/>
      <c r="CO111" s="286"/>
      <c r="CP111" s="286"/>
      <c r="CQ111" s="286"/>
      <c r="CR111" s="286"/>
      <c r="CS111" s="286"/>
      <c r="CT111" s="286"/>
      <c r="CU111" s="286"/>
    </row>
    <row r="112" spans="1:99" s="271" customFormat="1" ht="22.8" hidden="1" x14ac:dyDescent="0.2">
      <c r="A112" s="272" t="s">
        <v>3</v>
      </c>
      <c r="B112" s="259"/>
      <c r="C112" s="259" t="s">
        <v>1942</v>
      </c>
      <c r="D112" s="261"/>
      <c r="E112" s="262"/>
      <c r="F112" s="176" t="s">
        <v>4218</v>
      </c>
      <c r="G112" s="263" t="s">
        <v>2</v>
      </c>
      <c r="H112" s="264"/>
      <c r="I112" s="265"/>
      <c r="J112" s="266"/>
      <c r="K112" s="286"/>
      <c r="L112" s="286"/>
      <c r="M112" s="286"/>
      <c r="N112" s="286"/>
      <c r="O112" s="286"/>
      <c r="P112" s="286"/>
      <c r="Q112" s="286"/>
      <c r="R112" s="286"/>
      <c r="S112" s="286"/>
      <c r="T112" s="286"/>
      <c r="U112" s="286"/>
      <c r="V112" s="286"/>
      <c r="W112" s="286"/>
      <c r="X112" s="286"/>
      <c r="Y112" s="286"/>
      <c r="Z112" s="286"/>
      <c r="AA112" s="286"/>
      <c r="AB112" s="286"/>
      <c r="AC112" s="286"/>
      <c r="AD112" s="286"/>
      <c r="AE112" s="286"/>
      <c r="AF112" s="286"/>
      <c r="AG112" s="286"/>
      <c r="AH112" s="286"/>
      <c r="AI112" s="286"/>
      <c r="AJ112" s="286"/>
      <c r="AK112" s="286"/>
      <c r="AL112" s="286"/>
      <c r="AM112" s="286"/>
      <c r="AN112" s="286"/>
      <c r="AO112" s="286"/>
      <c r="AP112" s="286"/>
      <c r="AQ112" s="286"/>
      <c r="AR112" s="286"/>
      <c r="AS112" s="286"/>
      <c r="AT112" s="286"/>
      <c r="AU112" s="286"/>
      <c r="AV112" s="286"/>
      <c r="AW112" s="286"/>
      <c r="AX112" s="286"/>
      <c r="AY112" s="286"/>
      <c r="AZ112" s="286"/>
      <c r="BA112" s="286"/>
      <c r="BB112" s="286"/>
      <c r="BC112" s="286"/>
      <c r="BD112" s="286"/>
      <c r="BE112" s="286"/>
      <c r="BF112" s="286"/>
      <c r="BG112" s="286"/>
      <c r="BH112" s="286"/>
      <c r="BI112" s="286"/>
      <c r="BJ112" s="286"/>
      <c r="BK112" s="286"/>
      <c r="BL112" s="286"/>
      <c r="BM112" s="286"/>
      <c r="BN112" s="286"/>
      <c r="BO112" s="286"/>
      <c r="BP112" s="286"/>
      <c r="BQ112" s="286"/>
      <c r="BR112" s="286"/>
      <c r="BS112" s="286"/>
      <c r="BT112" s="286"/>
      <c r="BU112" s="286"/>
      <c r="BV112" s="286"/>
      <c r="BW112" s="286"/>
      <c r="BX112" s="286"/>
      <c r="BY112" s="286"/>
      <c r="BZ112" s="286"/>
      <c r="CA112" s="286"/>
      <c r="CB112" s="286"/>
      <c r="CC112" s="286"/>
      <c r="CD112" s="286"/>
      <c r="CE112" s="286"/>
      <c r="CF112" s="286"/>
      <c r="CG112" s="286"/>
      <c r="CH112" s="286"/>
      <c r="CI112" s="286"/>
      <c r="CJ112" s="286"/>
      <c r="CK112" s="286"/>
      <c r="CL112" s="286"/>
      <c r="CM112" s="286"/>
      <c r="CN112" s="286"/>
      <c r="CO112" s="286"/>
      <c r="CP112" s="286"/>
      <c r="CQ112" s="286"/>
      <c r="CR112" s="286"/>
      <c r="CS112" s="286"/>
      <c r="CT112" s="286"/>
      <c r="CU112" s="286"/>
    </row>
    <row r="113" spans="1:99" s="271" customFormat="1" ht="12" hidden="1" x14ac:dyDescent="0.2">
      <c r="A113" s="30" t="s">
        <v>55</v>
      </c>
      <c r="B113" s="232" t="s">
        <v>1943</v>
      </c>
      <c r="C113" s="233"/>
      <c r="D113" s="234"/>
      <c r="E113" s="235"/>
      <c r="F113" s="43" t="s">
        <v>1944</v>
      </c>
      <c r="G113" s="236"/>
      <c r="H113" s="214"/>
      <c r="I113" s="215"/>
      <c r="J113" s="216"/>
      <c r="K113" s="286"/>
      <c r="L113" s="286"/>
      <c r="M113" s="286"/>
      <c r="N113" s="286"/>
      <c r="O113" s="286"/>
      <c r="P113" s="286"/>
      <c r="Q113" s="286"/>
      <c r="R113" s="286"/>
      <c r="S113" s="286"/>
      <c r="T113" s="286"/>
      <c r="U113" s="286"/>
      <c r="V113" s="286"/>
      <c r="W113" s="286"/>
      <c r="X113" s="286"/>
      <c r="Y113" s="286"/>
      <c r="Z113" s="286"/>
      <c r="AA113" s="286"/>
      <c r="AB113" s="286"/>
      <c r="AC113" s="286"/>
      <c r="AD113" s="286"/>
      <c r="AE113" s="286"/>
      <c r="AF113" s="286"/>
      <c r="AG113" s="286"/>
      <c r="AH113" s="286"/>
      <c r="AI113" s="286"/>
      <c r="AJ113" s="286"/>
      <c r="AK113" s="286"/>
      <c r="AL113" s="286"/>
      <c r="AM113" s="286"/>
      <c r="AN113" s="286"/>
      <c r="AO113" s="286"/>
      <c r="AP113" s="286"/>
      <c r="AQ113" s="286"/>
      <c r="AR113" s="286"/>
      <c r="AS113" s="286"/>
      <c r="AT113" s="286"/>
      <c r="AU113" s="286"/>
      <c r="AV113" s="286"/>
      <c r="AW113" s="286"/>
      <c r="AX113" s="286"/>
      <c r="AY113" s="286"/>
      <c r="AZ113" s="286"/>
      <c r="BA113" s="286"/>
      <c r="BB113" s="286"/>
      <c r="BC113" s="286"/>
      <c r="BD113" s="286"/>
      <c r="BE113" s="286"/>
      <c r="BF113" s="286"/>
      <c r="BG113" s="286"/>
      <c r="BH113" s="286"/>
      <c r="BI113" s="286"/>
      <c r="BJ113" s="286"/>
      <c r="BK113" s="286"/>
      <c r="BL113" s="286"/>
      <c r="BM113" s="286"/>
      <c r="BN113" s="286"/>
      <c r="BO113" s="286"/>
      <c r="BP113" s="286"/>
      <c r="BQ113" s="286"/>
      <c r="BR113" s="286"/>
      <c r="BS113" s="286"/>
      <c r="BT113" s="286"/>
      <c r="BU113" s="286"/>
      <c r="BV113" s="286"/>
      <c r="BW113" s="286"/>
      <c r="BX113" s="286"/>
      <c r="BY113" s="286"/>
      <c r="BZ113" s="286"/>
      <c r="CA113" s="286"/>
      <c r="CB113" s="286"/>
      <c r="CC113" s="286"/>
      <c r="CD113" s="286"/>
      <c r="CE113" s="286"/>
      <c r="CF113" s="286"/>
      <c r="CG113" s="286"/>
      <c r="CH113" s="286"/>
      <c r="CI113" s="286"/>
      <c r="CJ113" s="286"/>
      <c r="CK113" s="286"/>
      <c r="CL113" s="286"/>
      <c r="CM113" s="286"/>
      <c r="CN113" s="286"/>
      <c r="CO113" s="286"/>
      <c r="CP113" s="286"/>
      <c r="CQ113" s="286"/>
      <c r="CR113" s="286"/>
      <c r="CS113" s="286"/>
      <c r="CT113" s="286"/>
      <c r="CU113" s="286"/>
    </row>
    <row r="114" spans="1:99" s="271" customFormat="1" hidden="1" x14ac:dyDescent="0.2">
      <c r="A114" s="30"/>
      <c r="B114" s="237"/>
      <c r="C114" s="238"/>
      <c r="D114" s="234"/>
      <c r="E114" s="238"/>
      <c r="F114" s="53"/>
      <c r="G114" s="239"/>
      <c r="H114" s="217"/>
      <c r="I114" s="218"/>
      <c r="J114" s="219"/>
      <c r="K114" s="286"/>
      <c r="L114" s="286"/>
      <c r="M114" s="286"/>
      <c r="N114" s="286"/>
      <c r="O114" s="286"/>
      <c r="P114" s="286"/>
      <c r="Q114" s="286"/>
      <c r="R114" s="286"/>
      <c r="S114" s="286"/>
      <c r="T114" s="286"/>
      <c r="U114" s="286"/>
      <c r="V114" s="286"/>
      <c r="W114" s="286"/>
      <c r="X114" s="286"/>
      <c r="Y114" s="286"/>
      <c r="Z114" s="286"/>
      <c r="AA114" s="286"/>
      <c r="AB114" s="286"/>
      <c r="AC114" s="286"/>
      <c r="AD114" s="286"/>
      <c r="AE114" s="286"/>
      <c r="AF114" s="286"/>
      <c r="AG114" s="286"/>
      <c r="AH114" s="286"/>
      <c r="AI114" s="286"/>
      <c r="AJ114" s="286"/>
      <c r="AK114" s="286"/>
      <c r="AL114" s="286"/>
      <c r="AM114" s="286"/>
      <c r="AN114" s="286"/>
      <c r="AO114" s="286"/>
      <c r="AP114" s="286"/>
      <c r="AQ114" s="286"/>
      <c r="AR114" s="286"/>
      <c r="AS114" s="286"/>
      <c r="AT114" s="286"/>
      <c r="AU114" s="286"/>
      <c r="AV114" s="286"/>
      <c r="AW114" s="286"/>
      <c r="AX114" s="286"/>
      <c r="AY114" s="286"/>
      <c r="AZ114" s="286"/>
      <c r="BA114" s="286"/>
      <c r="BB114" s="286"/>
      <c r="BC114" s="286"/>
      <c r="BD114" s="286"/>
      <c r="BE114" s="286"/>
      <c r="BF114" s="286"/>
      <c r="BG114" s="286"/>
      <c r="BH114" s="286"/>
      <c r="BI114" s="286"/>
      <c r="BJ114" s="286"/>
      <c r="BK114" s="286"/>
      <c r="BL114" s="286"/>
      <c r="BM114" s="286"/>
      <c r="BN114" s="286"/>
      <c r="BO114" s="286"/>
      <c r="BP114" s="286"/>
      <c r="BQ114" s="286"/>
      <c r="BR114" s="286"/>
      <c r="BS114" s="286"/>
      <c r="BT114" s="286"/>
      <c r="BU114" s="286"/>
      <c r="BV114" s="286"/>
      <c r="BW114" s="286"/>
      <c r="BX114" s="286"/>
      <c r="BY114" s="286"/>
      <c r="BZ114" s="286"/>
      <c r="CA114" s="286"/>
      <c r="CB114" s="286"/>
      <c r="CC114" s="286"/>
      <c r="CD114" s="286"/>
      <c r="CE114" s="286"/>
      <c r="CF114" s="286"/>
      <c r="CG114" s="286"/>
      <c r="CH114" s="286"/>
      <c r="CI114" s="286"/>
      <c r="CJ114" s="286"/>
      <c r="CK114" s="286"/>
      <c r="CL114" s="286"/>
      <c r="CM114" s="286"/>
      <c r="CN114" s="286"/>
      <c r="CO114" s="286"/>
      <c r="CP114" s="286"/>
      <c r="CQ114" s="286"/>
      <c r="CR114" s="286"/>
      <c r="CS114" s="286"/>
      <c r="CT114" s="286"/>
      <c r="CU114" s="286"/>
    </row>
    <row r="115" spans="1:99" s="271" customFormat="1" ht="22.8" hidden="1" x14ac:dyDescent="0.2">
      <c r="A115" s="30" t="s">
        <v>56</v>
      </c>
      <c r="B115" s="240"/>
      <c r="C115" s="233" t="s">
        <v>1945</v>
      </c>
      <c r="D115" s="234"/>
      <c r="E115" s="235"/>
      <c r="F115" s="53" t="s">
        <v>1946</v>
      </c>
      <c r="G115" s="236" t="s">
        <v>2</v>
      </c>
      <c r="H115" s="214"/>
      <c r="I115" s="215"/>
      <c r="J115" s="216"/>
      <c r="K115" s="286"/>
      <c r="L115" s="286"/>
      <c r="M115" s="286"/>
      <c r="N115" s="286"/>
      <c r="O115" s="286"/>
      <c r="P115" s="286"/>
      <c r="Q115" s="286"/>
      <c r="R115" s="286"/>
      <c r="S115" s="286"/>
      <c r="T115" s="286"/>
      <c r="U115" s="286"/>
      <c r="V115" s="286"/>
      <c r="W115" s="286"/>
      <c r="X115" s="286"/>
      <c r="Y115" s="286"/>
      <c r="Z115" s="286"/>
      <c r="AA115" s="286"/>
      <c r="AB115" s="286"/>
      <c r="AC115" s="286"/>
      <c r="AD115" s="286"/>
      <c r="AE115" s="286"/>
      <c r="AF115" s="286"/>
      <c r="AG115" s="286"/>
      <c r="AH115" s="286"/>
      <c r="AI115" s="286"/>
      <c r="AJ115" s="286"/>
      <c r="AK115" s="286"/>
      <c r="AL115" s="286"/>
      <c r="AM115" s="286"/>
      <c r="AN115" s="286"/>
      <c r="AO115" s="286"/>
      <c r="AP115" s="286"/>
      <c r="AQ115" s="286"/>
      <c r="AR115" s="286"/>
      <c r="AS115" s="286"/>
      <c r="AT115" s="286"/>
      <c r="AU115" s="286"/>
      <c r="AV115" s="286"/>
      <c r="AW115" s="286"/>
      <c r="AX115" s="286"/>
      <c r="AY115" s="286"/>
      <c r="AZ115" s="286"/>
      <c r="BA115" s="286"/>
      <c r="BB115" s="286"/>
      <c r="BC115" s="286"/>
      <c r="BD115" s="286"/>
      <c r="BE115" s="286"/>
      <c r="BF115" s="286"/>
      <c r="BG115" s="286"/>
      <c r="BH115" s="286"/>
      <c r="BI115" s="286"/>
      <c r="BJ115" s="286"/>
      <c r="BK115" s="286"/>
      <c r="BL115" s="286"/>
      <c r="BM115" s="286"/>
      <c r="BN115" s="286"/>
      <c r="BO115" s="286"/>
      <c r="BP115" s="286"/>
      <c r="BQ115" s="286"/>
      <c r="BR115" s="286"/>
      <c r="BS115" s="286"/>
      <c r="BT115" s="286"/>
      <c r="BU115" s="286"/>
      <c r="BV115" s="286"/>
      <c r="BW115" s="286"/>
      <c r="BX115" s="286"/>
      <c r="BY115" s="286"/>
      <c r="BZ115" s="286"/>
      <c r="CA115" s="286"/>
      <c r="CB115" s="286"/>
      <c r="CC115" s="286"/>
      <c r="CD115" s="286"/>
      <c r="CE115" s="286"/>
      <c r="CF115" s="286"/>
      <c r="CG115" s="286"/>
      <c r="CH115" s="286"/>
      <c r="CI115" s="286"/>
      <c r="CJ115" s="286"/>
      <c r="CK115" s="286"/>
      <c r="CL115" s="286"/>
      <c r="CM115" s="286"/>
      <c r="CN115" s="286"/>
      <c r="CO115" s="286"/>
      <c r="CP115" s="286"/>
      <c r="CQ115" s="286"/>
      <c r="CR115" s="286"/>
      <c r="CS115" s="286"/>
      <c r="CT115" s="286"/>
      <c r="CU115" s="286"/>
    </row>
    <row r="116" spans="1:99" s="271" customFormat="1" hidden="1" x14ac:dyDescent="0.2">
      <c r="A116" s="30"/>
      <c r="B116" s="237"/>
      <c r="C116" s="238"/>
      <c r="D116" s="234"/>
      <c r="E116" s="238"/>
      <c r="F116" s="53"/>
      <c r="G116" s="239"/>
      <c r="H116" s="217"/>
      <c r="I116" s="218"/>
      <c r="J116" s="219"/>
      <c r="K116" s="286"/>
      <c r="L116" s="286"/>
      <c r="M116" s="286"/>
      <c r="N116" s="286"/>
      <c r="O116" s="286"/>
      <c r="P116" s="286"/>
      <c r="Q116" s="286"/>
      <c r="R116" s="286"/>
      <c r="S116" s="286"/>
      <c r="T116" s="286"/>
      <c r="U116" s="286"/>
      <c r="V116" s="286"/>
      <c r="W116" s="286"/>
      <c r="X116" s="286"/>
      <c r="Y116" s="286"/>
      <c r="Z116" s="286"/>
      <c r="AA116" s="286"/>
      <c r="AB116" s="286"/>
      <c r="AC116" s="286"/>
      <c r="AD116" s="286"/>
      <c r="AE116" s="286"/>
      <c r="AF116" s="286"/>
      <c r="AG116" s="286"/>
      <c r="AH116" s="286"/>
      <c r="AI116" s="286"/>
      <c r="AJ116" s="286"/>
      <c r="AK116" s="286"/>
      <c r="AL116" s="286"/>
      <c r="AM116" s="286"/>
      <c r="AN116" s="286"/>
      <c r="AO116" s="286"/>
      <c r="AP116" s="286"/>
      <c r="AQ116" s="286"/>
      <c r="AR116" s="286"/>
      <c r="AS116" s="286"/>
      <c r="AT116" s="286"/>
      <c r="AU116" s="286"/>
      <c r="AV116" s="286"/>
      <c r="AW116" s="286"/>
      <c r="AX116" s="286"/>
      <c r="AY116" s="286"/>
      <c r="AZ116" s="286"/>
      <c r="BA116" s="286"/>
      <c r="BB116" s="286"/>
      <c r="BC116" s="286"/>
      <c r="BD116" s="286"/>
      <c r="BE116" s="286"/>
      <c r="BF116" s="286"/>
      <c r="BG116" s="286"/>
      <c r="BH116" s="286"/>
      <c r="BI116" s="286"/>
      <c r="BJ116" s="286"/>
      <c r="BK116" s="286"/>
      <c r="BL116" s="286"/>
      <c r="BM116" s="286"/>
      <c r="BN116" s="286"/>
      <c r="BO116" s="286"/>
      <c r="BP116" s="286"/>
      <c r="BQ116" s="286"/>
      <c r="BR116" s="286"/>
      <c r="BS116" s="286"/>
      <c r="BT116" s="286"/>
      <c r="BU116" s="286"/>
      <c r="BV116" s="286"/>
      <c r="BW116" s="286"/>
      <c r="BX116" s="286"/>
      <c r="BY116" s="286"/>
      <c r="BZ116" s="286"/>
      <c r="CA116" s="286"/>
      <c r="CB116" s="286"/>
      <c r="CC116" s="286"/>
      <c r="CD116" s="286"/>
      <c r="CE116" s="286"/>
      <c r="CF116" s="286"/>
      <c r="CG116" s="286"/>
      <c r="CH116" s="286"/>
      <c r="CI116" s="286"/>
      <c r="CJ116" s="286"/>
      <c r="CK116" s="286"/>
      <c r="CL116" s="286"/>
      <c r="CM116" s="286"/>
      <c r="CN116" s="286"/>
      <c r="CO116" s="286"/>
      <c r="CP116" s="286"/>
      <c r="CQ116" s="286"/>
      <c r="CR116" s="286"/>
      <c r="CS116" s="286"/>
      <c r="CT116" s="286"/>
      <c r="CU116" s="286"/>
    </row>
    <row r="117" spans="1:99" s="271" customFormat="1" hidden="1" x14ac:dyDescent="0.2">
      <c r="A117" s="30" t="s">
        <v>56</v>
      </c>
      <c r="B117" s="240"/>
      <c r="C117" s="233" t="s">
        <v>1947</v>
      </c>
      <c r="D117" s="234"/>
      <c r="E117" s="235"/>
      <c r="F117" s="53" t="s">
        <v>4219</v>
      </c>
      <c r="G117" s="236" t="s">
        <v>28</v>
      </c>
      <c r="H117" s="214"/>
      <c r="I117" s="215"/>
      <c r="J117" s="216"/>
      <c r="K117" s="286"/>
      <c r="L117" s="286"/>
      <c r="M117" s="286"/>
      <c r="N117" s="286"/>
      <c r="O117" s="286"/>
      <c r="P117" s="286"/>
      <c r="Q117" s="286"/>
      <c r="R117" s="286"/>
      <c r="S117" s="286"/>
      <c r="T117" s="286"/>
      <c r="U117" s="286"/>
      <c r="V117" s="286"/>
      <c r="W117" s="286"/>
      <c r="X117" s="286"/>
      <c r="Y117" s="286"/>
      <c r="Z117" s="286"/>
      <c r="AA117" s="286"/>
      <c r="AB117" s="286"/>
      <c r="AC117" s="286"/>
      <c r="AD117" s="286"/>
      <c r="AE117" s="286"/>
      <c r="AF117" s="286"/>
      <c r="AG117" s="286"/>
      <c r="AH117" s="286"/>
      <c r="AI117" s="286"/>
      <c r="AJ117" s="286"/>
      <c r="AK117" s="286"/>
      <c r="AL117" s="286"/>
      <c r="AM117" s="286"/>
      <c r="AN117" s="286"/>
      <c r="AO117" s="286"/>
      <c r="AP117" s="286"/>
      <c r="AQ117" s="286"/>
      <c r="AR117" s="286"/>
      <c r="AS117" s="286"/>
      <c r="AT117" s="286"/>
      <c r="AU117" s="286"/>
      <c r="AV117" s="286"/>
      <c r="AW117" s="286"/>
      <c r="AX117" s="286"/>
      <c r="AY117" s="286"/>
      <c r="AZ117" s="286"/>
      <c r="BA117" s="286"/>
      <c r="BB117" s="286"/>
      <c r="BC117" s="286"/>
      <c r="BD117" s="286"/>
      <c r="BE117" s="286"/>
      <c r="BF117" s="286"/>
      <c r="BG117" s="286"/>
      <c r="BH117" s="286"/>
      <c r="BI117" s="286"/>
      <c r="BJ117" s="286"/>
      <c r="BK117" s="286"/>
      <c r="BL117" s="286"/>
      <c r="BM117" s="286"/>
      <c r="BN117" s="286"/>
      <c r="BO117" s="286"/>
      <c r="BP117" s="286"/>
      <c r="BQ117" s="286"/>
      <c r="BR117" s="286"/>
      <c r="BS117" s="286"/>
      <c r="BT117" s="286"/>
      <c r="BU117" s="286"/>
      <c r="BV117" s="286"/>
      <c r="BW117" s="286"/>
      <c r="BX117" s="286"/>
      <c r="BY117" s="286"/>
      <c r="BZ117" s="286"/>
      <c r="CA117" s="286"/>
      <c r="CB117" s="286"/>
      <c r="CC117" s="286"/>
      <c r="CD117" s="286"/>
      <c r="CE117" s="286"/>
      <c r="CF117" s="286"/>
      <c r="CG117" s="286"/>
      <c r="CH117" s="286"/>
      <c r="CI117" s="286"/>
      <c r="CJ117" s="286"/>
      <c r="CK117" s="286"/>
      <c r="CL117" s="286"/>
      <c r="CM117" s="286"/>
      <c r="CN117" s="286"/>
      <c r="CO117" s="286"/>
      <c r="CP117" s="286"/>
      <c r="CQ117" s="286"/>
      <c r="CR117" s="286"/>
      <c r="CS117" s="286"/>
      <c r="CT117" s="286"/>
      <c r="CU117" s="286"/>
    </row>
    <row r="118" spans="1:99" s="271" customFormat="1" hidden="1" x14ac:dyDescent="0.2">
      <c r="A118" s="30"/>
      <c r="B118" s="237"/>
      <c r="C118" s="238"/>
      <c r="D118" s="234"/>
      <c r="E118" s="238"/>
      <c r="F118" s="53"/>
      <c r="G118" s="239"/>
      <c r="H118" s="217"/>
      <c r="I118" s="218"/>
      <c r="J118" s="219"/>
      <c r="K118" s="286"/>
      <c r="L118" s="286"/>
      <c r="M118" s="286"/>
      <c r="N118" s="286"/>
      <c r="O118" s="286"/>
      <c r="P118" s="286"/>
      <c r="Q118" s="286"/>
      <c r="R118" s="286"/>
      <c r="S118" s="286"/>
      <c r="T118" s="286"/>
      <c r="U118" s="286"/>
      <c r="V118" s="286"/>
      <c r="W118" s="286"/>
      <c r="X118" s="286"/>
      <c r="Y118" s="286"/>
      <c r="Z118" s="286"/>
      <c r="AA118" s="286"/>
      <c r="AB118" s="286"/>
      <c r="AC118" s="286"/>
      <c r="AD118" s="286"/>
      <c r="AE118" s="286"/>
      <c r="AF118" s="286"/>
      <c r="AG118" s="286"/>
      <c r="AH118" s="286"/>
      <c r="AI118" s="286"/>
      <c r="AJ118" s="286"/>
      <c r="AK118" s="286"/>
      <c r="AL118" s="286"/>
      <c r="AM118" s="286"/>
      <c r="AN118" s="286"/>
      <c r="AO118" s="286"/>
      <c r="AP118" s="286"/>
      <c r="AQ118" s="286"/>
      <c r="AR118" s="286"/>
      <c r="AS118" s="286"/>
      <c r="AT118" s="286"/>
      <c r="AU118" s="286"/>
      <c r="AV118" s="286"/>
      <c r="AW118" s="286"/>
      <c r="AX118" s="286"/>
      <c r="AY118" s="286"/>
      <c r="AZ118" s="286"/>
      <c r="BA118" s="286"/>
      <c r="BB118" s="286"/>
      <c r="BC118" s="286"/>
      <c r="BD118" s="286"/>
      <c r="BE118" s="286"/>
      <c r="BF118" s="286"/>
      <c r="BG118" s="286"/>
      <c r="BH118" s="286"/>
      <c r="BI118" s="286"/>
      <c r="BJ118" s="286"/>
      <c r="BK118" s="286"/>
      <c r="BL118" s="286"/>
      <c r="BM118" s="286"/>
      <c r="BN118" s="286"/>
      <c r="BO118" s="286"/>
      <c r="BP118" s="286"/>
      <c r="BQ118" s="286"/>
      <c r="BR118" s="286"/>
      <c r="BS118" s="286"/>
      <c r="BT118" s="286"/>
      <c r="BU118" s="286"/>
      <c r="BV118" s="286"/>
      <c r="BW118" s="286"/>
      <c r="BX118" s="286"/>
      <c r="BY118" s="286"/>
      <c r="BZ118" s="286"/>
      <c r="CA118" s="286"/>
      <c r="CB118" s="286"/>
      <c r="CC118" s="286"/>
      <c r="CD118" s="286"/>
      <c r="CE118" s="286"/>
      <c r="CF118" s="286"/>
      <c r="CG118" s="286"/>
      <c r="CH118" s="286"/>
      <c r="CI118" s="286"/>
      <c r="CJ118" s="286"/>
      <c r="CK118" s="286"/>
      <c r="CL118" s="286"/>
      <c r="CM118" s="286"/>
      <c r="CN118" s="286"/>
      <c r="CO118" s="286"/>
      <c r="CP118" s="286"/>
      <c r="CQ118" s="286"/>
      <c r="CR118" s="286"/>
      <c r="CS118" s="286"/>
      <c r="CT118" s="286"/>
      <c r="CU118" s="286"/>
    </row>
    <row r="119" spans="1:99" s="271" customFormat="1" hidden="1" x14ac:dyDescent="0.2">
      <c r="A119" s="30" t="s">
        <v>56</v>
      </c>
      <c r="B119" s="240"/>
      <c r="C119" s="233" t="s">
        <v>1948</v>
      </c>
      <c r="D119" s="234"/>
      <c r="E119" s="235"/>
      <c r="F119" s="53" t="s">
        <v>1949</v>
      </c>
      <c r="G119" s="236"/>
      <c r="H119" s="214"/>
      <c r="I119" s="215"/>
      <c r="J119" s="216"/>
      <c r="K119" s="286"/>
      <c r="L119" s="286"/>
      <c r="M119" s="286"/>
      <c r="N119" s="286"/>
      <c r="O119" s="286"/>
      <c r="P119" s="286"/>
      <c r="Q119" s="286"/>
      <c r="R119" s="286"/>
      <c r="S119" s="286"/>
      <c r="T119" s="286"/>
      <c r="U119" s="286"/>
      <c r="V119" s="286"/>
      <c r="W119" s="286"/>
      <c r="X119" s="286"/>
      <c r="Y119" s="286"/>
      <c r="Z119" s="286"/>
      <c r="AA119" s="286"/>
      <c r="AB119" s="286"/>
      <c r="AC119" s="286"/>
      <c r="AD119" s="286"/>
      <c r="AE119" s="286"/>
      <c r="AF119" s="286"/>
      <c r="AG119" s="286"/>
      <c r="AH119" s="286"/>
      <c r="AI119" s="286"/>
      <c r="AJ119" s="286"/>
      <c r="AK119" s="286"/>
      <c r="AL119" s="286"/>
      <c r="AM119" s="286"/>
      <c r="AN119" s="286"/>
      <c r="AO119" s="286"/>
      <c r="AP119" s="286"/>
      <c r="AQ119" s="286"/>
      <c r="AR119" s="286"/>
      <c r="AS119" s="286"/>
      <c r="AT119" s="286"/>
      <c r="AU119" s="286"/>
      <c r="AV119" s="286"/>
      <c r="AW119" s="286"/>
      <c r="AX119" s="286"/>
      <c r="AY119" s="286"/>
      <c r="AZ119" s="286"/>
      <c r="BA119" s="286"/>
      <c r="BB119" s="286"/>
      <c r="BC119" s="286"/>
      <c r="BD119" s="286"/>
      <c r="BE119" s="286"/>
      <c r="BF119" s="286"/>
      <c r="BG119" s="286"/>
      <c r="BH119" s="286"/>
      <c r="BI119" s="286"/>
      <c r="BJ119" s="286"/>
      <c r="BK119" s="286"/>
      <c r="BL119" s="286"/>
      <c r="BM119" s="286"/>
      <c r="BN119" s="286"/>
      <c r="BO119" s="286"/>
      <c r="BP119" s="286"/>
      <c r="BQ119" s="286"/>
      <c r="BR119" s="286"/>
      <c r="BS119" s="286"/>
      <c r="BT119" s="286"/>
      <c r="BU119" s="286"/>
      <c r="BV119" s="286"/>
      <c r="BW119" s="286"/>
      <c r="BX119" s="286"/>
      <c r="BY119" s="286"/>
      <c r="BZ119" s="286"/>
      <c r="CA119" s="286"/>
      <c r="CB119" s="286"/>
      <c r="CC119" s="286"/>
      <c r="CD119" s="286"/>
      <c r="CE119" s="286"/>
      <c r="CF119" s="286"/>
      <c r="CG119" s="286"/>
      <c r="CH119" s="286"/>
      <c r="CI119" s="286"/>
      <c r="CJ119" s="286"/>
      <c r="CK119" s="286"/>
      <c r="CL119" s="286"/>
      <c r="CM119" s="286"/>
      <c r="CN119" s="286"/>
      <c r="CO119" s="286"/>
      <c r="CP119" s="286"/>
      <c r="CQ119" s="286"/>
      <c r="CR119" s="286"/>
      <c r="CS119" s="286"/>
      <c r="CT119" s="286"/>
      <c r="CU119" s="286"/>
    </row>
    <row r="120" spans="1:99" s="271" customFormat="1" hidden="1" x14ac:dyDescent="0.2">
      <c r="A120" s="30"/>
      <c r="B120" s="237"/>
      <c r="C120" s="238"/>
      <c r="D120" s="234"/>
      <c r="E120" s="238"/>
      <c r="F120" s="53"/>
      <c r="G120" s="239"/>
      <c r="H120" s="217"/>
      <c r="I120" s="218"/>
      <c r="J120" s="219"/>
      <c r="K120" s="286"/>
      <c r="L120" s="286"/>
      <c r="M120" s="286"/>
      <c r="N120" s="286"/>
      <c r="O120" s="286"/>
      <c r="P120" s="286"/>
      <c r="Q120" s="286"/>
      <c r="R120" s="286"/>
      <c r="S120" s="286"/>
      <c r="T120" s="286"/>
      <c r="U120" s="286"/>
      <c r="V120" s="286"/>
      <c r="W120" s="286"/>
      <c r="X120" s="286"/>
      <c r="Y120" s="286"/>
      <c r="Z120" s="286"/>
      <c r="AA120" s="286"/>
      <c r="AB120" s="286"/>
      <c r="AC120" s="286"/>
      <c r="AD120" s="286"/>
      <c r="AE120" s="286"/>
      <c r="AF120" s="286"/>
      <c r="AG120" s="286"/>
      <c r="AH120" s="286"/>
      <c r="AI120" s="286"/>
      <c r="AJ120" s="286"/>
      <c r="AK120" s="286"/>
      <c r="AL120" s="286"/>
      <c r="AM120" s="286"/>
      <c r="AN120" s="286"/>
      <c r="AO120" s="286"/>
      <c r="AP120" s="286"/>
      <c r="AQ120" s="286"/>
      <c r="AR120" s="286"/>
      <c r="AS120" s="286"/>
      <c r="AT120" s="286"/>
      <c r="AU120" s="286"/>
      <c r="AV120" s="286"/>
      <c r="AW120" s="286"/>
      <c r="AX120" s="286"/>
      <c r="AY120" s="286"/>
      <c r="AZ120" s="286"/>
      <c r="BA120" s="286"/>
      <c r="BB120" s="286"/>
      <c r="BC120" s="286"/>
      <c r="BD120" s="286"/>
      <c r="BE120" s="286"/>
      <c r="BF120" s="286"/>
      <c r="BG120" s="286"/>
      <c r="BH120" s="286"/>
      <c r="BI120" s="286"/>
      <c r="BJ120" s="286"/>
      <c r="BK120" s="286"/>
      <c r="BL120" s="286"/>
      <c r="BM120" s="286"/>
      <c r="BN120" s="286"/>
      <c r="BO120" s="286"/>
      <c r="BP120" s="286"/>
      <c r="BQ120" s="286"/>
      <c r="BR120" s="286"/>
      <c r="BS120" s="286"/>
      <c r="BT120" s="286"/>
      <c r="BU120" s="286"/>
      <c r="BV120" s="286"/>
      <c r="BW120" s="286"/>
      <c r="BX120" s="286"/>
      <c r="BY120" s="286"/>
      <c r="BZ120" s="286"/>
      <c r="CA120" s="286"/>
      <c r="CB120" s="286"/>
      <c r="CC120" s="286"/>
      <c r="CD120" s="286"/>
      <c r="CE120" s="286"/>
      <c r="CF120" s="286"/>
      <c r="CG120" s="286"/>
      <c r="CH120" s="286"/>
      <c r="CI120" s="286"/>
      <c r="CJ120" s="286"/>
      <c r="CK120" s="286"/>
      <c r="CL120" s="286"/>
      <c r="CM120" s="286"/>
      <c r="CN120" s="286"/>
      <c r="CO120" s="286"/>
      <c r="CP120" s="286"/>
      <c r="CQ120" s="286"/>
      <c r="CR120" s="286"/>
      <c r="CS120" s="286"/>
      <c r="CT120" s="286"/>
      <c r="CU120" s="286"/>
    </row>
    <row r="121" spans="1:99" s="271" customFormat="1" ht="22.8" hidden="1" x14ac:dyDescent="0.2">
      <c r="A121" s="272" t="s">
        <v>3</v>
      </c>
      <c r="B121" s="287"/>
      <c r="C121" s="287"/>
      <c r="D121" s="287" t="s">
        <v>3850</v>
      </c>
      <c r="E121" s="262"/>
      <c r="F121" s="161" t="s">
        <v>5032</v>
      </c>
      <c r="G121" s="263" t="s">
        <v>26</v>
      </c>
      <c r="H121" s="264"/>
      <c r="I121" s="265"/>
      <c r="J121" s="266"/>
      <c r="K121" s="286"/>
      <c r="L121" s="286"/>
      <c r="M121" s="286"/>
      <c r="N121" s="286"/>
      <c r="O121" s="286"/>
      <c r="P121" s="286"/>
      <c r="Q121" s="286"/>
      <c r="R121" s="286"/>
      <c r="S121" s="286"/>
      <c r="T121" s="286"/>
      <c r="U121" s="286"/>
      <c r="V121" s="286"/>
      <c r="W121" s="286"/>
      <c r="X121" s="286"/>
      <c r="Y121" s="286"/>
      <c r="Z121" s="286"/>
      <c r="AA121" s="286"/>
      <c r="AB121" s="286"/>
      <c r="AC121" s="286"/>
      <c r="AD121" s="286"/>
      <c r="AE121" s="286"/>
      <c r="AF121" s="286"/>
      <c r="AG121" s="286"/>
      <c r="AH121" s="286"/>
      <c r="AI121" s="286"/>
      <c r="AJ121" s="286"/>
      <c r="AK121" s="286"/>
      <c r="AL121" s="286"/>
      <c r="AM121" s="286"/>
      <c r="AN121" s="286"/>
      <c r="AO121" s="286"/>
      <c r="AP121" s="286"/>
      <c r="AQ121" s="286"/>
      <c r="AR121" s="286"/>
      <c r="AS121" s="286"/>
      <c r="AT121" s="286"/>
      <c r="AU121" s="286"/>
      <c r="AV121" s="286"/>
      <c r="AW121" s="286"/>
      <c r="AX121" s="286"/>
      <c r="AY121" s="286"/>
      <c r="AZ121" s="286"/>
      <c r="BA121" s="286"/>
      <c r="BB121" s="286"/>
      <c r="BC121" s="286"/>
      <c r="BD121" s="286"/>
      <c r="BE121" s="286"/>
      <c r="BF121" s="286"/>
      <c r="BG121" s="286"/>
      <c r="BH121" s="286"/>
      <c r="BI121" s="286"/>
      <c r="BJ121" s="286"/>
      <c r="BK121" s="286"/>
      <c r="BL121" s="286"/>
      <c r="BM121" s="286"/>
      <c r="BN121" s="286"/>
      <c r="BO121" s="286"/>
      <c r="BP121" s="286"/>
      <c r="BQ121" s="286"/>
      <c r="BR121" s="286"/>
      <c r="BS121" s="286"/>
      <c r="BT121" s="286"/>
      <c r="BU121" s="286"/>
      <c r="BV121" s="286"/>
      <c r="BW121" s="286"/>
      <c r="BX121" s="286"/>
      <c r="BY121" s="286"/>
      <c r="BZ121" s="286"/>
      <c r="CA121" s="286"/>
      <c r="CB121" s="286"/>
      <c r="CC121" s="286"/>
      <c r="CD121" s="286"/>
      <c r="CE121" s="286"/>
      <c r="CF121" s="286"/>
      <c r="CG121" s="286"/>
      <c r="CH121" s="286"/>
      <c r="CI121" s="286"/>
      <c r="CJ121" s="286"/>
      <c r="CK121" s="286"/>
      <c r="CL121" s="286"/>
      <c r="CM121" s="286"/>
      <c r="CN121" s="286"/>
      <c r="CO121" s="286"/>
      <c r="CP121" s="286"/>
      <c r="CQ121" s="286"/>
      <c r="CR121" s="286"/>
      <c r="CS121" s="286"/>
      <c r="CT121" s="286"/>
      <c r="CU121" s="286"/>
    </row>
    <row r="122" spans="1:99" s="271" customFormat="1" ht="22.8" hidden="1" x14ac:dyDescent="0.2">
      <c r="A122" s="272" t="s">
        <v>3</v>
      </c>
      <c r="B122" s="287"/>
      <c r="C122" s="287"/>
      <c r="D122" s="287" t="s">
        <v>3851</v>
      </c>
      <c r="E122" s="262"/>
      <c r="F122" s="161" t="s">
        <v>5033</v>
      </c>
      <c r="G122" s="263" t="s">
        <v>26</v>
      </c>
      <c r="H122" s="264"/>
      <c r="I122" s="265"/>
      <c r="J122" s="266"/>
      <c r="K122" s="286"/>
      <c r="L122" s="286"/>
      <c r="M122" s="286"/>
      <c r="N122" s="286"/>
      <c r="O122" s="286"/>
      <c r="P122" s="286"/>
      <c r="Q122" s="286"/>
      <c r="R122" s="286"/>
      <c r="S122" s="286"/>
      <c r="T122" s="286"/>
      <c r="U122" s="286"/>
      <c r="V122" s="286"/>
      <c r="W122" s="286"/>
      <c r="X122" s="286"/>
      <c r="Y122" s="286"/>
      <c r="Z122" s="286"/>
      <c r="AA122" s="286"/>
      <c r="AB122" s="286"/>
      <c r="AC122" s="286"/>
      <c r="AD122" s="286"/>
      <c r="AE122" s="286"/>
      <c r="AF122" s="286"/>
      <c r="AG122" s="286"/>
      <c r="AH122" s="286"/>
      <c r="AI122" s="286"/>
      <c r="AJ122" s="286"/>
      <c r="AK122" s="286"/>
      <c r="AL122" s="286"/>
      <c r="AM122" s="286"/>
      <c r="AN122" s="286"/>
      <c r="AO122" s="286"/>
      <c r="AP122" s="286"/>
      <c r="AQ122" s="286"/>
      <c r="AR122" s="286"/>
      <c r="AS122" s="286"/>
      <c r="AT122" s="286"/>
      <c r="AU122" s="286"/>
      <c r="AV122" s="286"/>
      <c r="AW122" s="286"/>
      <c r="AX122" s="286"/>
      <c r="AY122" s="286"/>
      <c r="AZ122" s="286"/>
      <c r="BA122" s="286"/>
      <c r="BB122" s="286"/>
      <c r="BC122" s="286"/>
      <c r="BD122" s="286"/>
      <c r="BE122" s="286"/>
      <c r="BF122" s="286"/>
      <c r="BG122" s="286"/>
      <c r="BH122" s="286"/>
      <c r="BI122" s="286"/>
      <c r="BJ122" s="286"/>
      <c r="BK122" s="286"/>
      <c r="BL122" s="286"/>
      <c r="BM122" s="286"/>
      <c r="BN122" s="286"/>
      <c r="BO122" s="286"/>
      <c r="BP122" s="286"/>
      <c r="BQ122" s="286"/>
      <c r="BR122" s="286"/>
      <c r="BS122" s="286"/>
      <c r="BT122" s="286"/>
      <c r="BU122" s="286"/>
      <c r="BV122" s="286"/>
      <c r="BW122" s="286"/>
      <c r="BX122" s="286"/>
      <c r="BY122" s="286"/>
      <c r="BZ122" s="286"/>
      <c r="CA122" s="286"/>
      <c r="CB122" s="286"/>
      <c r="CC122" s="286"/>
      <c r="CD122" s="286"/>
      <c r="CE122" s="286"/>
      <c r="CF122" s="286"/>
      <c r="CG122" s="286"/>
      <c r="CH122" s="286"/>
      <c r="CI122" s="286"/>
      <c r="CJ122" s="286"/>
      <c r="CK122" s="286"/>
      <c r="CL122" s="286"/>
      <c r="CM122" s="286"/>
      <c r="CN122" s="286"/>
      <c r="CO122" s="286"/>
      <c r="CP122" s="286"/>
      <c r="CQ122" s="286"/>
      <c r="CR122" s="286"/>
      <c r="CS122" s="286"/>
      <c r="CT122" s="286"/>
      <c r="CU122" s="286"/>
    </row>
    <row r="123" spans="1:99" s="271" customFormat="1" ht="22.8" hidden="1" x14ac:dyDescent="0.2">
      <c r="A123" s="272" t="s">
        <v>3</v>
      </c>
      <c r="B123" s="287"/>
      <c r="C123" s="287"/>
      <c r="D123" s="287" t="s">
        <v>3852</v>
      </c>
      <c r="E123" s="262"/>
      <c r="F123" s="161" t="s">
        <v>5034</v>
      </c>
      <c r="G123" s="263" t="s">
        <v>8</v>
      </c>
      <c r="H123" s="264"/>
      <c r="I123" s="265"/>
      <c r="J123" s="266"/>
      <c r="K123" s="286"/>
      <c r="L123" s="286"/>
      <c r="M123" s="286"/>
      <c r="N123" s="286"/>
      <c r="O123" s="286"/>
      <c r="P123" s="286"/>
      <c r="Q123" s="286"/>
      <c r="R123" s="286"/>
      <c r="S123" s="286"/>
      <c r="T123" s="286"/>
      <c r="U123" s="286"/>
      <c r="V123" s="286"/>
      <c r="W123" s="286"/>
      <c r="X123" s="286"/>
      <c r="Y123" s="286"/>
      <c r="Z123" s="286"/>
      <c r="AA123" s="286"/>
      <c r="AB123" s="286"/>
      <c r="AC123" s="286"/>
      <c r="AD123" s="286"/>
      <c r="AE123" s="286"/>
      <c r="AF123" s="286"/>
      <c r="AG123" s="286"/>
      <c r="AH123" s="286"/>
      <c r="AI123" s="286"/>
      <c r="AJ123" s="286"/>
      <c r="AK123" s="286"/>
      <c r="AL123" s="286"/>
      <c r="AM123" s="286"/>
      <c r="AN123" s="286"/>
      <c r="AO123" s="286"/>
      <c r="AP123" s="286"/>
      <c r="AQ123" s="286"/>
      <c r="AR123" s="286"/>
      <c r="AS123" s="286"/>
      <c r="AT123" s="286"/>
      <c r="AU123" s="286"/>
      <c r="AV123" s="286"/>
      <c r="AW123" s="286"/>
      <c r="AX123" s="286"/>
      <c r="AY123" s="286"/>
      <c r="AZ123" s="286"/>
      <c r="BA123" s="286"/>
      <c r="BB123" s="286"/>
      <c r="BC123" s="286"/>
      <c r="BD123" s="286"/>
      <c r="BE123" s="286"/>
      <c r="BF123" s="286"/>
      <c r="BG123" s="286"/>
      <c r="BH123" s="286"/>
      <c r="BI123" s="286"/>
      <c r="BJ123" s="286"/>
      <c r="BK123" s="286"/>
      <c r="BL123" s="286"/>
      <c r="BM123" s="286"/>
      <c r="BN123" s="286"/>
      <c r="BO123" s="286"/>
      <c r="BP123" s="286"/>
      <c r="BQ123" s="286"/>
      <c r="BR123" s="286"/>
      <c r="BS123" s="286"/>
      <c r="BT123" s="286"/>
      <c r="BU123" s="286"/>
      <c r="BV123" s="286"/>
      <c r="BW123" s="286"/>
      <c r="BX123" s="286"/>
      <c r="BY123" s="286"/>
      <c r="BZ123" s="286"/>
      <c r="CA123" s="286"/>
      <c r="CB123" s="286"/>
      <c r="CC123" s="286"/>
      <c r="CD123" s="286"/>
      <c r="CE123" s="286"/>
      <c r="CF123" s="286"/>
      <c r="CG123" s="286"/>
      <c r="CH123" s="286"/>
      <c r="CI123" s="286"/>
      <c r="CJ123" s="286"/>
      <c r="CK123" s="286"/>
      <c r="CL123" s="286"/>
      <c r="CM123" s="286"/>
      <c r="CN123" s="286"/>
      <c r="CO123" s="286"/>
      <c r="CP123" s="286"/>
      <c r="CQ123" s="286"/>
      <c r="CR123" s="286"/>
      <c r="CS123" s="286"/>
      <c r="CT123" s="286"/>
      <c r="CU123" s="286"/>
    </row>
    <row r="124" spans="1:99" s="271" customFormat="1" x14ac:dyDescent="0.2">
      <c r="A124" s="30"/>
      <c r="B124" s="237"/>
      <c r="C124" s="238"/>
      <c r="D124" s="234"/>
      <c r="E124" s="238"/>
      <c r="F124" s="53"/>
      <c r="G124" s="239"/>
      <c r="H124" s="217"/>
      <c r="I124" s="218"/>
      <c r="J124" s="219"/>
      <c r="K124" s="286"/>
      <c r="L124" s="286"/>
      <c r="M124" s="286"/>
      <c r="N124" s="286"/>
      <c r="O124" s="286"/>
      <c r="P124" s="286"/>
      <c r="Q124" s="286"/>
      <c r="R124" s="286"/>
      <c r="S124" s="286"/>
      <c r="T124" s="286"/>
      <c r="U124" s="286"/>
      <c r="V124" s="286"/>
      <c r="W124" s="286"/>
      <c r="X124" s="286"/>
      <c r="Y124" s="286"/>
      <c r="Z124" s="286"/>
      <c r="AA124" s="286"/>
      <c r="AB124" s="286"/>
      <c r="AC124" s="286"/>
      <c r="AD124" s="286"/>
      <c r="AE124" s="286"/>
      <c r="AF124" s="286"/>
      <c r="AG124" s="286"/>
      <c r="AH124" s="286"/>
      <c r="AI124" s="286"/>
      <c r="AJ124" s="286"/>
      <c r="AK124" s="286"/>
      <c r="AL124" s="286"/>
      <c r="AM124" s="286"/>
      <c r="AN124" s="286"/>
      <c r="AO124" s="286"/>
      <c r="AP124" s="286"/>
      <c r="AQ124" s="286"/>
      <c r="AR124" s="286"/>
      <c r="AS124" s="286"/>
      <c r="AT124" s="286"/>
      <c r="AU124" s="286"/>
      <c r="AV124" s="286"/>
      <c r="AW124" s="286"/>
      <c r="AX124" s="286"/>
      <c r="AY124" s="286"/>
      <c r="AZ124" s="286"/>
      <c r="BA124" s="286"/>
      <c r="BB124" s="286"/>
      <c r="BC124" s="286"/>
      <c r="BD124" s="286"/>
      <c r="BE124" s="286"/>
      <c r="BF124" s="286"/>
      <c r="BG124" s="286"/>
      <c r="BH124" s="286"/>
      <c r="BI124" s="286"/>
      <c r="BJ124" s="286"/>
      <c r="BK124" s="286"/>
      <c r="BL124" s="286"/>
      <c r="BM124" s="286"/>
      <c r="BN124" s="286"/>
      <c r="BO124" s="286"/>
      <c r="BP124" s="286"/>
      <c r="BQ124" s="286"/>
      <c r="BR124" s="286"/>
      <c r="BS124" s="286"/>
      <c r="BT124" s="286"/>
      <c r="BU124" s="286"/>
      <c r="BV124" s="286"/>
      <c r="BW124" s="286"/>
      <c r="BX124" s="286"/>
      <c r="BY124" s="286"/>
      <c r="BZ124" s="286"/>
      <c r="CA124" s="286"/>
      <c r="CB124" s="286"/>
      <c r="CC124" s="286"/>
      <c r="CD124" s="286"/>
      <c r="CE124" s="286"/>
      <c r="CF124" s="286"/>
      <c r="CG124" s="286"/>
      <c r="CH124" s="286"/>
      <c r="CI124" s="286"/>
      <c r="CJ124" s="286"/>
      <c r="CK124" s="286"/>
      <c r="CL124" s="286"/>
      <c r="CM124" s="286"/>
      <c r="CN124" s="286"/>
      <c r="CO124" s="286"/>
      <c r="CP124" s="286"/>
      <c r="CQ124" s="286"/>
      <c r="CR124" s="286"/>
      <c r="CS124" s="286"/>
      <c r="CT124" s="286"/>
      <c r="CU124" s="286"/>
    </row>
    <row r="125" spans="1:99" s="271" customFormat="1" x14ac:dyDescent="0.2">
      <c r="A125" s="30"/>
      <c r="B125" s="237"/>
      <c r="C125" s="238"/>
      <c r="D125" s="234"/>
      <c r="E125" s="238"/>
      <c r="F125" s="53"/>
      <c r="G125" s="239"/>
      <c r="H125" s="217"/>
      <c r="I125" s="218"/>
      <c r="J125" s="219"/>
      <c r="K125" s="286"/>
      <c r="L125" s="286"/>
      <c r="M125" s="286"/>
      <c r="N125" s="286"/>
      <c r="O125" s="286"/>
      <c r="P125" s="286"/>
      <c r="Q125" s="286"/>
      <c r="R125" s="286"/>
      <c r="S125" s="286"/>
      <c r="T125" s="286"/>
      <c r="U125" s="286"/>
      <c r="V125" s="286"/>
      <c r="W125" s="286"/>
      <c r="X125" s="286"/>
      <c r="Y125" s="286"/>
      <c r="Z125" s="286"/>
      <c r="AA125" s="286"/>
      <c r="AB125" s="286"/>
      <c r="AC125" s="286"/>
      <c r="AD125" s="286"/>
      <c r="AE125" s="286"/>
      <c r="AF125" s="286"/>
      <c r="AG125" s="286"/>
      <c r="AH125" s="286"/>
      <c r="AI125" s="286"/>
      <c r="AJ125" s="286"/>
      <c r="AK125" s="286"/>
      <c r="AL125" s="286"/>
      <c r="AM125" s="286"/>
      <c r="AN125" s="286"/>
      <c r="AO125" s="286"/>
      <c r="AP125" s="286"/>
      <c r="AQ125" s="286"/>
      <c r="AR125" s="286"/>
      <c r="AS125" s="286"/>
      <c r="AT125" s="286"/>
      <c r="AU125" s="286"/>
      <c r="AV125" s="286"/>
      <c r="AW125" s="286"/>
      <c r="AX125" s="286"/>
      <c r="AY125" s="286"/>
      <c r="AZ125" s="286"/>
      <c r="BA125" s="286"/>
      <c r="BB125" s="286"/>
      <c r="BC125" s="286"/>
      <c r="BD125" s="286"/>
      <c r="BE125" s="286"/>
      <c r="BF125" s="286"/>
      <c r="BG125" s="286"/>
      <c r="BH125" s="286"/>
      <c r="BI125" s="286"/>
      <c r="BJ125" s="286"/>
      <c r="BK125" s="286"/>
      <c r="BL125" s="286"/>
      <c r="BM125" s="286"/>
      <c r="BN125" s="286"/>
      <c r="BO125" s="286"/>
      <c r="BP125" s="286"/>
      <c r="BQ125" s="286"/>
      <c r="BR125" s="286"/>
      <c r="BS125" s="286"/>
      <c r="BT125" s="286"/>
      <c r="BU125" s="286"/>
      <c r="BV125" s="286"/>
      <c r="BW125" s="286"/>
      <c r="BX125" s="286"/>
      <c r="BY125" s="286"/>
      <c r="BZ125" s="286"/>
      <c r="CA125" s="286"/>
      <c r="CB125" s="286"/>
      <c r="CC125" s="286"/>
      <c r="CD125" s="286"/>
      <c r="CE125" s="286"/>
      <c r="CF125" s="286"/>
      <c r="CG125" s="286"/>
      <c r="CH125" s="286"/>
      <c r="CI125" s="286"/>
      <c r="CJ125" s="286"/>
      <c r="CK125" s="286"/>
      <c r="CL125" s="286"/>
      <c r="CM125" s="286"/>
      <c r="CN125" s="286"/>
      <c r="CO125" s="286"/>
      <c r="CP125" s="286"/>
      <c r="CQ125" s="286"/>
      <c r="CR125" s="286"/>
      <c r="CS125" s="286"/>
      <c r="CT125" s="286"/>
      <c r="CU125" s="286"/>
    </row>
    <row r="126" spans="1:99" s="271" customFormat="1" x14ac:dyDescent="0.2">
      <c r="A126" s="30"/>
      <c r="B126" s="237"/>
      <c r="C126" s="238"/>
      <c r="D126" s="234"/>
      <c r="E126" s="238"/>
      <c r="F126" s="53"/>
      <c r="G126" s="239"/>
      <c r="H126" s="217"/>
      <c r="I126" s="218"/>
      <c r="J126" s="219"/>
      <c r="K126" s="286"/>
      <c r="L126" s="286"/>
      <c r="M126" s="286"/>
      <c r="N126" s="286"/>
      <c r="O126" s="286"/>
      <c r="P126" s="286"/>
      <c r="Q126" s="286"/>
      <c r="R126" s="286"/>
      <c r="S126" s="286"/>
      <c r="T126" s="286"/>
      <c r="U126" s="286"/>
      <c r="V126" s="286"/>
      <c r="W126" s="286"/>
      <c r="X126" s="286"/>
      <c r="Y126" s="286"/>
      <c r="Z126" s="286"/>
      <c r="AA126" s="286"/>
      <c r="AB126" s="286"/>
      <c r="AC126" s="286"/>
      <c r="AD126" s="286"/>
      <c r="AE126" s="286"/>
      <c r="AF126" s="286"/>
      <c r="AG126" s="286"/>
      <c r="AH126" s="286"/>
      <c r="AI126" s="286"/>
      <c r="AJ126" s="286"/>
      <c r="AK126" s="286"/>
      <c r="AL126" s="286"/>
      <c r="AM126" s="286"/>
      <c r="AN126" s="286"/>
      <c r="AO126" s="286"/>
      <c r="AP126" s="286"/>
      <c r="AQ126" s="286"/>
      <c r="AR126" s="286"/>
      <c r="AS126" s="286"/>
      <c r="AT126" s="286"/>
      <c r="AU126" s="286"/>
      <c r="AV126" s="286"/>
      <c r="AW126" s="286"/>
      <c r="AX126" s="286"/>
      <c r="AY126" s="286"/>
      <c r="AZ126" s="286"/>
      <c r="BA126" s="286"/>
      <c r="BB126" s="286"/>
      <c r="BC126" s="286"/>
      <c r="BD126" s="286"/>
      <c r="BE126" s="286"/>
      <c r="BF126" s="286"/>
      <c r="BG126" s="286"/>
      <c r="BH126" s="286"/>
      <c r="BI126" s="286"/>
      <c r="BJ126" s="286"/>
      <c r="BK126" s="286"/>
      <c r="BL126" s="286"/>
      <c r="BM126" s="286"/>
      <c r="BN126" s="286"/>
      <c r="BO126" s="286"/>
      <c r="BP126" s="286"/>
      <c r="BQ126" s="286"/>
      <c r="BR126" s="286"/>
      <c r="BS126" s="286"/>
      <c r="BT126" s="286"/>
      <c r="BU126" s="286"/>
      <c r="BV126" s="286"/>
      <c r="BW126" s="286"/>
      <c r="BX126" s="286"/>
      <c r="BY126" s="286"/>
      <c r="BZ126" s="286"/>
      <c r="CA126" s="286"/>
      <c r="CB126" s="286"/>
      <c r="CC126" s="286"/>
      <c r="CD126" s="286"/>
      <c r="CE126" s="286"/>
      <c r="CF126" s="286"/>
      <c r="CG126" s="286"/>
      <c r="CH126" s="286"/>
      <c r="CI126" s="286"/>
      <c r="CJ126" s="286"/>
      <c r="CK126" s="286"/>
      <c r="CL126" s="286"/>
      <c r="CM126" s="286"/>
      <c r="CN126" s="286"/>
      <c r="CO126" s="286"/>
      <c r="CP126" s="286"/>
      <c r="CQ126" s="286"/>
      <c r="CR126" s="286"/>
      <c r="CS126" s="286"/>
      <c r="CT126" s="286"/>
      <c r="CU126" s="286"/>
    </row>
    <row r="127" spans="1:99" s="271" customFormat="1" x14ac:dyDescent="0.2">
      <c r="A127" s="30"/>
      <c r="B127" s="237"/>
      <c r="C127" s="238"/>
      <c r="D127" s="234"/>
      <c r="E127" s="238"/>
      <c r="F127" s="53"/>
      <c r="G127" s="239"/>
      <c r="H127" s="217"/>
      <c r="I127" s="218"/>
      <c r="J127" s="219"/>
      <c r="K127" s="286"/>
      <c r="L127" s="286"/>
      <c r="M127" s="286"/>
      <c r="N127" s="286"/>
      <c r="O127" s="286"/>
      <c r="P127" s="286"/>
      <c r="Q127" s="286"/>
      <c r="R127" s="286"/>
      <c r="S127" s="286"/>
      <c r="T127" s="286"/>
      <c r="U127" s="286"/>
      <c r="V127" s="286"/>
      <c r="W127" s="286"/>
      <c r="X127" s="286"/>
      <c r="Y127" s="286"/>
      <c r="Z127" s="286"/>
      <c r="AA127" s="286"/>
      <c r="AB127" s="286"/>
      <c r="AC127" s="286"/>
      <c r="AD127" s="286"/>
      <c r="AE127" s="286"/>
      <c r="AF127" s="286"/>
      <c r="AG127" s="286"/>
      <c r="AH127" s="286"/>
      <c r="AI127" s="286"/>
      <c r="AJ127" s="286"/>
      <c r="AK127" s="286"/>
      <c r="AL127" s="286"/>
      <c r="AM127" s="286"/>
      <c r="AN127" s="286"/>
      <c r="AO127" s="286"/>
      <c r="AP127" s="286"/>
      <c r="AQ127" s="286"/>
      <c r="AR127" s="286"/>
      <c r="AS127" s="286"/>
      <c r="AT127" s="286"/>
      <c r="AU127" s="286"/>
      <c r="AV127" s="286"/>
      <c r="AW127" s="286"/>
      <c r="AX127" s="286"/>
      <c r="AY127" s="286"/>
      <c r="AZ127" s="286"/>
      <c r="BA127" s="286"/>
      <c r="BB127" s="286"/>
      <c r="BC127" s="286"/>
      <c r="BD127" s="286"/>
      <c r="BE127" s="286"/>
      <c r="BF127" s="286"/>
      <c r="BG127" s="286"/>
      <c r="BH127" s="286"/>
      <c r="BI127" s="286"/>
      <c r="BJ127" s="286"/>
      <c r="BK127" s="286"/>
      <c r="BL127" s="286"/>
      <c r="BM127" s="286"/>
      <c r="BN127" s="286"/>
      <c r="BO127" s="286"/>
      <c r="BP127" s="286"/>
      <c r="BQ127" s="286"/>
      <c r="BR127" s="286"/>
      <c r="BS127" s="286"/>
      <c r="BT127" s="286"/>
      <c r="BU127" s="286"/>
      <c r="BV127" s="286"/>
      <c r="BW127" s="286"/>
      <c r="BX127" s="286"/>
      <c r="BY127" s="286"/>
      <c r="BZ127" s="286"/>
      <c r="CA127" s="286"/>
      <c r="CB127" s="286"/>
      <c r="CC127" s="286"/>
      <c r="CD127" s="286"/>
      <c r="CE127" s="286"/>
      <c r="CF127" s="286"/>
      <c r="CG127" s="286"/>
      <c r="CH127" s="286"/>
      <c r="CI127" s="286"/>
      <c r="CJ127" s="286"/>
      <c r="CK127" s="286"/>
      <c r="CL127" s="286"/>
      <c r="CM127" s="286"/>
      <c r="CN127" s="286"/>
      <c r="CO127" s="286"/>
      <c r="CP127" s="286"/>
      <c r="CQ127" s="286"/>
      <c r="CR127" s="286"/>
      <c r="CS127" s="286"/>
      <c r="CT127" s="286"/>
      <c r="CU127" s="286"/>
    </row>
    <row r="128" spans="1:99" s="271" customFormat="1" x14ac:dyDescent="0.2">
      <c r="A128" s="30"/>
      <c r="B128" s="237"/>
      <c r="C128" s="238"/>
      <c r="D128" s="234"/>
      <c r="E128" s="238"/>
      <c r="F128" s="53"/>
      <c r="G128" s="239"/>
      <c r="H128" s="217"/>
      <c r="I128" s="218"/>
      <c r="J128" s="219"/>
      <c r="K128" s="286"/>
      <c r="L128" s="286"/>
      <c r="M128" s="286"/>
      <c r="N128" s="286"/>
      <c r="O128" s="286"/>
      <c r="P128" s="286"/>
      <c r="Q128" s="286"/>
      <c r="R128" s="286"/>
      <c r="S128" s="286"/>
      <c r="T128" s="286"/>
      <c r="U128" s="286"/>
      <c r="V128" s="286"/>
      <c r="W128" s="286"/>
      <c r="X128" s="286"/>
      <c r="Y128" s="286"/>
      <c r="Z128" s="286"/>
      <c r="AA128" s="286"/>
      <c r="AB128" s="286"/>
      <c r="AC128" s="286"/>
      <c r="AD128" s="286"/>
      <c r="AE128" s="286"/>
      <c r="AF128" s="286"/>
      <c r="AG128" s="286"/>
      <c r="AH128" s="286"/>
      <c r="AI128" s="286"/>
      <c r="AJ128" s="286"/>
      <c r="AK128" s="286"/>
      <c r="AL128" s="286"/>
      <c r="AM128" s="286"/>
      <c r="AN128" s="286"/>
      <c r="AO128" s="286"/>
      <c r="AP128" s="286"/>
      <c r="AQ128" s="286"/>
      <c r="AR128" s="286"/>
      <c r="AS128" s="286"/>
      <c r="AT128" s="286"/>
      <c r="AU128" s="286"/>
      <c r="AV128" s="286"/>
      <c r="AW128" s="286"/>
      <c r="AX128" s="286"/>
      <c r="AY128" s="286"/>
      <c r="AZ128" s="286"/>
      <c r="BA128" s="286"/>
      <c r="BB128" s="286"/>
      <c r="BC128" s="286"/>
      <c r="BD128" s="286"/>
      <c r="BE128" s="286"/>
      <c r="BF128" s="286"/>
      <c r="BG128" s="286"/>
      <c r="BH128" s="286"/>
      <c r="BI128" s="286"/>
      <c r="BJ128" s="286"/>
      <c r="BK128" s="286"/>
      <c r="BL128" s="286"/>
      <c r="BM128" s="286"/>
      <c r="BN128" s="286"/>
      <c r="BO128" s="286"/>
      <c r="BP128" s="286"/>
      <c r="BQ128" s="286"/>
      <c r="BR128" s="286"/>
      <c r="BS128" s="286"/>
      <c r="BT128" s="286"/>
      <c r="BU128" s="286"/>
      <c r="BV128" s="286"/>
      <c r="BW128" s="286"/>
      <c r="BX128" s="286"/>
      <c r="BY128" s="286"/>
      <c r="BZ128" s="286"/>
      <c r="CA128" s="286"/>
      <c r="CB128" s="286"/>
      <c r="CC128" s="286"/>
      <c r="CD128" s="286"/>
      <c r="CE128" s="286"/>
      <c r="CF128" s="286"/>
      <c r="CG128" s="286"/>
      <c r="CH128" s="286"/>
      <c r="CI128" s="286"/>
      <c r="CJ128" s="286"/>
      <c r="CK128" s="286"/>
      <c r="CL128" s="286"/>
      <c r="CM128" s="286"/>
      <c r="CN128" s="286"/>
      <c r="CO128" s="286"/>
      <c r="CP128" s="286"/>
      <c r="CQ128" s="286"/>
      <c r="CR128" s="286"/>
      <c r="CS128" s="286"/>
      <c r="CT128" s="286"/>
      <c r="CU128" s="286"/>
    </row>
    <row r="129" spans="1:99" s="271" customFormat="1" x14ac:dyDescent="0.2">
      <c r="A129" s="30"/>
      <c r="B129" s="237"/>
      <c r="C129" s="238"/>
      <c r="D129" s="234"/>
      <c r="E129" s="238"/>
      <c r="F129" s="53"/>
      <c r="G129" s="239"/>
      <c r="H129" s="217"/>
      <c r="I129" s="218"/>
      <c r="J129" s="219"/>
      <c r="K129" s="286"/>
      <c r="L129" s="286"/>
      <c r="M129" s="286"/>
      <c r="N129" s="286"/>
      <c r="O129" s="286"/>
      <c r="P129" s="286"/>
      <c r="Q129" s="286"/>
      <c r="R129" s="286"/>
      <c r="S129" s="286"/>
      <c r="T129" s="286"/>
      <c r="U129" s="286"/>
      <c r="V129" s="286"/>
      <c r="W129" s="286"/>
      <c r="X129" s="286"/>
      <c r="Y129" s="286"/>
      <c r="Z129" s="286"/>
      <c r="AA129" s="286"/>
      <c r="AB129" s="286"/>
      <c r="AC129" s="286"/>
      <c r="AD129" s="286"/>
      <c r="AE129" s="286"/>
      <c r="AF129" s="286"/>
      <c r="AG129" s="286"/>
      <c r="AH129" s="286"/>
      <c r="AI129" s="286"/>
      <c r="AJ129" s="286"/>
      <c r="AK129" s="286"/>
      <c r="AL129" s="286"/>
      <c r="AM129" s="286"/>
      <c r="AN129" s="286"/>
      <c r="AO129" s="286"/>
      <c r="AP129" s="286"/>
      <c r="AQ129" s="286"/>
      <c r="AR129" s="286"/>
      <c r="AS129" s="286"/>
      <c r="AT129" s="286"/>
      <c r="AU129" s="286"/>
      <c r="AV129" s="286"/>
      <c r="AW129" s="286"/>
      <c r="AX129" s="286"/>
      <c r="AY129" s="286"/>
      <c r="AZ129" s="286"/>
      <c r="BA129" s="286"/>
      <c r="BB129" s="286"/>
      <c r="BC129" s="286"/>
      <c r="BD129" s="286"/>
      <c r="BE129" s="286"/>
      <c r="BF129" s="286"/>
      <c r="BG129" s="286"/>
      <c r="BH129" s="286"/>
      <c r="BI129" s="286"/>
      <c r="BJ129" s="286"/>
      <c r="BK129" s="286"/>
      <c r="BL129" s="286"/>
      <c r="BM129" s="286"/>
      <c r="BN129" s="286"/>
      <c r="BO129" s="286"/>
      <c r="BP129" s="286"/>
      <c r="BQ129" s="286"/>
      <c r="BR129" s="286"/>
      <c r="BS129" s="286"/>
      <c r="BT129" s="286"/>
      <c r="BU129" s="286"/>
      <c r="BV129" s="286"/>
      <c r="BW129" s="286"/>
      <c r="BX129" s="286"/>
      <c r="BY129" s="286"/>
      <c r="BZ129" s="286"/>
      <c r="CA129" s="286"/>
      <c r="CB129" s="286"/>
      <c r="CC129" s="286"/>
      <c r="CD129" s="286"/>
      <c r="CE129" s="286"/>
      <c r="CF129" s="286"/>
      <c r="CG129" s="286"/>
      <c r="CH129" s="286"/>
      <c r="CI129" s="286"/>
      <c r="CJ129" s="286"/>
      <c r="CK129" s="286"/>
      <c r="CL129" s="286"/>
      <c r="CM129" s="286"/>
      <c r="CN129" s="286"/>
      <c r="CO129" s="286"/>
      <c r="CP129" s="286"/>
      <c r="CQ129" s="286"/>
      <c r="CR129" s="286"/>
      <c r="CS129" s="286"/>
      <c r="CT129" s="286"/>
      <c r="CU129" s="286"/>
    </row>
    <row r="130" spans="1:99" s="271" customFormat="1" x14ac:dyDescent="0.2">
      <c r="A130" s="30"/>
      <c r="B130" s="237"/>
      <c r="C130" s="238"/>
      <c r="D130" s="234"/>
      <c r="E130" s="238"/>
      <c r="F130" s="53"/>
      <c r="G130" s="239"/>
      <c r="H130" s="217"/>
      <c r="I130" s="218"/>
      <c r="J130" s="219"/>
      <c r="K130" s="286"/>
      <c r="L130" s="286"/>
      <c r="M130" s="286"/>
      <c r="N130" s="286"/>
      <c r="O130" s="286"/>
      <c r="P130" s="286"/>
      <c r="Q130" s="286"/>
      <c r="R130" s="286"/>
      <c r="S130" s="286"/>
      <c r="T130" s="286"/>
      <c r="U130" s="286"/>
      <c r="V130" s="286"/>
      <c r="W130" s="286"/>
      <c r="X130" s="286"/>
      <c r="Y130" s="286"/>
      <c r="Z130" s="286"/>
      <c r="AA130" s="286"/>
      <c r="AB130" s="286"/>
      <c r="AC130" s="286"/>
      <c r="AD130" s="286"/>
      <c r="AE130" s="286"/>
      <c r="AF130" s="286"/>
      <c r="AG130" s="286"/>
      <c r="AH130" s="286"/>
      <c r="AI130" s="286"/>
      <c r="AJ130" s="286"/>
      <c r="AK130" s="286"/>
      <c r="AL130" s="286"/>
      <c r="AM130" s="286"/>
      <c r="AN130" s="286"/>
      <c r="AO130" s="286"/>
      <c r="AP130" s="286"/>
      <c r="AQ130" s="286"/>
      <c r="AR130" s="286"/>
      <c r="AS130" s="286"/>
      <c r="AT130" s="286"/>
      <c r="AU130" s="286"/>
      <c r="AV130" s="286"/>
      <c r="AW130" s="286"/>
      <c r="AX130" s="286"/>
      <c r="AY130" s="286"/>
      <c r="AZ130" s="286"/>
      <c r="BA130" s="286"/>
      <c r="BB130" s="286"/>
      <c r="BC130" s="286"/>
      <c r="BD130" s="286"/>
      <c r="BE130" s="286"/>
      <c r="BF130" s="286"/>
      <c r="BG130" s="286"/>
      <c r="BH130" s="286"/>
      <c r="BI130" s="286"/>
      <c r="BJ130" s="286"/>
      <c r="BK130" s="286"/>
      <c r="BL130" s="286"/>
      <c r="BM130" s="286"/>
      <c r="BN130" s="286"/>
      <c r="BO130" s="286"/>
      <c r="BP130" s="286"/>
      <c r="BQ130" s="286"/>
      <c r="BR130" s="286"/>
      <c r="BS130" s="286"/>
      <c r="BT130" s="286"/>
      <c r="BU130" s="286"/>
      <c r="BV130" s="286"/>
      <c r="BW130" s="286"/>
      <c r="BX130" s="286"/>
      <c r="BY130" s="286"/>
      <c r="BZ130" s="286"/>
      <c r="CA130" s="286"/>
      <c r="CB130" s="286"/>
      <c r="CC130" s="286"/>
      <c r="CD130" s="286"/>
      <c r="CE130" s="286"/>
      <c r="CF130" s="286"/>
      <c r="CG130" s="286"/>
      <c r="CH130" s="286"/>
      <c r="CI130" s="286"/>
      <c r="CJ130" s="286"/>
      <c r="CK130" s="286"/>
      <c r="CL130" s="286"/>
      <c r="CM130" s="286"/>
      <c r="CN130" s="286"/>
      <c r="CO130" s="286"/>
      <c r="CP130" s="286"/>
      <c r="CQ130" s="286"/>
      <c r="CR130" s="286"/>
      <c r="CS130" s="286"/>
      <c r="CT130" s="286"/>
      <c r="CU130" s="286"/>
    </row>
    <row r="131" spans="1:99" s="271" customFormat="1" x14ac:dyDescent="0.2">
      <c r="A131" s="30"/>
      <c r="B131" s="237"/>
      <c r="C131" s="238"/>
      <c r="D131" s="234"/>
      <c r="E131" s="238"/>
      <c r="F131" s="53"/>
      <c r="G131" s="239"/>
      <c r="H131" s="217"/>
      <c r="I131" s="218"/>
      <c r="J131" s="219"/>
      <c r="K131" s="286"/>
      <c r="L131" s="286"/>
      <c r="M131" s="286"/>
      <c r="N131" s="286"/>
      <c r="O131" s="286"/>
      <c r="P131" s="286"/>
      <c r="Q131" s="286"/>
      <c r="R131" s="286"/>
      <c r="S131" s="286"/>
      <c r="T131" s="286"/>
      <c r="U131" s="286"/>
      <c r="V131" s="286"/>
      <c r="W131" s="286"/>
      <c r="X131" s="286"/>
      <c r="Y131" s="286"/>
      <c r="Z131" s="286"/>
      <c r="AA131" s="286"/>
      <c r="AB131" s="286"/>
      <c r="AC131" s="286"/>
      <c r="AD131" s="286"/>
      <c r="AE131" s="286"/>
      <c r="AF131" s="286"/>
      <c r="AG131" s="286"/>
      <c r="AH131" s="286"/>
      <c r="AI131" s="286"/>
      <c r="AJ131" s="286"/>
      <c r="AK131" s="286"/>
      <c r="AL131" s="286"/>
      <c r="AM131" s="286"/>
      <c r="AN131" s="286"/>
      <c r="AO131" s="286"/>
      <c r="AP131" s="286"/>
      <c r="AQ131" s="286"/>
      <c r="AR131" s="286"/>
      <c r="AS131" s="286"/>
      <c r="AT131" s="286"/>
      <c r="AU131" s="286"/>
      <c r="AV131" s="286"/>
      <c r="AW131" s="286"/>
      <c r="AX131" s="286"/>
      <c r="AY131" s="286"/>
      <c r="AZ131" s="286"/>
      <c r="BA131" s="286"/>
      <c r="BB131" s="286"/>
      <c r="BC131" s="286"/>
      <c r="BD131" s="286"/>
      <c r="BE131" s="286"/>
      <c r="BF131" s="286"/>
      <c r="BG131" s="286"/>
      <c r="BH131" s="286"/>
      <c r="BI131" s="286"/>
      <c r="BJ131" s="286"/>
      <c r="BK131" s="286"/>
      <c r="BL131" s="286"/>
      <c r="BM131" s="286"/>
      <c r="BN131" s="286"/>
      <c r="BO131" s="286"/>
      <c r="BP131" s="286"/>
      <c r="BQ131" s="286"/>
      <c r="BR131" s="286"/>
      <c r="BS131" s="286"/>
      <c r="BT131" s="286"/>
      <c r="BU131" s="286"/>
      <c r="BV131" s="286"/>
      <c r="BW131" s="286"/>
      <c r="BX131" s="286"/>
      <c r="BY131" s="286"/>
      <c r="BZ131" s="286"/>
      <c r="CA131" s="286"/>
      <c r="CB131" s="286"/>
      <c r="CC131" s="286"/>
      <c r="CD131" s="286"/>
      <c r="CE131" s="286"/>
      <c r="CF131" s="286"/>
      <c r="CG131" s="286"/>
      <c r="CH131" s="286"/>
      <c r="CI131" s="286"/>
      <c r="CJ131" s="286"/>
      <c r="CK131" s="286"/>
      <c r="CL131" s="286"/>
      <c r="CM131" s="286"/>
      <c r="CN131" s="286"/>
      <c r="CO131" s="286"/>
      <c r="CP131" s="286"/>
      <c r="CQ131" s="286"/>
      <c r="CR131" s="286"/>
      <c r="CS131" s="286"/>
      <c r="CT131" s="286"/>
      <c r="CU131" s="286"/>
    </row>
    <row r="132" spans="1:99" s="271" customFormat="1" x14ac:dyDescent="0.2">
      <c r="A132" s="30"/>
      <c r="B132" s="237"/>
      <c r="C132" s="238"/>
      <c r="D132" s="234"/>
      <c r="E132" s="238"/>
      <c r="F132" s="53"/>
      <c r="G132" s="239"/>
      <c r="H132" s="217"/>
      <c r="I132" s="218"/>
      <c r="J132" s="219"/>
      <c r="K132" s="286"/>
      <c r="L132" s="286"/>
      <c r="M132" s="286"/>
      <c r="N132" s="286"/>
      <c r="O132" s="286"/>
      <c r="P132" s="286"/>
      <c r="Q132" s="286"/>
      <c r="R132" s="286"/>
      <c r="S132" s="286"/>
      <c r="T132" s="286"/>
      <c r="U132" s="286"/>
      <c r="V132" s="286"/>
      <c r="W132" s="286"/>
      <c r="X132" s="286"/>
      <c r="Y132" s="286"/>
      <c r="Z132" s="286"/>
      <c r="AA132" s="286"/>
      <c r="AB132" s="286"/>
      <c r="AC132" s="286"/>
      <c r="AD132" s="286"/>
      <c r="AE132" s="286"/>
      <c r="AF132" s="286"/>
      <c r="AG132" s="286"/>
      <c r="AH132" s="286"/>
      <c r="AI132" s="286"/>
      <c r="AJ132" s="286"/>
      <c r="AK132" s="286"/>
      <c r="AL132" s="286"/>
      <c r="AM132" s="286"/>
      <c r="AN132" s="286"/>
      <c r="AO132" s="286"/>
      <c r="AP132" s="286"/>
      <c r="AQ132" s="286"/>
      <c r="AR132" s="286"/>
      <c r="AS132" s="286"/>
      <c r="AT132" s="286"/>
      <c r="AU132" s="286"/>
      <c r="AV132" s="286"/>
      <c r="AW132" s="286"/>
      <c r="AX132" s="286"/>
      <c r="AY132" s="286"/>
      <c r="AZ132" s="286"/>
      <c r="BA132" s="286"/>
      <c r="BB132" s="286"/>
      <c r="BC132" s="286"/>
      <c r="BD132" s="286"/>
      <c r="BE132" s="286"/>
      <c r="BF132" s="286"/>
      <c r="BG132" s="286"/>
      <c r="BH132" s="286"/>
      <c r="BI132" s="286"/>
      <c r="BJ132" s="286"/>
      <c r="BK132" s="286"/>
      <c r="BL132" s="286"/>
      <c r="BM132" s="286"/>
      <c r="BN132" s="286"/>
      <c r="BO132" s="286"/>
      <c r="BP132" s="286"/>
      <c r="BQ132" s="286"/>
      <c r="BR132" s="286"/>
      <c r="BS132" s="286"/>
      <c r="BT132" s="286"/>
      <c r="BU132" s="286"/>
      <c r="BV132" s="286"/>
      <c r="BW132" s="286"/>
      <c r="BX132" s="286"/>
      <c r="BY132" s="286"/>
      <c r="BZ132" s="286"/>
      <c r="CA132" s="286"/>
      <c r="CB132" s="286"/>
      <c r="CC132" s="286"/>
      <c r="CD132" s="286"/>
      <c r="CE132" s="286"/>
      <c r="CF132" s="286"/>
      <c r="CG132" s="286"/>
      <c r="CH132" s="286"/>
      <c r="CI132" s="286"/>
      <c r="CJ132" s="286"/>
      <c r="CK132" s="286"/>
      <c r="CL132" s="286"/>
      <c r="CM132" s="286"/>
      <c r="CN132" s="286"/>
      <c r="CO132" s="286"/>
      <c r="CP132" s="286"/>
      <c r="CQ132" s="286"/>
      <c r="CR132" s="286"/>
      <c r="CS132" s="286"/>
      <c r="CT132" s="286"/>
      <c r="CU132" s="286"/>
    </row>
    <row r="133" spans="1:99" s="271" customFormat="1" x14ac:dyDescent="0.2">
      <c r="A133" s="30"/>
      <c r="B133" s="237"/>
      <c r="C133" s="238"/>
      <c r="D133" s="234"/>
      <c r="E133" s="238"/>
      <c r="F133" s="53"/>
      <c r="G133" s="239"/>
      <c r="H133" s="217"/>
      <c r="I133" s="218"/>
      <c r="J133" s="219"/>
      <c r="K133" s="286"/>
      <c r="L133" s="286"/>
      <c r="M133" s="286"/>
      <c r="N133" s="286"/>
      <c r="O133" s="286"/>
      <c r="P133" s="286"/>
      <c r="Q133" s="286"/>
      <c r="R133" s="286"/>
      <c r="S133" s="286"/>
      <c r="T133" s="286"/>
      <c r="U133" s="286"/>
      <c r="V133" s="286"/>
      <c r="W133" s="286"/>
      <c r="X133" s="286"/>
      <c r="Y133" s="286"/>
      <c r="Z133" s="286"/>
      <c r="AA133" s="286"/>
      <c r="AB133" s="286"/>
      <c r="AC133" s="286"/>
      <c r="AD133" s="286"/>
      <c r="AE133" s="286"/>
      <c r="AF133" s="286"/>
      <c r="AG133" s="286"/>
      <c r="AH133" s="286"/>
      <c r="AI133" s="286"/>
      <c r="AJ133" s="286"/>
      <c r="AK133" s="286"/>
      <c r="AL133" s="286"/>
      <c r="AM133" s="286"/>
      <c r="AN133" s="286"/>
      <c r="AO133" s="286"/>
      <c r="AP133" s="286"/>
      <c r="AQ133" s="286"/>
      <c r="AR133" s="286"/>
      <c r="AS133" s="286"/>
      <c r="AT133" s="286"/>
      <c r="AU133" s="286"/>
      <c r="AV133" s="286"/>
      <c r="AW133" s="286"/>
      <c r="AX133" s="286"/>
      <c r="AY133" s="286"/>
      <c r="AZ133" s="286"/>
      <c r="BA133" s="286"/>
      <c r="BB133" s="286"/>
      <c r="BC133" s="286"/>
      <c r="BD133" s="286"/>
      <c r="BE133" s="286"/>
      <c r="BF133" s="286"/>
      <c r="BG133" s="286"/>
      <c r="BH133" s="286"/>
      <c r="BI133" s="286"/>
      <c r="BJ133" s="286"/>
      <c r="BK133" s="286"/>
      <c r="BL133" s="286"/>
      <c r="BM133" s="286"/>
      <c r="BN133" s="286"/>
      <c r="BO133" s="286"/>
      <c r="BP133" s="286"/>
      <c r="BQ133" s="286"/>
      <c r="BR133" s="286"/>
      <c r="BS133" s="286"/>
      <c r="BT133" s="286"/>
      <c r="BU133" s="286"/>
      <c r="BV133" s="286"/>
      <c r="BW133" s="286"/>
      <c r="BX133" s="286"/>
      <c r="BY133" s="286"/>
      <c r="BZ133" s="286"/>
      <c r="CA133" s="286"/>
      <c r="CB133" s="286"/>
      <c r="CC133" s="286"/>
      <c r="CD133" s="286"/>
      <c r="CE133" s="286"/>
      <c r="CF133" s="286"/>
      <c r="CG133" s="286"/>
      <c r="CH133" s="286"/>
      <c r="CI133" s="286"/>
      <c r="CJ133" s="286"/>
      <c r="CK133" s="286"/>
      <c r="CL133" s="286"/>
      <c r="CM133" s="286"/>
      <c r="CN133" s="286"/>
      <c r="CO133" s="286"/>
      <c r="CP133" s="286"/>
      <c r="CQ133" s="286"/>
      <c r="CR133" s="286"/>
      <c r="CS133" s="286"/>
      <c r="CT133" s="286"/>
      <c r="CU133" s="286"/>
    </row>
    <row r="134" spans="1:99" s="271" customFormat="1" x14ac:dyDescent="0.2">
      <c r="A134" s="30"/>
      <c r="B134" s="237"/>
      <c r="C134" s="238"/>
      <c r="D134" s="234"/>
      <c r="E134" s="238"/>
      <c r="F134" s="53"/>
      <c r="G134" s="239"/>
      <c r="H134" s="217"/>
      <c r="I134" s="218"/>
      <c r="J134" s="219"/>
      <c r="K134" s="286"/>
      <c r="L134" s="286"/>
      <c r="M134" s="286"/>
      <c r="N134" s="286"/>
      <c r="O134" s="286"/>
      <c r="P134" s="286"/>
      <c r="Q134" s="286"/>
      <c r="R134" s="286"/>
      <c r="S134" s="286"/>
      <c r="T134" s="286"/>
      <c r="U134" s="286"/>
      <c r="V134" s="286"/>
      <c r="W134" s="286"/>
      <c r="X134" s="286"/>
      <c r="Y134" s="286"/>
      <c r="Z134" s="286"/>
      <c r="AA134" s="286"/>
      <c r="AB134" s="286"/>
      <c r="AC134" s="286"/>
      <c r="AD134" s="286"/>
      <c r="AE134" s="286"/>
      <c r="AF134" s="286"/>
      <c r="AG134" s="286"/>
      <c r="AH134" s="286"/>
      <c r="AI134" s="286"/>
      <c r="AJ134" s="286"/>
      <c r="AK134" s="286"/>
      <c r="AL134" s="286"/>
      <c r="AM134" s="286"/>
      <c r="AN134" s="286"/>
      <c r="AO134" s="286"/>
      <c r="AP134" s="286"/>
      <c r="AQ134" s="286"/>
      <c r="AR134" s="286"/>
      <c r="AS134" s="286"/>
      <c r="AT134" s="286"/>
      <c r="AU134" s="286"/>
      <c r="AV134" s="286"/>
      <c r="AW134" s="286"/>
      <c r="AX134" s="286"/>
      <c r="AY134" s="286"/>
      <c r="AZ134" s="286"/>
      <c r="BA134" s="286"/>
      <c r="BB134" s="286"/>
      <c r="BC134" s="286"/>
      <c r="BD134" s="286"/>
      <c r="BE134" s="286"/>
      <c r="BF134" s="286"/>
      <c r="BG134" s="286"/>
      <c r="BH134" s="286"/>
      <c r="BI134" s="286"/>
      <c r="BJ134" s="286"/>
      <c r="BK134" s="286"/>
      <c r="BL134" s="286"/>
      <c r="BM134" s="286"/>
      <c r="BN134" s="286"/>
      <c r="BO134" s="286"/>
      <c r="BP134" s="286"/>
      <c r="BQ134" s="286"/>
      <c r="BR134" s="286"/>
      <c r="BS134" s="286"/>
      <c r="BT134" s="286"/>
      <c r="BU134" s="286"/>
      <c r="BV134" s="286"/>
      <c r="BW134" s="286"/>
      <c r="BX134" s="286"/>
      <c r="BY134" s="286"/>
      <c r="BZ134" s="286"/>
      <c r="CA134" s="286"/>
      <c r="CB134" s="286"/>
      <c r="CC134" s="286"/>
      <c r="CD134" s="286"/>
      <c r="CE134" s="286"/>
      <c r="CF134" s="286"/>
      <c r="CG134" s="286"/>
      <c r="CH134" s="286"/>
      <c r="CI134" s="286"/>
      <c r="CJ134" s="286"/>
      <c r="CK134" s="286"/>
      <c r="CL134" s="286"/>
      <c r="CM134" s="286"/>
      <c r="CN134" s="286"/>
      <c r="CO134" s="286"/>
      <c r="CP134" s="286"/>
      <c r="CQ134" s="286"/>
      <c r="CR134" s="286"/>
      <c r="CS134" s="286"/>
      <c r="CT134" s="286"/>
      <c r="CU134" s="286"/>
    </row>
    <row r="135" spans="1:99" s="271" customFormat="1" x14ac:dyDescent="0.2">
      <c r="A135" s="30"/>
      <c r="B135" s="237"/>
      <c r="C135" s="238"/>
      <c r="D135" s="234"/>
      <c r="E135" s="238"/>
      <c r="F135" s="53"/>
      <c r="G135" s="239"/>
      <c r="H135" s="217"/>
      <c r="I135" s="218"/>
      <c r="J135" s="219"/>
      <c r="K135" s="286"/>
      <c r="L135" s="286"/>
      <c r="M135" s="286"/>
      <c r="N135" s="286"/>
      <c r="O135" s="286"/>
      <c r="P135" s="286"/>
      <c r="Q135" s="286"/>
      <c r="R135" s="286"/>
      <c r="S135" s="286"/>
      <c r="T135" s="286"/>
      <c r="U135" s="286"/>
      <c r="V135" s="286"/>
      <c r="W135" s="286"/>
      <c r="X135" s="286"/>
      <c r="Y135" s="286"/>
      <c r="Z135" s="286"/>
      <c r="AA135" s="286"/>
      <c r="AB135" s="286"/>
      <c r="AC135" s="286"/>
      <c r="AD135" s="286"/>
      <c r="AE135" s="286"/>
      <c r="AF135" s="286"/>
      <c r="AG135" s="286"/>
      <c r="AH135" s="286"/>
      <c r="AI135" s="286"/>
      <c r="AJ135" s="286"/>
      <c r="AK135" s="286"/>
      <c r="AL135" s="286"/>
      <c r="AM135" s="286"/>
      <c r="AN135" s="286"/>
      <c r="AO135" s="286"/>
      <c r="AP135" s="286"/>
      <c r="AQ135" s="286"/>
      <c r="AR135" s="286"/>
      <c r="AS135" s="286"/>
      <c r="AT135" s="286"/>
      <c r="AU135" s="286"/>
      <c r="AV135" s="286"/>
      <c r="AW135" s="286"/>
      <c r="AX135" s="286"/>
      <c r="AY135" s="286"/>
      <c r="AZ135" s="286"/>
      <c r="BA135" s="286"/>
      <c r="BB135" s="286"/>
      <c r="BC135" s="286"/>
      <c r="BD135" s="286"/>
      <c r="BE135" s="286"/>
      <c r="BF135" s="286"/>
      <c r="BG135" s="286"/>
      <c r="BH135" s="286"/>
      <c r="BI135" s="286"/>
      <c r="BJ135" s="286"/>
      <c r="BK135" s="286"/>
      <c r="BL135" s="286"/>
      <c r="BM135" s="286"/>
      <c r="BN135" s="286"/>
      <c r="BO135" s="286"/>
      <c r="BP135" s="286"/>
      <c r="BQ135" s="286"/>
      <c r="BR135" s="286"/>
      <c r="BS135" s="286"/>
      <c r="BT135" s="286"/>
      <c r="BU135" s="286"/>
      <c r="BV135" s="286"/>
      <c r="BW135" s="286"/>
      <c r="BX135" s="286"/>
      <c r="BY135" s="286"/>
      <c r="BZ135" s="286"/>
      <c r="CA135" s="286"/>
      <c r="CB135" s="286"/>
      <c r="CC135" s="286"/>
      <c r="CD135" s="286"/>
      <c r="CE135" s="286"/>
      <c r="CF135" s="286"/>
      <c r="CG135" s="286"/>
      <c r="CH135" s="286"/>
      <c r="CI135" s="286"/>
      <c r="CJ135" s="286"/>
      <c r="CK135" s="286"/>
      <c r="CL135" s="286"/>
      <c r="CM135" s="286"/>
      <c r="CN135" s="286"/>
      <c r="CO135" s="286"/>
      <c r="CP135" s="286"/>
      <c r="CQ135" s="286"/>
      <c r="CR135" s="286"/>
      <c r="CS135" s="286"/>
      <c r="CT135" s="286"/>
      <c r="CU135" s="286"/>
    </row>
    <row r="136" spans="1:99" s="271" customFormat="1" x14ac:dyDescent="0.2">
      <c r="A136" s="30"/>
      <c r="B136" s="237"/>
      <c r="C136" s="238"/>
      <c r="D136" s="234"/>
      <c r="E136" s="238"/>
      <c r="F136" s="53"/>
      <c r="G136" s="239"/>
      <c r="H136" s="217"/>
      <c r="I136" s="218"/>
      <c r="J136" s="219"/>
      <c r="K136" s="286"/>
      <c r="L136" s="286"/>
      <c r="M136" s="286"/>
      <c r="N136" s="286"/>
      <c r="O136" s="286"/>
      <c r="P136" s="286"/>
      <c r="Q136" s="286"/>
      <c r="R136" s="286"/>
      <c r="S136" s="286"/>
      <c r="T136" s="286"/>
      <c r="U136" s="286"/>
      <c r="V136" s="286"/>
      <c r="W136" s="286"/>
      <c r="X136" s="286"/>
      <c r="Y136" s="286"/>
      <c r="Z136" s="286"/>
      <c r="AA136" s="286"/>
      <c r="AB136" s="286"/>
      <c r="AC136" s="286"/>
      <c r="AD136" s="286"/>
      <c r="AE136" s="286"/>
      <c r="AF136" s="286"/>
      <c r="AG136" s="286"/>
      <c r="AH136" s="286"/>
      <c r="AI136" s="286"/>
      <c r="AJ136" s="286"/>
      <c r="AK136" s="286"/>
      <c r="AL136" s="286"/>
      <c r="AM136" s="286"/>
      <c r="AN136" s="286"/>
      <c r="AO136" s="286"/>
      <c r="AP136" s="286"/>
      <c r="AQ136" s="286"/>
      <c r="AR136" s="286"/>
      <c r="AS136" s="286"/>
      <c r="AT136" s="286"/>
      <c r="AU136" s="286"/>
      <c r="AV136" s="286"/>
      <c r="AW136" s="286"/>
      <c r="AX136" s="286"/>
      <c r="AY136" s="286"/>
      <c r="AZ136" s="286"/>
      <c r="BA136" s="286"/>
      <c r="BB136" s="286"/>
      <c r="BC136" s="286"/>
      <c r="BD136" s="286"/>
      <c r="BE136" s="286"/>
      <c r="BF136" s="286"/>
      <c r="BG136" s="286"/>
      <c r="BH136" s="286"/>
      <c r="BI136" s="286"/>
      <c r="BJ136" s="286"/>
      <c r="BK136" s="286"/>
      <c r="BL136" s="286"/>
      <c r="BM136" s="286"/>
      <c r="BN136" s="286"/>
      <c r="BO136" s="286"/>
      <c r="BP136" s="286"/>
      <c r="BQ136" s="286"/>
      <c r="BR136" s="286"/>
      <c r="BS136" s="286"/>
      <c r="BT136" s="286"/>
      <c r="BU136" s="286"/>
      <c r="BV136" s="286"/>
      <c r="BW136" s="286"/>
      <c r="BX136" s="286"/>
      <c r="BY136" s="286"/>
      <c r="BZ136" s="286"/>
      <c r="CA136" s="286"/>
      <c r="CB136" s="286"/>
      <c r="CC136" s="286"/>
      <c r="CD136" s="286"/>
      <c r="CE136" s="286"/>
      <c r="CF136" s="286"/>
      <c r="CG136" s="286"/>
      <c r="CH136" s="286"/>
      <c r="CI136" s="286"/>
      <c r="CJ136" s="286"/>
      <c r="CK136" s="286"/>
      <c r="CL136" s="286"/>
      <c r="CM136" s="286"/>
      <c r="CN136" s="286"/>
      <c r="CO136" s="286"/>
      <c r="CP136" s="286"/>
      <c r="CQ136" s="286"/>
      <c r="CR136" s="286"/>
      <c r="CS136" s="286"/>
      <c r="CT136" s="286"/>
      <c r="CU136" s="286"/>
    </row>
    <row r="137" spans="1:99" s="271" customFormat="1" x14ac:dyDescent="0.2">
      <c r="A137" s="30"/>
      <c r="B137" s="237"/>
      <c r="C137" s="238"/>
      <c r="D137" s="234"/>
      <c r="E137" s="238"/>
      <c r="F137" s="53"/>
      <c r="G137" s="239"/>
      <c r="H137" s="217"/>
      <c r="I137" s="218"/>
      <c r="J137" s="219"/>
      <c r="K137" s="286"/>
      <c r="L137" s="286"/>
      <c r="M137" s="286"/>
      <c r="N137" s="286"/>
      <c r="O137" s="286"/>
      <c r="P137" s="286"/>
      <c r="Q137" s="286"/>
      <c r="R137" s="286"/>
      <c r="S137" s="286"/>
      <c r="T137" s="286"/>
      <c r="U137" s="286"/>
      <c r="V137" s="286"/>
      <c r="W137" s="286"/>
      <c r="X137" s="286"/>
      <c r="Y137" s="286"/>
      <c r="Z137" s="286"/>
      <c r="AA137" s="286"/>
      <c r="AB137" s="286"/>
      <c r="AC137" s="286"/>
      <c r="AD137" s="286"/>
      <c r="AE137" s="286"/>
      <c r="AF137" s="286"/>
      <c r="AG137" s="286"/>
      <c r="AH137" s="286"/>
      <c r="AI137" s="286"/>
      <c r="AJ137" s="286"/>
      <c r="AK137" s="286"/>
      <c r="AL137" s="286"/>
      <c r="AM137" s="286"/>
      <c r="AN137" s="286"/>
      <c r="AO137" s="286"/>
      <c r="AP137" s="286"/>
      <c r="AQ137" s="286"/>
      <c r="AR137" s="286"/>
      <c r="AS137" s="286"/>
      <c r="AT137" s="286"/>
      <c r="AU137" s="286"/>
      <c r="AV137" s="286"/>
      <c r="AW137" s="286"/>
      <c r="AX137" s="286"/>
      <c r="AY137" s="286"/>
      <c r="AZ137" s="286"/>
      <c r="BA137" s="286"/>
      <c r="BB137" s="286"/>
      <c r="BC137" s="286"/>
      <c r="BD137" s="286"/>
      <c r="BE137" s="286"/>
      <c r="BF137" s="286"/>
      <c r="BG137" s="286"/>
      <c r="BH137" s="286"/>
      <c r="BI137" s="286"/>
      <c r="BJ137" s="286"/>
      <c r="BK137" s="286"/>
      <c r="BL137" s="286"/>
      <c r="BM137" s="286"/>
      <c r="BN137" s="286"/>
      <c r="BO137" s="286"/>
      <c r="BP137" s="286"/>
      <c r="BQ137" s="286"/>
      <c r="BR137" s="286"/>
      <c r="BS137" s="286"/>
      <c r="BT137" s="286"/>
      <c r="BU137" s="286"/>
      <c r="BV137" s="286"/>
      <c r="BW137" s="286"/>
      <c r="BX137" s="286"/>
      <c r="BY137" s="286"/>
      <c r="BZ137" s="286"/>
      <c r="CA137" s="286"/>
      <c r="CB137" s="286"/>
      <c r="CC137" s="286"/>
      <c r="CD137" s="286"/>
      <c r="CE137" s="286"/>
      <c r="CF137" s="286"/>
      <c r="CG137" s="286"/>
      <c r="CH137" s="286"/>
      <c r="CI137" s="286"/>
      <c r="CJ137" s="286"/>
      <c r="CK137" s="286"/>
      <c r="CL137" s="286"/>
      <c r="CM137" s="286"/>
      <c r="CN137" s="286"/>
      <c r="CO137" s="286"/>
      <c r="CP137" s="286"/>
      <c r="CQ137" s="286"/>
      <c r="CR137" s="286"/>
      <c r="CS137" s="286"/>
      <c r="CT137" s="286"/>
      <c r="CU137" s="286"/>
    </row>
    <row r="138" spans="1:99" s="271" customFormat="1" x14ac:dyDescent="0.2">
      <c r="A138" s="30"/>
      <c r="B138" s="237"/>
      <c r="C138" s="238"/>
      <c r="D138" s="234"/>
      <c r="E138" s="238"/>
      <c r="F138" s="53"/>
      <c r="G138" s="239"/>
      <c r="H138" s="217"/>
      <c r="I138" s="218"/>
      <c r="J138" s="219"/>
      <c r="K138" s="286"/>
      <c r="L138" s="286"/>
      <c r="M138" s="286"/>
      <c r="N138" s="286"/>
      <c r="O138" s="286"/>
      <c r="P138" s="286"/>
      <c r="Q138" s="286"/>
      <c r="R138" s="286"/>
      <c r="S138" s="286"/>
      <c r="T138" s="286"/>
      <c r="U138" s="286"/>
      <c r="V138" s="286"/>
      <c r="W138" s="286"/>
      <c r="X138" s="286"/>
      <c r="Y138" s="286"/>
      <c r="Z138" s="286"/>
      <c r="AA138" s="286"/>
      <c r="AB138" s="286"/>
      <c r="AC138" s="286"/>
      <c r="AD138" s="286"/>
      <c r="AE138" s="286"/>
      <c r="AF138" s="286"/>
      <c r="AG138" s="286"/>
      <c r="AH138" s="286"/>
      <c r="AI138" s="286"/>
      <c r="AJ138" s="286"/>
      <c r="AK138" s="286"/>
      <c r="AL138" s="286"/>
      <c r="AM138" s="286"/>
      <c r="AN138" s="286"/>
      <c r="AO138" s="286"/>
      <c r="AP138" s="286"/>
      <c r="AQ138" s="286"/>
      <c r="AR138" s="286"/>
      <c r="AS138" s="286"/>
      <c r="AT138" s="286"/>
      <c r="AU138" s="286"/>
      <c r="AV138" s="286"/>
      <c r="AW138" s="286"/>
      <c r="AX138" s="286"/>
      <c r="AY138" s="286"/>
      <c r="AZ138" s="286"/>
      <c r="BA138" s="286"/>
      <c r="BB138" s="286"/>
      <c r="BC138" s="286"/>
      <c r="BD138" s="286"/>
      <c r="BE138" s="286"/>
      <c r="BF138" s="286"/>
      <c r="BG138" s="286"/>
      <c r="BH138" s="286"/>
      <c r="BI138" s="286"/>
      <c r="BJ138" s="286"/>
      <c r="BK138" s="286"/>
      <c r="BL138" s="286"/>
      <c r="BM138" s="286"/>
      <c r="BN138" s="286"/>
      <c r="BO138" s="286"/>
      <c r="BP138" s="286"/>
      <c r="BQ138" s="286"/>
      <c r="BR138" s="286"/>
      <c r="BS138" s="286"/>
      <c r="BT138" s="286"/>
      <c r="BU138" s="286"/>
      <c r="BV138" s="286"/>
      <c r="BW138" s="286"/>
      <c r="BX138" s="286"/>
      <c r="BY138" s="286"/>
      <c r="BZ138" s="286"/>
      <c r="CA138" s="286"/>
      <c r="CB138" s="286"/>
      <c r="CC138" s="286"/>
      <c r="CD138" s="286"/>
      <c r="CE138" s="286"/>
      <c r="CF138" s="286"/>
      <c r="CG138" s="286"/>
      <c r="CH138" s="286"/>
      <c r="CI138" s="286"/>
      <c r="CJ138" s="286"/>
      <c r="CK138" s="286"/>
      <c r="CL138" s="286"/>
      <c r="CM138" s="286"/>
      <c r="CN138" s="286"/>
      <c r="CO138" s="286"/>
      <c r="CP138" s="286"/>
      <c r="CQ138" s="286"/>
      <c r="CR138" s="286"/>
      <c r="CS138" s="286"/>
      <c r="CT138" s="286"/>
      <c r="CU138" s="286"/>
    </row>
    <row r="139" spans="1:99" s="271" customFormat="1" x14ac:dyDescent="0.2">
      <c r="A139" s="30"/>
      <c r="B139" s="237"/>
      <c r="C139" s="238"/>
      <c r="D139" s="234"/>
      <c r="E139" s="238"/>
      <c r="F139" s="53"/>
      <c r="G139" s="239"/>
      <c r="H139" s="217"/>
      <c r="I139" s="218"/>
      <c r="J139" s="219"/>
      <c r="K139" s="286"/>
      <c r="L139" s="286"/>
      <c r="M139" s="286"/>
      <c r="N139" s="286"/>
      <c r="O139" s="286"/>
      <c r="P139" s="286"/>
      <c r="Q139" s="286"/>
      <c r="R139" s="286"/>
      <c r="S139" s="286"/>
      <c r="T139" s="286"/>
      <c r="U139" s="286"/>
      <c r="V139" s="286"/>
      <c r="W139" s="286"/>
      <c r="X139" s="286"/>
      <c r="Y139" s="286"/>
      <c r="Z139" s="286"/>
      <c r="AA139" s="286"/>
      <c r="AB139" s="286"/>
      <c r="AC139" s="286"/>
      <c r="AD139" s="286"/>
      <c r="AE139" s="286"/>
      <c r="AF139" s="286"/>
      <c r="AG139" s="286"/>
      <c r="AH139" s="286"/>
      <c r="AI139" s="286"/>
      <c r="AJ139" s="286"/>
      <c r="AK139" s="286"/>
      <c r="AL139" s="286"/>
      <c r="AM139" s="286"/>
      <c r="AN139" s="286"/>
      <c r="AO139" s="286"/>
      <c r="AP139" s="286"/>
      <c r="AQ139" s="286"/>
      <c r="AR139" s="286"/>
      <c r="AS139" s="286"/>
      <c r="AT139" s="286"/>
      <c r="AU139" s="286"/>
      <c r="AV139" s="286"/>
      <c r="AW139" s="286"/>
      <c r="AX139" s="286"/>
      <c r="AY139" s="286"/>
      <c r="AZ139" s="286"/>
      <c r="BA139" s="286"/>
      <c r="BB139" s="286"/>
      <c r="BC139" s="286"/>
      <c r="BD139" s="286"/>
      <c r="BE139" s="286"/>
      <c r="BF139" s="286"/>
      <c r="BG139" s="286"/>
      <c r="BH139" s="286"/>
      <c r="BI139" s="286"/>
      <c r="BJ139" s="286"/>
      <c r="BK139" s="286"/>
      <c r="BL139" s="286"/>
      <c r="BM139" s="286"/>
      <c r="BN139" s="286"/>
      <c r="BO139" s="286"/>
      <c r="BP139" s="286"/>
      <c r="BQ139" s="286"/>
      <c r="BR139" s="286"/>
      <c r="BS139" s="286"/>
      <c r="BT139" s="286"/>
      <c r="BU139" s="286"/>
      <c r="BV139" s="286"/>
      <c r="BW139" s="286"/>
      <c r="BX139" s="286"/>
      <c r="BY139" s="286"/>
      <c r="BZ139" s="286"/>
      <c r="CA139" s="286"/>
      <c r="CB139" s="286"/>
      <c r="CC139" s="286"/>
      <c r="CD139" s="286"/>
      <c r="CE139" s="286"/>
      <c r="CF139" s="286"/>
      <c r="CG139" s="286"/>
      <c r="CH139" s="286"/>
      <c r="CI139" s="286"/>
      <c r="CJ139" s="286"/>
      <c r="CK139" s="286"/>
      <c r="CL139" s="286"/>
      <c r="CM139" s="286"/>
      <c r="CN139" s="286"/>
      <c r="CO139" s="286"/>
      <c r="CP139" s="286"/>
      <c r="CQ139" s="286"/>
      <c r="CR139" s="286"/>
      <c r="CS139" s="286"/>
      <c r="CT139" s="286"/>
      <c r="CU139" s="286"/>
    </row>
    <row r="140" spans="1:99" s="271" customFormat="1" x14ac:dyDescent="0.2">
      <c r="A140" s="30"/>
      <c r="B140" s="237"/>
      <c r="C140" s="238"/>
      <c r="D140" s="234"/>
      <c r="E140" s="238"/>
      <c r="F140" s="53"/>
      <c r="G140" s="239"/>
      <c r="H140" s="217"/>
      <c r="I140" s="218"/>
      <c r="J140" s="219"/>
      <c r="K140" s="286"/>
      <c r="L140" s="286"/>
      <c r="M140" s="286"/>
      <c r="N140" s="286"/>
      <c r="O140" s="286"/>
      <c r="P140" s="286"/>
      <c r="Q140" s="286"/>
      <c r="R140" s="286"/>
      <c r="S140" s="286"/>
      <c r="T140" s="286"/>
      <c r="U140" s="286"/>
      <c r="V140" s="286"/>
      <c r="W140" s="286"/>
      <c r="X140" s="286"/>
      <c r="Y140" s="286"/>
      <c r="Z140" s="286"/>
      <c r="AA140" s="286"/>
      <c r="AB140" s="286"/>
      <c r="AC140" s="286"/>
      <c r="AD140" s="286"/>
      <c r="AE140" s="286"/>
      <c r="AF140" s="286"/>
      <c r="AG140" s="286"/>
      <c r="AH140" s="286"/>
      <c r="AI140" s="286"/>
      <c r="AJ140" s="286"/>
      <c r="AK140" s="286"/>
      <c r="AL140" s="286"/>
      <c r="AM140" s="286"/>
      <c r="AN140" s="286"/>
      <c r="AO140" s="286"/>
      <c r="AP140" s="286"/>
      <c r="AQ140" s="286"/>
      <c r="AR140" s="286"/>
      <c r="AS140" s="286"/>
      <c r="AT140" s="286"/>
      <c r="AU140" s="286"/>
      <c r="AV140" s="286"/>
      <c r="AW140" s="286"/>
      <c r="AX140" s="286"/>
      <c r="AY140" s="286"/>
      <c r="AZ140" s="286"/>
      <c r="BA140" s="286"/>
      <c r="BB140" s="286"/>
      <c r="BC140" s="286"/>
      <c r="BD140" s="286"/>
      <c r="BE140" s="286"/>
      <c r="BF140" s="286"/>
      <c r="BG140" s="286"/>
      <c r="BH140" s="286"/>
      <c r="BI140" s="286"/>
      <c r="BJ140" s="286"/>
      <c r="BK140" s="286"/>
      <c r="BL140" s="286"/>
      <c r="BM140" s="286"/>
      <c r="BN140" s="286"/>
      <c r="BO140" s="286"/>
      <c r="BP140" s="286"/>
      <c r="BQ140" s="286"/>
      <c r="BR140" s="286"/>
      <c r="BS140" s="286"/>
      <c r="BT140" s="286"/>
      <c r="BU140" s="286"/>
      <c r="BV140" s="286"/>
      <c r="BW140" s="286"/>
      <c r="BX140" s="286"/>
      <c r="BY140" s="286"/>
      <c r="BZ140" s="286"/>
      <c r="CA140" s="286"/>
      <c r="CB140" s="286"/>
      <c r="CC140" s="286"/>
      <c r="CD140" s="286"/>
      <c r="CE140" s="286"/>
      <c r="CF140" s="286"/>
      <c r="CG140" s="286"/>
      <c r="CH140" s="286"/>
      <c r="CI140" s="286"/>
      <c r="CJ140" s="286"/>
      <c r="CK140" s="286"/>
      <c r="CL140" s="286"/>
      <c r="CM140" s="286"/>
      <c r="CN140" s="286"/>
      <c r="CO140" s="286"/>
      <c r="CP140" s="286"/>
      <c r="CQ140" s="286"/>
      <c r="CR140" s="286"/>
      <c r="CS140" s="286"/>
      <c r="CT140" s="286"/>
      <c r="CU140" s="286"/>
    </row>
    <row r="141" spans="1:99" s="271" customFormat="1" x14ac:dyDescent="0.2">
      <c r="A141" s="30"/>
      <c r="B141" s="237"/>
      <c r="C141" s="238"/>
      <c r="D141" s="234"/>
      <c r="E141" s="238"/>
      <c r="F141" s="53"/>
      <c r="G141" s="239"/>
      <c r="H141" s="217"/>
      <c r="I141" s="218"/>
      <c r="J141" s="219"/>
      <c r="K141" s="286"/>
      <c r="L141" s="286"/>
      <c r="M141" s="286"/>
      <c r="N141" s="286"/>
      <c r="O141" s="286"/>
      <c r="P141" s="286"/>
      <c r="Q141" s="286"/>
      <c r="R141" s="286"/>
      <c r="S141" s="286"/>
      <c r="T141" s="286"/>
      <c r="U141" s="286"/>
      <c r="V141" s="286"/>
      <c r="W141" s="286"/>
      <c r="X141" s="286"/>
      <c r="Y141" s="286"/>
      <c r="Z141" s="286"/>
      <c r="AA141" s="286"/>
      <c r="AB141" s="286"/>
      <c r="AC141" s="286"/>
      <c r="AD141" s="286"/>
      <c r="AE141" s="286"/>
      <c r="AF141" s="286"/>
      <c r="AG141" s="286"/>
      <c r="AH141" s="286"/>
      <c r="AI141" s="286"/>
      <c r="AJ141" s="286"/>
      <c r="AK141" s="286"/>
      <c r="AL141" s="286"/>
      <c r="AM141" s="286"/>
      <c r="AN141" s="286"/>
      <c r="AO141" s="286"/>
      <c r="AP141" s="286"/>
      <c r="AQ141" s="286"/>
      <c r="AR141" s="286"/>
      <c r="AS141" s="286"/>
      <c r="AT141" s="286"/>
      <c r="AU141" s="286"/>
      <c r="AV141" s="286"/>
      <c r="AW141" s="286"/>
      <c r="AX141" s="286"/>
      <c r="AY141" s="286"/>
      <c r="AZ141" s="286"/>
      <c r="BA141" s="286"/>
      <c r="BB141" s="286"/>
      <c r="BC141" s="286"/>
      <c r="BD141" s="286"/>
      <c r="BE141" s="286"/>
      <c r="BF141" s="286"/>
      <c r="BG141" s="286"/>
      <c r="BH141" s="286"/>
      <c r="BI141" s="286"/>
      <c r="BJ141" s="286"/>
      <c r="BK141" s="286"/>
      <c r="BL141" s="286"/>
      <c r="BM141" s="286"/>
      <c r="BN141" s="286"/>
      <c r="BO141" s="286"/>
      <c r="BP141" s="286"/>
      <c r="BQ141" s="286"/>
      <c r="BR141" s="286"/>
      <c r="BS141" s="286"/>
      <c r="BT141" s="286"/>
      <c r="BU141" s="286"/>
      <c r="BV141" s="286"/>
      <c r="BW141" s="286"/>
      <c r="BX141" s="286"/>
      <c r="BY141" s="286"/>
      <c r="BZ141" s="286"/>
      <c r="CA141" s="286"/>
      <c r="CB141" s="286"/>
      <c r="CC141" s="286"/>
      <c r="CD141" s="286"/>
      <c r="CE141" s="286"/>
      <c r="CF141" s="286"/>
      <c r="CG141" s="286"/>
      <c r="CH141" s="286"/>
      <c r="CI141" s="286"/>
      <c r="CJ141" s="286"/>
      <c r="CK141" s="286"/>
      <c r="CL141" s="286"/>
      <c r="CM141" s="286"/>
      <c r="CN141" s="286"/>
      <c r="CO141" s="286"/>
      <c r="CP141" s="286"/>
      <c r="CQ141" s="286"/>
      <c r="CR141" s="286"/>
      <c r="CS141" s="286"/>
      <c r="CT141" s="286"/>
      <c r="CU141" s="286"/>
    </row>
    <row r="142" spans="1:99" s="271" customFormat="1" x14ac:dyDescent="0.2">
      <c r="A142" s="30"/>
      <c r="B142" s="237"/>
      <c r="C142" s="238"/>
      <c r="D142" s="234"/>
      <c r="E142" s="238"/>
      <c r="F142" s="53"/>
      <c r="G142" s="239"/>
      <c r="H142" s="217"/>
      <c r="I142" s="218"/>
      <c r="J142" s="219"/>
      <c r="K142" s="286"/>
      <c r="L142" s="286"/>
      <c r="M142" s="286"/>
      <c r="N142" s="286"/>
      <c r="O142" s="286"/>
      <c r="P142" s="286"/>
      <c r="Q142" s="286"/>
      <c r="R142" s="286"/>
      <c r="S142" s="286"/>
      <c r="T142" s="286"/>
      <c r="U142" s="286"/>
      <c r="V142" s="286"/>
      <c r="W142" s="286"/>
      <c r="X142" s="286"/>
      <c r="Y142" s="286"/>
      <c r="Z142" s="286"/>
      <c r="AA142" s="286"/>
      <c r="AB142" s="286"/>
      <c r="AC142" s="286"/>
      <c r="AD142" s="286"/>
      <c r="AE142" s="286"/>
      <c r="AF142" s="286"/>
      <c r="AG142" s="286"/>
      <c r="AH142" s="286"/>
      <c r="AI142" s="286"/>
      <c r="AJ142" s="286"/>
      <c r="AK142" s="286"/>
      <c r="AL142" s="286"/>
      <c r="AM142" s="286"/>
      <c r="AN142" s="286"/>
      <c r="AO142" s="286"/>
      <c r="AP142" s="286"/>
      <c r="AQ142" s="286"/>
      <c r="AR142" s="286"/>
      <c r="AS142" s="286"/>
      <c r="AT142" s="286"/>
      <c r="AU142" s="286"/>
      <c r="AV142" s="286"/>
      <c r="AW142" s="286"/>
      <c r="AX142" s="286"/>
      <c r="AY142" s="286"/>
      <c r="AZ142" s="286"/>
      <c r="BA142" s="286"/>
      <c r="BB142" s="286"/>
      <c r="BC142" s="286"/>
      <c r="BD142" s="286"/>
      <c r="BE142" s="286"/>
      <c r="BF142" s="286"/>
      <c r="BG142" s="286"/>
      <c r="BH142" s="286"/>
      <c r="BI142" s="286"/>
      <c r="BJ142" s="286"/>
      <c r="BK142" s="286"/>
      <c r="BL142" s="286"/>
      <c r="BM142" s="286"/>
      <c r="BN142" s="286"/>
      <c r="BO142" s="286"/>
      <c r="BP142" s="286"/>
      <c r="BQ142" s="286"/>
      <c r="BR142" s="286"/>
      <c r="BS142" s="286"/>
      <c r="BT142" s="286"/>
      <c r="BU142" s="286"/>
      <c r="BV142" s="286"/>
      <c r="BW142" s="286"/>
      <c r="BX142" s="286"/>
      <c r="BY142" s="286"/>
      <c r="BZ142" s="286"/>
      <c r="CA142" s="286"/>
      <c r="CB142" s="286"/>
      <c r="CC142" s="286"/>
      <c r="CD142" s="286"/>
      <c r="CE142" s="286"/>
      <c r="CF142" s="286"/>
      <c r="CG142" s="286"/>
      <c r="CH142" s="286"/>
      <c r="CI142" s="286"/>
      <c r="CJ142" s="286"/>
      <c r="CK142" s="286"/>
      <c r="CL142" s="286"/>
      <c r="CM142" s="286"/>
      <c r="CN142" s="286"/>
      <c r="CO142" s="286"/>
      <c r="CP142" s="286"/>
      <c r="CQ142" s="286"/>
      <c r="CR142" s="286"/>
      <c r="CS142" s="286"/>
      <c r="CT142" s="286"/>
      <c r="CU142" s="286"/>
    </row>
    <row r="143" spans="1:99" s="271" customFormat="1" x14ac:dyDescent="0.2">
      <c r="A143" s="30"/>
      <c r="B143" s="237"/>
      <c r="C143" s="238"/>
      <c r="D143" s="234"/>
      <c r="E143" s="238"/>
      <c r="F143" s="53"/>
      <c r="G143" s="239"/>
      <c r="H143" s="217"/>
      <c r="I143" s="218"/>
      <c r="J143" s="219"/>
      <c r="K143" s="286"/>
      <c r="L143" s="286"/>
      <c r="M143" s="286"/>
      <c r="N143" s="286"/>
      <c r="O143" s="286"/>
      <c r="P143" s="286"/>
      <c r="Q143" s="286"/>
      <c r="R143" s="286"/>
      <c r="S143" s="286"/>
      <c r="T143" s="286"/>
      <c r="U143" s="286"/>
      <c r="V143" s="286"/>
      <c r="W143" s="286"/>
      <c r="X143" s="286"/>
      <c r="Y143" s="286"/>
      <c r="Z143" s="286"/>
      <c r="AA143" s="286"/>
      <c r="AB143" s="286"/>
      <c r="AC143" s="286"/>
      <c r="AD143" s="286"/>
      <c r="AE143" s="286"/>
      <c r="AF143" s="286"/>
      <c r="AG143" s="286"/>
      <c r="AH143" s="286"/>
      <c r="AI143" s="286"/>
      <c r="AJ143" s="286"/>
      <c r="AK143" s="286"/>
      <c r="AL143" s="286"/>
      <c r="AM143" s="286"/>
      <c r="AN143" s="286"/>
      <c r="AO143" s="286"/>
      <c r="AP143" s="286"/>
      <c r="AQ143" s="286"/>
      <c r="AR143" s="286"/>
      <c r="AS143" s="286"/>
      <c r="AT143" s="286"/>
      <c r="AU143" s="286"/>
      <c r="AV143" s="286"/>
      <c r="AW143" s="286"/>
      <c r="AX143" s="286"/>
      <c r="AY143" s="286"/>
      <c r="AZ143" s="286"/>
      <c r="BA143" s="286"/>
      <c r="BB143" s="286"/>
      <c r="BC143" s="286"/>
      <c r="BD143" s="286"/>
      <c r="BE143" s="286"/>
      <c r="BF143" s="286"/>
      <c r="BG143" s="286"/>
      <c r="BH143" s="286"/>
      <c r="BI143" s="286"/>
      <c r="BJ143" s="286"/>
      <c r="BK143" s="286"/>
      <c r="BL143" s="286"/>
      <c r="BM143" s="286"/>
      <c r="BN143" s="286"/>
      <c r="BO143" s="286"/>
      <c r="BP143" s="286"/>
      <c r="BQ143" s="286"/>
      <c r="BR143" s="286"/>
      <c r="BS143" s="286"/>
      <c r="BT143" s="286"/>
      <c r="BU143" s="286"/>
      <c r="BV143" s="286"/>
      <c r="BW143" s="286"/>
      <c r="BX143" s="286"/>
      <c r="BY143" s="286"/>
      <c r="BZ143" s="286"/>
      <c r="CA143" s="286"/>
      <c r="CB143" s="286"/>
      <c r="CC143" s="286"/>
      <c r="CD143" s="286"/>
      <c r="CE143" s="286"/>
      <c r="CF143" s="286"/>
      <c r="CG143" s="286"/>
      <c r="CH143" s="286"/>
      <c r="CI143" s="286"/>
      <c r="CJ143" s="286"/>
      <c r="CK143" s="286"/>
      <c r="CL143" s="286"/>
      <c r="CM143" s="286"/>
      <c r="CN143" s="286"/>
      <c r="CO143" s="286"/>
      <c r="CP143" s="286"/>
      <c r="CQ143" s="286"/>
      <c r="CR143" s="286"/>
      <c r="CS143" s="286"/>
      <c r="CT143" s="286"/>
      <c r="CU143" s="286"/>
    </row>
    <row r="144" spans="1:99" s="271" customFormat="1" x14ac:dyDescent="0.2">
      <c r="A144" s="30"/>
      <c r="B144" s="237"/>
      <c r="C144" s="238"/>
      <c r="D144" s="234"/>
      <c r="E144" s="238"/>
      <c r="F144" s="53"/>
      <c r="G144" s="239"/>
      <c r="H144" s="217"/>
      <c r="I144" s="218"/>
      <c r="J144" s="219"/>
      <c r="K144" s="286"/>
      <c r="L144" s="286"/>
      <c r="M144" s="286"/>
      <c r="N144" s="286"/>
      <c r="O144" s="286"/>
      <c r="P144" s="286"/>
      <c r="Q144" s="286"/>
      <c r="R144" s="286"/>
      <c r="S144" s="286"/>
      <c r="T144" s="286"/>
      <c r="U144" s="286"/>
      <c r="V144" s="286"/>
      <c r="W144" s="286"/>
      <c r="X144" s="286"/>
      <c r="Y144" s="286"/>
      <c r="Z144" s="286"/>
      <c r="AA144" s="286"/>
      <c r="AB144" s="286"/>
      <c r="AC144" s="286"/>
      <c r="AD144" s="286"/>
      <c r="AE144" s="286"/>
      <c r="AF144" s="286"/>
      <c r="AG144" s="286"/>
      <c r="AH144" s="286"/>
      <c r="AI144" s="286"/>
      <c r="AJ144" s="286"/>
      <c r="AK144" s="286"/>
      <c r="AL144" s="286"/>
      <c r="AM144" s="286"/>
      <c r="AN144" s="286"/>
      <c r="AO144" s="286"/>
      <c r="AP144" s="286"/>
      <c r="AQ144" s="286"/>
      <c r="AR144" s="286"/>
      <c r="AS144" s="286"/>
      <c r="AT144" s="286"/>
      <c r="AU144" s="286"/>
      <c r="AV144" s="286"/>
      <c r="AW144" s="286"/>
      <c r="AX144" s="286"/>
      <c r="AY144" s="286"/>
      <c r="AZ144" s="286"/>
      <c r="BA144" s="286"/>
      <c r="BB144" s="286"/>
      <c r="BC144" s="286"/>
      <c r="BD144" s="286"/>
      <c r="BE144" s="286"/>
      <c r="BF144" s="286"/>
      <c r="BG144" s="286"/>
      <c r="BH144" s="286"/>
      <c r="BI144" s="286"/>
      <c r="BJ144" s="286"/>
      <c r="BK144" s="286"/>
      <c r="BL144" s="286"/>
      <c r="BM144" s="286"/>
      <c r="BN144" s="286"/>
      <c r="BO144" s="286"/>
      <c r="BP144" s="286"/>
      <c r="BQ144" s="286"/>
      <c r="BR144" s="286"/>
      <c r="BS144" s="286"/>
      <c r="BT144" s="286"/>
      <c r="BU144" s="286"/>
      <c r="BV144" s="286"/>
      <c r="BW144" s="286"/>
      <c r="BX144" s="286"/>
      <c r="BY144" s="286"/>
      <c r="BZ144" s="286"/>
      <c r="CA144" s="286"/>
      <c r="CB144" s="286"/>
      <c r="CC144" s="286"/>
      <c r="CD144" s="286"/>
      <c r="CE144" s="286"/>
      <c r="CF144" s="286"/>
      <c r="CG144" s="286"/>
      <c r="CH144" s="286"/>
      <c r="CI144" s="286"/>
      <c r="CJ144" s="286"/>
      <c r="CK144" s="286"/>
      <c r="CL144" s="286"/>
      <c r="CM144" s="286"/>
      <c r="CN144" s="286"/>
      <c r="CO144" s="286"/>
      <c r="CP144" s="286"/>
      <c r="CQ144" s="286"/>
      <c r="CR144" s="286"/>
      <c r="CS144" s="286"/>
      <c r="CT144" s="286"/>
      <c r="CU144" s="286"/>
    </row>
    <row r="145" spans="1:99" s="271" customFormat="1" x14ac:dyDescent="0.2">
      <c r="A145" s="30"/>
      <c r="B145" s="237"/>
      <c r="C145" s="238"/>
      <c r="D145" s="234"/>
      <c r="E145" s="238"/>
      <c r="F145" s="53"/>
      <c r="G145" s="239"/>
      <c r="H145" s="217"/>
      <c r="I145" s="218"/>
      <c r="J145" s="219"/>
      <c r="K145" s="286"/>
      <c r="L145" s="286"/>
      <c r="M145" s="286"/>
      <c r="N145" s="286"/>
      <c r="O145" s="286"/>
      <c r="P145" s="286"/>
      <c r="Q145" s="286"/>
      <c r="R145" s="286"/>
      <c r="S145" s="286"/>
      <c r="T145" s="286"/>
      <c r="U145" s="286"/>
      <c r="V145" s="286"/>
      <c r="W145" s="286"/>
      <c r="X145" s="286"/>
      <c r="Y145" s="286"/>
      <c r="Z145" s="286"/>
      <c r="AA145" s="286"/>
      <c r="AB145" s="286"/>
      <c r="AC145" s="286"/>
      <c r="AD145" s="286"/>
      <c r="AE145" s="286"/>
      <c r="AF145" s="286"/>
      <c r="AG145" s="286"/>
      <c r="AH145" s="286"/>
      <c r="AI145" s="286"/>
      <c r="AJ145" s="286"/>
      <c r="AK145" s="286"/>
      <c r="AL145" s="286"/>
      <c r="AM145" s="286"/>
      <c r="AN145" s="286"/>
      <c r="AO145" s="286"/>
      <c r="AP145" s="286"/>
      <c r="AQ145" s="286"/>
      <c r="AR145" s="286"/>
      <c r="AS145" s="286"/>
      <c r="AT145" s="286"/>
      <c r="AU145" s="286"/>
      <c r="AV145" s="286"/>
      <c r="AW145" s="286"/>
      <c r="AX145" s="286"/>
      <c r="AY145" s="286"/>
      <c r="AZ145" s="286"/>
      <c r="BA145" s="286"/>
      <c r="BB145" s="286"/>
      <c r="BC145" s="286"/>
      <c r="BD145" s="286"/>
      <c r="BE145" s="286"/>
      <c r="BF145" s="286"/>
      <c r="BG145" s="286"/>
      <c r="BH145" s="286"/>
      <c r="BI145" s="286"/>
      <c r="BJ145" s="286"/>
      <c r="BK145" s="286"/>
      <c r="BL145" s="286"/>
      <c r="BM145" s="286"/>
      <c r="BN145" s="286"/>
      <c r="BO145" s="286"/>
      <c r="BP145" s="286"/>
      <c r="BQ145" s="286"/>
      <c r="BR145" s="286"/>
      <c r="BS145" s="286"/>
      <c r="BT145" s="286"/>
      <c r="BU145" s="286"/>
      <c r="BV145" s="286"/>
      <c r="BW145" s="286"/>
      <c r="BX145" s="286"/>
      <c r="BY145" s="286"/>
      <c r="BZ145" s="286"/>
      <c r="CA145" s="286"/>
      <c r="CB145" s="286"/>
      <c r="CC145" s="286"/>
      <c r="CD145" s="286"/>
      <c r="CE145" s="286"/>
      <c r="CF145" s="286"/>
      <c r="CG145" s="286"/>
      <c r="CH145" s="286"/>
      <c r="CI145" s="286"/>
      <c r="CJ145" s="286"/>
      <c r="CK145" s="286"/>
      <c r="CL145" s="286"/>
      <c r="CM145" s="286"/>
      <c r="CN145" s="286"/>
      <c r="CO145" s="286"/>
      <c r="CP145" s="286"/>
      <c r="CQ145" s="286"/>
      <c r="CR145" s="286"/>
      <c r="CS145" s="286"/>
      <c r="CT145" s="286"/>
      <c r="CU145" s="286"/>
    </row>
    <row r="146" spans="1:99" s="110" customFormat="1" x14ac:dyDescent="0.2">
      <c r="A146" s="30" t="s">
        <v>4</v>
      </c>
      <c r="B146" s="83"/>
      <c r="C146" s="84"/>
      <c r="D146" s="84"/>
      <c r="E146" s="84"/>
      <c r="F146" s="85"/>
      <c r="G146" s="86"/>
      <c r="H146" s="229"/>
      <c r="I146" s="241"/>
      <c r="J146" s="89"/>
    </row>
    <row r="147" spans="1:99" s="110" customFormat="1" ht="12" x14ac:dyDescent="0.2">
      <c r="A147" s="30" t="s">
        <v>4</v>
      </c>
      <c r="B147" s="90" t="s">
        <v>3857</v>
      </c>
      <c r="C147" s="242"/>
      <c r="D147" s="242"/>
      <c r="E147" s="242"/>
      <c r="F147" s="243"/>
      <c r="G147" s="30"/>
      <c r="H147" s="230"/>
      <c r="I147" s="244"/>
      <c r="J147" s="198">
        <f>SUM(J82:J145)</f>
        <v>0</v>
      </c>
    </row>
    <row r="148" spans="1:99" s="110" customFormat="1" x14ac:dyDescent="0.2">
      <c r="A148" s="30" t="s">
        <v>4</v>
      </c>
      <c r="B148" s="96"/>
      <c r="C148" s="97"/>
      <c r="D148" s="97"/>
      <c r="E148" s="97"/>
      <c r="F148" s="98"/>
      <c r="G148" s="99"/>
      <c r="H148" s="231"/>
      <c r="I148" s="245"/>
      <c r="J148" s="102"/>
    </row>
  </sheetData>
  <sheetProtection algorithmName="SHA-512" hashValue="z7P7hKfoB0AXr9S/JLsKpA4E7GAnCu1viojKrt2+Dz+owex9aAusG6S0CLEPRjsP6Bs6X8fsikeqie24tsxRDA==" saltValue="ayq7rG3wQoFnxAz+txHgxw==" spinCount="100000" sheet="1" objects="1" scenarios="1"/>
  <dataConsolidate link="1"/>
  <phoneticPr fontId="33" type="noConversion"/>
  <dataValidations disablePrompts="1" count="1">
    <dataValidation type="list" showInputMessage="1" showErrorMessage="1" sqref="G79:G84" xr:uid="{2EA7814F-A1BD-4492-A9A3-DA0076510FEB}">
      <formula1>"-,No,m,m²,m³,%,Prov Sum,Lump Sum,Sum, Litre, hour, day"</formula1>
    </dataValidation>
  </dataValidations>
  <pageMargins left="0.59055118110236227" right="0.19685039370078741" top="0.59055118110236227" bottom="0.59055118110236227" header="0.19685039370078741" footer="0.19685039370078741"/>
  <pageSetup paperSize="9" firstPageNumber="6" orientation="portrait" cellComments="atEnd" r:id="rId1"/>
  <headerFooter>
    <oddFooter>&amp;RC3-&amp;P</oddFooter>
  </headerFooter>
  <rowBreaks count="1" manualBreakCount="1">
    <brk id="8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tabColor rgb="FFFF0000"/>
  </sheetPr>
  <dimension ref="A1:I147"/>
  <sheetViews>
    <sheetView view="pageBreakPreview" topLeftCell="A59" zoomScaleNormal="75" zoomScaleSheetLayoutView="100" workbookViewId="0">
      <selection activeCell="M119" sqref="M119"/>
    </sheetView>
  </sheetViews>
  <sheetFormatPr defaultColWidth="9.109375" defaultRowHeight="11.4" x14ac:dyDescent="0.2"/>
  <cols>
    <col min="1" max="1" width="8.33203125" style="252" customWidth="1"/>
    <col min="2" max="2" width="10.5546875" style="252" customWidth="1"/>
    <col min="3" max="3" width="3.33203125" style="253" customWidth="1"/>
    <col min="4" max="4" width="3.33203125" style="252" customWidth="1"/>
    <col min="5" max="5" width="33.6640625" style="254" customWidth="1"/>
    <col min="6" max="6" width="9.6640625" style="117" customWidth="1"/>
    <col min="7" max="7" width="8.6640625" style="117" customWidth="1"/>
    <col min="8" max="8" width="9.6640625" style="255" customWidth="1"/>
    <col min="9" max="9" width="10.6640625" style="255" customWidth="1"/>
    <col min="10" max="16384" width="9.109375" style="117"/>
  </cols>
  <sheetData>
    <row r="1" spans="1:9" ht="12" x14ac:dyDescent="0.2">
      <c r="A1" s="128"/>
      <c r="B1" s="128"/>
      <c r="C1" s="23"/>
      <c r="D1" s="23"/>
      <c r="E1" s="23"/>
      <c r="F1" s="23"/>
      <c r="G1" s="24"/>
      <c r="H1" s="24"/>
      <c r="I1" s="25"/>
    </row>
    <row r="2" spans="1:9" s="108" customFormat="1" ht="12" x14ac:dyDescent="0.25">
      <c r="A2" s="128" t="s">
        <v>4384</v>
      </c>
      <c r="B2" s="128" t="s">
        <v>21</v>
      </c>
      <c r="C2" s="23"/>
      <c r="D2" s="23"/>
      <c r="E2" s="23"/>
      <c r="F2" s="23" t="s">
        <v>20</v>
      </c>
      <c r="G2" s="24"/>
      <c r="H2" s="24"/>
      <c r="I2" s="25" t="s">
        <v>4379</v>
      </c>
    </row>
    <row r="3" spans="1:9" s="108" customFormat="1" ht="12" x14ac:dyDescent="0.25">
      <c r="A3" s="128"/>
      <c r="B3" s="128"/>
      <c r="C3" s="23"/>
      <c r="D3" s="23"/>
      <c r="E3" s="23"/>
      <c r="F3" s="23"/>
      <c r="G3" s="24"/>
      <c r="H3" s="24"/>
      <c r="I3" s="25"/>
    </row>
    <row r="4" spans="1:9" s="110" customFormat="1" ht="12" x14ac:dyDescent="0.2">
      <c r="A4" s="118"/>
      <c r="B4" s="124"/>
      <c r="C4" s="124"/>
      <c r="D4" s="121"/>
      <c r="E4" s="32"/>
      <c r="F4" s="33"/>
      <c r="G4" s="34"/>
      <c r="H4" s="34"/>
      <c r="I4" s="34"/>
    </row>
    <row r="5" spans="1:9" s="110" customFormat="1" ht="12" x14ac:dyDescent="0.2">
      <c r="A5" s="204" t="s">
        <v>54</v>
      </c>
      <c r="B5" s="205"/>
      <c r="C5" s="205"/>
      <c r="D5" s="206"/>
      <c r="E5" s="207" t="s">
        <v>46</v>
      </c>
      <c r="F5" s="207" t="s">
        <v>47</v>
      </c>
      <c r="G5" s="208" t="s">
        <v>3848</v>
      </c>
      <c r="H5" s="208" t="s">
        <v>49</v>
      </c>
      <c r="I5" s="208" t="s">
        <v>3849</v>
      </c>
    </row>
    <row r="6" spans="1:9" s="110" customFormat="1" ht="12" x14ac:dyDescent="0.2">
      <c r="A6" s="209"/>
      <c r="B6" s="210"/>
      <c r="C6" s="210"/>
      <c r="D6" s="211"/>
      <c r="E6" s="212"/>
      <c r="F6" s="212"/>
      <c r="G6" s="213"/>
      <c r="H6" s="213"/>
      <c r="I6" s="213"/>
    </row>
    <row r="7" spans="1:9" ht="12" x14ac:dyDescent="0.2">
      <c r="A7" s="240" t="s">
        <v>224</v>
      </c>
      <c r="B7" s="233"/>
      <c r="C7" s="234"/>
      <c r="D7" s="235"/>
      <c r="E7" s="43" t="s">
        <v>225</v>
      </c>
      <c r="F7" s="236" t="s">
        <v>18</v>
      </c>
      <c r="G7" s="214">
        <v>18</v>
      </c>
      <c r="H7" s="56"/>
      <c r="I7" s="216">
        <f>IF(ISNUMBER(G7),G7*H7,IF(G7="-","rate only"," "))</f>
        <v>0</v>
      </c>
    </row>
    <row r="8" spans="1:9" x14ac:dyDescent="0.2">
      <c r="A8" s="237"/>
      <c r="B8" s="238"/>
      <c r="C8" s="234"/>
      <c r="D8" s="238"/>
      <c r="E8" s="53"/>
      <c r="F8" s="239"/>
      <c r="G8" s="217"/>
      <c r="H8" s="218"/>
      <c r="I8" s="219"/>
    </row>
    <row r="9" spans="1:9" ht="12" x14ac:dyDescent="0.2">
      <c r="A9" s="240" t="s">
        <v>226</v>
      </c>
      <c r="B9" s="233"/>
      <c r="C9" s="234"/>
      <c r="D9" s="235"/>
      <c r="E9" s="43" t="s">
        <v>227</v>
      </c>
      <c r="F9" s="236" t="s">
        <v>18</v>
      </c>
      <c r="G9" s="214">
        <v>18</v>
      </c>
      <c r="H9" s="56"/>
      <c r="I9" s="216">
        <f>IF(ISNUMBER(G9),G9*H9,IF(G9="-","rate only"," "))</f>
        <v>0</v>
      </c>
    </row>
    <row r="10" spans="1:9" x14ac:dyDescent="0.2">
      <c r="A10" s="237"/>
      <c r="B10" s="238"/>
      <c r="C10" s="234"/>
      <c r="D10" s="238"/>
      <c r="E10" s="53"/>
      <c r="F10" s="239"/>
      <c r="G10" s="217"/>
      <c r="H10" s="218"/>
      <c r="I10" s="219"/>
    </row>
    <row r="11" spans="1:9" ht="12" x14ac:dyDescent="0.2">
      <c r="A11" s="240" t="s">
        <v>228</v>
      </c>
      <c r="B11" s="233"/>
      <c r="C11" s="234"/>
      <c r="D11" s="235"/>
      <c r="E11" s="43" t="s">
        <v>3554</v>
      </c>
      <c r="F11" s="236"/>
      <c r="G11" s="214"/>
      <c r="H11" s="215"/>
      <c r="I11" s="216"/>
    </row>
    <row r="12" spans="1:9" x14ac:dyDescent="0.2">
      <c r="A12" s="237"/>
      <c r="B12" s="238"/>
      <c r="C12" s="234"/>
      <c r="D12" s="238"/>
      <c r="E12" s="53"/>
      <c r="F12" s="239"/>
      <c r="G12" s="217"/>
      <c r="H12" s="218"/>
      <c r="I12" s="219"/>
    </row>
    <row r="13" spans="1:9" ht="22.8" x14ac:dyDescent="0.2">
      <c r="A13" s="240"/>
      <c r="B13" s="233" t="s">
        <v>229</v>
      </c>
      <c r="C13" s="234"/>
      <c r="D13" s="235"/>
      <c r="E13" s="53" t="s">
        <v>230</v>
      </c>
      <c r="F13" s="236"/>
      <c r="G13" s="214"/>
      <c r="H13" s="215"/>
      <c r="I13" s="216"/>
    </row>
    <row r="14" spans="1:9" x14ac:dyDescent="0.2">
      <c r="A14" s="237"/>
      <c r="B14" s="238"/>
      <c r="C14" s="234"/>
      <c r="D14" s="238"/>
      <c r="E14" s="53"/>
      <c r="F14" s="239"/>
      <c r="G14" s="217"/>
      <c r="H14" s="218"/>
      <c r="I14" s="219"/>
    </row>
    <row r="15" spans="1:9" ht="22.8" x14ac:dyDescent="0.2">
      <c r="A15" s="240"/>
      <c r="B15" s="233"/>
      <c r="C15" s="234" t="s">
        <v>3850</v>
      </c>
      <c r="D15" s="235"/>
      <c r="E15" s="53" t="s">
        <v>4891</v>
      </c>
      <c r="F15" s="236" t="s">
        <v>99</v>
      </c>
      <c r="G15" s="214">
        <v>5800</v>
      </c>
      <c r="H15" s="56"/>
      <c r="I15" s="216">
        <f>IF(ISNUMBER(G15),G15*H15,IF(G15="-","rate only"," "))</f>
        <v>0</v>
      </c>
    </row>
    <row r="16" spans="1:9" x14ac:dyDescent="0.2">
      <c r="A16" s="237"/>
      <c r="B16" s="238"/>
      <c r="C16" s="234"/>
      <c r="D16" s="238"/>
      <c r="E16" s="53"/>
      <c r="F16" s="239"/>
      <c r="G16" s="217"/>
      <c r="H16" s="218"/>
      <c r="I16" s="219"/>
    </row>
    <row r="17" spans="1:9" ht="22.8" x14ac:dyDescent="0.2">
      <c r="A17" s="240"/>
      <c r="B17" s="233"/>
      <c r="C17" s="234" t="s">
        <v>3851</v>
      </c>
      <c r="D17" s="235"/>
      <c r="E17" s="53" t="s">
        <v>4892</v>
      </c>
      <c r="F17" s="236" t="s">
        <v>99</v>
      </c>
      <c r="G17" s="214">
        <v>1000</v>
      </c>
      <c r="H17" s="56"/>
      <c r="I17" s="216">
        <f>IF(ISNUMBER(G17),G17*H17,IF(G17="-","rate only"," "))</f>
        <v>0</v>
      </c>
    </row>
    <row r="18" spans="1:9" x14ac:dyDescent="0.2">
      <c r="A18" s="237"/>
      <c r="B18" s="238"/>
      <c r="C18" s="234"/>
      <c r="D18" s="238"/>
      <c r="E18" s="53"/>
      <c r="F18" s="239"/>
      <c r="G18" s="217"/>
      <c r="H18" s="218"/>
      <c r="I18" s="219"/>
    </row>
    <row r="19" spans="1:9" x14ac:dyDescent="0.2">
      <c r="A19" s="240"/>
      <c r="B19" s="233" t="s">
        <v>231</v>
      </c>
      <c r="C19" s="234"/>
      <c r="D19" s="235"/>
      <c r="E19" s="53" t="s">
        <v>232</v>
      </c>
      <c r="F19" s="236" t="s">
        <v>233</v>
      </c>
      <c r="G19" s="214">
        <v>6000</v>
      </c>
      <c r="H19" s="56"/>
      <c r="I19" s="216">
        <f>IF(ISNUMBER(G19),G19*H19,IF(G19="-","rate only"," "))</f>
        <v>0</v>
      </c>
    </row>
    <row r="20" spans="1:9" x14ac:dyDescent="0.2">
      <c r="A20" s="237"/>
      <c r="B20" s="238"/>
      <c r="C20" s="234"/>
      <c r="D20" s="238"/>
      <c r="E20" s="53"/>
      <c r="F20" s="239"/>
      <c r="G20" s="217"/>
      <c r="H20" s="218"/>
      <c r="I20" s="219"/>
    </row>
    <row r="21" spans="1:9" x14ac:dyDescent="0.2">
      <c r="A21" s="240"/>
      <c r="B21" s="233" t="s">
        <v>234</v>
      </c>
      <c r="C21" s="234"/>
      <c r="D21" s="235"/>
      <c r="E21" s="53" t="s">
        <v>235</v>
      </c>
      <c r="F21" s="236"/>
      <c r="G21" s="214"/>
      <c r="H21" s="215"/>
      <c r="I21" s="216"/>
    </row>
    <row r="22" spans="1:9" x14ac:dyDescent="0.2">
      <c r="A22" s="237"/>
      <c r="B22" s="238"/>
      <c r="C22" s="234"/>
      <c r="D22" s="238"/>
      <c r="E22" s="53"/>
      <c r="F22" s="239"/>
      <c r="G22" s="217"/>
      <c r="H22" s="218"/>
      <c r="I22" s="219"/>
    </row>
    <row r="23" spans="1:9" ht="22.8" x14ac:dyDescent="0.2">
      <c r="A23" s="240"/>
      <c r="B23" s="233"/>
      <c r="C23" s="234" t="s">
        <v>3853</v>
      </c>
      <c r="D23" s="235"/>
      <c r="E23" s="53" t="s">
        <v>5364</v>
      </c>
      <c r="F23" s="236" t="s">
        <v>99</v>
      </c>
      <c r="G23" s="214">
        <v>10</v>
      </c>
      <c r="H23" s="56"/>
      <c r="I23" s="216">
        <f>IF(ISNUMBER(G23),G23*H23,IF(G23="-","rate only"," "))</f>
        <v>0</v>
      </c>
    </row>
    <row r="24" spans="1:9" x14ac:dyDescent="0.2">
      <c r="A24" s="237"/>
      <c r="B24" s="238"/>
      <c r="C24" s="234"/>
      <c r="D24" s="238"/>
      <c r="E24" s="53"/>
      <c r="F24" s="239"/>
      <c r="G24" s="217"/>
      <c r="H24" s="218"/>
      <c r="I24" s="219"/>
    </row>
    <row r="25" spans="1:9" x14ac:dyDescent="0.2">
      <c r="A25" s="240"/>
      <c r="B25" s="233" t="s">
        <v>236</v>
      </c>
      <c r="C25" s="234"/>
      <c r="D25" s="235"/>
      <c r="E25" s="53" t="s">
        <v>237</v>
      </c>
      <c r="F25" s="236"/>
      <c r="G25" s="214"/>
      <c r="H25" s="215"/>
      <c r="I25" s="216"/>
    </row>
    <row r="26" spans="1:9" x14ac:dyDescent="0.2">
      <c r="A26" s="237"/>
      <c r="B26" s="238"/>
      <c r="C26" s="234"/>
      <c r="D26" s="238"/>
      <c r="E26" s="53"/>
      <c r="F26" s="239"/>
      <c r="G26" s="217"/>
      <c r="H26" s="218"/>
      <c r="I26" s="219"/>
    </row>
    <row r="27" spans="1:9" ht="22.8" x14ac:dyDescent="0.2">
      <c r="A27" s="240"/>
      <c r="B27" s="233"/>
      <c r="C27" s="234" t="s">
        <v>3853</v>
      </c>
      <c r="D27" s="235"/>
      <c r="E27" s="53" t="s">
        <v>5363</v>
      </c>
      <c r="F27" s="236" t="s">
        <v>18</v>
      </c>
      <c r="G27" s="214">
        <v>18</v>
      </c>
      <c r="H27" s="56"/>
      <c r="I27" s="216">
        <f>IF(ISNUMBER(G27),G27*H27,IF(G27="-","rate only"," "))</f>
        <v>0</v>
      </c>
    </row>
    <row r="28" spans="1:9" x14ac:dyDescent="0.2">
      <c r="A28" s="237"/>
      <c r="B28" s="238"/>
      <c r="C28" s="234"/>
      <c r="D28" s="238"/>
      <c r="E28" s="53"/>
      <c r="F28" s="239"/>
      <c r="G28" s="217"/>
      <c r="H28" s="218"/>
      <c r="I28" s="219"/>
    </row>
    <row r="29" spans="1:9" ht="12" x14ac:dyDescent="0.2">
      <c r="A29" s="240" t="s">
        <v>238</v>
      </c>
      <c r="B29" s="233"/>
      <c r="C29" s="234"/>
      <c r="D29" s="235"/>
      <c r="E29" s="43" t="s">
        <v>24</v>
      </c>
      <c r="F29" s="236" t="s">
        <v>239</v>
      </c>
      <c r="G29" s="214">
        <v>18</v>
      </c>
      <c r="H29" s="56"/>
      <c r="I29" s="216">
        <f>IF(ISNUMBER(G29),G29*H29,IF(G29="-","rate only"," "))</f>
        <v>0</v>
      </c>
    </row>
    <row r="30" spans="1:9" x14ac:dyDescent="0.2">
      <c r="A30" s="237"/>
      <c r="B30" s="238"/>
      <c r="C30" s="234"/>
      <c r="D30" s="238"/>
      <c r="E30" s="53"/>
      <c r="F30" s="239"/>
      <c r="G30" s="217"/>
      <c r="H30" s="218"/>
      <c r="I30" s="219"/>
    </row>
    <row r="31" spans="1:9" ht="12" x14ac:dyDescent="0.2">
      <c r="A31" s="240" t="s">
        <v>240</v>
      </c>
      <c r="B31" s="233"/>
      <c r="C31" s="234"/>
      <c r="D31" s="235"/>
      <c r="E31" s="43" t="s">
        <v>241</v>
      </c>
      <c r="F31" s="236" t="s">
        <v>18</v>
      </c>
      <c r="G31" s="214">
        <v>18</v>
      </c>
      <c r="H31" s="56"/>
      <c r="I31" s="216">
        <f>IF(ISNUMBER(G31),G31*H31,IF(G31="-","rate only"," "))</f>
        <v>0</v>
      </c>
    </row>
    <row r="32" spans="1:9" x14ac:dyDescent="0.2">
      <c r="A32" s="237"/>
      <c r="B32" s="238"/>
      <c r="C32" s="234"/>
      <c r="D32" s="238"/>
      <c r="E32" s="53"/>
      <c r="F32" s="239"/>
      <c r="G32" s="217"/>
      <c r="H32" s="218"/>
      <c r="I32" s="219"/>
    </row>
    <row r="33" spans="1:9" ht="12" x14ac:dyDescent="0.2">
      <c r="A33" s="240" t="s">
        <v>242</v>
      </c>
      <c r="B33" s="233"/>
      <c r="C33" s="234"/>
      <c r="D33" s="235"/>
      <c r="E33" s="43" t="s">
        <v>3553</v>
      </c>
      <c r="F33" s="236"/>
      <c r="G33" s="214"/>
      <c r="H33" s="215"/>
      <c r="I33" s="216"/>
    </row>
    <row r="34" spans="1:9" x14ac:dyDescent="0.2">
      <c r="A34" s="237"/>
      <c r="B34" s="238"/>
      <c r="C34" s="234"/>
      <c r="D34" s="238"/>
      <c r="E34" s="53"/>
      <c r="F34" s="239"/>
      <c r="G34" s="217"/>
      <c r="H34" s="218"/>
      <c r="I34" s="219"/>
    </row>
    <row r="35" spans="1:9" ht="22.8" x14ac:dyDescent="0.2">
      <c r="A35" s="240"/>
      <c r="B35" s="233" t="s">
        <v>243</v>
      </c>
      <c r="C35" s="234"/>
      <c r="D35" s="235"/>
      <c r="E35" s="53" t="s">
        <v>244</v>
      </c>
      <c r="F35" s="236" t="s">
        <v>18</v>
      </c>
      <c r="G35" s="214">
        <v>18</v>
      </c>
      <c r="H35" s="56"/>
      <c r="I35" s="216">
        <f>IF(ISNUMBER(G35),G35*H35,IF(G35="-","rate only"," "))</f>
        <v>0</v>
      </c>
    </row>
    <row r="36" spans="1:9" x14ac:dyDescent="0.2">
      <c r="A36" s="237"/>
      <c r="B36" s="238"/>
      <c r="C36" s="234"/>
      <c r="D36" s="238"/>
      <c r="E36" s="53"/>
      <c r="F36" s="239"/>
      <c r="G36" s="217"/>
      <c r="H36" s="218"/>
      <c r="I36" s="219"/>
    </row>
    <row r="37" spans="1:9" ht="24" x14ac:dyDescent="0.2">
      <c r="A37" s="240" t="s">
        <v>245</v>
      </c>
      <c r="B37" s="233"/>
      <c r="C37" s="234"/>
      <c r="D37" s="235"/>
      <c r="E37" s="43" t="s">
        <v>3552</v>
      </c>
      <c r="F37" s="236"/>
      <c r="G37" s="214"/>
      <c r="H37" s="215"/>
      <c r="I37" s="216"/>
    </row>
    <row r="38" spans="1:9" x14ac:dyDescent="0.2">
      <c r="A38" s="237"/>
      <c r="B38" s="238"/>
      <c r="C38" s="234"/>
      <c r="D38" s="238"/>
      <c r="E38" s="53"/>
      <c r="F38" s="239"/>
      <c r="G38" s="217"/>
      <c r="H38" s="218"/>
      <c r="I38" s="219"/>
    </row>
    <row r="39" spans="1:9" ht="22.8" x14ac:dyDescent="0.2">
      <c r="A39" s="240"/>
      <c r="B39" s="233" t="s">
        <v>246</v>
      </c>
      <c r="C39" s="234"/>
      <c r="D39" s="235"/>
      <c r="E39" s="53" t="s">
        <v>248</v>
      </c>
      <c r="F39" s="236" t="s">
        <v>99</v>
      </c>
      <c r="G39" s="214">
        <v>10</v>
      </c>
      <c r="H39" s="56"/>
      <c r="I39" s="216">
        <f>IF(ISNUMBER(G39),G39*H39,IF(G39="-","rate only"," "))</f>
        <v>0</v>
      </c>
    </row>
    <row r="40" spans="1:9" x14ac:dyDescent="0.2">
      <c r="A40" s="237"/>
      <c r="B40" s="238"/>
      <c r="C40" s="234"/>
      <c r="D40" s="238"/>
      <c r="E40" s="53"/>
      <c r="F40" s="239"/>
      <c r="G40" s="217"/>
      <c r="H40" s="218"/>
      <c r="I40" s="219"/>
    </row>
    <row r="41" spans="1:9" x14ac:dyDescent="0.2">
      <c r="A41" s="240"/>
      <c r="B41" s="233" t="s">
        <v>247</v>
      </c>
      <c r="C41" s="234"/>
      <c r="D41" s="235"/>
      <c r="E41" s="53" t="s">
        <v>249</v>
      </c>
      <c r="F41" s="236" t="s">
        <v>99</v>
      </c>
      <c r="G41" s="214">
        <v>10</v>
      </c>
      <c r="H41" s="56"/>
      <c r="I41" s="216">
        <f>IF(ISNUMBER(G41),G41*H41,IF(G41="-","rate only"," "))</f>
        <v>0</v>
      </c>
    </row>
    <row r="42" spans="1:9" x14ac:dyDescent="0.2">
      <c r="A42" s="237"/>
      <c r="B42" s="238"/>
      <c r="C42" s="234"/>
      <c r="D42" s="238"/>
      <c r="E42" s="53"/>
      <c r="F42" s="239"/>
      <c r="G42" s="217"/>
      <c r="H42" s="218"/>
      <c r="I42" s="219"/>
    </row>
    <row r="43" spans="1:9" ht="22.8" x14ac:dyDescent="0.2">
      <c r="A43" s="240"/>
      <c r="B43" s="233" t="s">
        <v>4893</v>
      </c>
      <c r="C43" s="234"/>
      <c r="D43" s="235"/>
      <c r="E43" s="53" t="s">
        <v>4894</v>
      </c>
      <c r="F43" s="236" t="s">
        <v>99</v>
      </c>
      <c r="G43" s="214">
        <v>5</v>
      </c>
      <c r="H43" s="56"/>
      <c r="I43" s="216">
        <f>IF(ISNUMBER(G43),G43*H43,IF(G43="-","rate only"," "))</f>
        <v>0</v>
      </c>
    </row>
    <row r="44" spans="1:9" x14ac:dyDescent="0.2">
      <c r="A44" s="237"/>
      <c r="B44" s="238"/>
      <c r="C44" s="234"/>
      <c r="D44" s="238"/>
      <c r="E44" s="53"/>
      <c r="F44" s="239"/>
      <c r="G44" s="217"/>
      <c r="H44" s="218"/>
      <c r="I44" s="219"/>
    </row>
    <row r="45" spans="1:9" ht="24" x14ac:dyDescent="0.2">
      <c r="A45" s="240" t="s">
        <v>250</v>
      </c>
      <c r="B45" s="233"/>
      <c r="C45" s="234"/>
      <c r="D45" s="235"/>
      <c r="E45" s="43" t="s">
        <v>253</v>
      </c>
      <c r="F45" s="236"/>
      <c r="G45" s="214"/>
      <c r="H45" s="215"/>
      <c r="I45" s="216"/>
    </row>
    <row r="46" spans="1:9" x14ac:dyDescent="0.2">
      <c r="A46" s="237"/>
      <c r="B46" s="238"/>
      <c r="C46" s="234"/>
      <c r="D46" s="238"/>
      <c r="E46" s="53"/>
      <c r="F46" s="239"/>
      <c r="G46" s="217"/>
      <c r="H46" s="218"/>
      <c r="I46" s="219"/>
    </row>
    <row r="47" spans="1:9" ht="22.8" x14ac:dyDescent="0.2">
      <c r="A47" s="240"/>
      <c r="B47" s="233" t="s">
        <v>251</v>
      </c>
      <c r="C47" s="234"/>
      <c r="D47" s="235"/>
      <c r="E47" s="53" t="s">
        <v>254</v>
      </c>
      <c r="F47" s="236" t="s">
        <v>89</v>
      </c>
      <c r="G47" s="214">
        <v>1</v>
      </c>
      <c r="H47" s="215">
        <v>150000</v>
      </c>
      <c r="I47" s="216">
        <f>IF(ISNUMBER(G47),G47*H47,IF(G47="-","rate only"," "))</f>
        <v>150000</v>
      </c>
    </row>
    <row r="48" spans="1:9" x14ac:dyDescent="0.2">
      <c r="A48" s="237"/>
      <c r="B48" s="238"/>
      <c r="C48" s="234"/>
      <c r="D48" s="238"/>
      <c r="E48" s="53"/>
      <c r="F48" s="239"/>
      <c r="G48" s="217"/>
      <c r="H48" s="218"/>
      <c r="I48" s="219"/>
    </row>
    <row r="49" spans="1:9" ht="22.8" x14ac:dyDescent="0.2">
      <c r="A49" s="240"/>
      <c r="B49" s="233" t="s">
        <v>252</v>
      </c>
      <c r="C49" s="234"/>
      <c r="D49" s="235"/>
      <c r="E49" s="53" t="s">
        <v>255</v>
      </c>
      <c r="F49" s="236" t="s">
        <v>14</v>
      </c>
      <c r="G49" s="214">
        <v>150000</v>
      </c>
      <c r="H49" s="196"/>
      <c r="I49" s="216">
        <f>IF(ISNUMBER(G49),G49*H49,IF(G49="-","rate only"," "))</f>
        <v>0</v>
      </c>
    </row>
    <row r="50" spans="1:9" x14ac:dyDescent="0.2">
      <c r="A50" s="237"/>
      <c r="B50" s="238"/>
      <c r="C50" s="234"/>
      <c r="D50" s="238"/>
      <c r="E50" s="53"/>
      <c r="F50" s="239"/>
      <c r="G50" s="217"/>
      <c r="H50" s="218"/>
      <c r="I50" s="219"/>
    </row>
    <row r="51" spans="1:9" ht="24" x14ac:dyDescent="0.2">
      <c r="A51" s="232" t="s">
        <v>4409</v>
      </c>
      <c r="B51" s="233"/>
      <c r="C51" s="234"/>
      <c r="D51" s="235"/>
      <c r="E51" s="43" t="s">
        <v>44</v>
      </c>
      <c r="F51" s="236"/>
      <c r="G51" s="214"/>
      <c r="H51" s="215"/>
      <c r="I51" s="216"/>
    </row>
    <row r="52" spans="1:9" x14ac:dyDescent="0.2">
      <c r="A52" s="248"/>
      <c r="B52" s="249"/>
      <c r="C52" s="249"/>
      <c r="D52" s="249"/>
      <c r="E52" s="62"/>
      <c r="F52" s="63"/>
      <c r="G52" s="86"/>
      <c r="H52" s="221"/>
      <c r="I52" s="222"/>
    </row>
    <row r="53" spans="1:9" x14ac:dyDescent="0.2">
      <c r="A53" s="223" t="s">
        <v>11</v>
      </c>
      <c r="B53" s="224"/>
      <c r="C53" s="224"/>
      <c r="D53" s="224"/>
      <c r="E53" s="29"/>
      <c r="F53" s="41"/>
      <c r="G53" s="30"/>
      <c r="H53" s="225"/>
      <c r="I53" s="226">
        <f>SUM(I7:I51)</f>
        <v>150000</v>
      </c>
    </row>
    <row r="54" spans="1:9" x14ac:dyDescent="0.2">
      <c r="A54" s="250"/>
      <c r="B54" s="251"/>
      <c r="C54" s="251"/>
      <c r="D54" s="251"/>
      <c r="E54" s="76"/>
      <c r="F54" s="77"/>
      <c r="G54" s="99"/>
      <c r="H54" s="227"/>
      <c r="I54" s="228"/>
    </row>
    <row r="55" spans="1:9" x14ac:dyDescent="0.2">
      <c r="A55" s="248"/>
      <c r="B55" s="249"/>
      <c r="C55" s="249"/>
      <c r="D55" s="249"/>
      <c r="E55" s="62"/>
      <c r="F55" s="63"/>
      <c r="G55" s="86"/>
      <c r="H55" s="221"/>
      <c r="I55" s="222"/>
    </row>
    <row r="56" spans="1:9" x14ac:dyDescent="0.2">
      <c r="A56" s="223" t="s">
        <v>12</v>
      </c>
      <c r="B56" s="224"/>
      <c r="C56" s="224"/>
      <c r="D56" s="224"/>
      <c r="E56" s="29"/>
      <c r="F56" s="41"/>
      <c r="G56" s="30"/>
      <c r="H56" s="225"/>
      <c r="I56" s="226">
        <f>I53</f>
        <v>150000</v>
      </c>
    </row>
    <row r="57" spans="1:9" x14ac:dyDescent="0.2">
      <c r="A57" s="250"/>
      <c r="B57" s="251"/>
      <c r="C57" s="251"/>
      <c r="D57" s="251"/>
      <c r="E57" s="76"/>
      <c r="F57" s="77"/>
      <c r="G57" s="99"/>
      <c r="H57" s="227"/>
      <c r="I57" s="228"/>
    </row>
    <row r="58" spans="1:9" x14ac:dyDescent="0.2">
      <c r="A58" s="237"/>
      <c r="B58" s="238"/>
      <c r="C58" s="234"/>
      <c r="D58" s="238"/>
      <c r="E58" s="53"/>
      <c r="F58" s="239"/>
      <c r="G58" s="217"/>
      <c r="H58" s="218"/>
      <c r="I58" s="219"/>
    </row>
    <row r="59" spans="1:9" ht="72" x14ac:dyDescent="0.2">
      <c r="A59" s="232"/>
      <c r="B59" s="233" t="s">
        <v>3278</v>
      </c>
      <c r="C59" s="234"/>
      <c r="D59" s="235"/>
      <c r="E59" s="43" t="s">
        <v>3302</v>
      </c>
      <c r="F59" s="236"/>
      <c r="G59" s="214"/>
      <c r="H59" s="215"/>
      <c r="I59" s="216"/>
    </row>
    <row r="60" spans="1:9" x14ac:dyDescent="0.2">
      <c r="A60" s="237"/>
      <c r="B60" s="238"/>
      <c r="C60" s="234"/>
      <c r="D60" s="238"/>
      <c r="E60" s="53"/>
      <c r="F60" s="239"/>
      <c r="G60" s="217"/>
      <c r="H60" s="218"/>
      <c r="I60" s="219"/>
    </row>
    <row r="61" spans="1:9" x14ac:dyDescent="0.2">
      <c r="A61" s="240"/>
      <c r="B61" s="233" t="s">
        <v>3283</v>
      </c>
      <c r="C61" s="234"/>
      <c r="D61" s="235"/>
      <c r="E61" s="53" t="s">
        <v>3284</v>
      </c>
      <c r="F61" s="236"/>
      <c r="G61" s="214"/>
      <c r="H61" s="215"/>
      <c r="I61" s="216"/>
    </row>
    <row r="62" spans="1:9" x14ac:dyDescent="0.2">
      <c r="A62" s="237"/>
      <c r="B62" s="238"/>
      <c r="C62" s="234"/>
      <c r="D62" s="238"/>
      <c r="E62" s="53"/>
      <c r="F62" s="239"/>
      <c r="G62" s="217"/>
      <c r="H62" s="218"/>
      <c r="I62" s="219"/>
    </row>
    <row r="63" spans="1:9" ht="12" x14ac:dyDescent="0.25">
      <c r="A63" s="240"/>
      <c r="B63" s="233"/>
      <c r="C63" s="234" t="s">
        <v>3851</v>
      </c>
      <c r="D63" s="235"/>
      <c r="E63" s="53" t="s">
        <v>3343</v>
      </c>
      <c r="F63" s="236" t="s">
        <v>3902</v>
      </c>
      <c r="G63" s="214">
        <v>90</v>
      </c>
      <c r="H63" s="56"/>
      <c r="I63" s="216">
        <f>IF(ISNUMBER(G63),G63*H63,IF(G63="-","rate only"," "))</f>
        <v>0</v>
      </c>
    </row>
    <row r="64" spans="1:9" x14ac:dyDescent="0.2">
      <c r="A64" s="237"/>
      <c r="B64" s="238"/>
      <c r="C64" s="234"/>
      <c r="D64" s="238"/>
      <c r="E64" s="53"/>
      <c r="F64" s="239"/>
      <c r="G64" s="217"/>
      <c r="H64" s="218"/>
      <c r="I64" s="219"/>
    </row>
    <row r="65" spans="1:9" ht="12" x14ac:dyDescent="0.25">
      <c r="A65" s="240"/>
      <c r="B65" s="233"/>
      <c r="C65" s="234" t="s">
        <v>3852</v>
      </c>
      <c r="D65" s="235"/>
      <c r="E65" s="53" t="s">
        <v>5365</v>
      </c>
      <c r="F65" s="236" t="s">
        <v>3902</v>
      </c>
      <c r="G65" s="214">
        <v>65</v>
      </c>
      <c r="H65" s="56"/>
      <c r="I65" s="216">
        <f>IF(ISNUMBER(G65),G65*H65,IF(G65="-","rate only"," "))</f>
        <v>0</v>
      </c>
    </row>
    <row r="66" spans="1:9" x14ac:dyDescent="0.2">
      <c r="A66" s="237"/>
      <c r="B66" s="238"/>
      <c r="C66" s="234"/>
      <c r="D66" s="238"/>
      <c r="E66" s="53"/>
      <c r="F66" s="239"/>
      <c r="G66" s="217"/>
      <c r="H66" s="218"/>
      <c r="I66" s="219"/>
    </row>
    <row r="67" spans="1:9" x14ac:dyDescent="0.2">
      <c r="A67" s="240"/>
      <c r="B67" s="233" t="s">
        <v>3291</v>
      </c>
      <c r="C67" s="234"/>
      <c r="D67" s="235"/>
      <c r="E67" s="53" t="s">
        <v>4410</v>
      </c>
      <c r="F67" s="236"/>
      <c r="G67" s="214"/>
      <c r="H67" s="215"/>
      <c r="I67" s="216"/>
    </row>
    <row r="68" spans="1:9" x14ac:dyDescent="0.2">
      <c r="A68" s="237"/>
      <c r="B68" s="238"/>
      <c r="C68" s="234"/>
      <c r="D68" s="238"/>
      <c r="E68" s="53"/>
      <c r="F68" s="239"/>
      <c r="G68" s="217"/>
      <c r="H68" s="218"/>
      <c r="I68" s="219"/>
    </row>
    <row r="69" spans="1:9" ht="34.200000000000003" x14ac:dyDescent="0.2">
      <c r="A69" s="240"/>
      <c r="B69" s="233"/>
      <c r="C69" s="234" t="s">
        <v>3852</v>
      </c>
      <c r="D69" s="235"/>
      <c r="E69" s="53" t="s">
        <v>4808</v>
      </c>
      <c r="F69" s="236" t="s">
        <v>99</v>
      </c>
      <c r="G69" s="214">
        <v>70</v>
      </c>
      <c r="H69" s="56"/>
      <c r="I69" s="216">
        <f>IF(ISNUMBER(G69),G69*H69,IF(G69="-","rate only"," "))</f>
        <v>0</v>
      </c>
    </row>
    <row r="70" spans="1:9" x14ac:dyDescent="0.2">
      <c r="A70" s="237"/>
      <c r="B70" s="238"/>
      <c r="C70" s="234"/>
      <c r="D70" s="238"/>
      <c r="E70" s="53"/>
      <c r="F70" s="239"/>
      <c r="G70" s="217"/>
      <c r="H70" s="218"/>
      <c r="I70" s="219"/>
    </row>
    <row r="71" spans="1:9" x14ac:dyDescent="0.2">
      <c r="A71" s="240"/>
      <c r="B71" s="233" t="s">
        <v>3296</v>
      </c>
      <c r="C71" s="234"/>
      <c r="D71" s="235"/>
      <c r="E71" s="53" t="s">
        <v>4411</v>
      </c>
      <c r="F71" s="236"/>
      <c r="G71" s="214"/>
      <c r="H71" s="215"/>
      <c r="I71" s="216"/>
    </row>
    <row r="72" spans="1:9" x14ac:dyDescent="0.2">
      <c r="A72" s="237"/>
      <c r="B72" s="238"/>
      <c r="C72" s="234"/>
      <c r="D72" s="238"/>
      <c r="E72" s="53"/>
      <c r="F72" s="239"/>
      <c r="G72" s="217"/>
      <c r="H72" s="218"/>
      <c r="I72" s="219"/>
    </row>
    <row r="73" spans="1:9" ht="34.200000000000003" x14ac:dyDescent="0.2">
      <c r="A73" s="240"/>
      <c r="B73" s="233"/>
      <c r="C73" s="234" t="s">
        <v>3853</v>
      </c>
      <c r="D73" s="235"/>
      <c r="E73" s="53" t="s">
        <v>4809</v>
      </c>
      <c r="F73" s="236" t="s">
        <v>99</v>
      </c>
      <c r="G73" s="214">
        <v>30</v>
      </c>
      <c r="H73" s="56"/>
      <c r="I73" s="216">
        <f>IF(ISNUMBER(G73),G73*H73,IF(G73="-","rate only"," "))</f>
        <v>0</v>
      </c>
    </row>
    <row r="74" spans="1:9" x14ac:dyDescent="0.2">
      <c r="A74" s="237"/>
      <c r="B74" s="238"/>
      <c r="C74" s="234"/>
      <c r="D74" s="238"/>
      <c r="E74" s="53"/>
      <c r="F74" s="239"/>
      <c r="G74" s="217"/>
      <c r="H74" s="218"/>
      <c r="I74" s="219"/>
    </row>
    <row r="75" spans="1:9" ht="45.6" x14ac:dyDescent="0.2">
      <c r="A75" s="240"/>
      <c r="B75" s="233" t="s">
        <v>3299</v>
      </c>
      <c r="C75" s="234"/>
      <c r="D75" s="235"/>
      <c r="E75" s="53" t="s">
        <v>4413</v>
      </c>
      <c r="F75" s="236" t="s">
        <v>19</v>
      </c>
      <c r="G75" s="214">
        <v>40</v>
      </c>
      <c r="H75" s="56"/>
      <c r="I75" s="216">
        <f>IF(ISNUMBER(G75),G75*H75,IF(G75="-","rate only"," "))</f>
        <v>0</v>
      </c>
    </row>
    <row r="76" spans="1:9" x14ac:dyDescent="0.2">
      <c r="A76" s="237"/>
      <c r="B76" s="238"/>
      <c r="C76" s="234"/>
      <c r="D76" s="238"/>
      <c r="E76" s="53"/>
      <c r="F76" s="239"/>
      <c r="G76" s="217"/>
      <c r="H76" s="218"/>
      <c r="I76" s="219"/>
    </row>
    <row r="77" spans="1:9" ht="57" x14ac:dyDescent="0.2">
      <c r="A77" s="240"/>
      <c r="B77" s="233" t="s">
        <v>5382</v>
      </c>
      <c r="C77" s="234"/>
      <c r="D77" s="235"/>
      <c r="E77" s="53" t="s">
        <v>5383</v>
      </c>
      <c r="F77" s="236" t="s">
        <v>99</v>
      </c>
      <c r="G77" s="214">
        <v>20</v>
      </c>
      <c r="H77" s="56"/>
      <c r="I77" s="216">
        <f>IF(ISNUMBER(G77),G77*H77,IF(G77="-","rate only"," "))</f>
        <v>0</v>
      </c>
    </row>
    <row r="78" spans="1:9" x14ac:dyDescent="0.2">
      <c r="A78" s="237"/>
      <c r="B78" s="238"/>
      <c r="C78" s="234"/>
      <c r="D78" s="238"/>
      <c r="E78" s="53"/>
      <c r="F78" s="239"/>
      <c r="G78" s="217"/>
      <c r="H78" s="218"/>
      <c r="I78" s="219"/>
    </row>
    <row r="79" spans="1:9" ht="12" x14ac:dyDescent="0.2">
      <c r="A79" s="232"/>
      <c r="B79" s="233" t="s">
        <v>3300</v>
      </c>
      <c r="C79" s="234"/>
      <c r="D79" s="235"/>
      <c r="E79" s="43" t="s">
        <v>3301</v>
      </c>
      <c r="F79" s="236"/>
      <c r="G79" s="214"/>
      <c r="H79" s="215"/>
      <c r="I79" s="216"/>
    </row>
    <row r="80" spans="1:9" x14ac:dyDescent="0.2">
      <c r="A80" s="237"/>
      <c r="B80" s="238"/>
      <c r="C80" s="234"/>
      <c r="D80" s="238"/>
      <c r="E80" s="53"/>
      <c r="F80" s="239"/>
      <c r="G80" s="217"/>
      <c r="H80" s="218"/>
      <c r="I80" s="219"/>
    </row>
    <row r="81" spans="1:9" x14ac:dyDescent="0.2">
      <c r="A81" s="240"/>
      <c r="B81" s="233" t="s">
        <v>3303</v>
      </c>
      <c r="C81" s="234"/>
      <c r="D81" s="235"/>
      <c r="E81" s="53" t="s">
        <v>3304</v>
      </c>
      <c r="F81" s="236"/>
      <c r="G81" s="214"/>
      <c r="H81" s="215"/>
      <c r="I81" s="216"/>
    </row>
    <row r="82" spans="1:9" x14ac:dyDescent="0.2">
      <c r="A82" s="237"/>
      <c r="B82" s="238"/>
      <c r="C82" s="234"/>
      <c r="D82" s="238"/>
      <c r="E82" s="53"/>
      <c r="F82" s="239"/>
      <c r="G82" s="217"/>
      <c r="H82" s="218"/>
      <c r="I82" s="219"/>
    </row>
    <row r="83" spans="1:9" x14ac:dyDescent="0.2">
      <c r="A83" s="240"/>
      <c r="B83" s="233"/>
      <c r="C83" s="234" t="s">
        <v>3850</v>
      </c>
      <c r="D83" s="235"/>
      <c r="E83" s="53" t="s">
        <v>4803</v>
      </c>
      <c r="F83" s="236" t="s">
        <v>19</v>
      </c>
      <c r="G83" s="214">
        <v>350</v>
      </c>
      <c r="H83" s="56"/>
      <c r="I83" s="216">
        <f>IF(ISNUMBER(G83),G83*H83,IF(G83="-","rate only"," "))</f>
        <v>0</v>
      </c>
    </row>
    <row r="84" spans="1:9" x14ac:dyDescent="0.2">
      <c r="A84" s="237"/>
      <c r="B84" s="238"/>
      <c r="C84" s="234"/>
      <c r="D84" s="238"/>
      <c r="E84" s="53"/>
      <c r="F84" s="239"/>
      <c r="G84" s="217"/>
      <c r="H84" s="218"/>
      <c r="I84" s="219"/>
    </row>
    <row r="85" spans="1:9" ht="34.200000000000003" x14ac:dyDescent="0.2">
      <c r="A85" s="240"/>
      <c r="B85" s="233" t="s">
        <v>3305</v>
      </c>
      <c r="C85" s="234"/>
      <c r="D85" s="235"/>
      <c r="E85" s="53" t="s">
        <v>3306</v>
      </c>
      <c r="F85" s="236"/>
      <c r="G85" s="214"/>
      <c r="H85" s="215"/>
      <c r="I85" s="216"/>
    </row>
    <row r="86" spans="1:9" x14ac:dyDescent="0.2">
      <c r="A86" s="237"/>
      <c r="B86" s="238"/>
      <c r="C86" s="234"/>
      <c r="D86" s="238"/>
      <c r="E86" s="53"/>
      <c r="F86" s="239"/>
      <c r="G86" s="217"/>
      <c r="H86" s="218"/>
      <c r="I86" s="219"/>
    </row>
    <row r="87" spans="1:9" x14ac:dyDescent="0.2">
      <c r="A87" s="240"/>
      <c r="B87" s="233"/>
      <c r="C87" s="234" t="s">
        <v>3850</v>
      </c>
      <c r="D87" s="235"/>
      <c r="E87" s="53" t="s">
        <v>4803</v>
      </c>
      <c r="F87" s="236" t="s">
        <v>19</v>
      </c>
      <c r="G87" s="214">
        <v>350</v>
      </c>
      <c r="H87" s="56"/>
      <c r="I87" s="216">
        <f>IF(ISNUMBER(G87),G87*H87,IF(G87="-","rate only"," "))</f>
        <v>0</v>
      </c>
    </row>
    <row r="88" spans="1:9" x14ac:dyDescent="0.2">
      <c r="A88" s="237"/>
      <c r="B88" s="238"/>
      <c r="C88" s="234"/>
      <c r="D88" s="238"/>
      <c r="E88" s="53"/>
      <c r="F88" s="239"/>
      <c r="G88" s="217"/>
      <c r="H88" s="218"/>
      <c r="I88" s="219"/>
    </row>
    <row r="89" spans="1:9" ht="24" x14ac:dyDescent="0.2">
      <c r="A89" s="232"/>
      <c r="B89" s="233" t="s">
        <v>3307</v>
      </c>
      <c r="C89" s="234"/>
      <c r="D89" s="235"/>
      <c r="E89" s="43" t="s">
        <v>3309</v>
      </c>
      <c r="F89" s="236"/>
      <c r="G89" s="214"/>
      <c r="H89" s="215"/>
      <c r="I89" s="216"/>
    </row>
    <row r="90" spans="1:9" x14ac:dyDescent="0.2">
      <c r="A90" s="237"/>
      <c r="B90" s="238"/>
      <c r="C90" s="234"/>
      <c r="D90" s="238"/>
      <c r="E90" s="53"/>
      <c r="F90" s="239"/>
      <c r="G90" s="217"/>
      <c r="H90" s="218"/>
      <c r="I90" s="219"/>
    </row>
    <row r="91" spans="1:9" ht="22.8" x14ac:dyDescent="0.2">
      <c r="A91" s="240"/>
      <c r="B91" s="233" t="s">
        <v>3308</v>
      </c>
      <c r="C91" s="234"/>
      <c r="D91" s="235"/>
      <c r="E91" s="53" t="s">
        <v>5384</v>
      </c>
      <c r="F91" s="236" t="s">
        <v>26</v>
      </c>
      <c r="G91" s="214">
        <v>1</v>
      </c>
      <c r="H91" s="56"/>
      <c r="I91" s="216">
        <f>IF(ISNUMBER(G91),G91*H91,IF(G91="-","rate only"," "))</f>
        <v>0</v>
      </c>
    </row>
    <row r="92" spans="1:9" x14ac:dyDescent="0.2">
      <c r="A92" s="237"/>
      <c r="B92" s="238"/>
      <c r="C92" s="234"/>
      <c r="D92" s="238"/>
      <c r="E92" s="53"/>
      <c r="F92" s="239"/>
      <c r="G92" s="217"/>
      <c r="H92" s="218"/>
      <c r="I92" s="219"/>
    </row>
    <row r="93" spans="1:9" x14ac:dyDescent="0.2">
      <c r="A93" s="240"/>
      <c r="B93" s="233" t="s">
        <v>3310</v>
      </c>
      <c r="C93" s="234"/>
      <c r="D93" s="235"/>
      <c r="E93" s="53" t="s">
        <v>4811</v>
      </c>
      <c r="F93" s="236"/>
      <c r="G93" s="214"/>
      <c r="H93" s="215"/>
      <c r="I93" s="216"/>
    </row>
    <row r="94" spans="1:9" x14ac:dyDescent="0.2">
      <c r="A94" s="237"/>
      <c r="B94" s="238"/>
      <c r="C94" s="234"/>
      <c r="D94" s="238"/>
      <c r="E94" s="53"/>
      <c r="F94" s="239"/>
      <c r="G94" s="217"/>
      <c r="H94" s="218"/>
      <c r="I94" s="219"/>
    </row>
    <row r="95" spans="1:9" x14ac:dyDescent="0.2">
      <c r="A95" s="240"/>
      <c r="B95" s="233"/>
      <c r="C95" s="234" t="s">
        <v>3850</v>
      </c>
      <c r="D95" s="235"/>
      <c r="E95" s="53" t="s">
        <v>4812</v>
      </c>
      <c r="F95" s="236" t="s">
        <v>2</v>
      </c>
      <c r="G95" s="214">
        <v>670</v>
      </c>
      <c r="H95" s="56"/>
      <c r="I95" s="216">
        <f>IF(ISNUMBER(G95),G95*H95,IF(G95="-","rate only"," "))</f>
        <v>0</v>
      </c>
    </row>
    <row r="96" spans="1:9" x14ac:dyDescent="0.2">
      <c r="A96" s="248"/>
      <c r="B96" s="249"/>
      <c r="C96" s="249"/>
      <c r="D96" s="249"/>
      <c r="E96" s="62"/>
      <c r="F96" s="63"/>
      <c r="G96" s="86"/>
      <c r="H96" s="221"/>
      <c r="I96" s="222"/>
    </row>
    <row r="97" spans="1:9" x14ac:dyDescent="0.2">
      <c r="A97" s="223" t="s">
        <v>11</v>
      </c>
      <c r="B97" s="224"/>
      <c r="C97" s="224"/>
      <c r="D97" s="224"/>
      <c r="E97" s="29"/>
      <c r="F97" s="41"/>
      <c r="G97" s="30"/>
      <c r="H97" s="225"/>
      <c r="I97" s="226">
        <f>SUM(I56:I95)</f>
        <v>150000</v>
      </c>
    </row>
    <row r="98" spans="1:9" x14ac:dyDescent="0.2">
      <c r="A98" s="250"/>
      <c r="B98" s="251"/>
      <c r="C98" s="251"/>
      <c r="D98" s="251"/>
      <c r="E98" s="76"/>
      <c r="F98" s="77"/>
      <c r="G98" s="99"/>
      <c r="H98" s="227"/>
      <c r="I98" s="228"/>
    </row>
    <row r="99" spans="1:9" x14ac:dyDescent="0.2">
      <c r="A99" s="248"/>
      <c r="B99" s="249"/>
      <c r="C99" s="249"/>
      <c r="D99" s="249"/>
      <c r="E99" s="62"/>
      <c r="F99" s="63"/>
      <c r="G99" s="86"/>
      <c r="H99" s="221"/>
      <c r="I99" s="222"/>
    </row>
    <row r="100" spans="1:9" x14ac:dyDescent="0.2">
      <c r="A100" s="223" t="s">
        <v>12</v>
      </c>
      <c r="B100" s="224"/>
      <c r="C100" s="224"/>
      <c r="D100" s="224"/>
      <c r="E100" s="29"/>
      <c r="F100" s="41"/>
      <c r="G100" s="30"/>
      <c r="H100" s="225"/>
      <c r="I100" s="226">
        <f>I97</f>
        <v>150000</v>
      </c>
    </row>
    <row r="101" spans="1:9" x14ac:dyDescent="0.2">
      <c r="A101" s="250"/>
      <c r="B101" s="251"/>
      <c r="C101" s="251"/>
      <c r="D101" s="251"/>
      <c r="E101" s="76"/>
      <c r="F101" s="77"/>
      <c r="G101" s="99"/>
      <c r="H101" s="227"/>
      <c r="I101" s="228"/>
    </row>
    <row r="102" spans="1:9" x14ac:dyDescent="0.2">
      <c r="A102" s="237"/>
      <c r="B102" s="238"/>
      <c r="C102" s="234"/>
      <c r="D102" s="238"/>
      <c r="E102" s="53"/>
      <c r="F102" s="239"/>
      <c r="G102" s="217"/>
      <c r="H102" s="218"/>
      <c r="I102" s="219"/>
    </row>
    <row r="103" spans="1:9" ht="36" x14ac:dyDescent="0.2">
      <c r="A103" s="232"/>
      <c r="B103" s="233" t="s">
        <v>3325</v>
      </c>
      <c r="C103" s="234"/>
      <c r="D103" s="235"/>
      <c r="E103" s="43" t="s">
        <v>3674</v>
      </c>
      <c r="F103" s="236"/>
      <c r="G103" s="214"/>
      <c r="H103" s="215"/>
      <c r="I103" s="216"/>
    </row>
    <row r="104" spans="1:9" x14ac:dyDescent="0.2">
      <c r="A104" s="237"/>
      <c r="B104" s="238"/>
      <c r="C104" s="234"/>
      <c r="D104" s="238"/>
      <c r="E104" s="53"/>
      <c r="F104" s="239"/>
      <c r="G104" s="217"/>
      <c r="H104" s="218"/>
      <c r="I104" s="219"/>
    </row>
    <row r="105" spans="1:9" x14ac:dyDescent="0.2">
      <c r="A105" s="240"/>
      <c r="B105" s="233" t="s">
        <v>3326</v>
      </c>
      <c r="C105" s="234"/>
      <c r="D105" s="235"/>
      <c r="E105" s="53" t="s">
        <v>3330</v>
      </c>
      <c r="F105" s="236" t="s">
        <v>8</v>
      </c>
      <c r="G105" s="214">
        <v>350</v>
      </c>
      <c r="H105" s="56"/>
      <c r="I105" s="216">
        <f>IF(ISNUMBER(G105),G105*H105,IF(G105="-","rate only"," "))</f>
        <v>0</v>
      </c>
    </row>
    <row r="106" spans="1:9" x14ac:dyDescent="0.2">
      <c r="A106" s="237"/>
      <c r="B106" s="238"/>
      <c r="C106" s="234"/>
      <c r="D106" s="238"/>
      <c r="E106" s="53"/>
      <c r="F106" s="239"/>
      <c r="G106" s="217"/>
      <c r="H106" s="218"/>
      <c r="I106" s="219"/>
    </row>
    <row r="107" spans="1:9" ht="22.8" x14ac:dyDescent="0.2">
      <c r="A107" s="240"/>
      <c r="B107" s="233" t="s">
        <v>3328</v>
      </c>
      <c r="C107" s="234"/>
      <c r="D107" s="235"/>
      <c r="E107" s="53" t="s">
        <v>3332</v>
      </c>
      <c r="F107" s="236" t="s">
        <v>8</v>
      </c>
      <c r="G107" s="214">
        <v>350</v>
      </c>
      <c r="H107" s="56"/>
      <c r="I107" s="216">
        <f>IF(ISNUMBER(G107),G107*H107,IF(G107="-","rate only"," "))</f>
        <v>0</v>
      </c>
    </row>
    <row r="108" spans="1:9" x14ac:dyDescent="0.2">
      <c r="A108" s="237"/>
      <c r="B108" s="238"/>
      <c r="C108" s="234"/>
      <c r="D108" s="238"/>
      <c r="E108" s="53"/>
      <c r="F108" s="239"/>
      <c r="G108" s="217"/>
      <c r="H108" s="218"/>
      <c r="I108" s="219"/>
    </row>
    <row r="109" spans="1:9" ht="22.8" x14ac:dyDescent="0.2">
      <c r="A109" s="240"/>
      <c r="B109" s="233" t="s">
        <v>3329</v>
      </c>
      <c r="C109" s="234"/>
      <c r="D109" s="235"/>
      <c r="E109" s="53" t="s">
        <v>3333</v>
      </c>
      <c r="F109" s="236" t="s">
        <v>8</v>
      </c>
      <c r="G109" s="214">
        <v>50</v>
      </c>
      <c r="H109" s="56"/>
      <c r="I109" s="216">
        <f>IF(ISNUMBER(G109),G109*H109,IF(G109="-","rate only"," "))</f>
        <v>0</v>
      </c>
    </row>
    <row r="110" spans="1:9" x14ac:dyDescent="0.2">
      <c r="A110" s="237"/>
      <c r="B110" s="238"/>
      <c r="C110" s="234"/>
      <c r="D110" s="238"/>
      <c r="E110" s="53"/>
      <c r="F110" s="239"/>
      <c r="G110" s="217"/>
      <c r="H110" s="218"/>
      <c r="I110" s="219"/>
    </row>
    <row r="111" spans="1:9" ht="22.8" x14ac:dyDescent="0.2">
      <c r="A111" s="240" t="s">
        <v>4414</v>
      </c>
      <c r="B111" s="233"/>
      <c r="C111" s="234"/>
      <c r="D111" s="235"/>
      <c r="E111" s="43" t="s">
        <v>918</v>
      </c>
      <c r="F111" s="236"/>
      <c r="G111" s="214"/>
      <c r="H111" s="215"/>
      <c r="I111" s="216"/>
    </row>
    <row r="112" spans="1:9" x14ac:dyDescent="0.2">
      <c r="A112" s="237"/>
      <c r="B112" s="238"/>
      <c r="C112" s="234"/>
      <c r="D112" s="238"/>
      <c r="E112" s="53"/>
      <c r="F112" s="239"/>
      <c r="G112" s="217"/>
      <c r="H112" s="218"/>
      <c r="I112" s="219"/>
    </row>
    <row r="113" spans="1:9" ht="12" x14ac:dyDescent="0.2">
      <c r="A113" s="232"/>
      <c r="B113" s="233" t="s">
        <v>3393</v>
      </c>
      <c r="C113" s="234"/>
      <c r="D113" s="235"/>
      <c r="E113" s="43" t="s">
        <v>3394</v>
      </c>
      <c r="F113" s="236"/>
      <c r="G113" s="214"/>
      <c r="H113" s="215"/>
      <c r="I113" s="216"/>
    </row>
    <row r="114" spans="1:9" x14ac:dyDescent="0.2">
      <c r="A114" s="237"/>
      <c r="B114" s="238"/>
      <c r="C114" s="234"/>
      <c r="D114" s="238"/>
      <c r="E114" s="53"/>
      <c r="F114" s="239"/>
      <c r="G114" s="217"/>
      <c r="H114" s="218"/>
      <c r="I114" s="219"/>
    </row>
    <row r="115" spans="1:9" ht="22.8" x14ac:dyDescent="0.2">
      <c r="A115" s="240"/>
      <c r="B115" s="233" t="s">
        <v>3395</v>
      </c>
      <c r="C115" s="234"/>
      <c r="D115" s="235"/>
      <c r="E115" s="53" t="s">
        <v>5500</v>
      </c>
      <c r="F115" s="236"/>
      <c r="G115" s="214"/>
      <c r="H115" s="215"/>
      <c r="I115" s="216"/>
    </row>
    <row r="116" spans="1:9" x14ac:dyDescent="0.2">
      <c r="A116" s="237"/>
      <c r="B116" s="238"/>
      <c r="C116" s="234"/>
      <c r="D116" s="238"/>
      <c r="E116" s="53"/>
      <c r="F116" s="239"/>
      <c r="G116" s="217"/>
      <c r="H116" s="218"/>
      <c r="I116" s="219"/>
    </row>
    <row r="117" spans="1:9" x14ac:dyDescent="0.2">
      <c r="A117" s="240"/>
      <c r="B117" s="233"/>
      <c r="C117" s="234" t="s">
        <v>3850</v>
      </c>
      <c r="D117" s="235"/>
      <c r="E117" s="53" t="s">
        <v>4415</v>
      </c>
      <c r="F117" s="236" t="s">
        <v>16</v>
      </c>
      <c r="G117" s="214">
        <v>320</v>
      </c>
      <c r="H117" s="56"/>
      <c r="I117" s="216">
        <f>IF(ISNUMBER(G117),G117*H117,IF(G117="-","rate only"," "))</f>
        <v>0</v>
      </c>
    </row>
    <row r="118" spans="1:9" x14ac:dyDescent="0.2">
      <c r="A118" s="237"/>
      <c r="B118" s="238"/>
      <c r="C118" s="234"/>
      <c r="D118" s="238"/>
      <c r="E118" s="53"/>
      <c r="F118" s="239"/>
      <c r="G118" s="217"/>
      <c r="H118" s="218"/>
      <c r="I118" s="219"/>
    </row>
    <row r="119" spans="1:9" x14ac:dyDescent="0.2">
      <c r="A119" s="240"/>
      <c r="B119" s="233"/>
      <c r="C119" s="234" t="s">
        <v>3851</v>
      </c>
      <c r="D119" s="235"/>
      <c r="E119" s="53" t="s">
        <v>4416</v>
      </c>
      <c r="F119" s="236" t="s">
        <v>16</v>
      </c>
      <c r="G119" s="214">
        <v>5</v>
      </c>
      <c r="H119" s="56"/>
      <c r="I119" s="216">
        <f>IF(ISNUMBER(G119),G119*H119,IF(G119="-","rate only"," "))</f>
        <v>0</v>
      </c>
    </row>
    <row r="120" spans="1:9" x14ac:dyDescent="0.2">
      <c r="A120" s="237"/>
      <c r="B120" s="238"/>
      <c r="C120" s="234"/>
      <c r="D120" s="238"/>
      <c r="E120" s="53"/>
      <c r="F120" s="239"/>
      <c r="G120" s="217"/>
      <c r="H120" s="218"/>
      <c r="I120" s="219"/>
    </row>
    <row r="121" spans="1:9" x14ac:dyDescent="0.2">
      <c r="A121" s="240"/>
      <c r="B121" s="233"/>
      <c r="C121" s="234" t="s">
        <v>3852</v>
      </c>
      <c r="D121" s="235"/>
      <c r="E121" s="53" t="s">
        <v>4417</v>
      </c>
      <c r="F121" s="236" t="s">
        <v>16</v>
      </c>
      <c r="G121" s="214">
        <v>2</v>
      </c>
      <c r="H121" s="56"/>
      <c r="I121" s="216">
        <f>IF(ISNUMBER(G121),G121*H121,IF(G121="-","rate only"," "))</f>
        <v>0</v>
      </c>
    </row>
    <row r="122" spans="1:9" x14ac:dyDescent="0.2">
      <c r="A122" s="237"/>
      <c r="B122" s="238"/>
      <c r="C122" s="234"/>
      <c r="D122" s="238"/>
      <c r="E122" s="53"/>
      <c r="F122" s="239"/>
      <c r="G122" s="217"/>
      <c r="H122" s="218"/>
      <c r="I122" s="219"/>
    </row>
    <row r="123" spans="1:9" x14ac:dyDescent="0.2">
      <c r="A123" s="240"/>
      <c r="B123" s="233"/>
      <c r="C123" s="234" t="s">
        <v>3853</v>
      </c>
      <c r="D123" s="235"/>
      <c r="E123" s="53" t="s">
        <v>4418</v>
      </c>
      <c r="F123" s="236" t="s">
        <v>16</v>
      </c>
      <c r="G123" s="214">
        <v>0.5</v>
      </c>
      <c r="H123" s="56"/>
      <c r="I123" s="216">
        <f>IF(ISNUMBER(G123),G123*H123,IF(G123="-","rate only"," "))</f>
        <v>0</v>
      </c>
    </row>
    <row r="124" spans="1:9" x14ac:dyDescent="0.2">
      <c r="A124" s="237"/>
      <c r="B124" s="238"/>
      <c r="C124" s="234"/>
      <c r="D124" s="238"/>
      <c r="E124" s="53"/>
      <c r="F124" s="239"/>
      <c r="G124" s="217"/>
      <c r="H124" s="218"/>
      <c r="I124" s="219"/>
    </row>
    <row r="125" spans="1:9" ht="22.8" x14ac:dyDescent="0.2">
      <c r="A125" s="240"/>
      <c r="B125" s="233" t="s">
        <v>3396</v>
      </c>
      <c r="C125" s="234"/>
      <c r="D125" s="235"/>
      <c r="E125" s="53" t="s">
        <v>5504</v>
      </c>
      <c r="F125" s="236"/>
      <c r="G125" s="214"/>
      <c r="H125" s="215"/>
      <c r="I125" s="216"/>
    </row>
    <row r="126" spans="1:9" x14ac:dyDescent="0.2">
      <c r="A126" s="237"/>
      <c r="B126" s="238"/>
      <c r="C126" s="234"/>
      <c r="D126" s="238"/>
      <c r="E126" s="53"/>
      <c r="F126" s="239"/>
      <c r="G126" s="217"/>
      <c r="H126" s="218"/>
      <c r="I126" s="219"/>
    </row>
    <row r="127" spans="1:9" x14ac:dyDescent="0.2">
      <c r="A127" s="240"/>
      <c r="B127" s="233"/>
      <c r="C127" s="234" t="s">
        <v>3850</v>
      </c>
      <c r="D127" s="235"/>
      <c r="E127" s="53" t="s">
        <v>4415</v>
      </c>
      <c r="F127" s="236" t="s">
        <v>16</v>
      </c>
      <c r="G127" s="214">
        <v>2</v>
      </c>
      <c r="H127" s="56"/>
      <c r="I127" s="216">
        <f>IF(ISNUMBER(G127),G127*H127,IF(G127="-","rate only"," "))</f>
        <v>0</v>
      </c>
    </row>
    <row r="128" spans="1:9" x14ac:dyDescent="0.2">
      <c r="A128" s="237"/>
      <c r="B128" s="238"/>
      <c r="C128" s="234"/>
      <c r="D128" s="238"/>
      <c r="E128" s="53"/>
      <c r="F128" s="239"/>
      <c r="G128" s="217"/>
      <c r="H128" s="218"/>
      <c r="I128" s="219"/>
    </row>
    <row r="129" spans="1:9" x14ac:dyDescent="0.2">
      <c r="A129" s="240"/>
      <c r="B129" s="233"/>
      <c r="C129" s="234" t="s">
        <v>3851</v>
      </c>
      <c r="D129" s="235"/>
      <c r="E129" s="53" t="s">
        <v>4416</v>
      </c>
      <c r="F129" s="236" t="s">
        <v>16</v>
      </c>
      <c r="G129" s="214">
        <v>130</v>
      </c>
      <c r="H129" s="56"/>
      <c r="I129" s="216">
        <f>IF(ISNUMBER(G129),G129*H129,IF(G129="-","rate only"," "))</f>
        <v>0</v>
      </c>
    </row>
    <row r="130" spans="1:9" x14ac:dyDescent="0.2">
      <c r="A130" s="237"/>
      <c r="B130" s="238"/>
      <c r="C130" s="234"/>
      <c r="D130" s="238"/>
      <c r="E130" s="53"/>
      <c r="F130" s="239"/>
      <c r="G130" s="217"/>
      <c r="H130" s="218"/>
      <c r="I130" s="219"/>
    </row>
    <row r="131" spans="1:9" ht="22.8" x14ac:dyDescent="0.2">
      <c r="A131" s="240"/>
      <c r="B131" s="233" t="s">
        <v>3398</v>
      </c>
      <c r="C131" s="234"/>
      <c r="D131" s="235"/>
      <c r="E131" s="53" t="s">
        <v>5501</v>
      </c>
      <c r="F131" s="236" t="s">
        <v>19</v>
      </c>
      <c r="G131" s="214">
        <v>320</v>
      </c>
      <c r="H131" s="56"/>
      <c r="I131" s="216">
        <f>IF(ISNUMBER(G131),G131*H131,IF(G131="-","rate only"," "))</f>
        <v>0</v>
      </c>
    </row>
    <row r="132" spans="1:9" x14ac:dyDescent="0.2">
      <c r="A132" s="237"/>
      <c r="B132" s="238"/>
      <c r="C132" s="234"/>
      <c r="D132" s="238"/>
      <c r="E132" s="53"/>
      <c r="F132" s="239"/>
      <c r="G132" s="217"/>
      <c r="H132" s="218"/>
      <c r="I132" s="219"/>
    </row>
    <row r="133" spans="1:9" ht="22.8" x14ac:dyDescent="0.2">
      <c r="A133" s="240"/>
      <c r="B133" s="233" t="s">
        <v>3399</v>
      </c>
      <c r="C133" s="234"/>
      <c r="D133" s="235"/>
      <c r="E133" s="53" t="s">
        <v>5502</v>
      </c>
      <c r="F133" s="236" t="s">
        <v>19</v>
      </c>
      <c r="G133" s="214">
        <v>110</v>
      </c>
      <c r="H133" s="56"/>
      <c r="I133" s="216">
        <f>IF(ISNUMBER(G133),G133*H133,IF(G133="-","rate only"," "))</f>
        <v>0</v>
      </c>
    </row>
    <row r="134" spans="1:9" x14ac:dyDescent="0.2">
      <c r="A134" s="237"/>
      <c r="B134" s="238"/>
      <c r="C134" s="234"/>
      <c r="D134" s="238"/>
      <c r="E134" s="53"/>
      <c r="F134" s="239"/>
      <c r="G134" s="217"/>
      <c r="H134" s="218"/>
      <c r="I134" s="219"/>
    </row>
    <row r="135" spans="1:9" ht="34.200000000000003" x14ac:dyDescent="0.2">
      <c r="A135" s="240"/>
      <c r="B135" s="233" t="s">
        <v>3401</v>
      </c>
      <c r="C135" s="234"/>
      <c r="D135" s="235"/>
      <c r="E135" s="53" t="s">
        <v>5503</v>
      </c>
      <c r="F135" s="236" t="s">
        <v>19</v>
      </c>
      <c r="G135" s="214">
        <v>100</v>
      </c>
      <c r="H135" s="56"/>
      <c r="I135" s="216">
        <f>IF(ISNUMBER(G135),G135*H135,IF(G135="-","rate only"," "))</f>
        <v>0</v>
      </c>
    </row>
    <row r="136" spans="1:9" x14ac:dyDescent="0.2">
      <c r="A136" s="237"/>
      <c r="B136" s="238"/>
      <c r="C136" s="234"/>
      <c r="D136" s="238"/>
      <c r="E136" s="53"/>
      <c r="F136" s="239"/>
      <c r="G136" s="217"/>
      <c r="H136" s="218"/>
      <c r="I136" s="219"/>
    </row>
    <row r="137" spans="1:9" ht="36" x14ac:dyDescent="0.2">
      <c r="A137" s="232"/>
      <c r="B137" s="233" t="s">
        <v>3466</v>
      </c>
      <c r="C137" s="234"/>
      <c r="D137" s="235"/>
      <c r="E137" s="43" t="s">
        <v>3467</v>
      </c>
      <c r="F137" s="236" t="s">
        <v>16</v>
      </c>
      <c r="G137" s="214">
        <v>460</v>
      </c>
      <c r="H137" s="56"/>
      <c r="I137" s="216">
        <f>IF(ISNUMBER(G137),G137*H137,IF(G137="-","rate only"," "))</f>
        <v>0</v>
      </c>
    </row>
    <row r="138" spans="1:9" x14ac:dyDescent="0.2">
      <c r="A138" s="237"/>
      <c r="B138" s="238"/>
      <c r="C138" s="234"/>
      <c r="D138" s="238"/>
      <c r="E138" s="53"/>
      <c r="F138" s="239"/>
      <c r="G138" s="217"/>
      <c r="H138" s="218"/>
      <c r="I138" s="219"/>
    </row>
    <row r="139" spans="1:9" ht="24" x14ac:dyDescent="0.2">
      <c r="A139" s="232"/>
      <c r="B139" s="233" t="s">
        <v>3470</v>
      </c>
      <c r="C139" s="234"/>
      <c r="D139" s="235"/>
      <c r="E139" s="43" t="s">
        <v>3474</v>
      </c>
      <c r="F139" s="236"/>
      <c r="G139" s="214"/>
      <c r="H139" s="215"/>
      <c r="I139" s="216"/>
    </row>
    <row r="140" spans="1:9" x14ac:dyDescent="0.2">
      <c r="A140" s="237"/>
      <c r="B140" s="238"/>
      <c r="C140" s="234"/>
      <c r="D140" s="238"/>
      <c r="E140" s="53"/>
      <c r="F140" s="239"/>
      <c r="G140" s="217"/>
      <c r="H140" s="218"/>
      <c r="I140" s="219"/>
    </row>
    <row r="141" spans="1:9" x14ac:dyDescent="0.2">
      <c r="A141" s="240"/>
      <c r="B141" s="233" t="s">
        <v>3471</v>
      </c>
      <c r="C141" s="234"/>
      <c r="D141" s="235"/>
      <c r="E141" s="53" t="s">
        <v>3475</v>
      </c>
      <c r="F141" s="236" t="s">
        <v>19</v>
      </c>
      <c r="G141" s="214">
        <v>32000</v>
      </c>
      <c r="H141" s="56"/>
      <c r="I141" s="216">
        <f>IF(ISNUMBER(G141),G141*H141,IF(G141="-","rate only"," "))</f>
        <v>0</v>
      </c>
    </row>
    <row r="142" spans="1:9" x14ac:dyDescent="0.2">
      <c r="A142" s="237"/>
      <c r="B142" s="238"/>
      <c r="C142" s="234"/>
      <c r="D142" s="238"/>
      <c r="E142" s="53"/>
      <c r="F142" s="239"/>
      <c r="G142" s="217"/>
      <c r="H142" s="218"/>
      <c r="I142" s="219"/>
    </row>
    <row r="143" spans="1:9" x14ac:dyDescent="0.2">
      <c r="A143" s="240"/>
      <c r="B143" s="233" t="s">
        <v>3472</v>
      </c>
      <c r="C143" s="234"/>
      <c r="D143" s="235"/>
      <c r="E143" s="53" t="s">
        <v>4422</v>
      </c>
      <c r="F143" s="236" t="s">
        <v>19</v>
      </c>
      <c r="G143" s="214">
        <v>550</v>
      </c>
      <c r="H143" s="56"/>
      <c r="I143" s="216">
        <f>IF(ISNUMBER(G143),G143*H143,IF(G143="-","rate only"," "))</f>
        <v>0</v>
      </c>
    </row>
    <row r="144" spans="1:9" x14ac:dyDescent="0.2">
      <c r="A144" s="237"/>
      <c r="B144" s="238"/>
      <c r="C144" s="234"/>
      <c r="D144" s="238"/>
      <c r="E144" s="53"/>
      <c r="F144" s="239"/>
      <c r="G144" s="217"/>
      <c r="H144" s="218"/>
      <c r="I144" s="219"/>
    </row>
    <row r="145" spans="1:9" s="110" customFormat="1" x14ac:dyDescent="0.2">
      <c r="A145" s="83"/>
      <c r="B145" s="84"/>
      <c r="C145" s="84"/>
      <c r="D145" s="84"/>
      <c r="E145" s="85"/>
      <c r="F145" s="86"/>
      <c r="G145" s="229"/>
      <c r="H145" s="241"/>
      <c r="I145" s="89"/>
    </row>
    <row r="146" spans="1:9" s="110" customFormat="1" ht="12" x14ac:dyDescent="0.2">
      <c r="A146" s="90" t="s">
        <v>3857</v>
      </c>
      <c r="B146" s="242"/>
      <c r="C146" s="242"/>
      <c r="D146" s="242"/>
      <c r="E146" s="243"/>
      <c r="F146" s="30"/>
      <c r="G146" s="230"/>
      <c r="H146" s="244"/>
      <c r="I146" s="198">
        <f>SUM(I99:I144)</f>
        <v>150000</v>
      </c>
    </row>
    <row r="147" spans="1:9" s="110" customFormat="1" x14ac:dyDescent="0.2">
      <c r="A147" s="96"/>
      <c r="B147" s="97"/>
      <c r="C147" s="97"/>
      <c r="D147" s="97"/>
      <c r="E147" s="98"/>
      <c r="F147" s="99"/>
      <c r="G147" s="231"/>
      <c r="H147" s="245"/>
      <c r="I147" s="102"/>
    </row>
  </sheetData>
  <sheetProtection algorithmName="SHA-512" hashValue="8Hs2LlQ4xB1mb6W5FkIhI7ogdXMHuuq0NPzvKZR1aNHdBAGGSfk2/EFQrjKxEzV6ylMIxoOGOLFt3PSD6OZ+dw==" saltValue="Q90MjNErYZjPHCUmDDXvrw==" spinCount="100000" sheet="1" objects="1" scenarios="1"/>
  <autoFilter ref="F1:F147" xr:uid="{855A8C90-A25F-4807-88C2-60AF975D14B9}"/>
  <dataConsolidate link="1"/>
  <phoneticPr fontId="18" type="noConversion"/>
  <dataValidations disablePrompts="1" count="1">
    <dataValidation type="list" showInputMessage="1" showErrorMessage="1" sqref="F52:F57 F96:F101" xr:uid="{BF8DB15A-0D60-46BE-88CA-E59541C0AF4C}">
      <formula1>"-,No,m,m²,m³,%,Prov Sum,Lump Sum,Sum, Litre, hour, day"</formula1>
    </dataValidation>
  </dataValidations>
  <pageMargins left="0.59055118110236227" right="0.19685039370078741" top="0.59055118110236227" bottom="0.59055118110236227" header="0.19685039370078741" footer="0.19685039370078741"/>
  <pageSetup paperSize="9" scale="99" firstPageNumber="6" fitToHeight="7" orientation="portrait" cellComments="atEnd" r:id="rId1"/>
  <headerFooter>
    <oddFooter>&amp;RC3-&amp;P</oddFooter>
  </headerFooter>
  <rowBreaks count="2" manualBreakCount="2">
    <brk id="54" max="16383" man="1"/>
    <brk id="98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>
    <tabColor rgb="FFFFFF00"/>
  </sheetPr>
  <dimension ref="A1:DI22"/>
  <sheetViews>
    <sheetView view="pageBreakPreview" zoomScaleNormal="75" zoomScaleSheetLayoutView="100" workbookViewId="0">
      <pane ySplit="4" topLeftCell="A5" activePane="bottomLeft" state="frozenSplit"/>
      <selection activeCell="M64" sqref="M64"/>
      <selection pane="bottomLeft" activeCell="H8" sqref="H8:H19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4681</v>
      </c>
      <c r="C2" s="128" t="s">
        <v>911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SUBTOTAL(9,M$7:M939)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911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1950</v>
      </c>
      <c r="C8" s="151"/>
      <c r="D8" s="154"/>
      <c r="E8" s="51"/>
      <c r="F8" s="43" t="s">
        <v>1952</v>
      </c>
      <c r="G8" s="54"/>
      <c r="H8" s="55"/>
      <c r="I8" s="56"/>
      <c r="J8" s="57"/>
      <c r="K8" s="58"/>
      <c r="L8" s="56"/>
      <c r="M8" s="56" t="str">
        <f t="shared" ref="M8:M19" si="0"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22.8" x14ac:dyDescent="0.2">
      <c r="A9" s="30" t="s">
        <v>3</v>
      </c>
      <c r="B9" s="155"/>
      <c r="C9" s="151" t="s">
        <v>1951</v>
      </c>
      <c r="D9" s="154"/>
      <c r="E9" s="51"/>
      <c r="F9" s="31" t="s">
        <v>1953</v>
      </c>
      <c r="G9" s="54" t="s">
        <v>68</v>
      </c>
      <c r="H9" s="55"/>
      <c r="I9" s="56"/>
      <c r="J9" s="57"/>
      <c r="K9" s="58"/>
      <c r="L9" s="56"/>
      <c r="M9" s="56" t="str">
        <f t="shared" si="0"/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 t="s">
        <v>3</v>
      </c>
      <c r="B10" s="155"/>
      <c r="C10" s="151" t="s">
        <v>1954</v>
      </c>
      <c r="D10" s="154"/>
      <c r="E10" s="51"/>
      <c r="F10" s="31" t="s">
        <v>1955</v>
      </c>
      <c r="G10" s="54" t="s">
        <v>19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24" x14ac:dyDescent="0.2">
      <c r="A11" s="30" t="s">
        <v>55</v>
      </c>
      <c r="B11" s="150" t="s">
        <v>1956</v>
      </c>
      <c r="C11" s="151"/>
      <c r="D11" s="154"/>
      <c r="E11" s="51"/>
      <c r="F11" s="43" t="s">
        <v>1959</v>
      </c>
      <c r="G11" s="54"/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 t="s">
        <v>3</v>
      </c>
      <c r="B12" s="155"/>
      <c r="C12" s="151" t="s">
        <v>1957</v>
      </c>
      <c r="D12" s="154"/>
      <c r="E12" s="51"/>
      <c r="F12" s="31" t="s">
        <v>4214</v>
      </c>
      <c r="G12" s="54" t="s">
        <v>8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22.8" x14ac:dyDescent="0.2">
      <c r="A13" s="30" t="s">
        <v>3</v>
      </c>
      <c r="B13" s="155"/>
      <c r="C13" s="151" t="s">
        <v>1958</v>
      </c>
      <c r="D13" s="154"/>
      <c r="E13" s="51"/>
      <c r="F13" s="31" t="s">
        <v>1960</v>
      </c>
      <c r="G13" s="54" t="s">
        <v>8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24" x14ac:dyDescent="0.2">
      <c r="A14" s="30" t="s">
        <v>55</v>
      </c>
      <c r="B14" s="150" t="s">
        <v>1961</v>
      </c>
      <c r="C14" s="151"/>
      <c r="D14" s="154"/>
      <c r="E14" s="51"/>
      <c r="F14" s="43" t="s">
        <v>3655</v>
      </c>
      <c r="G14" s="54" t="s">
        <v>19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24" x14ac:dyDescent="0.2">
      <c r="A15" s="30" t="s">
        <v>55</v>
      </c>
      <c r="B15" s="150" t="s">
        <v>1962</v>
      </c>
      <c r="C15" s="151"/>
      <c r="D15" s="154"/>
      <c r="E15" s="51"/>
      <c r="F15" s="43" t="s">
        <v>1963</v>
      </c>
      <c r="G15" s="54" t="s">
        <v>19</v>
      </c>
      <c r="H15" s="55"/>
      <c r="I15" s="56"/>
      <c r="J15" s="57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12" x14ac:dyDescent="0.2">
      <c r="A16" s="30" t="s">
        <v>55</v>
      </c>
      <c r="B16" s="150" t="s">
        <v>1964</v>
      </c>
      <c r="C16" s="151"/>
      <c r="D16" s="154"/>
      <c r="E16" s="51"/>
      <c r="F16" s="43" t="s">
        <v>3654</v>
      </c>
      <c r="G16" s="54"/>
      <c r="H16" s="55"/>
      <c r="I16" s="56"/>
      <c r="J16" s="57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22.8" x14ac:dyDescent="0.2">
      <c r="A17" s="30" t="s">
        <v>3</v>
      </c>
      <c r="B17" s="155"/>
      <c r="C17" s="151" t="s">
        <v>1965</v>
      </c>
      <c r="D17" s="154"/>
      <c r="E17" s="51"/>
      <c r="F17" s="31" t="s">
        <v>1966</v>
      </c>
      <c r="G17" s="54" t="s">
        <v>68</v>
      </c>
      <c r="H17" s="55"/>
      <c r="I17" s="56"/>
      <c r="J17" s="57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x14ac:dyDescent="0.2">
      <c r="A18" s="30" t="s">
        <v>3</v>
      </c>
      <c r="B18" s="155"/>
      <c r="C18" s="151" t="s">
        <v>1967</v>
      </c>
      <c r="D18" s="154"/>
      <c r="E18" s="51"/>
      <c r="F18" s="31" t="s">
        <v>1968</v>
      </c>
      <c r="G18" s="54" t="s">
        <v>19</v>
      </c>
      <c r="H18" s="55"/>
      <c r="I18" s="56"/>
      <c r="J18" s="57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12" x14ac:dyDescent="0.2">
      <c r="A19" s="30" t="s">
        <v>55</v>
      </c>
      <c r="B19" s="150" t="s">
        <v>1969</v>
      </c>
      <c r="C19" s="151" t="s">
        <v>1969</v>
      </c>
      <c r="D19" s="154"/>
      <c r="E19" s="51"/>
      <c r="F19" s="43" t="s">
        <v>1970</v>
      </c>
      <c r="G19" s="54" t="s">
        <v>19</v>
      </c>
      <c r="H19" s="55"/>
      <c r="I19" s="56"/>
      <c r="J19" s="57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0" customFormat="1" x14ac:dyDescent="0.2">
      <c r="A20" s="30" t="s">
        <v>4</v>
      </c>
      <c r="B20" s="83"/>
      <c r="C20" s="84"/>
      <c r="D20" s="84"/>
      <c r="E20" s="84"/>
      <c r="F20" s="85"/>
      <c r="G20" s="86"/>
      <c r="H20" s="87"/>
      <c r="I20" s="88"/>
      <c r="J20" s="89"/>
      <c r="K20" s="22"/>
      <c r="L20" s="67"/>
      <c r="M20" s="68"/>
      <c r="N20" s="109"/>
    </row>
    <row r="21" spans="1:113" s="110" customFormat="1" ht="12" x14ac:dyDescent="0.2">
      <c r="A21" s="30" t="s">
        <v>4</v>
      </c>
      <c r="B21" s="90" t="s">
        <v>3857</v>
      </c>
      <c r="C21" s="91"/>
      <c r="D21" s="91"/>
      <c r="E21" s="91"/>
      <c r="F21" s="92"/>
      <c r="G21" s="30"/>
      <c r="H21" s="93"/>
      <c r="I21" s="94"/>
      <c r="J21" s="95"/>
      <c r="K21" s="22"/>
      <c r="L21" s="72"/>
      <c r="M21" s="73">
        <f>SUBTOTAL(9,M$9:M19)</f>
        <v>0</v>
      </c>
      <c r="N21" s="109"/>
    </row>
    <row r="22" spans="1:113" s="110" customFormat="1" x14ac:dyDescent="0.2">
      <c r="A22" s="30" t="s">
        <v>4</v>
      </c>
      <c r="B22" s="96"/>
      <c r="C22" s="97"/>
      <c r="D22" s="97"/>
      <c r="E22" s="97"/>
      <c r="F22" s="98"/>
      <c r="G22" s="99"/>
      <c r="H22" s="100"/>
      <c r="I22" s="101"/>
      <c r="J22" s="102"/>
      <c r="K22" s="22"/>
      <c r="L22" s="81"/>
      <c r="M22" s="82"/>
      <c r="N22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85" orientation="portrait" cellComments="atEnd" useFirstPageNumber="1" r:id="rId1"/>
  <headerFooter>
    <oddFooter>&amp;CPage &amp;P&amp;RPrint date: 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4">
    <tabColor rgb="FFFF0000"/>
  </sheetPr>
  <dimension ref="A1:CI178"/>
  <sheetViews>
    <sheetView tabSelected="1" view="pageBreakPreview" topLeftCell="B1" zoomScaleNormal="75" zoomScaleSheetLayoutView="100" workbookViewId="0">
      <pane xSplit="7" ySplit="7" topLeftCell="I105" activePane="bottomRight" state="frozenSplit"/>
      <selection activeCell="L17" sqref="L17"/>
      <selection pane="topRight" activeCell="L17" sqref="L17"/>
      <selection pane="bottomLeft" activeCell="L17" sqref="L17"/>
      <selection pane="bottomRight" activeCell="C120" sqref="C120:H124"/>
    </sheetView>
  </sheetViews>
  <sheetFormatPr defaultColWidth="9.109375" defaultRowHeight="11.4" x14ac:dyDescent="0.2"/>
  <cols>
    <col min="1" max="1" width="10.44140625" style="113" hidden="1" customWidth="1"/>
    <col min="2" max="2" width="8.33203125" style="252" customWidth="1"/>
    <col min="3" max="3" width="9.88671875" style="252" customWidth="1"/>
    <col min="4" max="4" width="3.33203125" style="252" customWidth="1"/>
    <col min="5" max="5" width="3.33203125" style="253" customWidth="1"/>
    <col min="6" max="6" width="34.6640625" style="254" customWidth="1"/>
    <col min="7" max="7" width="9.6640625" style="108" customWidth="1"/>
    <col min="8" max="8" width="8.6640625" style="108" customWidth="1"/>
    <col min="9" max="9" width="9.6640625" style="255" customWidth="1"/>
    <col min="10" max="10" width="10.6640625" style="329" customWidth="1"/>
    <col min="11" max="87" width="9.109375" style="116"/>
    <col min="88" max="16384" width="9.109375" style="117"/>
  </cols>
  <sheetData>
    <row r="1" spans="1:87" ht="12" x14ac:dyDescent="0.2">
      <c r="A1" s="127" t="s">
        <v>5</v>
      </c>
      <c r="B1" s="128"/>
      <c r="C1" s="128"/>
      <c r="D1" s="23"/>
      <c r="E1" s="23"/>
      <c r="F1" s="23"/>
      <c r="G1" s="128"/>
      <c r="H1" s="288"/>
      <c r="I1" s="24"/>
      <c r="J1" s="289"/>
    </row>
    <row r="2" spans="1:87" s="108" customFormat="1" ht="12" x14ac:dyDescent="0.25">
      <c r="A2" s="127" t="s">
        <v>5</v>
      </c>
      <c r="B2" s="128" t="s">
        <v>4682</v>
      </c>
      <c r="C2" s="128" t="s">
        <v>912</v>
      </c>
      <c r="D2" s="23"/>
      <c r="E2" s="23"/>
      <c r="F2" s="23"/>
      <c r="G2" s="128"/>
      <c r="H2" s="288"/>
      <c r="I2" s="24"/>
      <c r="J2" s="289" t="s">
        <v>4379</v>
      </c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</row>
    <row r="3" spans="1:87" s="108" customFormat="1" ht="12" x14ac:dyDescent="0.25">
      <c r="A3" s="127" t="s">
        <v>5</v>
      </c>
      <c r="B3" s="128"/>
      <c r="C3" s="128"/>
      <c r="D3" s="23"/>
      <c r="E3" s="23"/>
      <c r="F3" s="23"/>
      <c r="G3" s="128"/>
      <c r="H3" s="288"/>
      <c r="I3" s="24"/>
      <c r="J3" s="289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</row>
    <row r="4" spans="1:87" s="110" customFormat="1" ht="12" x14ac:dyDescent="0.2">
      <c r="A4" s="30" t="s">
        <v>6</v>
      </c>
      <c r="B4" s="118"/>
      <c r="C4" s="124"/>
      <c r="D4" s="124"/>
      <c r="E4" s="121"/>
      <c r="F4" s="32"/>
      <c r="G4" s="290"/>
      <c r="H4" s="291"/>
      <c r="I4" s="34"/>
      <c r="J4" s="291"/>
    </row>
    <row r="5" spans="1:87" s="110" customFormat="1" ht="12" x14ac:dyDescent="0.2">
      <c r="A5" s="30" t="s">
        <v>6</v>
      </c>
      <c r="B5" s="204" t="s">
        <v>54</v>
      </c>
      <c r="C5" s="205"/>
      <c r="D5" s="205"/>
      <c r="E5" s="206"/>
      <c r="F5" s="207" t="s">
        <v>46</v>
      </c>
      <c r="G5" s="292" t="s">
        <v>47</v>
      </c>
      <c r="H5" s="293" t="s">
        <v>3848</v>
      </c>
      <c r="I5" s="208" t="s">
        <v>49</v>
      </c>
      <c r="J5" s="293" t="s">
        <v>3849</v>
      </c>
    </row>
    <row r="6" spans="1:87" s="110" customFormat="1" ht="12" x14ac:dyDescent="0.2">
      <c r="A6" s="30" t="s">
        <v>6</v>
      </c>
      <c r="B6" s="209"/>
      <c r="C6" s="210"/>
      <c r="D6" s="210"/>
      <c r="E6" s="211"/>
      <c r="F6" s="212"/>
      <c r="G6" s="294"/>
      <c r="H6" s="295"/>
      <c r="I6" s="213"/>
      <c r="J6" s="295"/>
    </row>
    <row r="7" spans="1:87" s="110" customFormat="1" ht="12" hidden="1" x14ac:dyDescent="0.2">
      <c r="A7" s="30"/>
      <c r="B7" s="237"/>
      <c r="C7" s="237"/>
      <c r="D7" s="237"/>
      <c r="E7" s="237"/>
      <c r="F7" s="43" t="s">
        <v>912</v>
      </c>
      <c r="G7" s="296"/>
      <c r="H7" s="297"/>
      <c r="I7" s="257"/>
      <c r="J7" s="298"/>
    </row>
    <row r="8" spans="1:87" ht="12" x14ac:dyDescent="0.2">
      <c r="A8" s="30" t="s">
        <v>55</v>
      </c>
      <c r="B8" s="232" t="s">
        <v>1971</v>
      </c>
      <c r="C8" s="233"/>
      <c r="D8" s="234"/>
      <c r="E8" s="235"/>
      <c r="F8" s="43" t="s">
        <v>1973</v>
      </c>
      <c r="G8" s="299"/>
      <c r="H8" s="300"/>
      <c r="I8" s="215"/>
      <c r="J8" s="301"/>
    </row>
    <row r="9" spans="1:87" x14ac:dyDescent="0.2">
      <c r="A9" s="30"/>
      <c r="B9" s="237"/>
      <c r="C9" s="238"/>
      <c r="D9" s="234"/>
      <c r="E9" s="238"/>
      <c r="F9" s="53"/>
      <c r="G9" s="299"/>
      <c r="H9" s="297"/>
      <c r="I9" s="218"/>
      <c r="J9" s="302"/>
    </row>
    <row r="10" spans="1:87" hidden="1" x14ac:dyDescent="0.2">
      <c r="A10" s="30"/>
      <c r="B10" s="237"/>
      <c r="C10" s="238"/>
      <c r="D10" s="234"/>
      <c r="E10" s="238"/>
      <c r="F10" s="53"/>
      <c r="G10" s="299"/>
      <c r="H10" s="297"/>
      <c r="I10" s="218"/>
      <c r="J10" s="302"/>
    </row>
    <row r="11" spans="1:87" x14ac:dyDescent="0.2">
      <c r="A11" s="30" t="s">
        <v>56</v>
      </c>
      <c r="B11" s="240"/>
      <c r="C11" s="233" t="s">
        <v>1972</v>
      </c>
      <c r="D11" s="234"/>
      <c r="E11" s="235"/>
      <c r="F11" s="53" t="s">
        <v>1974</v>
      </c>
      <c r="G11" s="299"/>
      <c r="H11" s="300"/>
      <c r="I11" s="215"/>
      <c r="J11" s="301"/>
    </row>
    <row r="12" spans="1:87" x14ac:dyDescent="0.2">
      <c r="A12" s="30"/>
      <c r="B12" s="237"/>
      <c r="C12" s="238"/>
      <c r="D12" s="234"/>
      <c r="E12" s="238"/>
      <c r="F12" s="53"/>
      <c r="G12" s="299"/>
      <c r="H12" s="297"/>
      <c r="I12" s="218"/>
      <c r="J12" s="302"/>
    </row>
    <row r="13" spans="1:87" hidden="1" x14ac:dyDescent="0.2">
      <c r="A13" s="30"/>
      <c r="B13" s="237"/>
      <c r="C13" s="238"/>
      <c r="D13" s="234"/>
      <c r="E13" s="238"/>
      <c r="F13" s="53"/>
      <c r="G13" s="299"/>
      <c r="H13" s="297"/>
      <c r="I13" s="218"/>
      <c r="J13" s="302"/>
    </row>
    <row r="14" spans="1:87" hidden="1" x14ac:dyDescent="0.2">
      <c r="A14" s="30"/>
      <c r="B14" s="237"/>
      <c r="C14" s="238"/>
      <c r="D14" s="234"/>
      <c r="E14" s="238"/>
      <c r="F14" s="53"/>
      <c r="G14" s="299"/>
      <c r="H14" s="297"/>
      <c r="I14" s="218"/>
      <c r="J14" s="302"/>
    </row>
    <row r="15" spans="1:87" ht="22.8" hidden="1" x14ac:dyDescent="0.2">
      <c r="A15" s="30" t="s">
        <v>3</v>
      </c>
      <c r="B15" s="259"/>
      <c r="C15" s="260"/>
      <c r="D15" s="261" t="s">
        <v>3851</v>
      </c>
      <c r="E15" s="262"/>
      <c r="F15" s="161" t="s">
        <v>4683</v>
      </c>
      <c r="G15" s="303" t="s">
        <v>68</v>
      </c>
      <c r="H15" s="304"/>
      <c r="I15" s="265"/>
      <c r="J15" s="305"/>
    </row>
    <row r="16" spans="1:87" ht="22.8" hidden="1" x14ac:dyDescent="0.2">
      <c r="A16" s="30" t="s">
        <v>3</v>
      </c>
      <c r="B16" s="259"/>
      <c r="C16" s="260"/>
      <c r="D16" s="261" t="s">
        <v>3852</v>
      </c>
      <c r="E16" s="262"/>
      <c r="F16" s="161" t="s">
        <v>4684</v>
      </c>
      <c r="G16" s="303" t="s">
        <v>68</v>
      </c>
      <c r="H16" s="304"/>
      <c r="I16" s="265"/>
      <c r="J16" s="305"/>
    </row>
    <row r="17" spans="1:10" x14ac:dyDescent="0.2">
      <c r="A17" s="30" t="s">
        <v>3</v>
      </c>
      <c r="B17" s="240"/>
      <c r="C17" s="233"/>
      <c r="D17" s="234" t="s">
        <v>3851</v>
      </c>
      <c r="E17" s="235"/>
      <c r="F17" s="53" t="s">
        <v>5307</v>
      </c>
      <c r="G17" s="299" t="s">
        <v>68</v>
      </c>
      <c r="H17" s="300">
        <v>1</v>
      </c>
      <c r="I17" s="56"/>
      <c r="J17" s="301">
        <f>IF(ISNUMBER(H17),H17*I17,IF(H17="-","rate only"," "))</f>
        <v>0</v>
      </c>
    </row>
    <row r="18" spans="1:10" x14ac:dyDescent="0.2">
      <c r="A18" s="30"/>
      <c r="B18" s="237"/>
      <c r="C18" s="238"/>
      <c r="D18" s="234"/>
      <c r="E18" s="238"/>
      <c r="F18" s="53"/>
      <c r="G18" s="299"/>
      <c r="H18" s="297"/>
      <c r="I18" s="218"/>
      <c r="J18" s="302"/>
    </row>
    <row r="19" spans="1:10" hidden="1" x14ac:dyDescent="0.2">
      <c r="A19" s="30" t="s">
        <v>3</v>
      </c>
      <c r="B19" s="259"/>
      <c r="C19" s="260"/>
      <c r="D19" s="261" t="s">
        <v>3854</v>
      </c>
      <c r="E19" s="262"/>
      <c r="F19" s="161" t="s">
        <v>4685</v>
      </c>
      <c r="G19" s="303" t="s">
        <v>68</v>
      </c>
      <c r="H19" s="304"/>
      <c r="I19" s="265"/>
      <c r="J19" s="305"/>
    </row>
    <row r="20" spans="1:10" ht="22.8" hidden="1" x14ac:dyDescent="0.2">
      <c r="A20" s="30" t="s">
        <v>3</v>
      </c>
      <c r="B20" s="259"/>
      <c r="C20" s="260"/>
      <c r="D20" s="261" t="s">
        <v>3855</v>
      </c>
      <c r="E20" s="262"/>
      <c r="F20" s="161" t="s">
        <v>4686</v>
      </c>
      <c r="G20" s="303" t="s">
        <v>68</v>
      </c>
      <c r="H20" s="304"/>
      <c r="I20" s="265"/>
      <c r="J20" s="305"/>
    </row>
    <row r="21" spans="1:10" ht="22.8" hidden="1" x14ac:dyDescent="0.2">
      <c r="A21" s="30" t="s">
        <v>3</v>
      </c>
      <c r="B21" s="259"/>
      <c r="C21" s="260"/>
      <c r="D21" s="261" t="s">
        <v>3856</v>
      </c>
      <c r="E21" s="262"/>
      <c r="F21" s="161" t="s">
        <v>4687</v>
      </c>
      <c r="G21" s="303" t="s">
        <v>68</v>
      </c>
      <c r="H21" s="304"/>
      <c r="I21" s="265"/>
      <c r="J21" s="305"/>
    </row>
    <row r="22" spans="1:10" x14ac:dyDescent="0.2">
      <c r="A22" s="30" t="s">
        <v>56</v>
      </c>
      <c r="B22" s="240"/>
      <c r="C22" s="233" t="s">
        <v>1975</v>
      </c>
      <c r="D22" s="234"/>
      <c r="E22" s="235"/>
      <c r="F22" s="53" t="s">
        <v>1976</v>
      </c>
      <c r="G22" s="299"/>
      <c r="H22" s="300"/>
      <c r="I22" s="215"/>
      <c r="J22" s="301"/>
    </row>
    <row r="23" spans="1:10" x14ac:dyDescent="0.2">
      <c r="A23" s="30"/>
      <c r="B23" s="237"/>
      <c r="C23" s="238"/>
      <c r="D23" s="234"/>
      <c r="E23" s="238"/>
      <c r="F23" s="53"/>
      <c r="G23" s="299"/>
      <c r="H23" s="297"/>
      <c r="I23" s="218"/>
      <c r="J23" s="302"/>
    </row>
    <row r="24" spans="1:10" ht="45.6" x14ac:dyDescent="0.2">
      <c r="A24" s="30" t="s">
        <v>3</v>
      </c>
      <c r="B24" s="240"/>
      <c r="C24" s="233"/>
      <c r="D24" s="234" t="s">
        <v>3850</v>
      </c>
      <c r="E24" s="235"/>
      <c r="F24" s="53" t="s">
        <v>5388</v>
      </c>
      <c r="G24" s="299" t="s">
        <v>68</v>
      </c>
      <c r="H24" s="300">
        <v>1</v>
      </c>
      <c r="I24" s="56"/>
      <c r="J24" s="301">
        <f>IF(ISNUMBER(H24),H24*I24,IF(H24="-","rate only"," "))</f>
        <v>0</v>
      </c>
    </row>
    <row r="25" spans="1:10" x14ac:dyDescent="0.2">
      <c r="A25" s="30"/>
      <c r="B25" s="237"/>
      <c r="C25" s="238"/>
      <c r="D25" s="234"/>
      <c r="E25" s="238"/>
      <c r="F25" s="53"/>
      <c r="G25" s="299"/>
      <c r="H25" s="297"/>
      <c r="I25" s="218"/>
      <c r="J25" s="302"/>
    </row>
    <row r="26" spans="1:10" ht="34.200000000000003" x14ac:dyDescent="0.2">
      <c r="A26" s="30" t="s">
        <v>3</v>
      </c>
      <c r="B26" s="240"/>
      <c r="C26" s="233"/>
      <c r="D26" s="234" t="s">
        <v>3851</v>
      </c>
      <c r="E26" s="235"/>
      <c r="F26" s="53" t="s">
        <v>5389</v>
      </c>
      <c r="G26" s="299" t="s">
        <v>68</v>
      </c>
      <c r="H26" s="300">
        <v>1</v>
      </c>
      <c r="I26" s="56"/>
      <c r="J26" s="301">
        <f>IF(ISNUMBER(H26),H26*I26,IF(H26="-","rate only"," "))</f>
        <v>0</v>
      </c>
    </row>
    <row r="27" spans="1:10" x14ac:dyDescent="0.2">
      <c r="A27" s="30"/>
      <c r="B27" s="237"/>
      <c r="C27" s="238"/>
      <c r="D27" s="234"/>
      <c r="E27" s="238"/>
      <c r="F27" s="53"/>
      <c r="G27" s="299"/>
      <c r="H27" s="297"/>
      <c r="I27" s="218"/>
      <c r="J27" s="302"/>
    </row>
    <row r="28" spans="1:10" ht="22.8" hidden="1" x14ac:dyDescent="0.2">
      <c r="A28" s="30" t="s">
        <v>3</v>
      </c>
      <c r="B28" s="259"/>
      <c r="C28" s="260"/>
      <c r="D28" s="261" t="s">
        <v>3851</v>
      </c>
      <c r="E28" s="262"/>
      <c r="F28" s="161" t="s">
        <v>4688</v>
      </c>
      <c r="G28" s="303" t="s">
        <v>68</v>
      </c>
      <c r="H28" s="304"/>
      <c r="I28" s="265"/>
      <c r="J28" s="305"/>
    </row>
    <row r="29" spans="1:10" ht="22.8" hidden="1" x14ac:dyDescent="0.2">
      <c r="A29" s="30" t="s">
        <v>3</v>
      </c>
      <c r="B29" s="259"/>
      <c r="C29" s="260"/>
      <c r="D29" s="261" t="s">
        <v>3852</v>
      </c>
      <c r="E29" s="262"/>
      <c r="F29" s="161" t="s">
        <v>4689</v>
      </c>
      <c r="G29" s="303" t="s">
        <v>68</v>
      </c>
      <c r="H29" s="304"/>
      <c r="I29" s="265"/>
      <c r="J29" s="305"/>
    </row>
    <row r="30" spans="1:10" ht="22.8" hidden="1" x14ac:dyDescent="0.2">
      <c r="A30" s="30" t="s">
        <v>3</v>
      </c>
      <c r="B30" s="259"/>
      <c r="C30" s="260"/>
      <c r="D30" s="261" t="s">
        <v>3853</v>
      </c>
      <c r="E30" s="262"/>
      <c r="F30" s="161" t="s">
        <v>4690</v>
      </c>
      <c r="G30" s="303" t="s">
        <v>68</v>
      </c>
      <c r="H30" s="304"/>
      <c r="I30" s="265"/>
      <c r="J30" s="305"/>
    </row>
    <row r="31" spans="1:10" ht="22.8" hidden="1" x14ac:dyDescent="0.2">
      <c r="A31" s="30" t="s">
        <v>3</v>
      </c>
      <c r="B31" s="259"/>
      <c r="C31" s="260"/>
      <c r="D31" s="261" t="s">
        <v>3854</v>
      </c>
      <c r="E31" s="262"/>
      <c r="F31" s="161" t="s">
        <v>4691</v>
      </c>
      <c r="G31" s="303" t="s">
        <v>68</v>
      </c>
      <c r="H31" s="304"/>
      <c r="I31" s="265"/>
      <c r="J31" s="305"/>
    </row>
    <row r="32" spans="1:10" ht="12" x14ac:dyDescent="0.2">
      <c r="A32" s="30" t="s">
        <v>55</v>
      </c>
      <c r="B32" s="232" t="s">
        <v>1977</v>
      </c>
      <c r="C32" s="233"/>
      <c r="D32" s="234"/>
      <c r="E32" s="235"/>
      <c r="F32" s="43" t="s">
        <v>3656</v>
      </c>
      <c r="G32" s="299"/>
      <c r="H32" s="300"/>
      <c r="I32" s="215"/>
      <c r="J32" s="301"/>
    </row>
    <row r="33" spans="1:10" x14ac:dyDescent="0.2">
      <c r="A33" s="30"/>
      <c r="B33" s="237"/>
      <c r="C33" s="238"/>
      <c r="D33" s="234"/>
      <c r="E33" s="238"/>
      <c r="F33" s="53"/>
      <c r="G33" s="299"/>
      <c r="H33" s="297"/>
      <c r="I33" s="218"/>
      <c r="J33" s="302"/>
    </row>
    <row r="34" spans="1:10" ht="22.8" hidden="1" x14ac:dyDescent="0.2">
      <c r="A34" s="30" t="s">
        <v>3</v>
      </c>
      <c r="B34" s="240"/>
      <c r="C34" s="233" t="s">
        <v>1978</v>
      </c>
      <c r="D34" s="234"/>
      <c r="E34" s="235"/>
      <c r="F34" s="53" t="s">
        <v>5311</v>
      </c>
      <c r="G34" s="299"/>
      <c r="H34" s="300"/>
      <c r="I34" s="215"/>
      <c r="J34" s="301"/>
    </row>
    <row r="35" spans="1:10" hidden="1" x14ac:dyDescent="0.2">
      <c r="A35" s="30" t="s">
        <v>3</v>
      </c>
      <c r="B35" s="240"/>
      <c r="C35" s="233"/>
      <c r="D35" s="234"/>
      <c r="E35" s="235"/>
      <c r="F35" s="53"/>
      <c r="G35" s="299"/>
      <c r="H35" s="300"/>
      <c r="I35" s="215"/>
      <c r="J35" s="301"/>
    </row>
    <row r="36" spans="1:10" ht="45.6" x14ac:dyDescent="0.2">
      <c r="A36" s="30" t="s">
        <v>3</v>
      </c>
      <c r="B36" s="240"/>
      <c r="C36" s="233"/>
      <c r="D36" s="234" t="s">
        <v>3850</v>
      </c>
      <c r="E36" s="235"/>
      <c r="F36" s="53" t="s">
        <v>5390</v>
      </c>
      <c r="G36" s="299" t="s">
        <v>19</v>
      </c>
      <c r="H36" s="300">
        <v>1500</v>
      </c>
      <c r="I36" s="56"/>
      <c r="J36" s="301">
        <f>IF(ISNUMBER(H36),H36*I36,IF(H36="-","rate only"," "))</f>
        <v>0</v>
      </c>
    </row>
    <row r="37" spans="1:10" x14ac:dyDescent="0.2">
      <c r="A37" s="30"/>
      <c r="B37" s="237"/>
      <c r="C37" s="238"/>
      <c r="D37" s="234"/>
      <c r="E37" s="238"/>
      <c r="F37" s="53"/>
      <c r="G37" s="299"/>
      <c r="H37" s="297"/>
      <c r="I37" s="218"/>
      <c r="J37" s="302"/>
    </row>
    <row r="38" spans="1:10" hidden="1" x14ac:dyDescent="0.2">
      <c r="A38" s="30" t="s">
        <v>3</v>
      </c>
      <c r="B38" s="240"/>
      <c r="C38" s="233"/>
      <c r="D38" s="234"/>
      <c r="E38" s="235"/>
      <c r="F38" s="53"/>
      <c r="G38" s="299"/>
      <c r="H38" s="300"/>
      <c r="I38" s="215"/>
      <c r="J38" s="301"/>
    </row>
    <row r="39" spans="1:10" ht="34.200000000000003" x14ac:dyDescent="0.2">
      <c r="A39" s="30" t="s">
        <v>3</v>
      </c>
      <c r="B39" s="240"/>
      <c r="C39" s="233"/>
      <c r="D39" s="234" t="s">
        <v>3851</v>
      </c>
      <c r="E39" s="235"/>
      <c r="F39" s="53" t="s">
        <v>5393</v>
      </c>
      <c r="G39" s="299" t="s">
        <v>19</v>
      </c>
      <c r="H39" s="300">
        <f>H36</f>
        <v>1500</v>
      </c>
      <c r="I39" s="56"/>
      <c r="J39" s="301">
        <f>IF(ISNUMBER(H39),H39*I39,IF(H39="-","rate only"," "))</f>
        <v>0</v>
      </c>
    </row>
    <row r="40" spans="1:10" x14ac:dyDescent="0.2">
      <c r="A40" s="30"/>
      <c r="B40" s="237"/>
      <c r="C40" s="238"/>
      <c r="D40" s="234"/>
      <c r="E40" s="238"/>
      <c r="F40" s="53"/>
      <c r="G40" s="299"/>
      <c r="H40" s="297"/>
      <c r="I40" s="218"/>
      <c r="J40" s="302"/>
    </row>
    <row r="41" spans="1:10" hidden="1" x14ac:dyDescent="0.2">
      <c r="A41" s="30" t="s">
        <v>3</v>
      </c>
      <c r="B41" s="237"/>
      <c r="C41" s="238"/>
      <c r="D41" s="234"/>
      <c r="E41" s="238"/>
      <c r="F41" s="53"/>
      <c r="G41" s="299"/>
      <c r="H41" s="297"/>
      <c r="I41" s="218"/>
      <c r="J41" s="302"/>
    </row>
    <row r="42" spans="1:10" ht="22.8" x14ac:dyDescent="0.2">
      <c r="A42" s="30" t="s">
        <v>3</v>
      </c>
      <c r="B42" s="240"/>
      <c r="C42" s="233" t="s">
        <v>1979</v>
      </c>
      <c r="D42" s="234"/>
      <c r="E42" s="235"/>
      <c r="F42" s="53" t="s">
        <v>1980</v>
      </c>
      <c r="G42" s="299" t="s">
        <v>19</v>
      </c>
      <c r="H42" s="300">
        <f>H36+H39</f>
        <v>3000</v>
      </c>
      <c r="I42" s="56"/>
      <c r="J42" s="301">
        <f>IF(ISNUMBER(H42),H42*I42,IF(H42="-","rate only"," "))</f>
        <v>0</v>
      </c>
    </row>
    <row r="43" spans="1:10" x14ac:dyDescent="0.2">
      <c r="A43" s="30"/>
      <c r="B43" s="237"/>
      <c r="C43" s="238"/>
      <c r="D43" s="234"/>
      <c r="E43" s="238"/>
      <c r="F43" s="53"/>
      <c r="G43" s="299"/>
      <c r="H43" s="297"/>
      <c r="I43" s="218"/>
      <c r="J43" s="302"/>
    </row>
    <row r="44" spans="1:10" ht="12" x14ac:dyDescent="0.2">
      <c r="A44" s="30" t="s">
        <v>55</v>
      </c>
      <c r="B44" s="232" t="s">
        <v>1981</v>
      </c>
      <c r="C44" s="233"/>
      <c r="D44" s="234"/>
      <c r="E44" s="235"/>
      <c r="F44" s="43" t="s">
        <v>3657</v>
      </c>
      <c r="G44" s="299"/>
      <c r="H44" s="300"/>
      <c r="I44" s="215"/>
      <c r="J44" s="301"/>
    </row>
    <row r="45" spans="1:10" x14ac:dyDescent="0.2">
      <c r="A45" s="30"/>
      <c r="B45" s="237"/>
      <c r="C45" s="238"/>
      <c r="D45" s="234"/>
      <c r="E45" s="238"/>
      <c r="F45" s="53"/>
      <c r="G45" s="299"/>
      <c r="H45" s="297"/>
      <c r="I45" s="218"/>
      <c r="J45" s="302"/>
    </row>
    <row r="46" spans="1:10" ht="22.8" x14ac:dyDescent="0.2">
      <c r="A46" s="30" t="s">
        <v>3</v>
      </c>
      <c r="B46" s="240"/>
      <c r="C46" s="233" t="s">
        <v>1982</v>
      </c>
      <c r="D46" s="234"/>
      <c r="E46" s="235"/>
      <c r="F46" s="53" t="s">
        <v>1983</v>
      </c>
      <c r="G46" s="299" t="s">
        <v>28</v>
      </c>
      <c r="H46" s="300">
        <v>706000</v>
      </c>
      <c r="I46" s="56"/>
      <c r="J46" s="301">
        <f>IF(ISNUMBER(H46),H46*I46,IF(H46="-","rate only"," "))</f>
        <v>0</v>
      </c>
    </row>
    <row r="47" spans="1:10" x14ac:dyDescent="0.2">
      <c r="A47" s="30"/>
      <c r="B47" s="237"/>
      <c r="C47" s="238"/>
      <c r="D47" s="234"/>
      <c r="E47" s="238"/>
      <c r="F47" s="53"/>
      <c r="G47" s="299"/>
      <c r="H47" s="297"/>
      <c r="I47" s="218"/>
      <c r="J47" s="302"/>
    </row>
    <row r="48" spans="1:10" hidden="1" x14ac:dyDescent="0.2">
      <c r="A48" s="30"/>
      <c r="B48" s="237"/>
      <c r="C48" s="238"/>
      <c r="D48" s="234"/>
      <c r="E48" s="238"/>
      <c r="F48" s="53"/>
      <c r="G48" s="299"/>
      <c r="H48" s="297"/>
      <c r="I48" s="218"/>
      <c r="J48" s="302"/>
    </row>
    <row r="49" spans="1:87" ht="22.8" x14ac:dyDescent="0.2">
      <c r="A49" s="30" t="s">
        <v>3</v>
      </c>
      <c r="B49" s="240"/>
      <c r="C49" s="233" t="s">
        <v>1984</v>
      </c>
      <c r="D49" s="234"/>
      <c r="E49" s="235"/>
      <c r="F49" s="53" t="s">
        <v>1985</v>
      </c>
      <c r="G49" s="299" t="s">
        <v>28</v>
      </c>
      <c r="H49" s="300">
        <v>10000</v>
      </c>
      <c r="I49" s="56"/>
      <c r="J49" s="301">
        <f>IF(ISNUMBER(H49),H49*I49,IF(H49="-","rate only"," "))</f>
        <v>0</v>
      </c>
    </row>
    <row r="50" spans="1:87" x14ac:dyDescent="0.2">
      <c r="A50" s="30"/>
      <c r="B50" s="237"/>
      <c r="C50" s="238"/>
      <c r="D50" s="234"/>
      <c r="E50" s="238"/>
      <c r="F50" s="53"/>
      <c r="G50" s="299"/>
      <c r="H50" s="297"/>
      <c r="I50" s="218"/>
      <c r="J50" s="302"/>
    </row>
    <row r="51" spans="1:87" ht="22.8" hidden="1" x14ac:dyDescent="0.2">
      <c r="A51" s="30" t="s">
        <v>3</v>
      </c>
      <c r="B51" s="259"/>
      <c r="C51" s="260" t="s">
        <v>1986</v>
      </c>
      <c r="D51" s="261"/>
      <c r="E51" s="262"/>
      <c r="F51" s="176" t="s">
        <v>1987</v>
      </c>
      <c r="G51" s="303" t="s">
        <v>28</v>
      </c>
      <c r="H51" s="304"/>
      <c r="I51" s="265"/>
      <c r="J51" s="305"/>
    </row>
    <row r="52" spans="1:87" ht="34.200000000000003" hidden="1" x14ac:dyDescent="0.2">
      <c r="A52" s="30" t="s">
        <v>3</v>
      </c>
      <c r="B52" s="259"/>
      <c r="C52" s="260" t="s">
        <v>1988</v>
      </c>
      <c r="D52" s="261"/>
      <c r="E52" s="262"/>
      <c r="F52" s="176" t="s">
        <v>4209</v>
      </c>
      <c r="G52" s="303" t="s">
        <v>28</v>
      </c>
      <c r="H52" s="304"/>
      <c r="I52" s="265"/>
      <c r="J52" s="305"/>
    </row>
    <row r="53" spans="1:87" ht="12" hidden="1" x14ac:dyDescent="0.2">
      <c r="A53" s="30" t="s">
        <v>55</v>
      </c>
      <c r="B53" s="232" t="s">
        <v>1989</v>
      </c>
      <c r="C53" s="233"/>
      <c r="D53" s="234"/>
      <c r="E53" s="235"/>
      <c r="F53" s="43" t="s">
        <v>1991</v>
      </c>
      <c r="G53" s="299"/>
      <c r="H53" s="300"/>
      <c r="I53" s="215"/>
      <c r="J53" s="301"/>
    </row>
    <row r="54" spans="1:87" hidden="1" x14ac:dyDescent="0.2">
      <c r="A54" s="30"/>
      <c r="B54" s="237"/>
      <c r="C54" s="238"/>
      <c r="D54" s="234"/>
      <c r="E54" s="238"/>
      <c r="F54" s="53"/>
      <c r="G54" s="299"/>
      <c r="H54" s="297"/>
      <c r="I54" s="218"/>
      <c r="J54" s="302"/>
    </row>
    <row r="55" spans="1:87" s="271" customFormat="1" hidden="1" x14ac:dyDescent="0.2">
      <c r="A55" s="30" t="s">
        <v>56</v>
      </c>
      <c r="B55" s="240"/>
      <c r="C55" s="233" t="s">
        <v>1990</v>
      </c>
      <c r="D55" s="234"/>
      <c r="E55" s="235"/>
      <c r="F55" s="53" t="s">
        <v>1992</v>
      </c>
      <c r="G55" s="299"/>
      <c r="H55" s="300"/>
      <c r="I55" s="215"/>
      <c r="J55" s="301"/>
      <c r="K55" s="286"/>
      <c r="L55" s="286"/>
      <c r="M55" s="286"/>
      <c r="N55" s="286"/>
      <c r="O55" s="286"/>
      <c r="P55" s="286"/>
      <c r="Q55" s="286"/>
      <c r="R55" s="286"/>
      <c r="S55" s="286"/>
      <c r="T55" s="286"/>
      <c r="U55" s="286"/>
      <c r="V55" s="286"/>
      <c r="W55" s="286"/>
      <c r="X55" s="286"/>
      <c r="Y55" s="286"/>
      <c r="Z55" s="286"/>
      <c r="AA55" s="286"/>
      <c r="AB55" s="286"/>
      <c r="AC55" s="286"/>
      <c r="AD55" s="286"/>
      <c r="AE55" s="286"/>
      <c r="AF55" s="286"/>
      <c r="AG55" s="286"/>
      <c r="AH55" s="286"/>
      <c r="AI55" s="286"/>
      <c r="AJ55" s="286"/>
      <c r="AK55" s="286"/>
      <c r="AL55" s="286"/>
      <c r="AM55" s="286"/>
      <c r="AN55" s="286"/>
      <c r="AO55" s="286"/>
      <c r="AP55" s="286"/>
      <c r="AQ55" s="286"/>
      <c r="AR55" s="286"/>
      <c r="AS55" s="286"/>
      <c r="AT55" s="286"/>
      <c r="AU55" s="286"/>
      <c r="AV55" s="286"/>
      <c r="AW55" s="286"/>
      <c r="AX55" s="286"/>
      <c r="AY55" s="286"/>
      <c r="AZ55" s="286"/>
      <c r="BA55" s="286"/>
      <c r="BB55" s="286"/>
      <c r="BC55" s="286"/>
      <c r="BD55" s="286"/>
      <c r="BE55" s="286"/>
      <c r="BF55" s="286"/>
      <c r="BG55" s="286"/>
      <c r="BH55" s="286"/>
      <c r="BI55" s="286"/>
      <c r="BJ55" s="286"/>
      <c r="BK55" s="286"/>
      <c r="BL55" s="286"/>
      <c r="BM55" s="286"/>
      <c r="BN55" s="286"/>
      <c r="BO55" s="286"/>
      <c r="BP55" s="286"/>
      <c r="BQ55" s="286"/>
      <c r="BR55" s="286"/>
      <c r="BS55" s="286"/>
      <c r="BT55" s="286"/>
      <c r="BU55" s="286"/>
      <c r="BV55" s="286"/>
      <c r="BW55" s="286"/>
      <c r="BX55" s="286"/>
      <c r="BY55" s="286"/>
      <c r="BZ55" s="286"/>
      <c r="CA55" s="286"/>
      <c r="CB55" s="286"/>
      <c r="CC55" s="286"/>
      <c r="CD55" s="286"/>
      <c r="CE55" s="286"/>
      <c r="CF55" s="286"/>
      <c r="CG55" s="286"/>
      <c r="CH55" s="286"/>
      <c r="CI55" s="286"/>
    </row>
    <row r="56" spans="1:87" s="271" customFormat="1" hidden="1" x14ac:dyDescent="0.2">
      <c r="A56" s="30"/>
      <c r="B56" s="237"/>
      <c r="C56" s="238"/>
      <c r="D56" s="234"/>
      <c r="E56" s="238"/>
      <c r="F56" s="53"/>
      <c r="G56" s="299"/>
      <c r="H56" s="297"/>
      <c r="I56" s="218"/>
      <c r="J56" s="302"/>
      <c r="K56" s="286"/>
      <c r="L56" s="286"/>
      <c r="M56" s="286"/>
      <c r="N56" s="286"/>
      <c r="O56" s="286"/>
      <c r="P56" s="286"/>
      <c r="Q56" s="286"/>
      <c r="R56" s="286"/>
      <c r="S56" s="286"/>
      <c r="T56" s="286"/>
      <c r="U56" s="286"/>
      <c r="V56" s="286"/>
      <c r="W56" s="286"/>
      <c r="X56" s="286"/>
      <c r="Y56" s="286"/>
      <c r="Z56" s="286"/>
      <c r="AA56" s="286"/>
      <c r="AB56" s="286"/>
      <c r="AC56" s="286"/>
      <c r="AD56" s="286"/>
      <c r="AE56" s="286"/>
      <c r="AF56" s="286"/>
      <c r="AG56" s="286"/>
      <c r="AH56" s="286"/>
      <c r="AI56" s="286"/>
      <c r="AJ56" s="286"/>
      <c r="AK56" s="286"/>
      <c r="AL56" s="286"/>
      <c r="AM56" s="286"/>
      <c r="AN56" s="286"/>
      <c r="AO56" s="286"/>
      <c r="AP56" s="286"/>
      <c r="AQ56" s="286"/>
      <c r="AR56" s="286"/>
      <c r="AS56" s="286"/>
      <c r="AT56" s="286"/>
      <c r="AU56" s="286"/>
      <c r="AV56" s="286"/>
      <c r="AW56" s="286"/>
      <c r="AX56" s="286"/>
      <c r="AY56" s="286"/>
      <c r="AZ56" s="286"/>
      <c r="BA56" s="286"/>
      <c r="BB56" s="286"/>
      <c r="BC56" s="286"/>
      <c r="BD56" s="286"/>
      <c r="BE56" s="286"/>
      <c r="BF56" s="286"/>
      <c r="BG56" s="286"/>
      <c r="BH56" s="286"/>
      <c r="BI56" s="286"/>
      <c r="BJ56" s="286"/>
      <c r="BK56" s="286"/>
      <c r="BL56" s="286"/>
      <c r="BM56" s="286"/>
      <c r="BN56" s="286"/>
      <c r="BO56" s="286"/>
      <c r="BP56" s="286"/>
      <c r="BQ56" s="286"/>
      <c r="BR56" s="286"/>
      <c r="BS56" s="286"/>
      <c r="BT56" s="286"/>
      <c r="BU56" s="286"/>
      <c r="BV56" s="286"/>
      <c r="BW56" s="286"/>
      <c r="BX56" s="286"/>
      <c r="BY56" s="286"/>
      <c r="BZ56" s="286"/>
      <c r="CA56" s="286"/>
      <c r="CB56" s="286"/>
      <c r="CC56" s="286"/>
      <c r="CD56" s="286"/>
      <c r="CE56" s="286"/>
      <c r="CF56" s="286"/>
      <c r="CG56" s="286"/>
      <c r="CH56" s="286"/>
      <c r="CI56" s="286"/>
    </row>
    <row r="57" spans="1:87" s="271" customFormat="1" ht="45.6" hidden="1" x14ac:dyDescent="0.2">
      <c r="A57" s="272" t="s">
        <v>3</v>
      </c>
      <c r="B57" s="259"/>
      <c r="C57" s="260"/>
      <c r="D57" s="261" t="s">
        <v>3850</v>
      </c>
      <c r="E57" s="262"/>
      <c r="F57" s="161" t="s">
        <v>4692</v>
      </c>
      <c r="G57" s="303" t="s">
        <v>19</v>
      </c>
      <c r="H57" s="304"/>
      <c r="I57" s="265"/>
      <c r="J57" s="305"/>
      <c r="K57" s="286"/>
      <c r="L57" s="286"/>
      <c r="M57" s="286"/>
      <c r="N57" s="286"/>
      <c r="O57" s="286"/>
      <c r="P57" s="286"/>
      <c r="Q57" s="286"/>
      <c r="R57" s="286"/>
      <c r="S57" s="286"/>
      <c r="T57" s="286"/>
      <c r="U57" s="286"/>
      <c r="V57" s="286"/>
      <c r="W57" s="286"/>
      <c r="X57" s="286"/>
      <c r="Y57" s="286"/>
      <c r="Z57" s="286"/>
      <c r="AA57" s="286"/>
      <c r="AB57" s="286"/>
      <c r="AC57" s="286"/>
      <c r="AD57" s="286"/>
      <c r="AE57" s="286"/>
      <c r="AF57" s="286"/>
      <c r="AG57" s="286"/>
      <c r="AH57" s="286"/>
      <c r="AI57" s="286"/>
      <c r="AJ57" s="286"/>
      <c r="AK57" s="286"/>
      <c r="AL57" s="286"/>
      <c r="AM57" s="286"/>
      <c r="AN57" s="286"/>
      <c r="AO57" s="286"/>
      <c r="AP57" s="286"/>
      <c r="AQ57" s="286"/>
      <c r="AR57" s="286"/>
      <c r="AS57" s="286"/>
      <c r="AT57" s="286"/>
      <c r="AU57" s="286"/>
      <c r="AV57" s="286"/>
      <c r="AW57" s="286"/>
      <c r="AX57" s="286"/>
      <c r="AY57" s="286"/>
      <c r="AZ57" s="286"/>
      <c r="BA57" s="286"/>
      <c r="BB57" s="286"/>
      <c r="BC57" s="286"/>
      <c r="BD57" s="286"/>
      <c r="BE57" s="286"/>
      <c r="BF57" s="286"/>
      <c r="BG57" s="286"/>
      <c r="BH57" s="286"/>
      <c r="BI57" s="286"/>
      <c r="BJ57" s="286"/>
      <c r="BK57" s="286"/>
      <c r="BL57" s="286"/>
      <c r="BM57" s="286"/>
      <c r="BN57" s="286"/>
      <c r="BO57" s="286"/>
      <c r="BP57" s="286"/>
      <c r="BQ57" s="286"/>
      <c r="BR57" s="286"/>
      <c r="BS57" s="286"/>
      <c r="BT57" s="286"/>
      <c r="BU57" s="286"/>
      <c r="BV57" s="286"/>
      <c r="BW57" s="286"/>
      <c r="BX57" s="286"/>
      <c r="BY57" s="286"/>
      <c r="BZ57" s="286"/>
      <c r="CA57" s="286"/>
      <c r="CB57" s="286"/>
      <c r="CC57" s="286"/>
      <c r="CD57" s="286"/>
      <c r="CE57" s="286"/>
      <c r="CF57" s="286"/>
      <c r="CG57" s="286"/>
      <c r="CH57" s="286"/>
      <c r="CI57" s="286"/>
    </row>
    <row r="58" spans="1:87" s="271" customFormat="1" ht="34.200000000000003" hidden="1" x14ac:dyDescent="0.2">
      <c r="A58" s="272" t="s">
        <v>3</v>
      </c>
      <c r="B58" s="259"/>
      <c r="C58" s="260"/>
      <c r="D58" s="261" t="s">
        <v>3851</v>
      </c>
      <c r="E58" s="262"/>
      <c r="F58" s="161" t="s">
        <v>4693</v>
      </c>
      <c r="G58" s="303" t="s">
        <v>19</v>
      </c>
      <c r="H58" s="304"/>
      <c r="I58" s="265"/>
      <c r="J58" s="305"/>
      <c r="K58" s="286"/>
      <c r="L58" s="286"/>
      <c r="M58" s="286"/>
      <c r="N58" s="286"/>
      <c r="O58" s="286"/>
      <c r="P58" s="286"/>
      <c r="Q58" s="286"/>
      <c r="R58" s="286"/>
      <c r="S58" s="286"/>
      <c r="T58" s="286"/>
      <c r="U58" s="286"/>
      <c r="V58" s="286"/>
      <c r="W58" s="286"/>
      <c r="X58" s="286"/>
      <c r="Y58" s="286"/>
      <c r="Z58" s="286"/>
      <c r="AA58" s="286"/>
      <c r="AB58" s="286"/>
      <c r="AC58" s="286"/>
      <c r="AD58" s="286"/>
      <c r="AE58" s="286"/>
      <c r="AF58" s="286"/>
      <c r="AG58" s="286"/>
      <c r="AH58" s="286"/>
      <c r="AI58" s="286"/>
      <c r="AJ58" s="286"/>
      <c r="AK58" s="286"/>
      <c r="AL58" s="286"/>
      <c r="AM58" s="286"/>
      <c r="AN58" s="286"/>
      <c r="AO58" s="286"/>
      <c r="AP58" s="286"/>
      <c r="AQ58" s="286"/>
      <c r="AR58" s="286"/>
      <c r="AS58" s="286"/>
      <c r="AT58" s="286"/>
      <c r="AU58" s="286"/>
      <c r="AV58" s="286"/>
      <c r="AW58" s="286"/>
      <c r="AX58" s="286"/>
      <c r="AY58" s="286"/>
      <c r="AZ58" s="286"/>
      <c r="BA58" s="286"/>
      <c r="BB58" s="286"/>
      <c r="BC58" s="286"/>
      <c r="BD58" s="286"/>
      <c r="BE58" s="286"/>
      <c r="BF58" s="286"/>
      <c r="BG58" s="286"/>
      <c r="BH58" s="286"/>
      <c r="BI58" s="286"/>
      <c r="BJ58" s="286"/>
      <c r="BK58" s="286"/>
      <c r="BL58" s="286"/>
      <c r="BM58" s="286"/>
      <c r="BN58" s="286"/>
      <c r="BO58" s="286"/>
      <c r="BP58" s="286"/>
      <c r="BQ58" s="286"/>
      <c r="BR58" s="286"/>
      <c r="BS58" s="286"/>
      <c r="BT58" s="286"/>
      <c r="BU58" s="286"/>
      <c r="BV58" s="286"/>
      <c r="BW58" s="286"/>
      <c r="BX58" s="286"/>
      <c r="BY58" s="286"/>
      <c r="BZ58" s="286"/>
      <c r="CA58" s="286"/>
      <c r="CB58" s="286"/>
      <c r="CC58" s="286"/>
      <c r="CD58" s="286"/>
      <c r="CE58" s="286"/>
      <c r="CF58" s="286"/>
      <c r="CG58" s="286"/>
      <c r="CH58" s="286"/>
      <c r="CI58" s="286"/>
    </row>
    <row r="59" spans="1:87" s="271" customFormat="1" ht="34.200000000000003" hidden="1" x14ac:dyDescent="0.2">
      <c r="A59" s="272" t="s">
        <v>3</v>
      </c>
      <c r="B59" s="259"/>
      <c r="C59" s="260"/>
      <c r="D59" s="261" t="s">
        <v>3852</v>
      </c>
      <c r="E59" s="262"/>
      <c r="F59" s="161" t="s">
        <v>4694</v>
      </c>
      <c r="G59" s="303" t="s">
        <v>19</v>
      </c>
      <c r="H59" s="304"/>
      <c r="I59" s="265"/>
      <c r="J59" s="305"/>
      <c r="K59" s="286"/>
      <c r="L59" s="286"/>
      <c r="M59" s="286"/>
      <c r="N59" s="286"/>
      <c r="O59" s="286"/>
      <c r="P59" s="286"/>
      <c r="Q59" s="286"/>
      <c r="R59" s="286"/>
      <c r="S59" s="286"/>
      <c r="T59" s="286"/>
      <c r="U59" s="286"/>
      <c r="V59" s="286"/>
      <c r="W59" s="286"/>
      <c r="X59" s="286"/>
      <c r="Y59" s="286"/>
      <c r="Z59" s="286"/>
      <c r="AA59" s="286"/>
      <c r="AB59" s="286"/>
      <c r="AC59" s="286"/>
      <c r="AD59" s="286"/>
      <c r="AE59" s="286"/>
      <c r="AF59" s="286"/>
      <c r="AG59" s="286"/>
      <c r="AH59" s="286"/>
      <c r="AI59" s="286"/>
      <c r="AJ59" s="286"/>
      <c r="AK59" s="286"/>
      <c r="AL59" s="286"/>
      <c r="AM59" s="286"/>
      <c r="AN59" s="286"/>
      <c r="AO59" s="286"/>
      <c r="AP59" s="286"/>
      <c r="AQ59" s="286"/>
      <c r="AR59" s="286"/>
      <c r="AS59" s="286"/>
      <c r="AT59" s="286"/>
      <c r="AU59" s="286"/>
      <c r="AV59" s="286"/>
      <c r="AW59" s="286"/>
      <c r="AX59" s="286"/>
      <c r="AY59" s="286"/>
      <c r="AZ59" s="286"/>
      <c r="BA59" s="286"/>
      <c r="BB59" s="286"/>
      <c r="BC59" s="286"/>
      <c r="BD59" s="286"/>
      <c r="BE59" s="286"/>
      <c r="BF59" s="286"/>
      <c r="BG59" s="286"/>
      <c r="BH59" s="286"/>
      <c r="BI59" s="286"/>
      <c r="BJ59" s="286"/>
      <c r="BK59" s="286"/>
      <c r="BL59" s="286"/>
      <c r="BM59" s="286"/>
      <c r="BN59" s="286"/>
      <c r="BO59" s="286"/>
      <c r="BP59" s="286"/>
      <c r="BQ59" s="286"/>
      <c r="BR59" s="286"/>
      <c r="BS59" s="286"/>
      <c r="BT59" s="286"/>
      <c r="BU59" s="286"/>
      <c r="BV59" s="286"/>
      <c r="BW59" s="286"/>
      <c r="BX59" s="286"/>
      <c r="BY59" s="286"/>
      <c r="BZ59" s="286"/>
      <c r="CA59" s="286"/>
      <c r="CB59" s="286"/>
      <c r="CC59" s="286"/>
      <c r="CD59" s="286"/>
      <c r="CE59" s="286"/>
      <c r="CF59" s="286"/>
      <c r="CG59" s="286"/>
      <c r="CH59" s="286"/>
      <c r="CI59" s="286"/>
    </row>
    <row r="60" spans="1:87" s="271" customFormat="1" ht="45.6" hidden="1" x14ac:dyDescent="0.2">
      <c r="A60" s="272" t="s">
        <v>3</v>
      </c>
      <c r="B60" s="259"/>
      <c r="C60" s="260"/>
      <c r="D60" s="261" t="s">
        <v>3853</v>
      </c>
      <c r="E60" s="262"/>
      <c r="F60" s="161" t="s">
        <v>4695</v>
      </c>
      <c r="G60" s="303" t="s">
        <v>19</v>
      </c>
      <c r="H60" s="304"/>
      <c r="I60" s="265"/>
      <c r="J60" s="305"/>
      <c r="K60" s="286"/>
      <c r="L60" s="286"/>
      <c r="M60" s="286"/>
      <c r="N60" s="286"/>
      <c r="O60" s="286"/>
      <c r="P60" s="286"/>
      <c r="Q60" s="286"/>
      <c r="R60" s="286"/>
      <c r="S60" s="286"/>
      <c r="T60" s="286"/>
      <c r="U60" s="286"/>
      <c r="V60" s="286"/>
      <c r="W60" s="286"/>
      <c r="X60" s="286"/>
      <c r="Y60" s="286"/>
      <c r="Z60" s="286"/>
      <c r="AA60" s="286"/>
      <c r="AB60" s="286"/>
      <c r="AC60" s="286"/>
      <c r="AD60" s="286"/>
      <c r="AE60" s="286"/>
      <c r="AF60" s="286"/>
      <c r="AG60" s="286"/>
      <c r="AH60" s="286"/>
      <c r="AI60" s="286"/>
      <c r="AJ60" s="286"/>
      <c r="AK60" s="286"/>
      <c r="AL60" s="286"/>
      <c r="AM60" s="286"/>
      <c r="AN60" s="286"/>
      <c r="AO60" s="286"/>
      <c r="AP60" s="286"/>
      <c r="AQ60" s="286"/>
      <c r="AR60" s="286"/>
      <c r="AS60" s="286"/>
      <c r="AT60" s="286"/>
      <c r="AU60" s="286"/>
      <c r="AV60" s="286"/>
      <c r="AW60" s="286"/>
      <c r="AX60" s="286"/>
      <c r="AY60" s="286"/>
      <c r="AZ60" s="286"/>
      <c r="BA60" s="286"/>
      <c r="BB60" s="286"/>
      <c r="BC60" s="286"/>
      <c r="BD60" s="286"/>
      <c r="BE60" s="286"/>
      <c r="BF60" s="286"/>
      <c r="BG60" s="286"/>
      <c r="BH60" s="286"/>
      <c r="BI60" s="286"/>
      <c r="BJ60" s="286"/>
      <c r="BK60" s="286"/>
      <c r="BL60" s="286"/>
      <c r="BM60" s="286"/>
      <c r="BN60" s="286"/>
      <c r="BO60" s="286"/>
      <c r="BP60" s="286"/>
      <c r="BQ60" s="286"/>
      <c r="BR60" s="286"/>
      <c r="BS60" s="286"/>
      <c r="BT60" s="286"/>
      <c r="BU60" s="286"/>
      <c r="BV60" s="286"/>
      <c r="BW60" s="286"/>
      <c r="BX60" s="286"/>
      <c r="BY60" s="286"/>
      <c r="BZ60" s="286"/>
      <c r="CA60" s="286"/>
      <c r="CB60" s="286"/>
      <c r="CC60" s="286"/>
      <c r="CD60" s="286"/>
      <c r="CE60" s="286"/>
      <c r="CF60" s="286"/>
      <c r="CG60" s="286"/>
      <c r="CH60" s="286"/>
      <c r="CI60" s="286"/>
    </row>
    <row r="61" spans="1:87" s="271" customFormat="1" ht="45.6" hidden="1" x14ac:dyDescent="0.2">
      <c r="A61" s="272" t="s">
        <v>3</v>
      </c>
      <c r="B61" s="259"/>
      <c r="C61" s="260"/>
      <c r="D61" s="261" t="s">
        <v>3854</v>
      </c>
      <c r="E61" s="262"/>
      <c r="F61" s="161" t="s">
        <v>4696</v>
      </c>
      <c r="G61" s="303" t="s">
        <v>19</v>
      </c>
      <c r="H61" s="304"/>
      <c r="I61" s="265"/>
      <c r="J61" s="305"/>
      <c r="K61" s="286"/>
      <c r="L61" s="286"/>
      <c r="M61" s="286"/>
      <c r="N61" s="286"/>
      <c r="O61" s="286"/>
      <c r="P61" s="286"/>
      <c r="Q61" s="286"/>
      <c r="R61" s="286"/>
      <c r="S61" s="286"/>
      <c r="T61" s="286"/>
      <c r="U61" s="286"/>
      <c r="V61" s="286"/>
      <c r="W61" s="286"/>
      <c r="X61" s="286"/>
      <c r="Y61" s="286"/>
      <c r="Z61" s="286"/>
      <c r="AA61" s="286"/>
      <c r="AB61" s="286"/>
      <c r="AC61" s="286"/>
      <c r="AD61" s="286"/>
      <c r="AE61" s="286"/>
      <c r="AF61" s="286"/>
      <c r="AG61" s="286"/>
      <c r="AH61" s="286"/>
      <c r="AI61" s="286"/>
      <c r="AJ61" s="286"/>
      <c r="AK61" s="286"/>
      <c r="AL61" s="286"/>
      <c r="AM61" s="286"/>
      <c r="AN61" s="286"/>
      <c r="AO61" s="286"/>
      <c r="AP61" s="286"/>
      <c r="AQ61" s="286"/>
      <c r="AR61" s="286"/>
      <c r="AS61" s="286"/>
      <c r="AT61" s="286"/>
      <c r="AU61" s="286"/>
      <c r="AV61" s="286"/>
      <c r="AW61" s="286"/>
      <c r="AX61" s="286"/>
      <c r="AY61" s="286"/>
      <c r="AZ61" s="286"/>
      <c r="BA61" s="286"/>
      <c r="BB61" s="286"/>
      <c r="BC61" s="286"/>
      <c r="BD61" s="286"/>
      <c r="BE61" s="286"/>
      <c r="BF61" s="286"/>
      <c r="BG61" s="286"/>
      <c r="BH61" s="286"/>
      <c r="BI61" s="286"/>
      <c r="BJ61" s="286"/>
      <c r="BK61" s="286"/>
      <c r="BL61" s="286"/>
      <c r="BM61" s="286"/>
      <c r="BN61" s="286"/>
      <c r="BO61" s="286"/>
      <c r="BP61" s="286"/>
      <c r="BQ61" s="286"/>
      <c r="BR61" s="286"/>
      <c r="BS61" s="286"/>
      <c r="BT61" s="286"/>
      <c r="BU61" s="286"/>
      <c r="BV61" s="286"/>
      <c r="BW61" s="286"/>
      <c r="BX61" s="286"/>
      <c r="BY61" s="286"/>
      <c r="BZ61" s="286"/>
      <c r="CA61" s="286"/>
      <c r="CB61" s="286"/>
      <c r="CC61" s="286"/>
      <c r="CD61" s="286"/>
      <c r="CE61" s="286"/>
      <c r="CF61" s="286"/>
      <c r="CG61" s="286"/>
      <c r="CH61" s="286"/>
      <c r="CI61" s="286"/>
    </row>
    <row r="62" spans="1:87" s="313" customFormat="1" ht="22.8" hidden="1" x14ac:dyDescent="0.2">
      <c r="A62" s="306"/>
      <c r="B62" s="307"/>
      <c r="C62" s="307"/>
      <c r="D62" s="307"/>
      <c r="E62" s="307"/>
      <c r="F62" s="308" t="s">
        <v>1993</v>
      </c>
      <c r="G62" s="309"/>
      <c r="H62" s="310"/>
      <c r="I62" s="311"/>
      <c r="J62" s="312"/>
    </row>
    <row r="63" spans="1:87" s="271" customFormat="1" hidden="1" x14ac:dyDescent="0.2">
      <c r="A63" s="30" t="s">
        <v>56</v>
      </c>
      <c r="B63" s="240"/>
      <c r="C63" s="233" t="s">
        <v>1994</v>
      </c>
      <c r="D63" s="234"/>
      <c r="E63" s="235"/>
      <c r="F63" s="53" t="s">
        <v>1995</v>
      </c>
      <c r="G63" s="299"/>
      <c r="H63" s="300"/>
      <c r="I63" s="215"/>
      <c r="J63" s="301"/>
      <c r="K63" s="286"/>
      <c r="L63" s="286"/>
      <c r="M63" s="286"/>
      <c r="N63" s="286"/>
      <c r="O63" s="286"/>
      <c r="P63" s="286"/>
      <c r="Q63" s="286"/>
      <c r="R63" s="286"/>
      <c r="S63" s="286"/>
      <c r="T63" s="286"/>
      <c r="U63" s="286"/>
      <c r="V63" s="286"/>
      <c r="W63" s="286"/>
      <c r="X63" s="286"/>
      <c r="Y63" s="286"/>
      <c r="Z63" s="286"/>
      <c r="AA63" s="286"/>
      <c r="AB63" s="286"/>
      <c r="AC63" s="286"/>
      <c r="AD63" s="286"/>
      <c r="AE63" s="286"/>
      <c r="AF63" s="286"/>
      <c r="AG63" s="286"/>
      <c r="AH63" s="286"/>
      <c r="AI63" s="286"/>
      <c r="AJ63" s="286"/>
      <c r="AK63" s="286"/>
      <c r="AL63" s="286"/>
      <c r="AM63" s="286"/>
      <c r="AN63" s="286"/>
      <c r="AO63" s="286"/>
      <c r="AP63" s="286"/>
      <c r="AQ63" s="286"/>
      <c r="AR63" s="286"/>
      <c r="AS63" s="286"/>
      <c r="AT63" s="286"/>
      <c r="AU63" s="286"/>
      <c r="AV63" s="286"/>
      <c r="AW63" s="286"/>
      <c r="AX63" s="286"/>
      <c r="AY63" s="286"/>
      <c r="AZ63" s="286"/>
      <c r="BA63" s="286"/>
      <c r="BB63" s="286"/>
      <c r="BC63" s="286"/>
      <c r="BD63" s="286"/>
      <c r="BE63" s="286"/>
      <c r="BF63" s="286"/>
      <c r="BG63" s="286"/>
      <c r="BH63" s="286"/>
      <c r="BI63" s="286"/>
      <c r="BJ63" s="286"/>
      <c r="BK63" s="286"/>
      <c r="BL63" s="286"/>
      <c r="BM63" s="286"/>
      <c r="BN63" s="286"/>
      <c r="BO63" s="286"/>
      <c r="BP63" s="286"/>
      <c r="BQ63" s="286"/>
      <c r="BR63" s="286"/>
      <c r="BS63" s="286"/>
      <c r="BT63" s="286"/>
      <c r="BU63" s="286"/>
      <c r="BV63" s="286"/>
      <c r="BW63" s="286"/>
      <c r="BX63" s="286"/>
      <c r="BY63" s="286"/>
      <c r="BZ63" s="286"/>
      <c r="CA63" s="286"/>
      <c r="CB63" s="286"/>
      <c r="CC63" s="286"/>
      <c r="CD63" s="286"/>
      <c r="CE63" s="286"/>
      <c r="CF63" s="286"/>
      <c r="CG63" s="286"/>
      <c r="CH63" s="286"/>
      <c r="CI63" s="286"/>
    </row>
    <row r="64" spans="1:87" s="271" customFormat="1" hidden="1" x14ac:dyDescent="0.2">
      <c r="A64" s="30"/>
      <c r="B64" s="237"/>
      <c r="C64" s="238"/>
      <c r="D64" s="234"/>
      <c r="E64" s="238"/>
      <c r="F64" s="53"/>
      <c r="G64" s="299"/>
      <c r="H64" s="297"/>
      <c r="I64" s="218"/>
      <c r="J64" s="302"/>
      <c r="K64" s="286"/>
      <c r="L64" s="286"/>
      <c r="M64" s="286"/>
      <c r="N64" s="286"/>
      <c r="O64" s="286"/>
      <c r="P64" s="286"/>
      <c r="Q64" s="286"/>
      <c r="R64" s="286"/>
      <c r="S64" s="286"/>
      <c r="T64" s="286"/>
      <c r="U64" s="286"/>
      <c r="V64" s="286"/>
      <c r="W64" s="286"/>
      <c r="X64" s="286"/>
      <c r="Y64" s="286"/>
      <c r="Z64" s="286"/>
      <c r="AA64" s="286"/>
      <c r="AB64" s="286"/>
      <c r="AC64" s="286"/>
      <c r="AD64" s="286"/>
      <c r="AE64" s="286"/>
      <c r="AF64" s="286"/>
      <c r="AG64" s="286"/>
      <c r="AH64" s="286"/>
      <c r="AI64" s="286"/>
      <c r="AJ64" s="286"/>
      <c r="AK64" s="286"/>
      <c r="AL64" s="286"/>
      <c r="AM64" s="286"/>
      <c r="AN64" s="286"/>
      <c r="AO64" s="286"/>
      <c r="AP64" s="286"/>
      <c r="AQ64" s="286"/>
      <c r="AR64" s="286"/>
      <c r="AS64" s="286"/>
      <c r="AT64" s="286"/>
      <c r="AU64" s="286"/>
      <c r="AV64" s="286"/>
      <c r="AW64" s="286"/>
      <c r="AX64" s="286"/>
      <c r="AY64" s="286"/>
      <c r="AZ64" s="286"/>
      <c r="BA64" s="286"/>
      <c r="BB64" s="286"/>
      <c r="BC64" s="286"/>
      <c r="BD64" s="286"/>
      <c r="BE64" s="286"/>
      <c r="BF64" s="286"/>
      <c r="BG64" s="286"/>
      <c r="BH64" s="286"/>
      <c r="BI64" s="286"/>
      <c r="BJ64" s="286"/>
      <c r="BK64" s="286"/>
      <c r="BL64" s="286"/>
      <c r="BM64" s="286"/>
      <c r="BN64" s="286"/>
      <c r="BO64" s="286"/>
      <c r="BP64" s="286"/>
      <c r="BQ64" s="286"/>
      <c r="BR64" s="286"/>
      <c r="BS64" s="286"/>
      <c r="BT64" s="286"/>
      <c r="BU64" s="286"/>
      <c r="BV64" s="286"/>
      <c r="BW64" s="286"/>
      <c r="BX64" s="286"/>
      <c r="BY64" s="286"/>
      <c r="BZ64" s="286"/>
      <c r="CA64" s="286"/>
      <c r="CB64" s="286"/>
      <c r="CC64" s="286"/>
      <c r="CD64" s="286"/>
      <c r="CE64" s="286"/>
      <c r="CF64" s="286"/>
      <c r="CG64" s="286"/>
      <c r="CH64" s="286"/>
      <c r="CI64" s="286"/>
    </row>
    <row r="65" spans="1:87" s="271" customFormat="1" ht="34.200000000000003" hidden="1" x14ac:dyDescent="0.2">
      <c r="A65" s="272" t="s">
        <v>3</v>
      </c>
      <c r="B65" s="259"/>
      <c r="C65" s="260"/>
      <c r="D65" s="261" t="s">
        <v>3850</v>
      </c>
      <c r="E65" s="262"/>
      <c r="F65" s="161" t="s">
        <v>5312</v>
      </c>
      <c r="G65" s="303" t="s">
        <v>26</v>
      </c>
      <c r="H65" s="304"/>
      <c r="I65" s="265"/>
      <c r="J65" s="305"/>
      <c r="K65" s="286"/>
      <c r="L65" s="286"/>
      <c r="M65" s="286"/>
      <c r="N65" s="286"/>
      <c r="O65" s="286"/>
      <c r="P65" s="286"/>
      <c r="Q65" s="286"/>
      <c r="R65" s="286"/>
      <c r="S65" s="286"/>
      <c r="T65" s="286"/>
      <c r="U65" s="286"/>
      <c r="V65" s="286"/>
      <c r="W65" s="286"/>
      <c r="X65" s="286"/>
      <c r="Y65" s="286"/>
      <c r="Z65" s="286"/>
      <c r="AA65" s="286"/>
      <c r="AB65" s="286"/>
      <c r="AC65" s="286"/>
      <c r="AD65" s="286"/>
      <c r="AE65" s="286"/>
      <c r="AF65" s="286"/>
      <c r="AG65" s="286"/>
      <c r="AH65" s="286"/>
      <c r="AI65" s="286"/>
      <c r="AJ65" s="286"/>
      <c r="AK65" s="286"/>
      <c r="AL65" s="286"/>
      <c r="AM65" s="286"/>
      <c r="AN65" s="286"/>
      <c r="AO65" s="286"/>
      <c r="AP65" s="286"/>
      <c r="AQ65" s="286"/>
      <c r="AR65" s="286"/>
      <c r="AS65" s="286"/>
      <c r="AT65" s="286"/>
      <c r="AU65" s="286"/>
      <c r="AV65" s="286"/>
      <c r="AW65" s="286"/>
      <c r="AX65" s="286"/>
      <c r="AY65" s="286"/>
      <c r="AZ65" s="286"/>
      <c r="BA65" s="286"/>
      <c r="BB65" s="286"/>
      <c r="BC65" s="286"/>
      <c r="BD65" s="286"/>
      <c r="BE65" s="286"/>
      <c r="BF65" s="286"/>
      <c r="BG65" s="286"/>
      <c r="BH65" s="286"/>
      <c r="BI65" s="286"/>
      <c r="BJ65" s="286"/>
      <c r="BK65" s="286"/>
      <c r="BL65" s="286"/>
      <c r="BM65" s="286"/>
      <c r="BN65" s="286"/>
      <c r="BO65" s="286"/>
      <c r="BP65" s="286"/>
      <c r="BQ65" s="286"/>
      <c r="BR65" s="286"/>
      <c r="BS65" s="286"/>
      <c r="BT65" s="286"/>
      <c r="BU65" s="286"/>
      <c r="BV65" s="286"/>
      <c r="BW65" s="286"/>
      <c r="BX65" s="286"/>
      <c r="BY65" s="286"/>
      <c r="BZ65" s="286"/>
      <c r="CA65" s="286"/>
      <c r="CB65" s="286"/>
      <c r="CC65" s="286"/>
      <c r="CD65" s="286"/>
      <c r="CE65" s="286"/>
      <c r="CF65" s="286"/>
      <c r="CG65" s="286"/>
      <c r="CH65" s="286"/>
      <c r="CI65" s="286"/>
    </row>
    <row r="66" spans="1:87" ht="34.200000000000003" hidden="1" x14ac:dyDescent="0.2">
      <c r="A66" s="30" t="s">
        <v>3</v>
      </c>
      <c r="B66" s="259"/>
      <c r="C66" s="260"/>
      <c r="D66" s="261" t="s">
        <v>3851</v>
      </c>
      <c r="E66" s="262"/>
      <c r="F66" s="161" t="s">
        <v>4693</v>
      </c>
      <c r="G66" s="303" t="s">
        <v>26</v>
      </c>
      <c r="H66" s="304"/>
      <c r="I66" s="265"/>
      <c r="J66" s="305"/>
    </row>
    <row r="67" spans="1:87" ht="34.200000000000003" hidden="1" x14ac:dyDescent="0.2">
      <c r="A67" s="30" t="s">
        <v>3</v>
      </c>
      <c r="B67" s="259"/>
      <c r="C67" s="260"/>
      <c r="D67" s="261" t="s">
        <v>3852</v>
      </c>
      <c r="E67" s="262"/>
      <c r="F67" s="161" t="s">
        <v>4694</v>
      </c>
      <c r="G67" s="303" t="s">
        <v>26</v>
      </c>
      <c r="H67" s="304"/>
      <c r="I67" s="265"/>
      <c r="J67" s="305"/>
    </row>
    <row r="68" spans="1:87" ht="45.6" hidden="1" x14ac:dyDescent="0.2">
      <c r="A68" s="30" t="s">
        <v>3</v>
      </c>
      <c r="B68" s="259"/>
      <c r="C68" s="260"/>
      <c r="D68" s="261" t="s">
        <v>3853</v>
      </c>
      <c r="E68" s="262"/>
      <c r="F68" s="161" t="s">
        <v>4695</v>
      </c>
      <c r="G68" s="303" t="s">
        <v>26</v>
      </c>
      <c r="H68" s="304"/>
      <c r="I68" s="265"/>
      <c r="J68" s="305"/>
    </row>
    <row r="69" spans="1:87" ht="45.6" hidden="1" x14ac:dyDescent="0.2">
      <c r="A69" s="30" t="s">
        <v>3</v>
      </c>
      <c r="B69" s="259"/>
      <c r="C69" s="260"/>
      <c r="D69" s="261" t="s">
        <v>3854</v>
      </c>
      <c r="E69" s="262"/>
      <c r="F69" s="161" t="s">
        <v>4697</v>
      </c>
      <c r="G69" s="303" t="s">
        <v>26</v>
      </c>
      <c r="H69" s="304"/>
      <c r="I69" s="265"/>
      <c r="J69" s="305"/>
    </row>
    <row r="70" spans="1:87" s="110" customFormat="1" ht="22.8" hidden="1" x14ac:dyDescent="0.2">
      <c r="A70" s="113"/>
      <c r="B70" s="307"/>
      <c r="C70" s="307"/>
      <c r="D70" s="307"/>
      <c r="E70" s="307"/>
      <c r="F70" s="308" t="s">
        <v>1993</v>
      </c>
      <c r="G70" s="309"/>
      <c r="H70" s="310"/>
      <c r="I70" s="311"/>
      <c r="J70" s="312"/>
    </row>
    <row r="71" spans="1:87" ht="12" x14ac:dyDescent="0.2">
      <c r="A71" s="30" t="s">
        <v>55</v>
      </c>
      <c r="B71" s="232" t="s">
        <v>1996</v>
      </c>
      <c r="C71" s="233"/>
      <c r="D71" s="234"/>
      <c r="E71" s="235"/>
      <c r="F71" s="43" t="s">
        <v>1998</v>
      </c>
      <c r="G71" s="299"/>
      <c r="H71" s="300"/>
      <c r="I71" s="215"/>
      <c r="J71" s="301"/>
    </row>
    <row r="72" spans="1:87" x14ac:dyDescent="0.2">
      <c r="A72" s="30"/>
      <c r="B72" s="237"/>
      <c r="C72" s="238"/>
      <c r="D72" s="234"/>
      <c r="E72" s="238"/>
      <c r="F72" s="53"/>
      <c r="G72" s="299"/>
      <c r="H72" s="297"/>
      <c r="I72" s="218"/>
      <c r="J72" s="302"/>
    </row>
    <row r="73" spans="1:87" s="271" customFormat="1" hidden="1" x14ac:dyDescent="0.2">
      <c r="A73" s="30" t="s">
        <v>56</v>
      </c>
      <c r="B73" s="240"/>
      <c r="C73" s="233" t="s">
        <v>1997</v>
      </c>
      <c r="D73" s="234"/>
      <c r="E73" s="235"/>
      <c r="F73" s="53" t="s">
        <v>1992</v>
      </c>
      <c r="G73" s="299"/>
      <c r="H73" s="300"/>
      <c r="I73" s="215"/>
      <c r="J73" s="301"/>
      <c r="K73" s="286"/>
      <c r="L73" s="286"/>
      <c r="M73" s="286"/>
      <c r="N73" s="286"/>
      <c r="O73" s="286"/>
      <c r="P73" s="286"/>
      <c r="Q73" s="286"/>
      <c r="R73" s="286"/>
      <c r="S73" s="286"/>
      <c r="T73" s="286"/>
      <c r="U73" s="286"/>
      <c r="V73" s="286"/>
      <c r="W73" s="286"/>
      <c r="X73" s="286"/>
      <c r="Y73" s="286"/>
      <c r="Z73" s="286"/>
      <c r="AA73" s="286"/>
      <c r="AB73" s="286"/>
      <c r="AC73" s="286"/>
      <c r="AD73" s="286"/>
      <c r="AE73" s="286"/>
      <c r="AF73" s="286"/>
      <c r="AG73" s="286"/>
      <c r="AH73" s="286"/>
      <c r="AI73" s="286"/>
      <c r="AJ73" s="286"/>
      <c r="AK73" s="286"/>
      <c r="AL73" s="286"/>
      <c r="AM73" s="286"/>
      <c r="AN73" s="286"/>
      <c r="AO73" s="286"/>
      <c r="AP73" s="286"/>
      <c r="AQ73" s="286"/>
      <c r="AR73" s="286"/>
      <c r="AS73" s="286"/>
      <c r="AT73" s="286"/>
      <c r="AU73" s="286"/>
      <c r="AV73" s="286"/>
      <c r="AW73" s="286"/>
      <c r="AX73" s="286"/>
      <c r="AY73" s="286"/>
      <c r="AZ73" s="286"/>
      <c r="BA73" s="286"/>
      <c r="BB73" s="286"/>
      <c r="BC73" s="286"/>
      <c r="BD73" s="286"/>
      <c r="BE73" s="286"/>
      <c r="BF73" s="286"/>
      <c r="BG73" s="286"/>
      <c r="BH73" s="286"/>
      <c r="BI73" s="286"/>
      <c r="BJ73" s="286"/>
      <c r="BK73" s="286"/>
      <c r="BL73" s="286"/>
      <c r="BM73" s="286"/>
      <c r="BN73" s="286"/>
      <c r="BO73" s="286"/>
      <c r="BP73" s="286"/>
      <c r="BQ73" s="286"/>
      <c r="BR73" s="286"/>
      <c r="BS73" s="286"/>
      <c r="BT73" s="286"/>
      <c r="BU73" s="286"/>
      <c r="BV73" s="286"/>
      <c r="BW73" s="286"/>
      <c r="BX73" s="286"/>
      <c r="BY73" s="286"/>
      <c r="BZ73" s="286"/>
      <c r="CA73" s="286"/>
      <c r="CB73" s="286"/>
      <c r="CC73" s="286"/>
      <c r="CD73" s="286"/>
      <c r="CE73" s="286"/>
      <c r="CF73" s="286"/>
      <c r="CG73" s="286"/>
      <c r="CH73" s="286"/>
      <c r="CI73" s="286"/>
    </row>
    <row r="74" spans="1:87" s="271" customFormat="1" hidden="1" x14ac:dyDescent="0.2">
      <c r="A74" s="30"/>
      <c r="B74" s="237"/>
      <c r="C74" s="238"/>
      <c r="D74" s="234"/>
      <c r="E74" s="238"/>
      <c r="F74" s="53"/>
      <c r="G74" s="299"/>
      <c r="H74" s="297"/>
      <c r="I74" s="218"/>
      <c r="J74" s="302"/>
      <c r="K74" s="286"/>
      <c r="L74" s="286"/>
      <c r="M74" s="286"/>
      <c r="N74" s="286"/>
      <c r="O74" s="286"/>
      <c r="P74" s="286"/>
      <c r="Q74" s="286"/>
      <c r="R74" s="286"/>
      <c r="S74" s="286"/>
      <c r="T74" s="286"/>
      <c r="U74" s="286"/>
      <c r="V74" s="286"/>
      <c r="W74" s="286"/>
      <c r="X74" s="286"/>
      <c r="Y74" s="286"/>
      <c r="Z74" s="286"/>
      <c r="AA74" s="286"/>
      <c r="AB74" s="286"/>
      <c r="AC74" s="286"/>
      <c r="AD74" s="286"/>
      <c r="AE74" s="286"/>
      <c r="AF74" s="286"/>
      <c r="AG74" s="286"/>
      <c r="AH74" s="286"/>
      <c r="AI74" s="286"/>
      <c r="AJ74" s="286"/>
      <c r="AK74" s="286"/>
      <c r="AL74" s="286"/>
      <c r="AM74" s="286"/>
      <c r="AN74" s="286"/>
      <c r="AO74" s="286"/>
      <c r="AP74" s="286"/>
      <c r="AQ74" s="286"/>
      <c r="AR74" s="286"/>
      <c r="AS74" s="286"/>
      <c r="AT74" s="286"/>
      <c r="AU74" s="286"/>
      <c r="AV74" s="286"/>
      <c r="AW74" s="286"/>
      <c r="AX74" s="286"/>
      <c r="AY74" s="286"/>
      <c r="AZ74" s="286"/>
      <c r="BA74" s="286"/>
      <c r="BB74" s="286"/>
      <c r="BC74" s="286"/>
      <c r="BD74" s="286"/>
      <c r="BE74" s="286"/>
      <c r="BF74" s="286"/>
      <c r="BG74" s="286"/>
      <c r="BH74" s="286"/>
      <c r="BI74" s="286"/>
      <c r="BJ74" s="286"/>
      <c r="BK74" s="286"/>
      <c r="BL74" s="286"/>
      <c r="BM74" s="286"/>
      <c r="BN74" s="286"/>
      <c r="BO74" s="286"/>
      <c r="BP74" s="286"/>
      <c r="BQ74" s="286"/>
      <c r="BR74" s="286"/>
      <c r="BS74" s="286"/>
      <c r="BT74" s="286"/>
      <c r="BU74" s="286"/>
      <c r="BV74" s="286"/>
      <c r="BW74" s="286"/>
      <c r="BX74" s="286"/>
      <c r="BY74" s="286"/>
      <c r="BZ74" s="286"/>
      <c r="CA74" s="286"/>
      <c r="CB74" s="286"/>
      <c r="CC74" s="286"/>
      <c r="CD74" s="286"/>
      <c r="CE74" s="286"/>
      <c r="CF74" s="286"/>
      <c r="CG74" s="286"/>
      <c r="CH74" s="286"/>
      <c r="CI74" s="286"/>
    </row>
    <row r="75" spans="1:87" s="271" customFormat="1" ht="45.6" hidden="1" x14ac:dyDescent="0.2">
      <c r="A75" s="272" t="s">
        <v>3</v>
      </c>
      <c r="B75" s="259"/>
      <c r="C75" s="260"/>
      <c r="D75" s="267" t="s">
        <v>3850</v>
      </c>
      <c r="E75" s="268"/>
      <c r="F75" s="161" t="s">
        <v>5313</v>
      </c>
      <c r="G75" s="303" t="s">
        <v>19</v>
      </c>
      <c r="H75" s="304"/>
      <c r="I75" s="265"/>
      <c r="J75" s="305"/>
      <c r="K75" s="286"/>
      <c r="L75" s="286"/>
      <c r="M75" s="286"/>
      <c r="N75" s="286"/>
      <c r="O75" s="286"/>
      <c r="P75" s="286"/>
      <c r="Q75" s="286"/>
      <c r="R75" s="286"/>
      <c r="S75" s="286"/>
      <c r="T75" s="286"/>
      <c r="U75" s="286"/>
      <c r="V75" s="286"/>
      <c r="W75" s="286"/>
      <c r="X75" s="286"/>
      <c r="Y75" s="286"/>
      <c r="Z75" s="286"/>
      <c r="AA75" s="286"/>
      <c r="AB75" s="286"/>
      <c r="AC75" s="286"/>
      <c r="AD75" s="286"/>
      <c r="AE75" s="286"/>
      <c r="AF75" s="286"/>
      <c r="AG75" s="286"/>
      <c r="AH75" s="286"/>
      <c r="AI75" s="286"/>
      <c r="AJ75" s="286"/>
      <c r="AK75" s="286"/>
      <c r="AL75" s="286"/>
      <c r="AM75" s="286"/>
      <c r="AN75" s="286"/>
      <c r="AO75" s="286"/>
      <c r="AP75" s="286"/>
      <c r="AQ75" s="286"/>
      <c r="AR75" s="286"/>
      <c r="AS75" s="286"/>
      <c r="AT75" s="286"/>
      <c r="AU75" s="286"/>
      <c r="AV75" s="286"/>
      <c r="AW75" s="286"/>
      <c r="AX75" s="286"/>
      <c r="AY75" s="286"/>
      <c r="AZ75" s="286"/>
      <c r="BA75" s="286"/>
      <c r="BB75" s="286"/>
      <c r="BC75" s="286"/>
      <c r="BD75" s="286"/>
      <c r="BE75" s="286"/>
      <c r="BF75" s="286"/>
      <c r="BG75" s="286"/>
      <c r="BH75" s="286"/>
      <c r="BI75" s="286"/>
      <c r="BJ75" s="286"/>
      <c r="BK75" s="286"/>
      <c r="BL75" s="286"/>
      <c r="BM75" s="286"/>
      <c r="BN75" s="286"/>
      <c r="BO75" s="286"/>
      <c r="BP75" s="286"/>
      <c r="BQ75" s="286"/>
      <c r="BR75" s="286"/>
      <c r="BS75" s="286"/>
      <c r="BT75" s="286"/>
      <c r="BU75" s="286"/>
      <c r="BV75" s="286"/>
      <c r="BW75" s="286"/>
      <c r="BX75" s="286"/>
      <c r="BY75" s="286"/>
      <c r="BZ75" s="286"/>
      <c r="CA75" s="286"/>
      <c r="CB75" s="286"/>
      <c r="CC75" s="286"/>
      <c r="CD75" s="286"/>
      <c r="CE75" s="286"/>
      <c r="CF75" s="286"/>
      <c r="CG75" s="286"/>
      <c r="CH75" s="286"/>
      <c r="CI75" s="286"/>
    </row>
    <row r="76" spans="1:87" s="271" customFormat="1" ht="22.8" hidden="1" x14ac:dyDescent="0.2">
      <c r="A76" s="272" t="s">
        <v>3</v>
      </c>
      <c r="B76" s="259"/>
      <c r="C76" s="260"/>
      <c r="D76" s="261" t="s">
        <v>3851</v>
      </c>
      <c r="E76" s="262"/>
      <c r="F76" s="161" t="s">
        <v>4698</v>
      </c>
      <c r="G76" s="303" t="s">
        <v>19</v>
      </c>
      <c r="H76" s="304"/>
      <c r="I76" s="265"/>
      <c r="J76" s="305"/>
      <c r="K76" s="286"/>
      <c r="L76" s="286"/>
      <c r="M76" s="286"/>
      <c r="N76" s="286"/>
      <c r="O76" s="286"/>
      <c r="P76" s="286"/>
      <c r="Q76" s="286"/>
      <c r="R76" s="286"/>
      <c r="S76" s="286"/>
      <c r="T76" s="286"/>
      <c r="U76" s="286"/>
      <c r="V76" s="286"/>
      <c r="W76" s="286"/>
      <c r="X76" s="286"/>
      <c r="Y76" s="286"/>
      <c r="Z76" s="286"/>
      <c r="AA76" s="286"/>
      <c r="AB76" s="286"/>
      <c r="AC76" s="286"/>
      <c r="AD76" s="286"/>
      <c r="AE76" s="286"/>
      <c r="AF76" s="286"/>
      <c r="AG76" s="286"/>
      <c r="AH76" s="286"/>
      <c r="AI76" s="286"/>
      <c r="AJ76" s="286"/>
      <c r="AK76" s="286"/>
      <c r="AL76" s="286"/>
      <c r="AM76" s="286"/>
      <c r="AN76" s="286"/>
      <c r="AO76" s="286"/>
      <c r="AP76" s="286"/>
      <c r="AQ76" s="286"/>
      <c r="AR76" s="286"/>
      <c r="AS76" s="286"/>
      <c r="AT76" s="286"/>
      <c r="AU76" s="286"/>
      <c r="AV76" s="286"/>
      <c r="AW76" s="286"/>
      <c r="AX76" s="286"/>
      <c r="AY76" s="286"/>
      <c r="AZ76" s="286"/>
      <c r="BA76" s="286"/>
      <c r="BB76" s="286"/>
      <c r="BC76" s="286"/>
      <c r="BD76" s="286"/>
      <c r="BE76" s="286"/>
      <c r="BF76" s="286"/>
      <c r="BG76" s="286"/>
      <c r="BH76" s="286"/>
      <c r="BI76" s="286"/>
      <c r="BJ76" s="286"/>
      <c r="BK76" s="286"/>
      <c r="BL76" s="286"/>
      <c r="BM76" s="286"/>
      <c r="BN76" s="286"/>
      <c r="BO76" s="286"/>
      <c r="BP76" s="286"/>
      <c r="BQ76" s="286"/>
      <c r="BR76" s="286"/>
      <c r="BS76" s="286"/>
      <c r="BT76" s="286"/>
      <c r="BU76" s="286"/>
      <c r="BV76" s="286"/>
      <c r="BW76" s="286"/>
      <c r="BX76" s="286"/>
      <c r="BY76" s="286"/>
      <c r="BZ76" s="286"/>
      <c r="CA76" s="286"/>
      <c r="CB76" s="286"/>
      <c r="CC76" s="286"/>
      <c r="CD76" s="286"/>
      <c r="CE76" s="286"/>
      <c r="CF76" s="286"/>
      <c r="CG76" s="286"/>
      <c r="CH76" s="286"/>
      <c r="CI76" s="286"/>
    </row>
    <row r="77" spans="1:87" ht="34.200000000000003" hidden="1" x14ac:dyDescent="0.2">
      <c r="A77" s="30" t="s">
        <v>3</v>
      </c>
      <c r="B77" s="259"/>
      <c r="C77" s="260"/>
      <c r="D77" s="261" t="s">
        <v>3852</v>
      </c>
      <c r="E77" s="262"/>
      <c r="F77" s="161" t="s">
        <v>4699</v>
      </c>
      <c r="G77" s="303" t="s">
        <v>19</v>
      </c>
      <c r="H77" s="304"/>
      <c r="I77" s="265"/>
      <c r="J77" s="305"/>
    </row>
    <row r="78" spans="1:87" ht="22.8" hidden="1" x14ac:dyDescent="0.2">
      <c r="A78" s="30" t="s">
        <v>3</v>
      </c>
      <c r="B78" s="259"/>
      <c r="C78" s="260"/>
      <c r="D78" s="261" t="s">
        <v>3853</v>
      </c>
      <c r="E78" s="262"/>
      <c r="F78" s="161" t="s">
        <v>4700</v>
      </c>
      <c r="G78" s="303" t="s">
        <v>19</v>
      </c>
      <c r="H78" s="304"/>
      <c r="I78" s="265"/>
      <c r="J78" s="305"/>
    </row>
    <row r="79" spans="1:87" ht="34.200000000000003" hidden="1" x14ac:dyDescent="0.2">
      <c r="A79" s="30" t="s">
        <v>3</v>
      </c>
      <c r="B79" s="259"/>
      <c r="C79" s="260"/>
      <c r="D79" s="261" t="s">
        <v>3854</v>
      </c>
      <c r="E79" s="262"/>
      <c r="F79" s="161" t="s">
        <v>4701</v>
      </c>
      <c r="G79" s="303" t="s">
        <v>19</v>
      </c>
      <c r="H79" s="304"/>
      <c r="I79" s="265"/>
      <c r="J79" s="305"/>
    </row>
    <row r="80" spans="1:87" ht="22.8" hidden="1" x14ac:dyDescent="0.2">
      <c r="A80" s="30" t="s">
        <v>3</v>
      </c>
      <c r="B80" s="259"/>
      <c r="C80" s="260"/>
      <c r="D80" s="261" t="s">
        <v>3855</v>
      </c>
      <c r="E80" s="262"/>
      <c r="F80" s="161" t="s">
        <v>4702</v>
      </c>
      <c r="G80" s="303" t="s">
        <v>19</v>
      </c>
      <c r="H80" s="304"/>
      <c r="I80" s="265"/>
      <c r="J80" s="305"/>
    </row>
    <row r="81" spans="1:10" ht="34.200000000000003" hidden="1" x14ac:dyDescent="0.2">
      <c r="A81" s="30" t="s">
        <v>3</v>
      </c>
      <c r="B81" s="259"/>
      <c r="C81" s="260"/>
      <c r="D81" s="261" t="s">
        <v>3856</v>
      </c>
      <c r="E81" s="262"/>
      <c r="F81" s="161" t="s">
        <v>4703</v>
      </c>
      <c r="G81" s="303" t="s">
        <v>19</v>
      </c>
      <c r="H81" s="304"/>
      <c r="I81" s="265"/>
      <c r="J81" s="305"/>
    </row>
    <row r="82" spans="1:10" ht="45.6" hidden="1" x14ac:dyDescent="0.2">
      <c r="A82" s="30" t="s">
        <v>3</v>
      </c>
      <c r="B82" s="259"/>
      <c r="C82" s="260"/>
      <c r="D82" s="261" t="s">
        <v>3865</v>
      </c>
      <c r="E82" s="262"/>
      <c r="F82" s="161" t="s">
        <v>4695</v>
      </c>
      <c r="G82" s="303" t="s">
        <v>19</v>
      </c>
      <c r="H82" s="304"/>
      <c r="I82" s="265"/>
      <c r="J82" s="305"/>
    </row>
    <row r="83" spans="1:10" ht="45.6" hidden="1" x14ac:dyDescent="0.2">
      <c r="A83" s="30" t="s">
        <v>3</v>
      </c>
      <c r="B83" s="259"/>
      <c r="C83" s="260"/>
      <c r="D83" s="261" t="s">
        <v>3877</v>
      </c>
      <c r="E83" s="262"/>
      <c r="F83" s="161" t="s">
        <v>4697</v>
      </c>
      <c r="G83" s="303" t="s">
        <v>19</v>
      </c>
      <c r="H83" s="304"/>
      <c r="I83" s="265"/>
      <c r="J83" s="305"/>
    </row>
    <row r="84" spans="1:10" s="110" customFormat="1" ht="22.8" hidden="1" x14ac:dyDescent="0.2">
      <c r="A84" s="113"/>
      <c r="B84" s="307"/>
      <c r="C84" s="307"/>
      <c r="D84" s="307"/>
      <c r="E84" s="307"/>
      <c r="F84" s="308" t="s">
        <v>1993</v>
      </c>
      <c r="G84" s="309"/>
      <c r="H84" s="310"/>
      <c r="I84" s="311"/>
      <c r="J84" s="312"/>
    </row>
    <row r="85" spans="1:10" x14ac:dyDescent="0.2">
      <c r="A85" s="30" t="s">
        <v>56</v>
      </c>
      <c r="B85" s="240"/>
      <c r="C85" s="233" t="s">
        <v>1999</v>
      </c>
      <c r="D85" s="234"/>
      <c r="E85" s="235"/>
      <c r="F85" s="53" t="s">
        <v>1995</v>
      </c>
      <c r="G85" s="299"/>
      <c r="H85" s="300"/>
      <c r="I85" s="215"/>
      <c r="J85" s="301"/>
    </row>
    <row r="86" spans="1:10" x14ac:dyDescent="0.2">
      <c r="A86" s="30"/>
      <c r="B86" s="237"/>
      <c r="C86" s="238"/>
      <c r="D86" s="234"/>
      <c r="E86" s="238"/>
      <c r="F86" s="53"/>
      <c r="G86" s="299"/>
      <c r="H86" s="297"/>
      <c r="I86" s="218"/>
      <c r="J86" s="302"/>
    </row>
    <row r="87" spans="1:10" ht="68.400000000000006" x14ac:dyDescent="0.2">
      <c r="A87" s="30" t="s">
        <v>3</v>
      </c>
      <c r="B87" s="240"/>
      <c r="C87" s="233"/>
      <c r="D87" s="234" t="s">
        <v>3856</v>
      </c>
      <c r="E87" s="235"/>
      <c r="F87" s="53" t="s">
        <v>5391</v>
      </c>
      <c r="G87" s="299" t="s">
        <v>26</v>
      </c>
      <c r="H87" s="300">
        <v>112000</v>
      </c>
      <c r="I87" s="56"/>
      <c r="J87" s="301">
        <f>IF(ISNUMBER(H87),H87*I87,IF(H87="-","rate only"," "))</f>
        <v>0</v>
      </c>
    </row>
    <row r="88" spans="1:10" x14ac:dyDescent="0.2">
      <c r="A88" s="30"/>
      <c r="B88" s="240"/>
      <c r="C88" s="233"/>
      <c r="D88" s="234"/>
      <c r="E88" s="235"/>
      <c r="F88" s="53"/>
      <c r="G88" s="299"/>
      <c r="H88" s="300"/>
      <c r="I88" s="215"/>
      <c r="J88" s="301"/>
    </row>
    <row r="89" spans="1:10" ht="57.6" customHeight="1" x14ac:dyDescent="0.2">
      <c r="A89" s="30"/>
      <c r="B89" s="240"/>
      <c r="C89" s="233"/>
      <c r="D89" s="234" t="s">
        <v>3865</v>
      </c>
      <c r="E89" s="235"/>
      <c r="F89" s="53" t="s">
        <v>5499</v>
      </c>
      <c r="G89" s="299" t="s">
        <v>26</v>
      </c>
      <c r="H89" s="300">
        <v>30</v>
      </c>
      <c r="I89" s="56"/>
      <c r="J89" s="301">
        <f>IF(ISNUMBER(H89),H89*I89,IF(H89="-","rate only"," "))</f>
        <v>0</v>
      </c>
    </row>
    <row r="90" spans="1:10" x14ac:dyDescent="0.2">
      <c r="A90" s="30"/>
      <c r="B90" s="237"/>
      <c r="C90" s="238"/>
      <c r="D90" s="234"/>
      <c r="E90" s="238"/>
      <c r="F90" s="53"/>
      <c r="G90" s="299"/>
      <c r="H90" s="297"/>
      <c r="I90" s="218"/>
      <c r="J90" s="302"/>
    </row>
    <row r="91" spans="1:10" ht="22.8" hidden="1" x14ac:dyDescent="0.2">
      <c r="A91" s="30" t="s">
        <v>3</v>
      </c>
      <c r="B91" s="259"/>
      <c r="C91" s="260"/>
      <c r="D91" s="261" t="s">
        <v>3851</v>
      </c>
      <c r="E91" s="262"/>
      <c r="F91" s="161" t="s">
        <v>4698</v>
      </c>
      <c r="G91" s="303" t="s">
        <v>26</v>
      </c>
      <c r="H91" s="304"/>
      <c r="I91" s="265"/>
      <c r="J91" s="305"/>
    </row>
    <row r="92" spans="1:10" ht="34.200000000000003" hidden="1" x14ac:dyDescent="0.2">
      <c r="A92" s="30" t="s">
        <v>3</v>
      </c>
      <c r="B92" s="259"/>
      <c r="C92" s="260"/>
      <c r="D92" s="261" t="s">
        <v>3852</v>
      </c>
      <c r="E92" s="262"/>
      <c r="F92" s="161" t="s">
        <v>4699</v>
      </c>
      <c r="G92" s="303" t="s">
        <v>26</v>
      </c>
      <c r="H92" s="304"/>
      <c r="I92" s="265"/>
      <c r="J92" s="305"/>
    </row>
    <row r="93" spans="1:10" ht="22.8" hidden="1" x14ac:dyDescent="0.2">
      <c r="A93" s="30" t="s">
        <v>3</v>
      </c>
      <c r="B93" s="259"/>
      <c r="C93" s="260"/>
      <c r="D93" s="261" t="s">
        <v>3853</v>
      </c>
      <c r="E93" s="262"/>
      <c r="F93" s="161" t="s">
        <v>4700</v>
      </c>
      <c r="G93" s="303" t="s">
        <v>26</v>
      </c>
      <c r="H93" s="304"/>
      <c r="I93" s="265"/>
      <c r="J93" s="305"/>
    </row>
    <row r="94" spans="1:10" ht="34.200000000000003" hidden="1" x14ac:dyDescent="0.2">
      <c r="A94" s="30" t="s">
        <v>3</v>
      </c>
      <c r="B94" s="259"/>
      <c r="C94" s="260"/>
      <c r="D94" s="261" t="s">
        <v>3854</v>
      </c>
      <c r="E94" s="262"/>
      <c r="F94" s="161" t="s">
        <v>4701</v>
      </c>
      <c r="G94" s="303" t="s">
        <v>26</v>
      </c>
      <c r="H94" s="304"/>
      <c r="I94" s="265"/>
      <c r="J94" s="305"/>
    </row>
    <row r="95" spans="1:10" ht="34.200000000000003" hidden="1" x14ac:dyDescent="0.2">
      <c r="A95" s="30" t="s">
        <v>3</v>
      </c>
      <c r="B95" s="259"/>
      <c r="C95" s="260"/>
      <c r="D95" s="261" t="s">
        <v>3855</v>
      </c>
      <c r="E95" s="262"/>
      <c r="F95" s="161" t="s">
        <v>4703</v>
      </c>
      <c r="G95" s="303" t="s">
        <v>26</v>
      </c>
      <c r="H95" s="304"/>
      <c r="I95" s="265"/>
      <c r="J95" s="305"/>
    </row>
    <row r="96" spans="1:10" ht="45.6" hidden="1" x14ac:dyDescent="0.2">
      <c r="A96" s="30" t="s">
        <v>3</v>
      </c>
      <c r="B96" s="259"/>
      <c r="C96" s="260"/>
      <c r="D96" s="261" t="s">
        <v>3856</v>
      </c>
      <c r="E96" s="262"/>
      <c r="F96" s="161" t="s">
        <v>4695</v>
      </c>
      <c r="G96" s="303" t="s">
        <v>26</v>
      </c>
      <c r="H96" s="304"/>
      <c r="I96" s="265"/>
      <c r="J96" s="305"/>
    </row>
    <row r="97" spans="1:10" ht="45.6" hidden="1" x14ac:dyDescent="0.2">
      <c r="A97" s="30" t="s">
        <v>3</v>
      </c>
      <c r="B97" s="259"/>
      <c r="C97" s="260"/>
      <c r="D97" s="261" t="s">
        <v>3865</v>
      </c>
      <c r="E97" s="262"/>
      <c r="F97" s="161" t="s">
        <v>4697</v>
      </c>
      <c r="G97" s="303" t="s">
        <v>26</v>
      </c>
      <c r="H97" s="304"/>
      <c r="I97" s="265"/>
      <c r="J97" s="305"/>
    </row>
    <row r="98" spans="1:10" s="110" customFormat="1" ht="22.8" hidden="1" x14ac:dyDescent="0.2">
      <c r="A98" s="113"/>
      <c r="B98" s="307"/>
      <c r="C98" s="307"/>
      <c r="D98" s="307"/>
      <c r="E98" s="307"/>
      <c r="F98" s="308" t="s">
        <v>1993</v>
      </c>
      <c r="G98" s="309"/>
      <c r="H98" s="310"/>
      <c r="I98" s="311"/>
      <c r="J98" s="312"/>
    </row>
    <row r="99" spans="1:10" x14ac:dyDescent="0.2">
      <c r="A99" s="30"/>
      <c r="B99" s="237"/>
      <c r="C99" s="238"/>
      <c r="D99" s="234"/>
      <c r="E99" s="238"/>
      <c r="F99" s="53"/>
      <c r="G99" s="299"/>
      <c r="H99" s="297"/>
      <c r="I99" s="218"/>
      <c r="J99" s="302"/>
    </row>
    <row r="100" spans="1:10" ht="45.6" hidden="1" x14ac:dyDescent="0.2">
      <c r="A100" s="30" t="s">
        <v>3</v>
      </c>
      <c r="B100" s="259"/>
      <c r="C100" s="260" t="s">
        <v>2000</v>
      </c>
      <c r="D100" s="261"/>
      <c r="E100" s="262"/>
      <c r="F100" s="176" t="s">
        <v>4210</v>
      </c>
      <c r="G100" s="303" t="s">
        <v>19</v>
      </c>
      <c r="H100" s="304"/>
      <c r="I100" s="265"/>
      <c r="J100" s="305"/>
    </row>
    <row r="101" spans="1:10" x14ac:dyDescent="0.2">
      <c r="A101" s="30" t="s">
        <v>10</v>
      </c>
      <c r="B101" s="248"/>
      <c r="C101" s="249"/>
      <c r="D101" s="249"/>
      <c r="E101" s="249"/>
      <c r="F101" s="62"/>
      <c r="G101" s="314"/>
      <c r="H101" s="315"/>
      <c r="I101" s="221"/>
      <c r="J101" s="316"/>
    </row>
    <row r="102" spans="1:10" x14ac:dyDescent="0.2">
      <c r="A102" s="30" t="s">
        <v>10</v>
      </c>
      <c r="B102" s="223" t="s">
        <v>11</v>
      </c>
      <c r="C102" s="224"/>
      <c r="D102" s="224"/>
      <c r="E102" s="224"/>
      <c r="F102" s="29"/>
      <c r="G102" s="317"/>
      <c r="H102" s="318"/>
      <c r="I102" s="225"/>
      <c r="J102" s="319">
        <f>SUM(J8:J99)</f>
        <v>0</v>
      </c>
    </row>
    <row r="103" spans="1:10" x14ac:dyDescent="0.2">
      <c r="A103" s="30" t="s">
        <v>10</v>
      </c>
      <c r="B103" s="250"/>
      <c r="C103" s="251"/>
      <c r="D103" s="251"/>
      <c r="E103" s="251"/>
      <c r="F103" s="76"/>
      <c r="G103" s="320"/>
      <c r="H103" s="321"/>
      <c r="I103" s="227"/>
      <c r="J103" s="322"/>
    </row>
    <row r="104" spans="1:10" x14ac:dyDescent="0.2">
      <c r="A104" s="30" t="s">
        <v>10</v>
      </c>
      <c r="B104" s="248"/>
      <c r="C104" s="249"/>
      <c r="D104" s="249"/>
      <c r="E104" s="249"/>
      <c r="F104" s="62"/>
      <c r="G104" s="314"/>
      <c r="H104" s="315"/>
      <c r="I104" s="221"/>
      <c r="J104" s="316"/>
    </row>
    <row r="105" spans="1:10" x14ac:dyDescent="0.2">
      <c r="A105" s="30" t="s">
        <v>10</v>
      </c>
      <c r="B105" s="223" t="s">
        <v>12</v>
      </c>
      <c r="C105" s="224"/>
      <c r="D105" s="224"/>
      <c r="E105" s="224"/>
      <c r="F105" s="29"/>
      <c r="G105" s="317"/>
      <c r="H105" s="318"/>
      <c r="I105" s="225"/>
      <c r="J105" s="319">
        <f>J102</f>
        <v>0</v>
      </c>
    </row>
    <row r="106" spans="1:10" x14ac:dyDescent="0.2">
      <c r="A106" s="30" t="s">
        <v>10</v>
      </c>
      <c r="B106" s="250"/>
      <c r="C106" s="251"/>
      <c r="D106" s="251"/>
      <c r="E106" s="251"/>
      <c r="F106" s="76"/>
      <c r="G106" s="320"/>
      <c r="H106" s="321"/>
      <c r="I106" s="227"/>
      <c r="J106" s="322"/>
    </row>
    <row r="107" spans="1:10" hidden="1" x14ac:dyDescent="0.2">
      <c r="A107" s="30"/>
      <c r="B107" s="237"/>
      <c r="C107" s="238"/>
      <c r="D107" s="234"/>
      <c r="E107" s="238"/>
      <c r="F107" s="53"/>
      <c r="G107" s="299"/>
      <c r="H107" s="297"/>
      <c r="I107" s="218"/>
      <c r="J107" s="302"/>
    </row>
    <row r="108" spans="1:10" x14ac:dyDescent="0.2">
      <c r="A108" s="30"/>
      <c r="B108" s="237"/>
      <c r="C108" s="238"/>
      <c r="D108" s="234"/>
      <c r="E108" s="238"/>
      <c r="F108" s="53"/>
      <c r="G108" s="299"/>
      <c r="H108" s="297"/>
      <c r="I108" s="218"/>
      <c r="J108" s="302"/>
    </row>
    <row r="109" spans="1:10" ht="12" x14ac:dyDescent="0.2">
      <c r="A109" s="30"/>
      <c r="B109" s="232" t="s">
        <v>2001</v>
      </c>
      <c r="C109" s="233"/>
      <c r="D109" s="234"/>
      <c r="E109" s="235"/>
      <c r="F109" s="43" t="s">
        <v>2003</v>
      </c>
      <c r="G109" s="299"/>
      <c r="H109" s="297"/>
      <c r="I109" s="218"/>
      <c r="J109" s="302"/>
    </row>
    <row r="110" spans="1:10" ht="12" x14ac:dyDescent="0.2">
      <c r="A110" s="30"/>
      <c r="B110" s="232"/>
      <c r="C110" s="233"/>
      <c r="D110" s="234"/>
      <c r="E110" s="235"/>
      <c r="F110" s="43"/>
      <c r="G110" s="299"/>
      <c r="H110" s="297"/>
      <c r="I110" s="218"/>
      <c r="J110" s="302"/>
    </row>
    <row r="111" spans="1:10" ht="45.6" x14ac:dyDescent="0.2">
      <c r="A111" s="30" t="s">
        <v>3</v>
      </c>
      <c r="B111" s="240"/>
      <c r="C111" s="233" t="s">
        <v>2002</v>
      </c>
      <c r="D111" s="234"/>
      <c r="E111" s="235"/>
      <c r="F111" s="53" t="s">
        <v>5392</v>
      </c>
      <c r="G111" s="299" t="s">
        <v>26</v>
      </c>
      <c r="H111" s="300">
        <f>4900*2</f>
        <v>9800</v>
      </c>
      <c r="I111" s="56"/>
      <c r="J111" s="301">
        <f>IF(ISNUMBER(H111),H111*I111,IF(H111="-","rate only"," "))</f>
        <v>0</v>
      </c>
    </row>
    <row r="112" spans="1:10" x14ac:dyDescent="0.2">
      <c r="A112" s="30"/>
      <c r="B112" s="237"/>
      <c r="C112" s="238"/>
      <c r="D112" s="234"/>
      <c r="E112" s="238"/>
      <c r="F112" s="53"/>
      <c r="G112" s="299"/>
      <c r="H112" s="297"/>
      <c r="I112" s="218"/>
      <c r="J112" s="302"/>
    </row>
    <row r="113" spans="1:10" ht="24" hidden="1" x14ac:dyDescent="0.2">
      <c r="A113" s="30" t="s">
        <v>55</v>
      </c>
      <c r="B113" s="232" t="s">
        <v>2004</v>
      </c>
      <c r="C113" s="233"/>
      <c r="D113" s="234"/>
      <c r="E113" s="235"/>
      <c r="F113" s="43" t="s">
        <v>4211</v>
      </c>
      <c r="G113" s="299"/>
      <c r="H113" s="300"/>
      <c r="I113" s="215"/>
      <c r="J113" s="301"/>
    </row>
    <row r="114" spans="1:10" hidden="1" x14ac:dyDescent="0.2">
      <c r="A114" s="30"/>
      <c r="B114" s="237"/>
      <c r="C114" s="238"/>
      <c r="D114" s="234"/>
      <c r="E114" s="238"/>
      <c r="F114" s="53"/>
      <c r="G114" s="299"/>
      <c r="H114" s="297"/>
      <c r="I114" s="218"/>
      <c r="J114" s="302"/>
    </row>
    <row r="115" spans="1:10" hidden="1" x14ac:dyDescent="0.2">
      <c r="A115" s="30" t="s">
        <v>3</v>
      </c>
      <c r="B115" s="259"/>
      <c r="C115" s="260" t="s">
        <v>2006</v>
      </c>
      <c r="D115" s="261"/>
      <c r="E115" s="262"/>
      <c r="F115" s="176" t="s">
        <v>2005</v>
      </c>
      <c r="G115" s="303" t="s">
        <v>19</v>
      </c>
      <c r="H115" s="304"/>
      <c r="I115" s="265"/>
      <c r="J115" s="305"/>
    </row>
    <row r="116" spans="1:10" hidden="1" x14ac:dyDescent="0.2">
      <c r="A116" s="30" t="s">
        <v>3</v>
      </c>
      <c r="B116" s="259"/>
      <c r="C116" s="260" t="s">
        <v>2007</v>
      </c>
      <c r="D116" s="261"/>
      <c r="E116" s="262"/>
      <c r="F116" s="176" t="s">
        <v>2008</v>
      </c>
      <c r="G116" s="303" t="s">
        <v>19</v>
      </c>
      <c r="H116" s="304"/>
      <c r="I116" s="265"/>
      <c r="J116" s="305"/>
    </row>
    <row r="117" spans="1:10" ht="12" x14ac:dyDescent="0.2">
      <c r="A117" s="30" t="s">
        <v>55</v>
      </c>
      <c r="B117" s="232" t="s">
        <v>2009</v>
      </c>
      <c r="C117" s="233"/>
      <c r="D117" s="234"/>
      <c r="E117" s="235"/>
      <c r="F117" s="43" t="s">
        <v>2010</v>
      </c>
      <c r="G117" s="299"/>
      <c r="H117" s="300"/>
      <c r="I117" s="215"/>
      <c r="J117" s="301"/>
    </row>
    <row r="118" spans="1:10" x14ac:dyDescent="0.2">
      <c r="A118" s="30"/>
      <c r="B118" s="237"/>
      <c r="C118" s="238"/>
      <c r="D118" s="234"/>
      <c r="E118" s="238"/>
      <c r="F118" s="53"/>
      <c r="G118" s="299"/>
      <c r="H118" s="297"/>
      <c r="I118" s="218"/>
      <c r="J118" s="302"/>
    </row>
    <row r="119" spans="1:10" hidden="1" x14ac:dyDescent="0.2">
      <c r="A119" s="30"/>
      <c r="B119" s="237"/>
      <c r="C119" s="238"/>
      <c r="D119" s="234"/>
      <c r="E119" s="238"/>
      <c r="F119" s="53"/>
      <c r="G119" s="299"/>
      <c r="H119" s="297"/>
      <c r="I119" s="218"/>
      <c r="J119" s="302"/>
    </row>
    <row r="120" spans="1:10" x14ac:dyDescent="0.2">
      <c r="A120" s="30" t="s">
        <v>3</v>
      </c>
      <c r="B120" s="240"/>
      <c r="C120" s="233" t="s">
        <v>2011</v>
      </c>
      <c r="D120" s="234"/>
      <c r="E120" s="235"/>
      <c r="F120" s="53" t="s">
        <v>5491</v>
      </c>
      <c r="G120" s="299"/>
      <c r="H120" s="300"/>
      <c r="I120" s="56"/>
      <c r="J120" s="301"/>
    </row>
    <row r="121" spans="1:10" x14ac:dyDescent="0.2">
      <c r="A121" s="30"/>
      <c r="B121" s="240"/>
      <c r="C121" s="233"/>
      <c r="D121" s="234"/>
      <c r="E121" s="235"/>
      <c r="F121" s="53"/>
      <c r="G121" s="299"/>
      <c r="H121" s="300"/>
      <c r="I121" s="56"/>
      <c r="J121" s="301"/>
    </row>
    <row r="122" spans="1:10" x14ac:dyDescent="0.2">
      <c r="A122" s="30"/>
      <c r="B122" s="240"/>
      <c r="C122" s="233"/>
      <c r="D122" s="234" t="s">
        <v>3850</v>
      </c>
      <c r="E122" s="235"/>
      <c r="F122" s="53" t="s">
        <v>5492</v>
      </c>
      <c r="G122" s="299" t="s">
        <v>26</v>
      </c>
      <c r="H122" s="300">
        <v>210</v>
      </c>
      <c r="I122" s="56"/>
      <c r="J122" s="301">
        <f>IF(ISNUMBER(H122),H122*I122,IF(H122="-","rate only"," "))</f>
        <v>0</v>
      </c>
    </row>
    <row r="123" spans="1:10" x14ac:dyDescent="0.2">
      <c r="A123" s="30"/>
      <c r="B123" s="240"/>
      <c r="C123" s="233"/>
      <c r="D123" s="234"/>
      <c r="E123" s="235"/>
      <c r="F123" s="53"/>
      <c r="G123" s="299"/>
      <c r="H123" s="300"/>
      <c r="I123" s="56"/>
      <c r="J123" s="301"/>
    </row>
    <row r="124" spans="1:10" x14ac:dyDescent="0.2">
      <c r="A124" s="30"/>
      <c r="B124" s="240"/>
      <c r="C124" s="233"/>
      <c r="D124" s="234" t="s">
        <v>3851</v>
      </c>
      <c r="E124" s="235"/>
      <c r="F124" s="53" t="s">
        <v>5493</v>
      </c>
      <c r="G124" s="299" t="s">
        <v>26</v>
      </c>
      <c r="H124" s="300">
        <v>420</v>
      </c>
      <c r="I124" s="56"/>
      <c r="J124" s="301">
        <f>IF(ISNUMBER(H124),H124*I124,IF(H124="-","rate only"," "))</f>
        <v>0</v>
      </c>
    </row>
    <row r="125" spans="1:10" x14ac:dyDescent="0.2">
      <c r="A125" s="30"/>
      <c r="B125" s="237"/>
      <c r="C125" s="238"/>
      <c r="D125" s="234"/>
      <c r="E125" s="238"/>
      <c r="F125" s="53"/>
      <c r="G125" s="299"/>
      <c r="H125" s="297"/>
      <c r="I125" s="218"/>
      <c r="J125" s="302"/>
    </row>
    <row r="126" spans="1:10" hidden="1" x14ac:dyDescent="0.2">
      <c r="A126" s="30"/>
      <c r="B126" s="237"/>
      <c r="C126" s="238"/>
      <c r="D126" s="234"/>
      <c r="E126" s="238"/>
      <c r="F126" s="53"/>
      <c r="G126" s="299"/>
      <c r="H126" s="297"/>
      <c r="I126" s="218"/>
      <c r="J126" s="302"/>
    </row>
    <row r="127" spans="1:10" x14ac:dyDescent="0.2">
      <c r="A127" s="30" t="s">
        <v>3</v>
      </c>
      <c r="B127" s="240"/>
      <c r="C127" s="233" t="s">
        <v>2012</v>
      </c>
      <c r="D127" s="234"/>
      <c r="E127" s="235"/>
      <c r="F127" s="53" t="s">
        <v>2013</v>
      </c>
      <c r="G127" s="299" t="s">
        <v>26</v>
      </c>
      <c r="H127" s="300">
        <v>410</v>
      </c>
      <c r="I127" s="56"/>
      <c r="J127" s="301">
        <f>IF(ISNUMBER(H127),H127*I127,IF(H127="-","rate only"," "))</f>
        <v>0</v>
      </c>
    </row>
    <row r="128" spans="1:10" x14ac:dyDescent="0.2">
      <c r="A128" s="30"/>
      <c r="B128" s="237"/>
      <c r="C128" s="238"/>
      <c r="D128" s="234"/>
      <c r="E128" s="238"/>
      <c r="F128" s="53"/>
      <c r="G128" s="299"/>
      <c r="H128" s="297"/>
      <c r="I128" s="218"/>
      <c r="J128" s="302"/>
    </row>
    <row r="129" spans="1:10" hidden="1" x14ac:dyDescent="0.2">
      <c r="A129" s="30"/>
      <c r="B129" s="237"/>
      <c r="C129" s="238"/>
      <c r="D129" s="234"/>
      <c r="E129" s="238"/>
      <c r="F129" s="53"/>
      <c r="G129" s="299"/>
      <c r="H129" s="297"/>
      <c r="I129" s="218"/>
      <c r="J129" s="302"/>
    </row>
    <row r="130" spans="1:10" x14ac:dyDescent="0.2">
      <c r="A130" s="30" t="s">
        <v>3</v>
      </c>
      <c r="B130" s="240"/>
      <c r="C130" s="233" t="s">
        <v>2014</v>
      </c>
      <c r="D130" s="234"/>
      <c r="E130" s="235"/>
      <c r="F130" s="53" t="s">
        <v>5193</v>
      </c>
      <c r="G130" s="299" t="s">
        <v>26</v>
      </c>
      <c r="H130" s="300">
        <v>55</v>
      </c>
      <c r="I130" s="56"/>
      <c r="J130" s="301">
        <f>IF(ISNUMBER(H130),H130*I130,IF(H130="-","rate only"," "))</f>
        <v>0</v>
      </c>
    </row>
    <row r="131" spans="1:10" x14ac:dyDescent="0.2">
      <c r="A131" s="30"/>
      <c r="B131" s="237"/>
      <c r="C131" s="238"/>
      <c r="D131" s="234"/>
      <c r="E131" s="238"/>
      <c r="F131" s="53"/>
      <c r="G131" s="299"/>
      <c r="H131" s="297"/>
      <c r="I131" s="218"/>
      <c r="J131" s="302"/>
    </row>
    <row r="132" spans="1:10" hidden="1" x14ac:dyDescent="0.2">
      <c r="A132" s="30" t="s">
        <v>3</v>
      </c>
      <c r="B132" s="259"/>
      <c r="C132" s="260" t="s">
        <v>2015</v>
      </c>
      <c r="D132" s="261"/>
      <c r="E132" s="262"/>
      <c r="F132" s="176" t="s">
        <v>4212</v>
      </c>
      <c r="G132" s="303" t="s">
        <v>26</v>
      </c>
      <c r="H132" s="304"/>
      <c r="I132" s="265"/>
      <c r="J132" s="305"/>
    </row>
    <row r="133" spans="1:10" hidden="1" x14ac:dyDescent="0.2">
      <c r="A133" s="30" t="s">
        <v>3</v>
      </c>
      <c r="B133" s="259"/>
      <c r="C133" s="260" t="s">
        <v>2016</v>
      </c>
      <c r="D133" s="261"/>
      <c r="E133" s="262"/>
      <c r="F133" s="176" t="s">
        <v>2017</v>
      </c>
      <c r="G133" s="303" t="s">
        <v>26</v>
      </c>
      <c r="H133" s="304"/>
      <c r="I133" s="265"/>
      <c r="J133" s="305"/>
    </row>
    <row r="134" spans="1:10" ht="22.8" x14ac:dyDescent="0.2">
      <c r="A134" s="30" t="s">
        <v>3</v>
      </c>
      <c r="B134" s="240"/>
      <c r="C134" s="233" t="s">
        <v>2018</v>
      </c>
      <c r="D134" s="234"/>
      <c r="E134" s="235"/>
      <c r="F134" s="53" t="s">
        <v>5183</v>
      </c>
      <c r="G134" s="299" t="s">
        <v>26</v>
      </c>
      <c r="H134" s="300">
        <v>35</v>
      </c>
      <c r="I134" s="56"/>
      <c r="J134" s="301">
        <f>IF(ISNUMBER(H134),H134*I134,IF(H134="-","rate only"," "))</f>
        <v>0</v>
      </c>
    </row>
    <row r="135" spans="1:10" x14ac:dyDescent="0.2">
      <c r="A135" s="30"/>
      <c r="B135" s="237"/>
      <c r="C135" s="238"/>
      <c r="D135" s="234"/>
      <c r="E135" s="238"/>
      <c r="F135" s="53"/>
      <c r="G135" s="299"/>
      <c r="H135" s="297"/>
      <c r="I135" s="218"/>
      <c r="J135" s="302"/>
    </row>
    <row r="136" spans="1:10" ht="24" hidden="1" x14ac:dyDescent="0.2">
      <c r="A136" s="30" t="s">
        <v>55</v>
      </c>
      <c r="B136" s="232" t="s">
        <v>2019</v>
      </c>
      <c r="C136" s="233"/>
      <c r="D136" s="234"/>
      <c r="E136" s="235"/>
      <c r="F136" s="43" t="s">
        <v>2022</v>
      </c>
      <c r="G136" s="299"/>
      <c r="H136" s="300"/>
      <c r="I136" s="215"/>
      <c r="J136" s="301"/>
    </row>
    <row r="137" spans="1:10" hidden="1" x14ac:dyDescent="0.2">
      <c r="A137" s="30"/>
      <c r="B137" s="237"/>
      <c r="C137" s="238"/>
      <c r="D137" s="234"/>
      <c r="E137" s="238"/>
      <c r="F137" s="53"/>
      <c r="G137" s="299"/>
      <c r="H137" s="297"/>
      <c r="I137" s="218"/>
      <c r="J137" s="302"/>
    </row>
    <row r="138" spans="1:10" hidden="1" x14ac:dyDescent="0.2">
      <c r="A138" s="30" t="s">
        <v>3</v>
      </c>
      <c r="B138" s="259"/>
      <c r="C138" s="260" t="s">
        <v>2020</v>
      </c>
      <c r="D138" s="261"/>
      <c r="E138" s="262"/>
      <c r="F138" s="176" t="s">
        <v>2023</v>
      </c>
      <c r="G138" s="303" t="s">
        <v>19</v>
      </c>
      <c r="H138" s="304"/>
      <c r="I138" s="265"/>
      <c r="J138" s="305"/>
    </row>
    <row r="139" spans="1:10" hidden="1" x14ac:dyDescent="0.2">
      <c r="A139" s="30" t="s">
        <v>3</v>
      </c>
      <c r="B139" s="259"/>
      <c r="C139" s="260" t="s">
        <v>2021</v>
      </c>
      <c r="D139" s="261"/>
      <c r="E139" s="262"/>
      <c r="F139" s="176" t="s">
        <v>2024</v>
      </c>
      <c r="G139" s="303" t="s">
        <v>26</v>
      </c>
      <c r="H139" s="304"/>
      <c r="I139" s="265"/>
      <c r="J139" s="305"/>
    </row>
    <row r="140" spans="1:10" ht="12" hidden="1" x14ac:dyDescent="0.2">
      <c r="A140" s="30" t="s">
        <v>55</v>
      </c>
      <c r="B140" s="232" t="s">
        <v>2025</v>
      </c>
      <c r="C140" s="233"/>
      <c r="D140" s="234"/>
      <c r="E140" s="235"/>
      <c r="F140" s="43" t="s">
        <v>4213</v>
      </c>
      <c r="G140" s="299" t="s">
        <v>19</v>
      </c>
      <c r="H140" s="300"/>
      <c r="I140" s="215"/>
      <c r="J140" s="301"/>
    </row>
    <row r="141" spans="1:10" hidden="1" x14ac:dyDescent="0.2">
      <c r="A141" s="30"/>
      <c r="B141" s="237"/>
      <c r="C141" s="238"/>
      <c r="D141" s="234"/>
      <c r="E141" s="238"/>
      <c r="F141" s="53"/>
      <c r="G141" s="299"/>
      <c r="H141" s="297"/>
      <c r="I141" s="218"/>
      <c r="J141" s="302"/>
    </row>
    <row r="142" spans="1:10" ht="12" x14ac:dyDescent="0.2">
      <c r="A142" s="30" t="s">
        <v>55</v>
      </c>
      <c r="B142" s="232" t="s">
        <v>2026</v>
      </c>
      <c r="C142" s="233"/>
      <c r="D142" s="234"/>
      <c r="E142" s="235"/>
      <c r="F142" s="43" t="s">
        <v>2027</v>
      </c>
      <c r="G142" s="299"/>
      <c r="H142" s="300"/>
      <c r="I142" s="215"/>
      <c r="J142" s="301"/>
    </row>
    <row r="143" spans="1:10" x14ac:dyDescent="0.2">
      <c r="A143" s="30"/>
      <c r="B143" s="237"/>
      <c r="C143" s="238"/>
      <c r="D143" s="234"/>
      <c r="E143" s="238"/>
      <c r="F143" s="53"/>
      <c r="G143" s="299"/>
      <c r="H143" s="297"/>
      <c r="I143" s="218"/>
      <c r="J143" s="302"/>
    </row>
    <row r="144" spans="1:10" x14ac:dyDescent="0.2">
      <c r="A144" s="30" t="s">
        <v>3</v>
      </c>
      <c r="B144" s="240"/>
      <c r="C144" s="233" t="s">
        <v>2028</v>
      </c>
      <c r="D144" s="234"/>
      <c r="E144" s="235"/>
      <c r="F144" s="53" t="s">
        <v>2030</v>
      </c>
      <c r="G144" s="299" t="s">
        <v>99</v>
      </c>
      <c r="H144" s="300">
        <v>1000</v>
      </c>
      <c r="I144" s="56"/>
      <c r="J144" s="301">
        <f>IF(ISNUMBER(H144),H144*I144,IF(H144="-","rate only"," "))</f>
        <v>0</v>
      </c>
    </row>
    <row r="145" spans="1:10" x14ac:dyDescent="0.2">
      <c r="A145" s="30"/>
      <c r="B145" s="237"/>
      <c r="C145" s="238"/>
      <c r="D145" s="234"/>
      <c r="E145" s="238"/>
      <c r="F145" s="53"/>
      <c r="G145" s="299"/>
      <c r="H145" s="297"/>
      <c r="I145" s="218"/>
      <c r="J145" s="302"/>
    </row>
    <row r="146" spans="1:10" x14ac:dyDescent="0.2">
      <c r="A146" s="30" t="s">
        <v>3</v>
      </c>
      <c r="B146" s="240"/>
      <c r="C146" s="233" t="s">
        <v>2029</v>
      </c>
      <c r="D146" s="234"/>
      <c r="E146" s="235"/>
      <c r="F146" s="53" t="s">
        <v>2031</v>
      </c>
      <c r="G146" s="299" t="s">
        <v>99</v>
      </c>
      <c r="H146" s="300">
        <v>700</v>
      </c>
      <c r="I146" s="56"/>
      <c r="J146" s="301">
        <f>IF(ISNUMBER(H146),H146*I146,IF(H146="-","rate only"," "))</f>
        <v>0</v>
      </c>
    </row>
    <row r="147" spans="1:10" x14ac:dyDescent="0.2">
      <c r="A147" s="30"/>
      <c r="B147" s="237"/>
      <c r="C147" s="238"/>
      <c r="D147" s="234"/>
      <c r="E147" s="238"/>
      <c r="F147" s="53"/>
      <c r="G147" s="299"/>
      <c r="H147" s="297"/>
      <c r="I147" s="218"/>
      <c r="J147" s="302"/>
    </row>
    <row r="148" spans="1:10" ht="24" hidden="1" x14ac:dyDescent="0.2">
      <c r="A148" s="30" t="s">
        <v>55</v>
      </c>
      <c r="B148" s="232" t="s">
        <v>2032</v>
      </c>
      <c r="C148" s="233"/>
      <c r="D148" s="234"/>
      <c r="E148" s="235"/>
      <c r="F148" s="43" t="s">
        <v>2035</v>
      </c>
      <c r="G148" s="299"/>
      <c r="H148" s="300"/>
      <c r="I148" s="215"/>
      <c r="J148" s="301"/>
    </row>
    <row r="149" spans="1:10" hidden="1" x14ac:dyDescent="0.2">
      <c r="A149" s="30"/>
      <c r="B149" s="237"/>
      <c r="C149" s="238"/>
      <c r="D149" s="234"/>
      <c r="E149" s="238"/>
      <c r="F149" s="53"/>
      <c r="G149" s="299"/>
      <c r="H149" s="297"/>
      <c r="I149" s="218"/>
      <c r="J149" s="302"/>
    </row>
    <row r="150" spans="1:10" ht="34.200000000000003" hidden="1" x14ac:dyDescent="0.2">
      <c r="A150" s="30" t="s">
        <v>3</v>
      </c>
      <c r="B150" s="259"/>
      <c r="C150" s="260" t="s">
        <v>2033</v>
      </c>
      <c r="D150" s="261"/>
      <c r="E150" s="262"/>
      <c r="F150" s="176" t="s">
        <v>5229</v>
      </c>
      <c r="G150" s="303" t="s">
        <v>99</v>
      </c>
      <c r="H150" s="304"/>
      <c r="I150" s="265"/>
      <c r="J150" s="305"/>
    </row>
    <row r="151" spans="1:10" ht="22.8" hidden="1" x14ac:dyDescent="0.2">
      <c r="A151" s="30" t="s">
        <v>3</v>
      </c>
      <c r="B151" s="259"/>
      <c r="C151" s="260" t="s">
        <v>2034</v>
      </c>
      <c r="D151" s="261"/>
      <c r="E151" s="262"/>
      <c r="F151" s="176" t="s">
        <v>2036</v>
      </c>
      <c r="G151" s="303" t="s">
        <v>16</v>
      </c>
      <c r="H151" s="304"/>
      <c r="I151" s="265"/>
      <c r="J151" s="305"/>
    </row>
    <row r="152" spans="1:10" ht="24" x14ac:dyDescent="0.2">
      <c r="A152" s="30" t="s">
        <v>55</v>
      </c>
      <c r="B152" s="232" t="s">
        <v>2037</v>
      </c>
      <c r="C152" s="233"/>
      <c r="D152" s="234"/>
      <c r="E152" s="235"/>
      <c r="F152" s="43" t="s">
        <v>2040</v>
      </c>
      <c r="G152" s="299"/>
      <c r="H152" s="300"/>
      <c r="I152" s="215"/>
      <c r="J152" s="301"/>
    </row>
    <row r="153" spans="1:10" x14ac:dyDescent="0.2">
      <c r="A153" s="30"/>
      <c r="B153" s="237"/>
      <c r="C153" s="238"/>
      <c r="D153" s="234"/>
      <c r="E153" s="238"/>
      <c r="F153" s="53"/>
      <c r="G153" s="299"/>
      <c r="H153" s="297"/>
      <c r="I153" s="218"/>
      <c r="J153" s="302"/>
    </row>
    <row r="154" spans="1:10" ht="22.8" hidden="1" x14ac:dyDescent="0.2">
      <c r="A154" s="30" t="s">
        <v>3</v>
      </c>
      <c r="B154" s="240"/>
      <c r="C154" s="233" t="s">
        <v>2038</v>
      </c>
      <c r="D154" s="275"/>
      <c r="E154" s="238"/>
      <c r="F154" s="31" t="s">
        <v>2041</v>
      </c>
      <c r="G154" s="299" t="s">
        <v>99</v>
      </c>
      <c r="H154" s="300"/>
      <c r="I154" s="215"/>
      <c r="J154" s="301"/>
    </row>
    <row r="155" spans="1:10" ht="22.8" x14ac:dyDescent="0.2">
      <c r="A155" s="30" t="s">
        <v>3</v>
      </c>
      <c r="B155" s="240"/>
      <c r="C155" s="233" t="s">
        <v>2039</v>
      </c>
      <c r="D155" s="234"/>
      <c r="E155" s="235"/>
      <c r="F155" s="53" t="s">
        <v>2042</v>
      </c>
      <c r="G155" s="299" t="s">
        <v>8</v>
      </c>
      <c r="H155" s="300">
        <v>5400</v>
      </c>
      <c r="I155" s="56"/>
      <c r="J155" s="301">
        <f>IF(ISNUMBER(H155),H155*I155,IF(H155="-","rate only"," "))</f>
        <v>0</v>
      </c>
    </row>
    <row r="156" spans="1:10" x14ac:dyDescent="0.2">
      <c r="A156" s="30"/>
      <c r="B156" s="237"/>
      <c r="C156" s="238"/>
      <c r="D156" s="234"/>
      <c r="E156" s="238"/>
      <c r="F156" s="53"/>
      <c r="G156" s="299"/>
      <c r="H156" s="297"/>
      <c r="I156" s="218"/>
      <c r="J156" s="302"/>
    </row>
    <row r="157" spans="1:10" x14ac:dyDescent="0.2">
      <c r="A157" s="30" t="s">
        <v>3</v>
      </c>
      <c r="B157" s="240"/>
      <c r="C157" s="233" t="s">
        <v>2043</v>
      </c>
      <c r="D157" s="234"/>
      <c r="E157" s="235"/>
      <c r="F157" s="53" t="s">
        <v>2044</v>
      </c>
      <c r="G157" s="299" t="s">
        <v>19</v>
      </c>
      <c r="H157" s="300">
        <v>45000</v>
      </c>
      <c r="I157" s="56"/>
      <c r="J157" s="301">
        <f>IF(ISNUMBER(H157),H157*I157,IF(H157="-","rate only"," "))</f>
        <v>0</v>
      </c>
    </row>
    <row r="158" spans="1:10" x14ac:dyDescent="0.2">
      <c r="A158" s="30"/>
      <c r="B158" s="237"/>
      <c r="C158" s="238"/>
      <c r="D158" s="234"/>
      <c r="E158" s="238"/>
      <c r="F158" s="53"/>
      <c r="G158" s="299"/>
      <c r="H158" s="297"/>
      <c r="I158" s="218"/>
      <c r="J158" s="302"/>
    </row>
    <row r="159" spans="1:10" ht="24" x14ac:dyDescent="0.2">
      <c r="A159" s="30" t="s">
        <v>55</v>
      </c>
      <c r="B159" s="232" t="s">
        <v>5415</v>
      </c>
      <c r="C159" s="233"/>
      <c r="D159" s="234"/>
      <c r="E159" s="235"/>
      <c r="F159" s="43" t="s">
        <v>2045</v>
      </c>
      <c r="G159" s="299"/>
      <c r="H159" s="300"/>
      <c r="I159" s="215"/>
      <c r="J159" s="301"/>
    </row>
    <row r="160" spans="1:10" x14ac:dyDescent="0.2">
      <c r="A160" s="30"/>
      <c r="B160" s="237"/>
      <c r="C160" s="238"/>
      <c r="D160" s="234"/>
      <c r="E160" s="238"/>
      <c r="F160" s="53"/>
      <c r="G160" s="299"/>
      <c r="H160" s="297"/>
      <c r="I160" s="218"/>
      <c r="J160" s="302"/>
    </row>
    <row r="161" spans="1:10" ht="22.8" x14ac:dyDescent="0.2">
      <c r="A161" s="30" t="s">
        <v>3</v>
      </c>
      <c r="B161" s="240"/>
      <c r="C161" s="233" t="s">
        <v>5416</v>
      </c>
      <c r="D161" s="234"/>
      <c r="E161" s="235"/>
      <c r="F161" s="53" t="s">
        <v>5486</v>
      </c>
      <c r="G161" s="299" t="s">
        <v>68</v>
      </c>
      <c r="H161" s="300">
        <v>1</v>
      </c>
      <c r="I161" s="56"/>
      <c r="J161" s="301">
        <f>IF(ISNUMBER(H161),H161*I161,IF(H161="-","rate only"," "))</f>
        <v>0</v>
      </c>
    </row>
    <row r="162" spans="1:10" x14ac:dyDescent="0.2">
      <c r="A162" s="30"/>
      <c r="B162" s="237"/>
      <c r="C162" s="238"/>
      <c r="D162" s="234"/>
      <c r="E162" s="238"/>
      <c r="F162" s="53"/>
      <c r="G162" s="299"/>
      <c r="H162" s="297"/>
      <c r="I162" s="218"/>
      <c r="J162" s="302"/>
    </row>
    <row r="163" spans="1:10" ht="35.4" customHeight="1" x14ac:dyDescent="0.2">
      <c r="A163" s="30" t="s">
        <v>3</v>
      </c>
      <c r="B163" s="240"/>
      <c r="C163" s="233" t="s">
        <v>5417</v>
      </c>
      <c r="D163" s="234"/>
      <c r="E163" s="235"/>
      <c r="F163" s="53" t="s">
        <v>5317</v>
      </c>
      <c r="G163" s="299" t="s">
        <v>19</v>
      </c>
      <c r="H163" s="300">
        <v>1140000</v>
      </c>
      <c r="I163" s="56"/>
      <c r="J163" s="301">
        <f>IF(ISNUMBER(H163),H163*I163,IF(H163="-","rate only"," "))</f>
        <v>0</v>
      </c>
    </row>
    <row r="164" spans="1:10" x14ac:dyDescent="0.2">
      <c r="A164" s="30"/>
      <c r="B164" s="240"/>
      <c r="C164" s="323"/>
      <c r="D164" s="234"/>
      <c r="E164" s="235"/>
      <c r="F164" s="53"/>
      <c r="G164" s="299"/>
      <c r="H164" s="300"/>
      <c r="I164" s="215"/>
      <c r="J164" s="301"/>
    </row>
    <row r="165" spans="1:10" ht="13.2" x14ac:dyDescent="0.25">
      <c r="A165" s="30"/>
      <c r="B165" s="240"/>
      <c r="C165" s="233" t="s">
        <v>5401</v>
      </c>
      <c r="D165" s="234"/>
      <c r="E165" s="235"/>
      <c r="F165" s="1" t="s">
        <v>5402</v>
      </c>
      <c r="G165" s="299" t="s">
        <v>19</v>
      </c>
      <c r="H165" s="300">
        <f>3.5*400</f>
        <v>1400</v>
      </c>
      <c r="I165" s="56"/>
      <c r="J165" s="301">
        <f>IF(ISNUMBER(H165),H165*I165,IF(H165="-","rate only"," "))</f>
        <v>0</v>
      </c>
    </row>
    <row r="166" spans="1:10" x14ac:dyDescent="0.2">
      <c r="A166" s="30"/>
      <c r="B166" s="237"/>
      <c r="C166" s="238"/>
      <c r="D166" s="234"/>
      <c r="E166" s="238"/>
      <c r="F166" s="53"/>
      <c r="G166" s="299"/>
      <c r="H166" s="297"/>
      <c r="I166" s="218"/>
      <c r="J166" s="302"/>
    </row>
    <row r="167" spans="1:10" ht="12" hidden="1" x14ac:dyDescent="0.2">
      <c r="A167" s="30"/>
      <c r="B167" s="132" t="s">
        <v>5376</v>
      </c>
      <c r="C167" s="238"/>
      <c r="D167" s="234"/>
      <c r="E167" s="238"/>
      <c r="F167" s="43" t="s">
        <v>1548</v>
      </c>
      <c r="G167" s="299" t="s">
        <v>5380</v>
      </c>
      <c r="H167" s="297"/>
      <c r="I167" s="218"/>
      <c r="J167" s="302"/>
    </row>
    <row r="168" spans="1:10" ht="12" hidden="1" x14ac:dyDescent="0.2">
      <c r="A168" s="30"/>
      <c r="B168" s="132" t="s">
        <v>5379</v>
      </c>
      <c r="C168" s="324"/>
      <c r="D168" s="325"/>
      <c r="E168" s="324"/>
      <c r="F168" s="43" t="s">
        <v>5377</v>
      </c>
      <c r="G168" s="299"/>
      <c r="H168" s="297"/>
      <c r="I168" s="218"/>
      <c r="J168" s="302"/>
    </row>
    <row r="169" spans="1:10" hidden="1" x14ac:dyDescent="0.2">
      <c r="A169" s="30"/>
      <c r="B169" s="237"/>
      <c r="C169" s="238" t="s">
        <v>5381</v>
      </c>
      <c r="D169" s="234"/>
      <c r="E169" s="238"/>
      <c r="F169" s="53" t="s">
        <v>5378</v>
      </c>
      <c r="G169" s="299" t="s">
        <v>19</v>
      </c>
      <c r="H169" s="297">
        <v>1800</v>
      </c>
      <c r="I169" s="218"/>
      <c r="J169" s="302"/>
    </row>
    <row r="170" spans="1:10" ht="12" x14ac:dyDescent="0.2">
      <c r="A170" s="30"/>
      <c r="B170" s="232" t="s">
        <v>5376</v>
      </c>
      <c r="C170" s="233"/>
      <c r="D170" s="234"/>
      <c r="E170" s="235"/>
      <c r="F170" s="43" t="s">
        <v>1548</v>
      </c>
      <c r="G170" s="299" t="s">
        <v>5380</v>
      </c>
      <c r="H170" s="300">
        <v>1</v>
      </c>
      <c r="I170" s="215">
        <v>500000</v>
      </c>
      <c r="J170" s="301">
        <f>IF(ISNUMBER(H170),H170*I170,IF(H170="-","rate only"," "))</f>
        <v>500000</v>
      </c>
    </row>
    <row r="171" spans="1:10" x14ac:dyDescent="0.2">
      <c r="A171" s="30"/>
      <c r="B171" s="237"/>
      <c r="C171" s="238"/>
      <c r="D171" s="234"/>
      <c r="E171" s="238"/>
      <c r="F171" s="53"/>
      <c r="G171" s="299"/>
      <c r="H171" s="297"/>
      <c r="I171" s="218"/>
      <c r="J171" s="302"/>
    </row>
    <row r="172" spans="1:10" ht="12" x14ac:dyDescent="0.2">
      <c r="A172" s="30"/>
      <c r="B172" s="232" t="s">
        <v>5379</v>
      </c>
      <c r="C172" s="233"/>
      <c r="D172" s="234"/>
      <c r="E172" s="235"/>
      <c r="F172" s="43" t="s">
        <v>5377</v>
      </c>
      <c r="G172" s="299"/>
      <c r="H172" s="300"/>
      <c r="I172" s="215"/>
      <c r="J172" s="301"/>
    </row>
    <row r="173" spans="1:10" x14ac:dyDescent="0.2">
      <c r="A173" s="30"/>
      <c r="B173" s="237"/>
      <c r="C173" s="238"/>
      <c r="D173" s="234"/>
      <c r="E173" s="238"/>
      <c r="F173" s="53"/>
      <c r="G173" s="299"/>
      <c r="H173" s="297"/>
      <c r="I173" s="218"/>
      <c r="J173" s="302"/>
    </row>
    <row r="174" spans="1:10" x14ac:dyDescent="0.2">
      <c r="A174" s="30"/>
      <c r="B174" s="240"/>
      <c r="C174" s="233" t="s">
        <v>5381</v>
      </c>
      <c r="D174" s="234"/>
      <c r="E174" s="235"/>
      <c r="F174" s="53" t="s">
        <v>5378</v>
      </c>
      <c r="G174" s="299" t="s">
        <v>19</v>
      </c>
      <c r="H174" s="300">
        <v>1800</v>
      </c>
      <c r="I174" s="56"/>
      <c r="J174" s="301">
        <f>IF(ISNUMBER(H174),H174*I174,IF(H174="-","rate only"," "))</f>
        <v>0</v>
      </c>
    </row>
    <row r="175" spans="1:10" x14ac:dyDescent="0.2">
      <c r="A175" s="30"/>
      <c r="B175" s="240"/>
      <c r="C175" s="233"/>
      <c r="D175" s="234"/>
      <c r="E175" s="235"/>
      <c r="F175" s="53"/>
      <c r="G175" s="299"/>
      <c r="H175" s="300"/>
      <c r="I175" s="215"/>
      <c r="J175" s="301"/>
    </row>
    <row r="176" spans="1:10" s="110" customFormat="1" x14ac:dyDescent="0.2">
      <c r="A176" s="30" t="s">
        <v>4</v>
      </c>
      <c r="B176" s="83"/>
      <c r="C176" s="84"/>
      <c r="D176" s="84"/>
      <c r="E176" s="84"/>
      <c r="F176" s="85"/>
      <c r="G176" s="315"/>
      <c r="H176" s="326"/>
      <c r="I176" s="241"/>
      <c r="J176" s="89"/>
    </row>
    <row r="177" spans="1:10" s="110" customFormat="1" ht="12" x14ac:dyDescent="0.2">
      <c r="A177" s="30" t="s">
        <v>4</v>
      </c>
      <c r="B177" s="90" t="s">
        <v>3857</v>
      </c>
      <c r="C177" s="242"/>
      <c r="D177" s="242"/>
      <c r="E177" s="242"/>
      <c r="F177" s="243"/>
      <c r="G177" s="318"/>
      <c r="H177" s="327"/>
      <c r="I177" s="244"/>
      <c r="J177" s="198">
        <f>SUM(J104:J175)</f>
        <v>500000</v>
      </c>
    </row>
    <row r="178" spans="1:10" s="110" customFormat="1" x14ac:dyDescent="0.2">
      <c r="A178" s="30" t="s">
        <v>4</v>
      </c>
      <c r="B178" s="96"/>
      <c r="C178" s="97"/>
      <c r="D178" s="97"/>
      <c r="E178" s="97"/>
      <c r="F178" s="98"/>
      <c r="G178" s="321"/>
      <c r="H178" s="328"/>
      <c r="I178" s="245"/>
      <c r="J178" s="102"/>
    </row>
  </sheetData>
  <sheetProtection algorithmName="SHA-512" hashValue="bG8V0INVeqYxqVFWfbyEsux+7Dcv0+aUv3HH/SftIDXAiDfNhyaciUOHT+wJz0Ydl1cPZqFkrU6zk7sE5Ic3Pg==" saltValue="hgPzOU9XXRaAO30hIAZCBQ==" spinCount="100000" sheet="1" objects="1" scenarios="1"/>
  <autoFilter ref="G1:G178" xr:uid="{5142E799-840A-4503-BCA2-8B4910573551}"/>
  <dataConsolidate link="1"/>
  <phoneticPr fontId="32" type="noConversion"/>
  <dataValidations disablePrompts="1" count="1">
    <dataValidation type="list" showInputMessage="1" showErrorMessage="1" sqref="G101:G106" xr:uid="{B911142A-4B8B-4F5A-BF4B-054FB997E76C}">
      <formula1>"-,No,m,m²,m³,%,Prov Sum,Lump Sum,Sum, Litre, hour, day"</formula1>
    </dataValidation>
  </dataValidations>
  <pageMargins left="0.59055118110236227" right="0.19685039370078741" top="0.59055118110236227" bottom="0.59055118110236227" header="0.19685039370078741" footer="0.19685039370078741"/>
  <pageSetup paperSize="9" scale="99" firstPageNumber="6" orientation="portrait" cellComments="atEnd" r:id="rId1"/>
  <headerFooter>
    <oddFooter>&amp;RC3-&amp;P</oddFooter>
  </headerFooter>
  <rowBreaks count="1" manualBreakCount="1">
    <brk id="103" min="1" max="9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5">
    <tabColor rgb="FFFF0000"/>
  </sheetPr>
  <dimension ref="A1:DI225"/>
  <sheetViews>
    <sheetView view="pageBreakPreview" topLeftCell="B1" zoomScaleNormal="75" zoomScaleSheetLayoutView="100" workbookViewId="0">
      <pane xSplit="7" ySplit="21" topLeftCell="I22" activePane="bottomRight" state="frozenSplit"/>
      <selection activeCell="M64" sqref="M64"/>
      <selection pane="topRight" activeCell="M64" sqref="M64"/>
      <selection pane="bottomLeft" activeCell="M64" sqref="M64"/>
      <selection pane="bottomRight" activeCell="H174" sqref="H174:H214"/>
    </sheetView>
  </sheetViews>
  <sheetFormatPr defaultColWidth="9.109375" defaultRowHeight="11.4" x14ac:dyDescent="0.2"/>
  <cols>
    <col min="1" max="1" width="10.44140625" style="113" hidden="1" customWidth="1"/>
    <col min="2" max="2" width="8.33203125" style="135" customWidth="1"/>
    <col min="3" max="3" width="10.44140625" style="135" customWidth="1"/>
    <col min="4" max="4" width="3.33203125" style="135" customWidth="1"/>
    <col min="5" max="5" width="3.33203125" style="114" customWidth="1"/>
    <col min="6" max="6" width="33.6640625" style="115" customWidth="1"/>
    <col min="7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4704</v>
      </c>
      <c r="C2" s="128" t="s">
        <v>913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SUBTOTAL(9,M$7:M1062)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24" hidden="1" x14ac:dyDescent="0.2">
      <c r="A7" s="30"/>
      <c r="B7" s="42"/>
      <c r="C7" s="42"/>
      <c r="D7" s="42"/>
      <c r="E7" s="42"/>
      <c r="F7" s="43" t="s">
        <v>913</v>
      </c>
      <c r="G7" s="44"/>
      <c r="H7" s="45"/>
      <c r="I7" s="46"/>
      <c r="J7" s="47"/>
      <c r="K7" s="48"/>
      <c r="L7" s="49"/>
      <c r="M7" s="46"/>
    </row>
    <row r="8" spans="1:113" s="112" customFormat="1" ht="36" hidden="1" x14ac:dyDescent="0.2">
      <c r="A8" s="30" t="s">
        <v>55</v>
      </c>
      <c r="B8" s="150" t="s">
        <v>2046</v>
      </c>
      <c r="C8" s="151"/>
      <c r="D8" s="52"/>
      <c r="E8" s="157"/>
      <c r="F8" s="43" t="s">
        <v>4178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idden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idden="1" x14ac:dyDescent="0.2">
      <c r="A10" s="30" t="s">
        <v>3</v>
      </c>
      <c r="B10" s="166"/>
      <c r="C10" s="167" t="s">
        <v>2047</v>
      </c>
      <c r="D10" s="168"/>
      <c r="E10" s="159"/>
      <c r="F10" s="176" t="s">
        <v>2048</v>
      </c>
      <c r="G10" s="162" t="s">
        <v>19</v>
      </c>
      <c r="H10" s="163"/>
      <c r="I10" s="164"/>
      <c r="J10" s="165"/>
      <c r="K10" s="58"/>
      <c r="L10" s="56"/>
      <c r="M10" s="56" t="str">
        <f t="shared" ref="M10:M47" si="0"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idden="1" x14ac:dyDescent="0.2">
      <c r="A11" s="30" t="s">
        <v>3</v>
      </c>
      <c r="B11" s="166"/>
      <c r="C11" s="167" t="s">
        <v>2049</v>
      </c>
      <c r="D11" s="168"/>
      <c r="E11" s="159"/>
      <c r="F11" s="176" t="s">
        <v>2050</v>
      </c>
      <c r="G11" s="162" t="s">
        <v>19</v>
      </c>
      <c r="H11" s="163"/>
      <c r="I11" s="164"/>
      <c r="J11" s="165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idden="1" x14ac:dyDescent="0.2">
      <c r="A12" s="30" t="s">
        <v>3</v>
      </c>
      <c r="B12" s="166"/>
      <c r="C12" s="167" t="s">
        <v>2051</v>
      </c>
      <c r="D12" s="168"/>
      <c r="E12" s="159"/>
      <c r="F12" s="176" t="s">
        <v>2052</v>
      </c>
      <c r="G12" s="162" t="s">
        <v>19</v>
      </c>
      <c r="H12" s="163"/>
      <c r="I12" s="164"/>
      <c r="J12" s="165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idden="1" x14ac:dyDescent="0.2">
      <c r="A13" s="30" t="s">
        <v>3</v>
      </c>
      <c r="B13" s="166"/>
      <c r="C13" s="167" t="s">
        <v>2053</v>
      </c>
      <c r="D13" s="168"/>
      <c r="E13" s="159"/>
      <c r="F13" s="176" t="s">
        <v>2054</v>
      </c>
      <c r="G13" s="162" t="s">
        <v>19</v>
      </c>
      <c r="H13" s="163"/>
      <c r="I13" s="164"/>
      <c r="J13" s="165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idden="1" x14ac:dyDescent="0.2">
      <c r="A14" s="30" t="s">
        <v>3</v>
      </c>
      <c r="B14" s="166"/>
      <c r="C14" s="167" t="s">
        <v>2055</v>
      </c>
      <c r="D14" s="168"/>
      <c r="E14" s="159"/>
      <c r="F14" s="176" t="s">
        <v>2056</v>
      </c>
      <c r="G14" s="162" t="s">
        <v>19</v>
      </c>
      <c r="H14" s="163"/>
      <c r="I14" s="164"/>
      <c r="J14" s="165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48" hidden="1" x14ac:dyDescent="0.2">
      <c r="A15" s="30" t="s">
        <v>55</v>
      </c>
      <c r="B15" s="150" t="s">
        <v>2057</v>
      </c>
      <c r="C15" s="151"/>
      <c r="D15" s="52"/>
      <c r="E15" s="157"/>
      <c r="F15" s="43" t="s">
        <v>4179</v>
      </c>
      <c r="G15" s="54"/>
      <c r="H15" s="55"/>
      <c r="I15" s="56"/>
      <c r="J15" s="57"/>
      <c r="K15" s="58"/>
      <c r="L15" s="56"/>
      <c r="M15" s="56" t="str">
        <f>IF(ISNUMBER(H15),L15*H15,IF(ISNUMBER(J15),J15,IF(J15="RATE ONLY",LOWER("RATE ONLY")," ")))</f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idden="1" x14ac:dyDescent="0.2">
      <c r="A16" s="30"/>
      <c r="B16" s="42"/>
      <c r="C16" s="51"/>
      <c r="D16" s="52"/>
      <c r="E16" s="51"/>
      <c r="F16" s="53"/>
      <c r="G16" s="103"/>
      <c r="H16" s="45"/>
      <c r="I16" s="104"/>
      <c r="J16" s="105"/>
      <c r="K16" s="48"/>
      <c r="L16" s="106"/>
      <c r="M16" s="104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idden="1" x14ac:dyDescent="0.2">
      <c r="A17" s="30" t="s">
        <v>3</v>
      </c>
      <c r="B17" s="166"/>
      <c r="C17" s="167" t="s">
        <v>3658</v>
      </c>
      <c r="D17" s="168"/>
      <c r="E17" s="159"/>
      <c r="F17" s="176" t="s">
        <v>2048</v>
      </c>
      <c r="G17" s="162" t="s">
        <v>19</v>
      </c>
      <c r="H17" s="163"/>
      <c r="I17" s="164"/>
      <c r="J17" s="165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idden="1" x14ac:dyDescent="0.2">
      <c r="A18" s="30" t="s">
        <v>3</v>
      </c>
      <c r="B18" s="166"/>
      <c r="C18" s="167" t="s">
        <v>3659</v>
      </c>
      <c r="D18" s="168"/>
      <c r="E18" s="159"/>
      <c r="F18" s="176" t="s">
        <v>2050</v>
      </c>
      <c r="G18" s="162" t="s">
        <v>19</v>
      </c>
      <c r="H18" s="163"/>
      <c r="I18" s="164"/>
      <c r="J18" s="165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idden="1" x14ac:dyDescent="0.2">
      <c r="A19" s="30" t="s">
        <v>3</v>
      </c>
      <c r="B19" s="166"/>
      <c r="C19" s="167" t="s">
        <v>3660</v>
      </c>
      <c r="D19" s="168"/>
      <c r="E19" s="159"/>
      <c r="F19" s="176" t="s">
        <v>2052</v>
      </c>
      <c r="G19" s="162" t="s">
        <v>19</v>
      </c>
      <c r="H19" s="163"/>
      <c r="I19" s="164"/>
      <c r="J19" s="165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idden="1" x14ac:dyDescent="0.2">
      <c r="A20" s="30" t="s">
        <v>3</v>
      </c>
      <c r="B20" s="166"/>
      <c r="C20" s="167" t="s">
        <v>3661</v>
      </c>
      <c r="D20" s="168"/>
      <c r="E20" s="159"/>
      <c r="F20" s="176" t="s">
        <v>2054</v>
      </c>
      <c r="G20" s="162" t="s">
        <v>19</v>
      </c>
      <c r="H20" s="163"/>
      <c r="I20" s="164"/>
      <c r="J20" s="165"/>
      <c r="K20" s="58"/>
      <c r="L20" s="56"/>
      <c r="M20" s="56" t="str">
        <f t="shared" si="0"/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idden="1" x14ac:dyDescent="0.2">
      <c r="A21" s="30" t="s">
        <v>3</v>
      </c>
      <c r="B21" s="166"/>
      <c r="C21" s="167" t="s">
        <v>3662</v>
      </c>
      <c r="D21" s="168"/>
      <c r="E21" s="159"/>
      <c r="F21" s="176" t="s">
        <v>2056</v>
      </c>
      <c r="G21" s="162" t="s">
        <v>19</v>
      </c>
      <c r="H21" s="163"/>
      <c r="I21" s="164"/>
      <c r="J21" s="165"/>
      <c r="K21" s="58"/>
      <c r="L21" s="56"/>
      <c r="M21" s="56" t="str">
        <f t="shared" si="0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ht="24" x14ac:dyDescent="0.2">
      <c r="A22" s="30" t="s">
        <v>55</v>
      </c>
      <c r="B22" s="150" t="s">
        <v>2058</v>
      </c>
      <c r="C22" s="151"/>
      <c r="D22" s="52"/>
      <c r="E22" s="157"/>
      <c r="F22" s="43" t="s">
        <v>2059</v>
      </c>
      <c r="G22" s="54"/>
      <c r="H22" s="55"/>
      <c r="I22" s="56"/>
      <c r="J22" s="57"/>
      <c r="K22" s="58"/>
      <c r="L22" s="56"/>
      <c r="M22" s="56" t="str">
        <f>IF(ISNUMBER(H22),L22*H22,IF(ISNUMBER(J22),J22,IF(J22="RATE ONLY",LOWER("RATE ONLY")," ")))</f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x14ac:dyDescent="0.2">
      <c r="A23" s="30"/>
      <c r="B23" s="42"/>
      <c r="C23" s="51"/>
      <c r="D23" s="52"/>
      <c r="E23" s="51"/>
      <c r="F23" s="53"/>
      <c r="G23" s="103"/>
      <c r="H23" s="45"/>
      <c r="I23" s="104"/>
      <c r="J23" s="105"/>
      <c r="K23" s="48"/>
      <c r="L23" s="106"/>
      <c r="M23" s="104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t="34.200000000000003" hidden="1" x14ac:dyDescent="0.2">
      <c r="A24" s="30" t="s">
        <v>3</v>
      </c>
      <c r="B24" s="166"/>
      <c r="C24" s="167" t="s">
        <v>2060</v>
      </c>
      <c r="D24" s="168"/>
      <c r="E24" s="159"/>
      <c r="F24" s="176" t="s">
        <v>4180</v>
      </c>
      <c r="G24" s="162" t="s">
        <v>19</v>
      </c>
      <c r="H24" s="163"/>
      <c r="I24" s="164"/>
      <c r="J24" s="165"/>
      <c r="K24" s="58"/>
      <c r="L24" s="56"/>
      <c r="M24" s="56" t="str">
        <f t="shared" si="0"/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ht="34.200000000000003" hidden="1" x14ac:dyDescent="0.2">
      <c r="A25" s="30" t="s">
        <v>3</v>
      </c>
      <c r="B25" s="166"/>
      <c r="C25" s="167" t="s">
        <v>2061</v>
      </c>
      <c r="D25" s="168"/>
      <c r="E25" s="159"/>
      <c r="F25" s="176" t="s">
        <v>4181</v>
      </c>
      <c r="G25" s="162" t="s">
        <v>19</v>
      </c>
      <c r="H25" s="163"/>
      <c r="I25" s="164"/>
      <c r="J25" s="165"/>
      <c r="K25" s="58"/>
      <c r="L25" s="56"/>
      <c r="M25" s="56" t="str">
        <f t="shared" si="0"/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t="34.200000000000003" hidden="1" x14ac:dyDescent="0.2">
      <c r="A26" s="30" t="s">
        <v>3</v>
      </c>
      <c r="B26" s="166"/>
      <c r="C26" s="167" t="s">
        <v>2062</v>
      </c>
      <c r="D26" s="168"/>
      <c r="E26" s="159"/>
      <c r="F26" s="176" t="s">
        <v>4182</v>
      </c>
      <c r="G26" s="162" t="s">
        <v>19</v>
      </c>
      <c r="H26" s="163"/>
      <c r="I26" s="164"/>
      <c r="J26" s="165"/>
      <c r="K26" s="58"/>
      <c r="L26" s="56"/>
      <c r="M26" s="56" t="str">
        <f t="shared" si="0"/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ht="34.200000000000003" hidden="1" x14ac:dyDescent="0.2">
      <c r="A27" s="30" t="s">
        <v>3</v>
      </c>
      <c r="B27" s="166"/>
      <c r="C27" s="167" t="s">
        <v>2063</v>
      </c>
      <c r="D27" s="168"/>
      <c r="E27" s="159"/>
      <c r="F27" s="176" t="s">
        <v>4183</v>
      </c>
      <c r="G27" s="162" t="s">
        <v>19</v>
      </c>
      <c r="H27" s="163"/>
      <c r="I27" s="164"/>
      <c r="J27" s="165"/>
      <c r="K27" s="58"/>
      <c r="L27" s="56"/>
      <c r="M27" s="56" t="str">
        <f t="shared" si="0"/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ht="57" x14ac:dyDescent="0.2">
      <c r="A28" s="30" t="s">
        <v>3</v>
      </c>
      <c r="B28" s="155"/>
      <c r="C28" s="151" t="s">
        <v>2064</v>
      </c>
      <c r="D28" s="52"/>
      <c r="E28" s="157"/>
      <c r="F28" s="53" t="s">
        <v>5233</v>
      </c>
      <c r="G28" s="54" t="s">
        <v>19</v>
      </c>
      <c r="H28" s="55"/>
      <c r="I28" s="56"/>
      <c r="J28" s="57"/>
      <c r="K28" s="58"/>
      <c r="L28" s="56">
        <v>45</v>
      </c>
      <c r="M28" s="56" t="str">
        <f>IF(ISNUMBER(H28),L28*H28,IF(ISNUMBER(J28),J28,IF(J28="RATE ONLY",LOWER("RATE ONLY")," ")))</f>
        <v xml:space="preserve"> 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x14ac:dyDescent="0.2">
      <c r="A29" s="30"/>
      <c r="B29" s="42"/>
      <c r="C29" s="51"/>
      <c r="D29" s="52"/>
      <c r="E29" s="51"/>
      <c r="F29" s="53"/>
      <c r="G29" s="103"/>
      <c r="H29" s="45"/>
      <c r="I29" s="104"/>
      <c r="J29" s="105"/>
      <c r="K29" s="48"/>
      <c r="L29" s="106"/>
      <c r="M29" s="104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ht="12" hidden="1" x14ac:dyDescent="0.2">
      <c r="A30" s="30" t="s">
        <v>55</v>
      </c>
      <c r="B30" s="150" t="s">
        <v>2065</v>
      </c>
      <c r="C30" s="151"/>
      <c r="D30" s="52"/>
      <c r="E30" s="157"/>
      <c r="F30" s="43" t="s">
        <v>2068</v>
      </c>
      <c r="G30" s="54"/>
      <c r="H30" s="55"/>
      <c r="I30" s="56"/>
      <c r="J30" s="57"/>
      <c r="K30" s="58"/>
      <c r="L30" s="56"/>
      <c r="M30" s="56" t="str">
        <f>IF(ISNUMBER(H30),L30*H30,IF(ISNUMBER(J30),J30,IF(J30="RATE ONLY",LOWER("RATE ONLY")," ")))</f>
        <v xml:space="preserve"> 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hidden="1" x14ac:dyDescent="0.2">
      <c r="A31" s="30"/>
      <c r="B31" s="42"/>
      <c r="C31" s="51"/>
      <c r="D31" s="52"/>
      <c r="E31" s="51"/>
      <c r="F31" s="53"/>
      <c r="G31" s="103"/>
      <c r="H31" s="45"/>
      <c r="I31" s="104"/>
      <c r="J31" s="105"/>
      <c r="K31" s="48"/>
      <c r="L31" s="106"/>
      <c r="M31" s="104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ht="22.8" hidden="1" x14ac:dyDescent="0.2">
      <c r="A32" s="30" t="s">
        <v>3</v>
      </c>
      <c r="B32" s="166"/>
      <c r="C32" s="167" t="s">
        <v>2066</v>
      </c>
      <c r="D32" s="168"/>
      <c r="E32" s="159"/>
      <c r="F32" s="176" t="s">
        <v>2069</v>
      </c>
      <c r="G32" s="162" t="s">
        <v>68</v>
      </c>
      <c r="H32" s="163"/>
      <c r="I32" s="164"/>
      <c r="J32" s="165"/>
      <c r="K32" s="58"/>
      <c r="L32" s="56"/>
      <c r="M32" s="56" t="str">
        <f t="shared" si="0"/>
        <v xml:space="preserve"> 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ht="34.200000000000003" hidden="1" x14ac:dyDescent="0.2">
      <c r="A33" s="30" t="s">
        <v>3</v>
      </c>
      <c r="B33" s="166"/>
      <c r="C33" s="167" t="s">
        <v>2067</v>
      </c>
      <c r="D33" s="168"/>
      <c r="E33" s="159"/>
      <c r="F33" s="176" t="s">
        <v>4184</v>
      </c>
      <c r="G33" s="162" t="s">
        <v>19</v>
      </c>
      <c r="H33" s="163"/>
      <c r="I33" s="164"/>
      <c r="J33" s="165"/>
      <c r="K33" s="58"/>
      <c r="L33" s="56"/>
      <c r="M33" s="56" t="str">
        <f t="shared" si="0"/>
        <v xml:space="preserve"> 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ht="12" hidden="1" x14ac:dyDescent="0.2">
      <c r="A34" s="30" t="s">
        <v>55</v>
      </c>
      <c r="B34" s="150" t="s">
        <v>2070</v>
      </c>
      <c r="C34" s="151"/>
      <c r="D34" s="52"/>
      <c r="E34" s="157"/>
      <c r="F34" s="43" t="s">
        <v>2073</v>
      </c>
      <c r="G34" s="54"/>
      <c r="H34" s="55"/>
      <c r="I34" s="56"/>
      <c r="J34" s="57"/>
      <c r="K34" s="58"/>
      <c r="L34" s="56"/>
      <c r="M34" s="56" t="str">
        <f>IF(ISNUMBER(H34),L34*H34,IF(ISNUMBER(J34),J34,IF(J34="RATE ONLY",LOWER("RATE ONLY")," ")))</f>
        <v xml:space="preserve"> 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hidden="1" x14ac:dyDescent="0.2">
      <c r="A35" s="30"/>
      <c r="B35" s="42"/>
      <c r="C35" s="51"/>
      <c r="D35" s="52"/>
      <c r="E35" s="51"/>
      <c r="F35" s="53"/>
      <c r="G35" s="103"/>
      <c r="H35" s="45"/>
      <c r="I35" s="104"/>
      <c r="J35" s="105"/>
      <c r="K35" s="48"/>
      <c r="L35" s="106"/>
      <c r="M35" s="104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ht="22.8" hidden="1" x14ac:dyDescent="0.2">
      <c r="A36" s="30" t="s">
        <v>3</v>
      </c>
      <c r="B36" s="166"/>
      <c r="C36" s="167" t="s">
        <v>2071</v>
      </c>
      <c r="D36" s="168"/>
      <c r="E36" s="159"/>
      <c r="F36" s="176" t="s">
        <v>4185</v>
      </c>
      <c r="G36" s="162" t="s">
        <v>19</v>
      </c>
      <c r="H36" s="163"/>
      <c r="I36" s="164"/>
      <c r="J36" s="165"/>
      <c r="K36" s="58"/>
      <c r="L36" s="56"/>
      <c r="M36" s="56" t="str">
        <f t="shared" si="0"/>
        <v xml:space="preserve"> </v>
      </c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ht="22.8" hidden="1" x14ac:dyDescent="0.2">
      <c r="A37" s="30" t="s">
        <v>3</v>
      </c>
      <c r="B37" s="166"/>
      <c r="C37" s="167" t="s">
        <v>2072</v>
      </c>
      <c r="D37" s="168"/>
      <c r="E37" s="159"/>
      <c r="F37" s="176" t="s">
        <v>4186</v>
      </c>
      <c r="G37" s="162" t="s">
        <v>19</v>
      </c>
      <c r="H37" s="163"/>
      <c r="I37" s="164"/>
      <c r="J37" s="165"/>
      <c r="K37" s="58"/>
      <c r="L37" s="56"/>
      <c r="M37" s="56" t="str">
        <f t="shared" si="0"/>
        <v xml:space="preserve"> </v>
      </c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ht="24" hidden="1" x14ac:dyDescent="0.2">
      <c r="A38" s="30" t="s">
        <v>55</v>
      </c>
      <c r="B38" s="150" t="s">
        <v>2074</v>
      </c>
      <c r="C38" s="151"/>
      <c r="D38" s="52"/>
      <c r="E38" s="157"/>
      <c r="F38" s="43" t="s">
        <v>4187</v>
      </c>
      <c r="G38" s="54"/>
      <c r="H38" s="55"/>
      <c r="I38" s="56"/>
      <c r="J38" s="57"/>
      <c r="K38" s="58"/>
      <c r="L38" s="56"/>
      <c r="M38" s="56" t="str">
        <f>IF(ISNUMBER(H38),L38*H38,IF(ISNUMBER(J38),J38,IF(J38="RATE ONLY",LOWER("RATE ONLY")," ")))</f>
        <v xml:space="preserve"> </v>
      </c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hidden="1" x14ac:dyDescent="0.2">
      <c r="A39" s="30"/>
      <c r="B39" s="42"/>
      <c r="C39" s="51"/>
      <c r="D39" s="52"/>
      <c r="E39" s="51"/>
      <c r="F39" s="53"/>
      <c r="G39" s="103"/>
      <c r="H39" s="45"/>
      <c r="I39" s="104"/>
      <c r="J39" s="105"/>
      <c r="K39" s="48"/>
      <c r="L39" s="106"/>
      <c r="M39" s="104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ht="22.8" hidden="1" x14ac:dyDescent="0.2">
      <c r="A40" s="30" t="s">
        <v>3</v>
      </c>
      <c r="B40" s="166"/>
      <c r="C40" s="167" t="s">
        <v>2075</v>
      </c>
      <c r="D40" s="168"/>
      <c r="E40" s="159"/>
      <c r="F40" s="176" t="s">
        <v>4185</v>
      </c>
      <c r="G40" s="162" t="s">
        <v>19</v>
      </c>
      <c r="H40" s="163"/>
      <c r="I40" s="164"/>
      <c r="J40" s="165"/>
      <c r="K40" s="58"/>
      <c r="L40" s="56"/>
      <c r="M40" s="56" t="str">
        <f t="shared" si="0"/>
        <v xml:space="preserve"> 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ht="22.8" hidden="1" x14ac:dyDescent="0.2">
      <c r="A41" s="30" t="s">
        <v>3</v>
      </c>
      <c r="B41" s="166"/>
      <c r="C41" s="167" t="s">
        <v>2076</v>
      </c>
      <c r="D41" s="168"/>
      <c r="E41" s="159"/>
      <c r="F41" s="176" t="s">
        <v>4186</v>
      </c>
      <c r="G41" s="162" t="s">
        <v>19</v>
      </c>
      <c r="H41" s="163"/>
      <c r="I41" s="164"/>
      <c r="J41" s="165"/>
      <c r="K41" s="58"/>
      <c r="L41" s="56"/>
      <c r="M41" s="56" t="str">
        <f t="shared" si="0"/>
        <v xml:space="preserve"> </v>
      </c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ht="12" hidden="1" x14ac:dyDescent="0.2">
      <c r="A42" s="30" t="s">
        <v>55</v>
      </c>
      <c r="B42" s="150" t="s">
        <v>2077</v>
      </c>
      <c r="C42" s="151"/>
      <c r="D42" s="52"/>
      <c r="E42" s="157"/>
      <c r="F42" s="43" t="s">
        <v>2082</v>
      </c>
      <c r="G42" s="54"/>
      <c r="H42" s="55"/>
      <c r="I42" s="56"/>
      <c r="J42" s="57"/>
      <c r="K42" s="58"/>
      <c r="L42" s="56"/>
      <c r="M42" s="56" t="str">
        <f>IF(ISNUMBER(H42),L42*H42,IF(ISNUMBER(J42),J42,IF(J42="RATE ONLY",LOWER("RATE ONLY")," ")))</f>
        <v xml:space="preserve"> </v>
      </c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hidden="1" x14ac:dyDescent="0.2">
      <c r="A43" s="30"/>
      <c r="B43" s="42"/>
      <c r="C43" s="51"/>
      <c r="D43" s="52"/>
      <c r="E43" s="51"/>
      <c r="F43" s="53"/>
      <c r="G43" s="103"/>
      <c r="H43" s="45"/>
      <c r="I43" s="104"/>
      <c r="J43" s="105"/>
      <c r="K43" s="48"/>
      <c r="L43" s="106"/>
      <c r="M43" s="104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ht="34.200000000000003" hidden="1" x14ac:dyDescent="0.2">
      <c r="A44" s="30" t="s">
        <v>3</v>
      </c>
      <c r="B44" s="166"/>
      <c r="C44" s="167" t="s">
        <v>2078</v>
      </c>
      <c r="D44" s="168"/>
      <c r="E44" s="159"/>
      <c r="F44" s="176" t="s">
        <v>4188</v>
      </c>
      <c r="G44" s="162" t="s">
        <v>19</v>
      </c>
      <c r="H44" s="163"/>
      <c r="I44" s="164"/>
      <c r="J44" s="165"/>
      <c r="K44" s="58"/>
      <c r="L44" s="56"/>
      <c r="M44" s="56" t="str">
        <f t="shared" si="0"/>
        <v xml:space="preserve"> </v>
      </c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ht="34.200000000000003" hidden="1" x14ac:dyDescent="0.2">
      <c r="A45" s="30" t="s">
        <v>3</v>
      </c>
      <c r="B45" s="166"/>
      <c r="C45" s="167" t="s">
        <v>2079</v>
      </c>
      <c r="D45" s="168"/>
      <c r="E45" s="159"/>
      <c r="F45" s="176" t="s">
        <v>4189</v>
      </c>
      <c r="G45" s="162" t="s">
        <v>19</v>
      </c>
      <c r="H45" s="163"/>
      <c r="I45" s="164"/>
      <c r="J45" s="165"/>
      <c r="K45" s="58"/>
      <c r="L45" s="56"/>
      <c r="M45" s="56" t="str">
        <f t="shared" si="0"/>
        <v xml:space="preserve"> </v>
      </c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ht="34.200000000000003" hidden="1" x14ac:dyDescent="0.2">
      <c r="A46" s="30" t="s">
        <v>3</v>
      </c>
      <c r="B46" s="166"/>
      <c r="C46" s="167" t="s">
        <v>2080</v>
      </c>
      <c r="D46" s="168"/>
      <c r="E46" s="159"/>
      <c r="F46" s="176" t="s">
        <v>4190</v>
      </c>
      <c r="G46" s="162" t="s">
        <v>19</v>
      </c>
      <c r="H46" s="163"/>
      <c r="I46" s="164"/>
      <c r="J46" s="165"/>
      <c r="K46" s="58"/>
      <c r="L46" s="56"/>
      <c r="M46" s="56" t="str">
        <f t="shared" si="0"/>
        <v xml:space="preserve"> </v>
      </c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ht="22.8" hidden="1" x14ac:dyDescent="0.2">
      <c r="A47" s="30" t="s">
        <v>3</v>
      </c>
      <c r="B47" s="166"/>
      <c r="C47" s="167" t="s">
        <v>2081</v>
      </c>
      <c r="D47" s="168"/>
      <c r="E47" s="159"/>
      <c r="F47" s="176" t="s">
        <v>4191</v>
      </c>
      <c r="G47" s="162" t="s">
        <v>19</v>
      </c>
      <c r="H47" s="163"/>
      <c r="I47" s="164"/>
      <c r="J47" s="165"/>
      <c r="K47" s="58"/>
      <c r="L47" s="56"/>
      <c r="M47" s="56" t="str">
        <f t="shared" si="0"/>
        <v xml:space="preserve"> </v>
      </c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ht="24" hidden="1" x14ac:dyDescent="0.2">
      <c r="A48" s="30" t="s">
        <v>55</v>
      </c>
      <c r="B48" s="150" t="s">
        <v>2083</v>
      </c>
      <c r="C48" s="151"/>
      <c r="D48" s="52"/>
      <c r="E48" s="157"/>
      <c r="F48" s="43" t="s">
        <v>2084</v>
      </c>
      <c r="G48" s="54"/>
      <c r="H48" s="55"/>
      <c r="I48" s="56"/>
      <c r="J48" s="57"/>
      <c r="K48" s="58"/>
      <c r="L48" s="56"/>
      <c r="M48" s="56" t="str">
        <f>IF(ISNUMBER(H48),L48*H48,IF(ISNUMBER(J48),J48,IF(J48="RATE ONLY",LOWER("RATE ONLY")," ")))</f>
        <v xml:space="preserve"> </v>
      </c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hidden="1" x14ac:dyDescent="0.2">
      <c r="A49" s="30"/>
      <c r="B49" s="42"/>
      <c r="C49" s="51"/>
      <c r="D49" s="52"/>
      <c r="E49" s="51"/>
      <c r="F49" s="53"/>
      <c r="G49" s="103"/>
      <c r="H49" s="45"/>
      <c r="I49" s="104"/>
      <c r="J49" s="105"/>
      <c r="K49" s="48"/>
      <c r="L49" s="106"/>
      <c r="M49" s="104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ht="34.200000000000003" hidden="1" x14ac:dyDescent="0.2">
      <c r="A50" s="30" t="s">
        <v>3</v>
      </c>
      <c r="B50" s="166"/>
      <c r="C50" s="167" t="s">
        <v>2093</v>
      </c>
      <c r="D50" s="168"/>
      <c r="E50" s="159"/>
      <c r="F50" s="176" t="s">
        <v>4188</v>
      </c>
      <c r="G50" s="162" t="s">
        <v>19</v>
      </c>
      <c r="H50" s="163"/>
      <c r="I50" s="164"/>
      <c r="J50" s="165"/>
      <c r="K50" s="58"/>
      <c r="L50" s="56"/>
      <c r="M50" s="56" t="str">
        <f t="shared" ref="M50:M104" si="1">IF(ISNUMBER(H50),L50*H50,IF(ISNUMBER(J50),J50,IF(J50="RATE ONLY",LOWER("RATE ONLY")," ")))</f>
        <v xml:space="preserve"> </v>
      </c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ht="34.200000000000003" hidden="1" x14ac:dyDescent="0.2">
      <c r="A51" s="30" t="s">
        <v>3</v>
      </c>
      <c r="B51" s="166"/>
      <c r="C51" s="167" t="s">
        <v>2094</v>
      </c>
      <c r="D51" s="168"/>
      <c r="E51" s="159"/>
      <c r="F51" s="176" t="s">
        <v>4189</v>
      </c>
      <c r="G51" s="162" t="s">
        <v>19</v>
      </c>
      <c r="H51" s="163"/>
      <c r="I51" s="164"/>
      <c r="J51" s="165"/>
      <c r="K51" s="58"/>
      <c r="L51" s="56"/>
      <c r="M51" s="56" t="str">
        <f t="shared" si="1"/>
        <v xml:space="preserve"> </v>
      </c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ht="34.200000000000003" hidden="1" x14ac:dyDescent="0.2">
      <c r="A52" s="30" t="s">
        <v>3</v>
      </c>
      <c r="B52" s="166"/>
      <c r="C52" s="167" t="s">
        <v>2095</v>
      </c>
      <c r="D52" s="168"/>
      <c r="E52" s="159"/>
      <c r="F52" s="176" t="s">
        <v>4190</v>
      </c>
      <c r="G52" s="162" t="s">
        <v>19</v>
      </c>
      <c r="H52" s="163"/>
      <c r="I52" s="164"/>
      <c r="J52" s="165"/>
      <c r="K52" s="58"/>
      <c r="L52" s="56"/>
      <c r="M52" s="56" t="str">
        <f t="shared" si="1"/>
        <v xml:space="preserve"> </v>
      </c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ht="22.8" hidden="1" x14ac:dyDescent="0.2">
      <c r="A53" s="30" t="s">
        <v>3</v>
      </c>
      <c r="B53" s="166"/>
      <c r="C53" s="167" t="s">
        <v>2096</v>
      </c>
      <c r="D53" s="168"/>
      <c r="E53" s="159"/>
      <c r="F53" s="176" t="s">
        <v>4191</v>
      </c>
      <c r="G53" s="162" t="s">
        <v>19</v>
      </c>
      <c r="H53" s="163"/>
      <c r="I53" s="164"/>
      <c r="J53" s="165"/>
      <c r="K53" s="58"/>
      <c r="L53" s="56"/>
      <c r="M53" s="56" t="str">
        <f t="shared" si="1"/>
        <v xml:space="preserve"> </v>
      </c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ht="12" x14ac:dyDescent="0.2">
      <c r="A54" s="30" t="s">
        <v>55</v>
      </c>
      <c r="B54" s="150" t="s">
        <v>2085</v>
      </c>
      <c r="C54" s="151"/>
      <c r="D54" s="52"/>
      <c r="E54" s="157"/>
      <c r="F54" s="43" t="s">
        <v>2090</v>
      </c>
      <c r="G54" s="54"/>
      <c r="H54" s="55"/>
      <c r="I54" s="56"/>
      <c r="J54" s="57"/>
      <c r="K54" s="58"/>
      <c r="L54" s="56"/>
      <c r="M54" s="56" t="str">
        <f>IF(ISNUMBER(H54),L54*H54,IF(ISNUMBER(J54),J54,IF(J54="RATE ONLY",LOWER("RATE ONLY")," ")))</f>
        <v xml:space="preserve"> </v>
      </c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x14ac:dyDescent="0.2">
      <c r="A55" s="30"/>
      <c r="B55" s="42"/>
      <c r="C55" s="51"/>
      <c r="D55" s="52"/>
      <c r="E55" s="51"/>
      <c r="F55" s="53"/>
      <c r="G55" s="103"/>
      <c r="H55" s="45"/>
      <c r="I55" s="104"/>
      <c r="J55" s="105"/>
      <c r="K55" s="48"/>
      <c r="L55" s="106"/>
      <c r="M55" s="104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hidden="1" x14ac:dyDescent="0.2">
      <c r="A56" s="30" t="s">
        <v>56</v>
      </c>
      <c r="B56" s="155"/>
      <c r="C56" s="151" t="s">
        <v>2086</v>
      </c>
      <c r="D56" s="52"/>
      <c r="E56" s="157"/>
      <c r="F56" s="53" t="s">
        <v>2091</v>
      </c>
      <c r="G56" s="54" t="s">
        <v>28</v>
      </c>
      <c r="H56" s="55"/>
      <c r="I56" s="56"/>
      <c r="J56" s="57"/>
      <c r="K56" s="58"/>
      <c r="L56" s="56"/>
      <c r="M56" s="56" t="str">
        <f>IF(ISNUMBER(H56),L56*H56,IF(ISNUMBER(J56),J56,IF(J56="RATE ONLY",LOWER("RATE ONLY")," ")))</f>
        <v xml:space="preserve"> </v>
      </c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hidden="1" x14ac:dyDescent="0.2">
      <c r="A57" s="30"/>
      <c r="B57" s="42"/>
      <c r="C57" s="51"/>
      <c r="D57" s="52"/>
      <c r="E57" s="51"/>
      <c r="F57" s="53"/>
      <c r="G57" s="103"/>
      <c r="H57" s="45"/>
      <c r="I57" s="104"/>
      <c r="J57" s="105"/>
      <c r="K57" s="48"/>
      <c r="L57" s="106"/>
      <c r="M57" s="104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hidden="1" x14ac:dyDescent="0.2">
      <c r="A58" s="30" t="s">
        <v>56</v>
      </c>
      <c r="B58" s="155"/>
      <c r="C58" s="151" t="s">
        <v>2087</v>
      </c>
      <c r="D58" s="52"/>
      <c r="E58" s="157"/>
      <c r="F58" s="53" t="s">
        <v>2092</v>
      </c>
      <c r="G58" s="54" t="s">
        <v>28</v>
      </c>
      <c r="H58" s="55"/>
      <c r="I58" s="56"/>
      <c r="J58" s="57"/>
      <c r="K58" s="58"/>
      <c r="L58" s="56"/>
      <c r="M58" s="56" t="str">
        <f>IF(ISNUMBER(H58),L58*H58,IF(ISNUMBER(J58),J58,IF(J58="RATE ONLY",LOWER("RATE ONLY")," ")))</f>
        <v xml:space="preserve"> </v>
      </c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hidden="1" x14ac:dyDescent="0.2">
      <c r="A59" s="30"/>
      <c r="B59" s="42"/>
      <c r="C59" s="51"/>
      <c r="D59" s="52"/>
      <c r="E59" s="51"/>
      <c r="F59" s="53"/>
      <c r="G59" s="103"/>
      <c r="H59" s="45"/>
      <c r="I59" s="104"/>
      <c r="J59" s="105"/>
      <c r="K59" s="48"/>
      <c r="L59" s="106"/>
      <c r="M59" s="104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ht="22.8" hidden="1" x14ac:dyDescent="0.2">
      <c r="A60" s="30" t="s">
        <v>56</v>
      </c>
      <c r="B60" s="155"/>
      <c r="C60" s="151" t="s">
        <v>2088</v>
      </c>
      <c r="D60" s="52"/>
      <c r="E60" s="157"/>
      <c r="F60" s="53" t="s">
        <v>4192</v>
      </c>
      <c r="G60" s="54" t="s">
        <v>28</v>
      </c>
      <c r="H60" s="55"/>
      <c r="I60" s="56"/>
      <c r="J60" s="57"/>
      <c r="K60" s="58"/>
      <c r="L60" s="56"/>
      <c r="M60" s="56" t="str">
        <f>IF(ISNUMBER(H60),L60*H60,IF(ISNUMBER(J60),J60,IF(J60="RATE ONLY",LOWER("RATE ONLY")," ")))</f>
        <v xml:space="preserve"> </v>
      </c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hidden="1" x14ac:dyDescent="0.2">
      <c r="A61" s="30"/>
      <c r="B61" s="42"/>
      <c r="C61" s="51"/>
      <c r="D61" s="52"/>
      <c r="E61" s="51"/>
      <c r="F61" s="53"/>
      <c r="G61" s="103"/>
      <c r="H61" s="45"/>
      <c r="I61" s="104"/>
      <c r="J61" s="105"/>
      <c r="K61" s="48"/>
      <c r="L61" s="106"/>
      <c r="M61" s="104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x14ac:dyDescent="0.2">
      <c r="A62" s="30" t="s">
        <v>56</v>
      </c>
      <c r="B62" s="155"/>
      <c r="C62" s="151" t="s">
        <v>2089</v>
      </c>
      <c r="D62" s="52"/>
      <c r="E62" s="157"/>
      <c r="F62" s="53" t="s">
        <v>5254</v>
      </c>
      <c r="G62" s="54"/>
      <c r="H62" s="55"/>
      <c r="I62" s="56"/>
      <c r="J62" s="57"/>
      <c r="K62" s="58"/>
      <c r="L62" s="56"/>
      <c r="M62" s="56" t="str">
        <f>IF(ISNUMBER(H62),L62*H62,IF(ISNUMBER(J62),J62,IF(J62="RATE ONLY",LOWER("RATE ONLY")," ")))</f>
        <v xml:space="preserve"> </v>
      </c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x14ac:dyDescent="0.2">
      <c r="A63" s="30"/>
      <c r="B63" s="42"/>
      <c r="C63" s="51"/>
      <c r="D63" s="52"/>
      <c r="E63" s="51"/>
      <c r="F63" s="53"/>
      <c r="G63" s="103"/>
      <c r="H63" s="45"/>
      <c r="I63" s="104"/>
      <c r="J63" s="105"/>
      <c r="K63" s="48"/>
      <c r="L63" s="106"/>
      <c r="M63" s="104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x14ac:dyDescent="0.2">
      <c r="A64" s="30" t="s">
        <v>3</v>
      </c>
      <c r="B64" s="155"/>
      <c r="C64" s="151"/>
      <c r="D64" s="52" t="s">
        <v>3850</v>
      </c>
      <c r="E64" s="157"/>
      <c r="F64" s="53" t="s">
        <v>5255</v>
      </c>
      <c r="G64" s="54" t="s">
        <v>28</v>
      </c>
      <c r="H64" s="55"/>
      <c r="I64" s="56" t="s">
        <v>5149</v>
      </c>
      <c r="J64" s="57"/>
      <c r="K64" s="58"/>
      <c r="L64" s="56">
        <v>8.6999999999999993</v>
      </c>
      <c r="M64" s="56" t="str">
        <f>IF(ISNUMBER(H64),L64*H64,IF(ISNUMBER(J64),J64,IF(J64="RATE ONLY",LOWER("RATE ONLY")," ")))</f>
        <v xml:space="preserve"> </v>
      </c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x14ac:dyDescent="0.2">
      <c r="A65" s="30"/>
      <c r="B65" s="42"/>
      <c r="C65" s="51"/>
      <c r="D65" s="52"/>
      <c r="E65" s="51"/>
      <c r="F65" s="53"/>
      <c r="G65" s="103"/>
      <c r="H65" s="45"/>
      <c r="I65" s="104"/>
      <c r="J65" s="105"/>
      <c r="K65" s="48"/>
      <c r="L65" s="106"/>
      <c r="M65" s="104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x14ac:dyDescent="0.2">
      <c r="A66" s="30" t="s">
        <v>3</v>
      </c>
      <c r="B66" s="155"/>
      <c r="C66" s="151"/>
      <c r="D66" s="52" t="s">
        <v>3851</v>
      </c>
      <c r="E66" s="157"/>
      <c r="F66" s="53" t="s">
        <v>5256</v>
      </c>
      <c r="G66" s="54" t="s">
        <v>28</v>
      </c>
      <c r="H66" s="55"/>
      <c r="I66" s="56" t="s">
        <v>5149</v>
      </c>
      <c r="J66" s="57"/>
      <c r="K66" s="58"/>
      <c r="L66" s="56">
        <v>8.6999999999999993</v>
      </c>
      <c r="M66" s="56" t="str">
        <f>IF(ISNUMBER(H66),L66*H66,IF(ISNUMBER(J66),J66,IF(J66="RATE ONLY",LOWER("RATE ONLY")," ")))</f>
        <v xml:space="preserve"> </v>
      </c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x14ac:dyDescent="0.2">
      <c r="A67" s="30"/>
      <c r="B67" s="42"/>
      <c r="C67" s="51"/>
      <c r="D67" s="52"/>
      <c r="E67" s="51"/>
      <c r="F67" s="53"/>
      <c r="G67" s="103"/>
      <c r="H67" s="45"/>
      <c r="I67" s="104"/>
      <c r="J67" s="105"/>
      <c r="K67" s="48"/>
      <c r="L67" s="106"/>
      <c r="M67" s="104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ht="22.8" hidden="1" x14ac:dyDescent="0.2">
      <c r="A68" s="30" t="s">
        <v>56</v>
      </c>
      <c r="B68" s="155"/>
      <c r="C68" s="151" t="s">
        <v>2097</v>
      </c>
      <c r="D68" s="52"/>
      <c r="E68" s="157"/>
      <c r="F68" s="53" t="s">
        <v>4193</v>
      </c>
      <c r="G68" s="54" t="s">
        <v>28</v>
      </c>
      <c r="H68" s="55"/>
      <c r="I68" s="56"/>
      <c r="J68" s="57"/>
      <c r="K68" s="58"/>
      <c r="L68" s="56"/>
      <c r="M68" s="56" t="str">
        <f>IF(ISNUMBER(H68),L68*H68,IF(ISNUMBER(J68),J68,IF(J68="RATE ONLY",LOWER("RATE ONLY")," ")))</f>
        <v xml:space="preserve"> </v>
      </c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2" customFormat="1" hidden="1" x14ac:dyDescent="0.2">
      <c r="A69" s="30"/>
      <c r="B69" s="42"/>
      <c r="C69" s="51"/>
      <c r="D69" s="52"/>
      <c r="E69" s="51"/>
      <c r="F69" s="53"/>
      <c r="G69" s="103"/>
      <c r="H69" s="45"/>
      <c r="I69" s="104"/>
      <c r="J69" s="105"/>
      <c r="K69" s="48"/>
      <c r="L69" s="106"/>
      <c r="M69" s="104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</row>
    <row r="70" spans="1:113" s="112" customFormat="1" x14ac:dyDescent="0.2">
      <c r="A70" s="30" t="s">
        <v>56</v>
      </c>
      <c r="B70" s="155"/>
      <c r="C70" s="151" t="s">
        <v>2098</v>
      </c>
      <c r="D70" s="52"/>
      <c r="E70" s="157"/>
      <c r="F70" s="53" t="s">
        <v>5253</v>
      </c>
      <c r="G70" s="54" t="s">
        <v>28</v>
      </c>
      <c r="H70" s="55"/>
      <c r="I70" s="56"/>
      <c r="J70" s="57"/>
      <c r="K70" s="58"/>
      <c r="L70" s="56">
        <v>7.8</v>
      </c>
      <c r="M70" s="56" t="str">
        <f>IF(ISNUMBER(H70),L70*H70,IF(ISNUMBER(J70),J70,IF(J70="RATE ONLY",LOWER("RATE ONLY")," ")))</f>
        <v xml:space="preserve"> </v>
      </c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</row>
    <row r="71" spans="1:113" s="112" customFormat="1" x14ac:dyDescent="0.2">
      <c r="A71" s="30"/>
      <c r="B71" s="42"/>
      <c r="C71" s="51"/>
      <c r="D71" s="52"/>
      <c r="E71" s="51"/>
      <c r="F71" s="53"/>
      <c r="G71" s="103"/>
      <c r="H71" s="45"/>
      <c r="I71" s="104"/>
      <c r="J71" s="105"/>
      <c r="K71" s="48"/>
      <c r="L71" s="106"/>
      <c r="M71" s="104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</row>
    <row r="72" spans="1:113" s="112" customFormat="1" ht="22.8" x14ac:dyDescent="0.2">
      <c r="A72" s="30" t="s">
        <v>56</v>
      </c>
      <c r="B72" s="155"/>
      <c r="C72" s="151" t="s">
        <v>2099</v>
      </c>
      <c r="D72" s="52"/>
      <c r="E72" s="157"/>
      <c r="F72" s="53" t="s">
        <v>5184</v>
      </c>
      <c r="G72" s="54" t="s">
        <v>28</v>
      </c>
      <c r="H72" s="55"/>
      <c r="I72" s="56"/>
      <c r="J72" s="57"/>
      <c r="K72" s="58"/>
      <c r="L72" s="56">
        <v>7.8</v>
      </c>
      <c r="M72" s="56" t="str">
        <f>IF(ISNUMBER(H72),L72*H72,IF(ISNUMBER(J72),J72,IF(J72="RATE ONLY",LOWER("RATE ONLY")," ")))</f>
        <v xml:space="preserve"> </v>
      </c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</row>
    <row r="73" spans="1:113" s="112" customFormat="1" x14ac:dyDescent="0.2">
      <c r="A73" s="30"/>
      <c r="B73" s="42"/>
      <c r="C73" s="51"/>
      <c r="D73" s="52"/>
      <c r="E73" s="51"/>
      <c r="F73" s="53"/>
      <c r="G73" s="103"/>
      <c r="H73" s="45"/>
      <c r="I73" s="104"/>
      <c r="J73" s="105"/>
      <c r="K73" s="48"/>
      <c r="L73" s="106"/>
      <c r="M73" s="104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</row>
    <row r="74" spans="1:113" s="112" customFormat="1" ht="22.8" hidden="1" x14ac:dyDescent="0.2">
      <c r="A74" s="30" t="s">
        <v>56</v>
      </c>
      <c r="B74" s="155"/>
      <c r="C74" s="151" t="s">
        <v>2100</v>
      </c>
      <c r="D74" s="52"/>
      <c r="E74" s="157"/>
      <c r="F74" s="53" t="s">
        <v>2101</v>
      </c>
      <c r="G74" s="54" t="s">
        <v>28</v>
      </c>
      <c r="H74" s="55"/>
      <c r="I74" s="56"/>
      <c r="J74" s="57"/>
      <c r="K74" s="58"/>
      <c r="L74" s="56"/>
      <c r="M74" s="56" t="str">
        <f>IF(ISNUMBER(H74),L74*H74,IF(ISNUMBER(J74),J74,IF(J74="RATE ONLY",LOWER("RATE ONLY")," ")))</f>
        <v xml:space="preserve"> </v>
      </c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</row>
    <row r="75" spans="1:113" s="112" customFormat="1" hidden="1" x14ac:dyDescent="0.2">
      <c r="A75" s="30"/>
      <c r="B75" s="42"/>
      <c r="C75" s="51"/>
      <c r="D75" s="52"/>
      <c r="E75" s="51"/>
      <c r="F75" s="53"/>
      <c r="G75" s="103"/>
      <c r="H75" s="45"/>
      <c r="I75" s="104"/>
      <c r="J75" s="105"/>
      <c r="K75" s="48"/>
      <c r="L75" s="106"/>
      <c r="M75" s="104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</row>
    <row r="76" spans="1:113" s="112" customFormat="1" ht="22.8" hidden="1" x14ac:dyDescent="0.2">
      <c r="A76" s="30" t="s">
        <v>56</v>
      </c>
      <c r="B76" s="155"/>
      <c r="C76" s="151" t="s">
        <v>2102</v>
      </c>
      <c r="D76" s="52"/>
      <c r="E76" s="157"/>
      <c r="F76" s="53" t="s">
        <v>2103</v>
      </c>
      <c r="G76" s="54" t="s">
        <v>28</v>
      </c>
      <c r="H76" s="55"/>
      <c r="I76" s="56"/>
      <c r="J76" s="57"/>
      <c r="K76" s="58"/>
      <c r="L76" s="56"/>
      <c r="M76" s="56" t="str">
        <f>IF(ISNUMBER(H76),L76*H76,IF(ISNUMBER(J76),J76,IF(J76="RATE ONLY",LOWER("RATE ONLY")," ")))</f>
        <v xml:space="preserve"> </v>
      </c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</row>
    <row r="77" spans="1:113" s="112" customFormat="1" hidden="1" x14ac:dyDescent="0.2">
      <c r="A77" s="30"/>
      <c r="B77" s="42"/>
      <c r="C77" s="51"/>
      <c r="D77" s="52"/>
      <c r="E77" s="51"/>
      <c r="F77" s="53"/>
      <c r="G77" s="103"/>
      <c r="H77" s="45"/>
      <c r="I77" s="104"/>
      <c r="J77" s="105"/>
      <c r="K77" s="48"/>
      <c r="L77" s="106"/>
      <c r="M77" s="104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</row>
    <row r="78" spans="1:113" s="112" customFormat="1" hidden="1" x14ac:dyDescent="0.2">
      <c r="A78" s="30" t="s">
        <v>56</v>
      </c>
      <c r="B78" s="155"/>
      <c r="C78" s="151" t="s">
        <v>2735</v>
      </c>
      <c r="D78" s="52"/>
      <c r="E78" s="157"/>
      <c r="F78" s="53" t="s">
        <v>2736</v>
      </c>
      <c r="G78" s="54" t="s">
        <v>28</v>
      </c>
      <c r="H78" s="55"/>
      <c r="I78" s="56"/>
      <c r="J78" s="57"/>
      <c r="K78" s="58"/>
      <c r="L78" s="56"/>
      <c r="M78" s="56" t="str">
        <f>IF(ISNUMBER(H78),L78*H78,IF(ISNUMBER(J78),J78,IF(J78="RATE ONLY",LOWER("RATE ONLY")," ")))</f>
        <v xml:space="preserve"> </v>
      </c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</row>
    <row r="79" spans="1:113" s="112" customFormat="1" hidden="1" x14ac:dyDescent="0.2">
      <c r="A79" s="30"/>
      <c r="B79" s="42"/>
      <c r="C79" s="51"/>
      <c r="D79" s="52"/>
      <c r="E79" s="51"/>
      <c r="F79" s="53"/>
      <c r="G79" s="103"/>
      <c r="H79" s="45"/>
      <c r="I79" s="104"/>
      <c r="J79" s="105"/>
      <c r="K79" s="48"/>
      <c r="L79" s="106"/>
      <c r="M79" s="104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</row>
    <row r="80" spans="1:113" s="112" customFormat="1" x14ac:dyDescent="0.2">
      <c r="A80" s="30" t="s">
        <v>56</v>
      </c>
      <c r="B80" s="155"/>
      <c r="C80" s="151" t="s">
        <v>2737</v>
      </c>
      <c r="D80" s="52"/>
      <c r="E80" s="157"/>
      <c r="F80" s="53" t="s">
        <v>5188</v>
      </c>
      <c r="G80" s="54" t="s">
        <v>28</v>
      </c>
      <c r="H80" s="55"/>
      <c r="I80" s="56"/>
      <c r="J80" s="57"/>
      <c r="K80" s="58"/>
      <c r="L80" s="56">
        <v>13.6</v>
      </c>
      <c r="M80" s="56" t="str">
        <f>IF(ISNUMBER(H80),L80*H80,IF(ISNUMBER(J80),J80,IF(J80="RATE ONLY",LOWER("RATE ONLY")," ")))</f>
        <v xml:space="preserve"> </v>
      </c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</row>
    <row r="81" spans="1:113" s="112" customFormat="1" x14ac:dyDescent="0.2">
      <c r="A81" s="30"/>
      <c r="B81" s="42"/>
      <c r="C81" s="51"/>
      <c r="D81" s="52"/>
      <c r="E81" s="51"/>
      <c r="F81" s="53"/>
      <c r="G81" s="103"/>
      <c r="H81" s="45"/>
      <c r="I81" s="104"/>
      <c r="J81" s="105"/>
      <c r="K81" s="48"/>
      <c r="L81" s="106"/>
      <c r="M81" s="104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</row>
    <row r="82" spans="1:113" s="112" customFormat="1" ht="22.8" x14ac:dyDescent="0.2">
      <c r="A82" s="30" t="s">
        <v>56</v>
      </c>
      <c r="B82" s="155"/>
      <c r="C82" s="151" t="s">
        <v>5257</v>
      </c>
      <c r="D82" s="52"/>
      <c r="E82" s="157"/>
      <c r="F82" s="53" t="s">
        <v>5258</v>
      </c>
      <c r="G82" s="54" t="s">
        <v>28</v>
      </c>
      <c r="H82" s="55"/>
      <c r="I82" s="56"/>
      <c r="J82" s="57"/>
      <c r="K82" s="58"/>
      <c r="L82" s="56">
        <v>12</v>
      </c>
      <c r="M82" s="56" t="str">
        <f>IF(ISNUMBER(H82),L82*H82,IF(ISNUMBER(J82),J82,IF(J82="RATE ONLY",LOWER("RATE ONLY")," ")))</f>
        <v xml:space="preserve"> </v>
      </c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</row>
    <row r="83" spans="1:113" s="112" customFormat="1" x14ac:dyDescent="0.2">
      <c r="A83" s="30"/>
      <c r="B83" s="42"/>
      <c r="C83" s="51"/>
      <c r="D83" s="52"/>
      <c r="E83" s="51"/>
      <c r="F83" s="53"/>
      <c r="G83" s="103"/>
      <c r="H83" s="45"/>
      <c r="I83" s="104"/>
      <c r="J83" s="105"/>
      <c r="K83" s="48"/>
      <c r="L83" s="106"/>
      <c r="M83" s="104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</row>
    <row r="84" spans="1:113" s="112" customFormat="1" ht="12" x14ac:dyDescent="0.2">
      <c r="A84" s="30" t="s">
        <v>55</v>
      </c>
      <c r="B84" s="150" t="s">
        <v>2738</v>
      </c>
      <c r="C84" s="151"/>
      <c r="D84" s="52"/>
      <c r="E84" s="157"/>
      <c r="F84" s="43" t="s">
        <v>5246</v>
      </c>
      <c r="G84" s="54"/>
      <c r="H84" s="55"/>
      <c r="I84" s="56"/>
      <c r="J84" s="57"/>
      <c r="K84" s="58"/>
      <c r="L84" s="56"/>
      <c r="M84" s="56" t="str">
        <f>IF(ISNUMBER(H84),L84*H84,IF(ISNUMBER(J84),J84,IF(J84="RATE ONLY",LOWER("RATE ONLY")," ")))</f>
        <v xml:space="preserve"> </v>
      </c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</row>
    <row r="85" spans="1:113" s="112" customFormat="1" x14ac:dyDescent="0.2">
      <c r="A85" s="30"/>
      <c r="B85" s="42"/>
      <c r="C85" s="51"/>
      <c r="D85" s="52"/>
      <c r="E85" s="51"/>
      <c r="F85" s="53"/>
      <c r="G85" s="103"/>
      <c r="H85" s="45"/>
      <c r="I85" s="104"/>
      <c r="J85" s="105"/>
      <c r="K85" s="48"/>
      <c r="L85" s="106"/>
      <c r="M85" s="104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</row>
    <row r="86" spans="1:113" s="112" customFormat="1" hidden="1" x14ac:dyDescent="0.2">
      <c r="A86" s="30" t="s">
        <v>3</v>
      </c>
      <c r="B86" s="166"/>
      <c r="C86" s="167" t="s">
        <v>2739</v>
      </c>
      <c r="D86" s="168"/>
      <c r="E86" s="159"/>
      <c r="F86" s="176" t="s">
        <v>2746</v>
      </c>
      <c r="G86" s="162" t="s">
        <v>8</v>
      </c>
      <c r="H86" s="163"/>
      <c r="I86" s="164"/>
      <c r="J86" s="165"/>
      <c r="K86" s="58"/>
      <c r="L86" s="56"/>
      <c r="M86" s="56" t="str">
        <f t="shared" si="1"/>
        <v xml:space="preserve"> </v>
      </c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</row>
    <row r="87" spans="1:113" s="112" customFormat="1" x14ac:dyDescent="0.2">
      <c r="A87" s="30" t="s">
        <v>3</v>
      </c>
      <c r="B87" s="155"/>
      <c r="C87" s="151" t="s">
        <v>2740</v>
      </c>
      <c r="D87" s="52"/>
      <c r="E87" s="157"/>
      <c r="F87" s="53" t="s">
        <v>2747</v>
      </c>
      <c r="G87" s="54" t="s">
        <v>8</v>
      </c>
      <c r="H87" s="55"/>
      <c r="I87" s="56"/>
      <c r="J87" s="57"/>
      <c r="K87" s="58"/>
      <c r="L87" s="56">
        <v>620</v>
      </c>
      <c r="M87" s="56" t="str">
        <f>IF(ISNUMBER(H87),L87*H87,IF(ISNUMBER(J87),J87,IF(J87="RATE ONLY",LOWER("RATE ONLY")," ")))</f>
        <v xml:space="preserve"> </v>
      </c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</row>
    <row r="88" spans="1:113" s="112" customFormat="1" x14ac:dyDescent="0.2">
      <c r="A88" s="30"/>
      <c r="B88" s="42"/>
      <c r="C88" s="51"/>
      <c r="D88" s="52"/>
      <c r="E88" s="51"/>
      <c r="F88" s="53"/>
      <c r="G88" s="103"/>
      <c r="H88" s="45"/>
      <c r="I88" s="104"/>
      <c r="J88" s="105"/>
      <c r="K88" s="48"/>
      <c r="L88" s="106"/>
      <c r="M88" s="104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</row>
    <row r="89" spans="1:113" s="112" customFormat="1" hidden="1" x14ac:dyDescent="0.2">
      <c r="A89" s="30" t="s">
        <v>3</v>
      </c>
      <c r="B89" s="166"/>
      <c r="C89" s="167" t="s">
        <v>2741</v>
      </c>
      <c r="D89" s="168"/>
      <c r="E89" s="159"/>
      <c r="F89" s="176" t="s">
        <v>2748</v>
      </c>
      <c r="G89" s="162" t="s">
        <v>8</v>
      </c>
      <c r="H89" s="163"/>
      <c r="I89" s="164"/>
      <c r="J89" s="165"/>
      <c r="K89" s="58"/>
      <c r="L89" s="56"/>
      <c r="M89" s="56" t="str">
        <f t="shared" si="1"/>
        <v xml:space="preserve"> </v>
      </c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</row>
    <row r="90" spans="1:113" s="112" customFormat="1" hidden="1" x14ac:dyDescent="0.2">
      <c r="A90" s="30" t="s">
        <v>3</v>
      </c>
      <c r="B90" s="166"/>
      <c r="C90" s="167" t="s">
        <v>2742</v>
      </c>
      <c r="D90" s="168"/>
      <c r="E90" s="159"/>
      <c r="F90" s="176" t="s">
        <v>2749</v>
      </c>
      <c r="G90" s="162" t="s">
        <v>8</v>
      </c>
      <c r="H90" s="163"/>
      <c r="I90" s="164"/>
      <c r="J90" s="165"/>
      <c r="K90" s="58"/>
      <c r="L90" s="56"/>
      <c r="M90" s="56" t="str">
        <f t="shared" si="1"/>
        <v xml:space="preserve"> </v>
      </c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</row>
    <row r="91" spans="1:113" s="112" customFormat="1" x14ac:dyDescent="0.2">
      <c r="A91" s="30" t="s">
        <v>3</v>
      </c>
      <c r="B91" s="155"/>
      <c r="C91" s="151" t="s">
        <v>2743</v>
      </c>
      <c r="D91" s="52"/>
      <c r="E91" s="157"/>
      <c r="F91" s="53" t="s">
        <v>2750</v>
      </c>
      <c r="G91" s="54" t="s">
        <v>8</v>
      </c>
      <c r="H91" s="55"/>
      <c r="I91" s="56"/>
      <c r="J91" s="57"/>
      <c r="K91" s="58"/>
      <c r="L91" s="56">
        <v>730</v>
      </c>
      <c r="M91" s="56" t="str">
        <f>IF(ISNUMBER(H91),L91*H91,IF(ISNUMBER(J91),J91,IF(J91="RATE ONLY",LOWER("RATE ONLY")," ")))</f>
        <v xml:space="preserve"> </v>
      </c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</row>
    <row r="92" spans="1:113" s="112" customFormat="1" x14ac:dyDescent="0.2">
      <c r="A92" s="30"/>
      <c r="B92" s="42"/>
      <c r="C92" s="51"/>
      <c r="D92" s="52"/>
      <c r="E92" s="51"/>
      <c r="F92" s="53"/>
      <c r="G92" s="103"/>
      <c r="H92" s="45"/>
      <c r="I92" s="104"/>
      <c r="J92" s="105"/>
      <c r="K92" s="48"/>
      <c r="L92" s="106"/>
      <c r="M92" s="104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</row>
    <row r="93" spans="1:113" s="112" customFormat="1" hidden="1" x14ac:dyDescent="0.2">
      <c r="A93" s="30" t="s">
        <v>3</v>
      </c>
      <c r="B93" s="166"/>
      <c r="C93" s="167" t="s">
        <v>2744</v>
      </c>
      <c r="D93" s="168"/>
      <c r="E93" s="159"/>
      <c r="F93" s="176" t="s">
        <v>2751</v>
      </c>
      <c r="G93" s="162" t="s">
        <v>8</v>
      </c>
      <c r="H93" s="163"/>
      <c r="I93" s="164"/>
      <c r="J93" s="165"/>
      <c r="K93" s="58"/>
      <c r="L93" s="56"/>
      <c r="M93" s="56" t="str">
        <f t="shared" si="1"/>
        <v xml:space="preserve"> </v>
      </c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</row>
    <row r="94" spans="1:113" s="112" customFormat="1" hidden="1" x14ac:dyDescent="0.2">
      <c r="A94" s="30" t="s">
        <v>3</v>
      </c>
      <c r="B94" s="166"/>
      <c r="C94" s="167" t="s">
        <v>2745</v>
      </c>
      <c r="D94" s="168"/>
      <c r="E94" s="159"/>
      <c r="F94" s="176" t="s">
        <v>2752</v>
      </c>
      <c r="G94" s="162" t="s">
        <v>8</v>
      </c>
      <c r="H94" s="163"/>
      <c r="I94" s="164"/>
      <c r="J94" s="165"/>
      <c r="K94" s="58"/>
      <c r="L94" s="56"/>
      <c r="M94" s="56" t="str">
        <f t="shared" si="1"/>
        <v xml:space="preserve"> </v>
      </c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</row>
    <row r="95" spans="1:113" s="112" customFormat="1" ht="12" x14ac:dyDescent="0.2">
      <c r="A95" s="30" t="s">
        <v>55</v>
      </c>
      <c r="B95" s="150" t="s">
        <v>2753</v>
      </c>
      <c r="C95" s="151"/>
      <c r="D95" s="52"/>
      <c r="E95" s="157"/>
      <c r="F95" s="43" t="s">
        <v>3756</v>
      </c>
      <c r="G95" s="54"/>
      <c r="H95" s="55"/>
      <c r="I95" s="56"/>
      <c r="J95" s="57"/>
      <c r="K95" s="58"/>
      <c r="L95" s="56"/>
      <c r="M95" s="56" t="str">
        <f>IF(ISNUMBER(H95),L95*H95,IF(ISNUMBER(J95),J95,IF(J95="RATE ONLY",LOWER("RATE ONLY")," ")))</f>
        <v xml:space="preserve"> </v>
      </c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</row>
    <row r="96" spans="1:113" s="112" customFormat="1" x14ac:dyDescent="0.2">
      <c r="A96" s="30"/>
      <c r="B96" s="42"/>
      <c r="C96" s="51"/>
      <c r="D96" s="52"/>
      <c r="E96" s="51"/>
      <c r="F96" s="53"/>
      <c r="G96" s="103"/>
      <c r="H96" s="45"/>
      <c r="I96" s="104"/>
      <c r="J96" s="105"/>
      <c r="K96" s="48"/>
      <c r="L96" s="106"/>
      <c r="M96" s="104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</row>
    <row r="97" spans="1:113" s="112" customFormat="1" hidden="1" x14ac:dyDescent="0.2">
      <c r="A97" s="30" t="s">
        <v>3</v>
      </c>
      <c r="B97" s="166"/>
      <c r="C97" s="167" t="s">
        <v>2754</v>
      </c>
      <c r="D97" s="168"/>
      <c r="E97" s="159"/>
      <c r="F97" s="176" t="s">
        <v>2758</v>
      </c>
      <c r="G97" s="162" t="s">
        <v>28</v>
      </c>
      <c r="H97" s="163"/>
      <c r="I97" s="164"/>
      <c r="J97" s="165"/>
      <c r="K97" s="58"/>
      <c r="L97" s="56"/>
      <c r="M97" s="56" t="str">
        <f t="shared" si="1"/>
        <v xml:space="preserve"> </v>
      </c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</row>
    <row r="98" spans="1:113" s="112" customFormat="1" ht="22.8" hidden="1" x14ac:dyDescent="0.2">
      <c r="A98" s="30" t="s">
        <v>3</v>
      </c>
      <c r="B98" s="166"/>
      <c r="C98" s="167" t="s">
        <v>2755</v>
      </c>
      <c r="D98" s="168"/>
      <c r="E98" s="159"/>
      <c r="F98" s="176" t="s">
        <v>4194</v>
      </c>
      <c r="G98" s="162" t="s">
        <v>28</v>
      </c>
      <c r="H98" s="163"/>
      <c r="I98" s="164"/>
      <c r="J98" s="165"/>
      <c r="K98" s="58"/>
      <c r="L98" s="56"/>
      <c r="M98" s="56" t="str">
        <f t="shared" si="1"/>
        <v xml:space="preserve"> </v>
      </c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</row>
    <row r="99" spans="1:113" s="112" customFormat="1" x14ac:dyDescent="0.2">
      <c r="A99" s="30" t="s">
        <v>3</v>
      </c>
      <c r="B99" s="155"/>
      <c r="C99" s="151" t="s">
        <v>2756</v>
      </c>
      <c r="D99" s="52"/>
      <c r="E99" s="157"/>
      <c r="F99" s="53" t="s">
        <v>5187</v>
      </c>
      <c r="G99" s="54" t="s">
        <v>28</v>
      </c>
      <c r="H99" s="55"/>
      <c r="I99" s="56"/>
      <c r="J99" s="57"/>
      <c r="K99" s="58"/>
      <c r="L99" s="56">
        <v>8.6999999999999993</v>
      </c>
      <c r="M99" s="56" t="str">
        <f>IF(ISNUMBER(H99),L99*H99,IF(ISNUMBER(J99),J99,IF(J99="RATE ONLY",LOWER("RATE ONLY")," ")))</f>
        <v xml:space="preserve"> </v>
      </c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</row>
    <row r="100" spans="1:113" s="112" customFormat="1" x14ac:dyDescent="0.2">
      <c r="A100" s="30"/>
      <c r="B100" s="42"/>
      <c r="C100" s="51"/>
      <c r="D100" s="52"/>
      <c r="E100" s="51"/>
      <c r="F100" s="53"/>
      <c r="G100" s="103"/>
      <c r="H100" s="45"/>
      <c r="I100" s="104"/>
      <c r="J100" s="105"/>
      <c r="K100" s="48"/>
      <c r="L100" s="106"/>
      <c r="M100" s="104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</row>
    <row r="101" spans="1:113" s="112" customFormat="1" ht="22.8" hidden="1" x14ac:dyDescent="0.2">
      <c r="A101" s="30" t="s">
        <v>3</v>
      </c>
      <c r="B101" s="166"/>
      <c r="C101" s="167" t="s">
        <v>2757</v>
      </c>
      <c r="D101" s="168"/>
      <c r="E101" s="159"/>
      <c r="F101" s="176" t="s">
        <v>4196</v>
      </c>
      <c r="G101" s="162" t="s">
        <v>28</v>
      </c>
      <c r="H101" s="163"/>
      <c r="I101" s="164"/>
      <c r="J101" s="165"/>
      <c r="K101" s="58"/>
      <c r="L101" s="56"/>
      <c r="M101" s="56" t="str">
        <f t="shared" si="1"/>
        <v xml:space="preserve"> </v>
      </c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</row>
    <row r="102" spans="1:113" s="112" customFormat="1" ht="12" hidden="1" x14ac:dyDescent="0.2">
      <c r="A102" s="30" t="s">
        <v>55</v>
      </c>
      <c r="B102" s="150" t="s">
        <v>2759</v>
      </c>
      <c r="C102" s="151"/>
      <c r="D102" s="52"/>
      <c r="E102" s="157"/>
      <c r="F102" s="43" t="s">
        <v>2764</v>
      </c>
      <c r="G102" s="54"/>
      <c r="H102" s="55"/>
      <c r="I102" s="56"/>
      <c r="J102" s="57"/>
      <c r="K102" s="58"/>
      <c r="L102" s="56"/>
      <c r="M102" s="56" t="str">
        <f>IF(ISNUMBER(H102),L102*H102,IF(ISNUMBER(J102),J102,IF(J102="RATE ONLY",LOWER("RATE ONLY")," ")))</f>
        <v xml:space="preserve"> </v>
      </c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</row>
    <row r="103" spans="1:113" s="112" customFormat="1" hidden="1" x14ac:dyDescent="0.2">
      <c r="A103" s="30"/>
      <c r="B103" s="42"/>
      <c r="C103" s="51"/>
      <c r="D103" s="52"/>
      <c r="E103" s="51"/>
      <c r="F103" s="53"/>
      <c r="G103" s="103"/>
      <c r="H103" s="45"/>
      <c r="I103" s="104"/>
      <c r="J103" s="105"/>
      <c r="K103" s="48"/>
      <c r="L103" s="106"/>
      <c r="M103" s="104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</row>
    <row r="104" spans="1:113" s="112" customFormat="1" hidden="1" x14ac:dyDescent="0.2">
      <c r="A104" s="30" t="s">
        <v>3</v>
      </c>
      <c r="B104" s="166"/>
      <c r="C104" s="167" t="s">
        <v>2760</v>
      </c>
      <c r="D104" s="168"/>
      <c r="E104" s="159"/>
      <c r="F104" s="176" t="s">
        <v>2758</v>
      </c>
      <c r="G104" s="162" t="s">
        <v>28</v>
      </c>
      <c r="H104" s="163"/>
      <c r="I104" s="164"/>
      <c r="J104" s="165"/>
      <c r="K104" s="58"/>
      <c r="L104" s="56"/>
      <c r="M104" s="56" t="str">
        <f t="shared" si="1"/>
        <v xml:space="preserve"> </v>
      </c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</row>
    <row r="105" spans="1:113" s="112" customFormat="1" ht="22.8" hidden="1" x14ac:dyDescent="0.2">
      <c r="A105" s="30" t="s">
        <v>3</v>
      </c>
      <c r="B105" s="166"/>
      <c r="C105" s="167" t="s">
        <v>2761</v>
      </c>
      <c r="D105" s="168"/>
      <c r="E105" s="159"/>
      <c r="F105" s="176" t="s">
        <v>4194</v>
      </c>
      <c r="G105" s="162" t="s">
        <v>28</v>
      </c>
      <c r="H105" s="163"/>
      <c r="I105" s="164"/>
      <c r="J105" s="165"/>
      <c r="K105" s="58"/>
      <c r="L105" s="56"/>
      <c r="M105" s="56" t="str">
        <f t="shared" ref="M105:M155" si="2">IF(ISNUMBER(H105),L105*H105,IF(ISNUMBER(J105),J105,IF(J105="RATE ONLY",LOWER("RATE ONLY")," ")))</f>
        <v xml:space="preserve"> </v>
      </c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</row>
    <row r="106" spans="1:113" s="112" customFormat="1" ht="34.200000000000003" hidden="1" x14ac:dyDescent="0.2">
      <c r="A106" s="30" t="s">
        <v>3</v>
      </c>
      <c r="B106" s="166"/>
      <c r="C106" s="167" t="s">
        <v>2762</v>
      </c>
      <c r="D106" s="168"/>
      <c r="E106" s="159"/>
      <c r="F106" s="176" t="s">
        <v>4195</v>
      </c>
      <c r="G106" s="162" t="s">
        <v>28</v>
      </c>
      <c r="H106" s="163"/>
      <c r="I106" s="164"/>
      <c r="J106" s="165"/>
      <c r="K106" s="58"/>
      <c r="L106" s="56"/>
      <c r="M106" s="56" t="str">
        <f t="shared" si="2"/>
        <v xml:space="preserve"> </v>
      </c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</row>
    <row r="107" spans="1:113" s="112" customFormat="1" ht="22.8" hidden="1" x14ac:dyDescent="0.2">
      <c r="A107" s="30" t="s">
        <v>3</v>
      </c>
      <c r="B107" s="166"/>
      <c r="C107" s="167" t="s">
        <v>2763</v>
      </c>
      <c r="D107" s="168"/>
      <c r="E107" s="159"/>
      <c r="F107" s="176" t="s">
        <v>4196</v>
      </c>
      <c r="G107" s="162" t="s">
        <v>28</v>
      </c>
      <c r="H107" s="163"/>
      <c r="I107" s="164"/>
      <c r="J107" s="165"/>
      <c r="K107" s="58"/>
      <c r="L107" s="56"/>
      <c r="M107" s="56" t="str">
        <f t="shared" si="2"/>
        <v xml:space="preserve"> </v>
      </c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</row>
    <row r="108" spans="1:113" s="112" customFormat="1" ht="24" hidden="1" x14ac:dyDescent="0.2">
      <c r="A108" s="30" t="s">
        <v>55</v>
      </c>
      <c r="B108" s="150" t="s">
        <v>2765</v>
      </c>
      <c r="C108" s="151"/>
      <c r="D108" s="52"/>
      <c r="E108" s="157"/>
      <c r="F108" s="43" t="s">
        <v>2766</v>
      </c>
      <c r="G108" s="54"/>
      <c r="H108" s="55"/>
      <c r="I108" s="56"/>
      <c r="J108" s="57"/>
      <c r="K108" s="58"/>
      <c r="L108" s="56"/>
      <c r="M108" s="56" t="str">
        <f>IF(ISNUMBER(H108),L108*H108,IF(ISNUMBER(J108),J108,IF(J108="RATE ONLY",LOWER("RATE ONLY")," ")))</f>
        <v xml:space="preserve"> </v>
      </c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</row>
    <row r="109" spans="1:113" s="112" customFormat="1" hidden="1" x14ac:dyDescent="0.2">
      <c r="A109" s="30"/>
      <c r="B109" s="42"/>
      <c r="C109" s="51"/>
      <c r="D109" s="52"/>
      <c r="E109" s="51"/>
      <c r="F109" s="53"/>
      <c r="G109" s="103"/>
      <c r="H109" s="45"/>
      <c r="I109" s="104"/>
      <c r="J109" s="105"/>
      <c r="K109" s="48"/>
      <c r="L109" s="106"/>
      <c r="M109" s="104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</row>
    <row r="110" spans="1:113" s="112" customFormat="1" ht="22.8" hidden="1" x14ac:dyDescent="0.2">
      <c r="A110" s="30" t="s">
        <v>3</v>
      </c>
      <c r="B110" s="166"/>
      <c r="C110" s="167" t="s">
        <v>2767</v>
      </c>
      <c r="D110" s="168"/>
      <c r="E110" s="159"/>
      <c r="F110" s="176" t="s">
        <v>4197</v>
      </c>
      <c r="G110" s="162" t="s">
        <v>28</v>
      </c>
      <c r="H110" s="163"/>
      <c r="I110" s="164"/>
      <c r="J110" s="165"/>
      <c r="K110" s="58"/>
      <c r="L110" s="56"/>
      <c r="M110" s="56" t="str">
        <f t="shared" si="2"/>
        <v xml:space="preserve"> </v>
      </c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</row>
    <row r="111" spans="1:113" s="112" customFormat="1" ht="22.8" hidden="1" x14ac:dyDescent="0.2">
      <c r="A111" s="30" t="s">
        <v>3</v>
      </c>
      <c r="B111" s="166"/>
      <c r="C111" s="167" t="s">
        <v>2768</v>
      </c>
      <c r="D111" s="168"/>
      <c r="E111" s="159"/>
      <c r="F111" s="176" t="s">
        <v>4198</v>
      </c>
      <c r="G111" s="162" t="s">
        <v>28</v>
      </c>
      <c r="H111" s="163"/>
      <c r="I111" s="164"/>
      <c r="J111" s="165"/>
      <c r="K111" s="58"/>
      <c r="L111" s="56"/>
      <c r="M111" s="56" t="str">
        <f t="shared" si="2"/>
        <v xml:space="preserve"> </v>
      </c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</row>
    <row r="112" spans="1:113" s="112" customFormat="1" ht="24" x14ac:dyDescent="0.2">
      <c r="A112" s="30" t="s">
        <v>55</v>
      </c>
      <c r="B112" s="150" t="s">
        <v>2769</v>
      </c>
      <c r="C112" s="151"/>
      <c r="D112" s="52"/>
      <c r="E112" s="157"/>
      <c r="F112" s="43" t="s">
        <v>2772</v>
      </c>
      <c r="G112" s="54"/>
      <c r="H112" s="55"/>
      <c r="I112" s="56"/>
      <c r="J112" s="57"/>
      <c r="K112" s="58"/>
      <c r="L112" s="56"/>
      <c r="M112" s="56" t="str">
        <f>IF(ISNUMBER(H112),L112*H112,IF(ISNUMBER(J112),J112,IF(J112="RATE ONLY",LOWER("RATE ONLY")," ")))</f>
        <v xml:space="preserve"> </v>
      </c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</row>
    <row r="113" spans="1:113" s="112" customFormat="1" x14ac:dyDescent="0.2">
      <c r="A113" s="30"/>
      <c r="B113" s="42"/>
      <c r="C113" s="51"/>
      <c r="D113" s="52"/>
      <c r="E113" s="51"/>
      <c r="F113" s="53"/>
      <c r="G113" s="103"/>
      <c r="H113" s="45"/>
      <c r="I113" s="104"/>
      <c r="J113" s="105"/>
      <c r="K113" s="48"/>
      <c r="L113" s="106"/>
      <c r="M113" s="104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</row>
    <row r="114" spans="1:113" s="112" customFormat="1" x14ac:dyDescent="0.2">
      <c r="A114" s="30" t="s">
        <v>3</v>
      </c>
      <c r="B114" s="155"/>
      <c r="C114" s="151" t="s">
        <v>2770</v>
      </c>
      <c r="D114" s="52"/>
      <c r="E114" s="157"/>
      <c r="F114" s="53" t="s">
        <v>5185</v>
      </c>
      <c r="G114" s="54" t="s">
        <v>28</v>
      </c>
      <c r="H114" s="55"/>
      <c r="I114" s="56"/>
      <c r="J114" s="57"/>
      <c r="K114" s="58"/>
      <c r="L114" s="56">
        <v>13.6</v>
      </c>
      <c r="M114" s="56" t="str">
        <f>IF(ISNUMBER(H114),L114*H114,IF(ISNUMBER(J114),J114,IF(J114="RATE ONLY",LOWER("RATE ONLY")," ")))</f>
        <v xml:space="preserve"> </v>
      </c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</row>
    <row r="115" spans="1:113" s="112" customFormat="1" x14ac:dyDescent="0.2">
      <c r="A115" s="30"/>
      <c r="B115" s="42"/>
      <c r="C115" s="51"/>
      <c r="D115" s="52"/>
      <c r="E115" s="51"/>
      <c r="F115" s="53"/>
      <c r="G115" s="103"/>
      <c r="H115" s="45"/>
      <c r="I115" s="104"/>
      <c r="J115" s="105"/>
      <c r="K115" s="48"/>
      <c r="L115" s="106"/>
      <c r="M115" s="104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</row>
    <row r="116" spans="1:113" s="112" customFormat="1" ht="22.8" hidden="1" x14ac:dyDescent="0.2">
      <c r="A116" s="30" t="s">
        <v>3</v>
      </c>
      <c r="B116" s="166"/>
      <c r="C116" s="167" t="s">
        <v>2771</v>
      </c>
      <c r="D116" s="168"/>
      <c r="E116" s="159"/>
      <c r="F116" s="176" t="s">
        <v>4198</v>
      </c>
      <c r="G116" s="162" t="s">
        <v>28</v>
      </c>
      <c r="H116" s="163"/>
      <c r="I116" s="164"/>
      <c r="J116" s="165"/>
      <c r="K116" s="58"/>
      <c r="L116" s="56"/>
      <c r="M116" s="56" t="str">
        <f t="shared" si="2"/>
        <v xml:space="preserve"> </v>
      </c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</row>
    <row r="117" spans="1:113" s="112" customFormat="1" ht="12" hidden="1" x14ac:dyDescent="0.2">
      <c r="A117" s="30" t="s">
        <v>55</v>
      </c>
      <c r="B117" s="150" t="s">
        <v>2773</v>
      </c>
      <c r="C117" s="151"/>
      <c r="D117" s="52"/>
      <c r="E117" s="157"/>
      <c r="F117" s="43" t="s">
        <v>3757</v>
      </c>
      <c r="G117" s="54"/>
      <c r="H117" s="55"/>
      <c r="I117" s="56"/>
      <c r="J117" s="57"/>
      <c r="K117" s="58"/>
      <c r="L117" s="56"/>
      <c r="M117" s="56" t="str">
        <f>IF(ISNUMBER(H117),L117*H117,IF(ISNUMBER(J117),J117,IF(J117="RATE ONLY",LOWER("RATE ONLY")," ")))</f>
        <v xml:space="preserve"> </v>
      </c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</row>
    <row r="118" spans="1:113" s="112" customFormat="1" hidden="1" x14ac:dyDescent="0.2">
      <c r="A118" s="30"/>
      <c r="B118" s="42"/>
      <c r="C118" s="51"/>
      <c r="D118" s="52"/>
      <c r="E118" s="51"/>
      <c r="F118" s="53"/>
      <c r="G118" s="103"/>
      <c r="H118" s="45"/>
      <c r="I118" s="104"/>
      <c r="J118" s="105"/>
      <c r="K118" s="48"/>
      <c r="L118" s="106"/>
      <c r="M118" s="104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</row>
    <row r="119" spans="1:113" s="112" customFormat="1" ht="22.8" hidden="1" x14ac:dyDescent="0.2">
      <c r="A119" s="30" t="s">
        <v>3</v>
      </c>
      <c r="B119" s="166"/>
      <c r="C119" s="167" t="s">
        <v>2774</v>
      </c>
      <c r="D119" s="168"/>
      <c r="E119" s="159"/>
      <c r="F119" s="176" t="s">
        <v>4197</v>
      </c>
      <c r="G119" s="162" t="s">
        <v>28</v>
      </c>
      <c r="H119" s="163"/>
      <c r="I119" s="164"/>
      <c r="J119" s="165"/>
      <c r="K119" s="58"/>
      <c r="L119" s="56"/>
      <c r="M119" s="56" t="str">
        <f t="shared" si="2"/>
        <v xml:space="preserve"> </v>
      </c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</row>
    <row r="120" spans="1:113" s="112" customFormat="1" ht="22.8" hidden="1" x14ac:dyDescent="0.2">
      <c r="A120" s="30" t="s">
        <v>3</v>
      </c>
      <c r="B120" s="166"/>
      <c r="C120" s="167" t="s">
        <v>2775</v>
      </c>
      <c r="D120" s="168"/>
      <c r="E120" s="159"/>
      <c r="F120" s="176" t="s">
        <v>4198</v>
      </c>
      <c r="G120" s="162" t="s">
        <v>28</v>
      </c>
      <c r="H120" s="163"/>
      <c r="I120" s="164"/>
      <c r="J120" s="165"/>
      <c r="K120" s="58"/>
      <c r="L120" s="56"/>
      <c r="M120" s="56" t="str">
        <f t="shared" si="2"/>
        <v xml:space="preserve"> </v>
      </c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</row>
    <row r="121" spans="1:113" s="112" customFormat="1" ht="12" hidden="1" x14ac:dyDescent="0.2">
      <c r="A121" s="30" t="s">
        <v>55</v>
      </c>
      <c r="B121" s="150" t="s">
        <v>2779</v>
      </c>
      <c r="C121" s="151"/>
      <c r="D121" s="52"/>
      <c r="E121" s="157"/>
      <c r="F121" s="43" t="s">
        <v>2776</v>
      </c>
      <c r="G121" s="54"/>
      <c r="H121" s="55"/>
      <c r="I121" s="56"/>
      <c r="J121" s="57"/>
      <c r="K121" s="58"/>
      <c r="L121" s="56"/>
      <c r="M121" s="56" t="str">
        <f>IF(ISNUMBER(H121),L121*H121,IF(ISNUMBER(J121),J121,IF(J121="RATE ONLY",LOWER("RATE ONLY")," ")))</f>
        <v xml:space="preserve"> </v>
      </c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</row>
    <row r="122" spans="1:113" s="112" customFormat="1" hidden="1" x14ac:dyDescent="0.2">
      <c r="A122" s="30"/>
      <c r="B122" s="42"/>
      <c r="C122" s="51"/>
      <c r="D122" s="52"/>
      <c r="E122" s="51"/>
      <c r="F122" s="53"/>
      <c r="G122" s="103"/>
      <c r="H122" s="45"/>
      <c r="I122" s="104"/>
      <c r="J122" s="105"/>
      <c r="K122" s="48"/>
      <c r="L122" s="106"/>
      <c r="M122" s="104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</row>
    <row r="123" spans="1:113" s="112" customFormat="1" hidden="1" x14ac:dyDescent="0.2">
      <c r="A123" s="30" t="s">
        <v>3</v>
      </c>
      <c r="B123" s="166"/>
      <c r="C123" s="167" t="s">
        <v>2780</v>
      </c>
      <c r="D123" s="168"/>
      <c r="E123" s="159"/>
      <c r="F123" s="176" t="s">
        <v>2777</v>
      </c>
      <c r="G123" s="162" t="s">
        <v>30</v>
      </c>
      <c r="H123" s="163"/>
      <c r="I123" s="164"/>
      <c r="J123" s="165"/>
      <c r="K123" s="58"/>
      <c r="L123" s="56"/>
      <c r="M123" s="56" t="str">
        <f t="shared" si="2"/>
        <v xml:space="preserve"> </v>
      </c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</row>
    <row r="124" spans="1:113" s="112" customFormat="1" hidden="1" x14ac:dyDescent="0.2">
      <c r="A124" s="30" t="s">
        <v>3</v>
      </c>
      <c r="B124" s="166"/>
      <c r="C124" s="167" t="s">
        <v>2781</v>
      </c>
      <c r="D124" s="168"/>
      <c r="E124" s="159"/>
      <c r="F124" s="176" t="s">
        <v>2778</v>
      </c>
      <c r="G124" s="162" t="s">
        <v>14</v>
      </c>
      <c r="H124" s="163"/>
      <c r="I124" s="164"/>
      <c r="J124" s="165"/>
      <c r="K124" s="58"/>
      <c r="L124" s="56"/>
      <c r="M124" s="56" t="str">
        <f t="shared" si="2"/>
        <v xml:space="preserve"> </v>
      </c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</row>
    <row r="125" spans="1:113" s="112" customFormat="1" ht="12" x14ac:dyDescent="0.2">
      <c r="A125" s="30" t="s">
        <v>55</v>
      </c>
      <c r="B125" s="150" t="s">
        <v>2782</v>
      </c>
      <c r="C125" s="151"/>
      <c r="D125" s="52"/>
      <c r="E125" s="157"/>
      <c r="F125" s="43" t="s">
        <v>1862</v>
      </c>
      <c r="G125" s="54"/>
      <c r="H125" s="55"/>
      <c r="I125" s="56"/>
      <c r="J125" s="57"/>
      <c r="K125" s="58"/>
      <c r="L125" s="56"/>
      <c r="M125" s="56" t="str">
        <f>IF(ISNUMBER(H125),L125*H125,IF(ISNUMBER(J125),J125,IF(J125="RATE ONLY",LOWER("RATE ONLY")," ")))</f>
        <v xml:space="preserve"> </v>
      </c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</row>
    <row r="126" spans="1:113" s="112" customFormat="1" x14ac:dyDescent="0.2">
      <c r="A126" s="30"/>
      <c r="B126" s="42"/>
      <c r="C126" s="51"/>
      <c r="D126" s="52"/>
      <c r="E126" s="51"/>
      <c r="F126" s="53"/>
      <c r="G126" s="103"/>
      <c r="H126" s="45"/>
      <c r="I126" s="104"/>
      <c r="J126" s="105"/>
      <c r="K126" s="48"/>
      <c r="L126" s="106"/>
      <c r="M126" s="104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</row>
    <row r="127" spans="1:113" s="112" customFormat="1" hidden="1" x14ac:dyDescent="0.2">
      <c r="A127" s="30" t="s">
        <v>3</v>
      </c>
      <c r="B127" s="166"/>
      <c r="C127" s="167" t="s">
        <v>2798</v>
      </c>
      <c r="D127" s="168"/>
      <c r="E127" s="159"/>
      <c r="F127" s="176" t="s">
        <v>1863</v>
      </c>
      <c r="G127" s="162" t="s">
        <v>8</v>
      </c>
      <c r="H127" s="163"/>
      <c r="I127" s="164"/>
      <c r="J127" s="165"/>
      <c r="K127" s="58"/>
      <c r="L127" s="56"/>
      <c r="M127" s="56" t="str">
        <f t="shared" si="2"/>
        <v xml:space="preserve"> </v>
      </c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</row>
    <row r="128" spans="1:113" s="112" customFormat="1" x14ac:dyDescent="0.2">
      <c r="A128" s="30" t="s">
        <v>3</v>
      </c>
      <c r="B128" s="155"/>
      <c r="C128" s="151" t="s">
        <v>2799</v>
      </c>
      <c r="D128" s="52"/>
      <c r="E128" s="157"/>
      <c r="F128" s="53" t="s">
        <v>1864</v>
      </c>
      <c r="G128" s="54" t="s">
        <v>8</v>
      </c>
      <c r="H128" s="55"/>
      <c r="I128" s="56"/>
      <c r="J128" s="57"/>
      <c r="K128" s="58"/>
      <c r="L128" s="56">
        <v>150</v>
      </c>
      <c r="M128" s="56" t="str">
        <f>IF(ISNUMBER(H128),L128*H128,IF(ISNUMBER(J128),J128,IF(J128="RATE ONLY",LOWER("RATE ONLY")," ")))</f>
        <v xml:space="preserve"> </v>
      </c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/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111"/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</row>
    <row r="129" spans="1:113" s="112" customFormat="1" x14ac:dyDescent="0.2">
      <c r="A129" s="30"/>
      <c r="B129" s="42"/>
      <c r="C129" s="51"/>
      <c r="D129" s="52"/>
      <c r="E129" s="51"/>
      <c r="F129" s="53"/>
      <c r="G129" s="103"/>
      <c r="H129" s="45"/>
      <c r="I129" s="104"/>
      <c r="J129" s="105"/>
      <c r="K129" s="48"/>
      <c r="L129" s="106"/>
      <c r="M129" s="104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11"/>
      <c r="CO129" s="111"/>
      <c r="CP129" s="111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</row>
    <row r="130" spans="1:113" s="112" customFormat="1" ht="12" x14ac:dyDescent="0.2">
      <c r="A130" s="30" t="s">
        <v>55</v>
      </c>
      <c r="B130" s="150" t="s">
        <v>2784</v>
      </c>
      <c r="C130" s="151"/>
      <c r="D130" s="52"/>
      <c r="E130" s="157"/>
      <c r="F130" s="43" t="s">
        <v>2783</v>
      </c>
      <c r="G130" s="54"/>
      <c r="H130" s="55"/>
      <c r="I130" s="56"/>
      <c r="J130" s="57"/>
      <c r="K130" s="58"/>
      <c r="L130" s="56"/>
      <c r="M130" s="56" t="str">
        <f>IF(ISNUMBER(H130),L130*H130,IF(ISNUMBER(J130),J130,IF(J130="RATE ONLY",LOWER("RATE ONLY")," ")))</f>
        <v xml:space="preserve"> </v>
      </c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11"/>
      <c r="CO130" s="111"/>
      <c r="CP130" s="111"/>
      <c r="CQ130" s="111"/>
      <c r="CR130" s="111"/>
      <c r="CS130" s="111"/>
      <c r="CT130" s="111"/>
      <c r="CU130" s="111"/>
      <c r="CV130" s="111"/>
      <c r="CW130" s="111"/>
      <c r="CX130" s="111"/>
      <c r="CY130" s="111"/>
      <c r="CZ130" s="111"/>
      <c r="DA130" s="111"/>
      <c r="DB130" s="111"/>
      <c r="DC130" s="111"/>
      <c r="DD130" s="111"/>
      <c r="DE130" s="111"/>
      <c r="DF130" s="111"/>
      <c r="DG130" s="111"/>
      <c r="DH130" s="111"/>
      <c r="DI130" s="111"/>
    </row>
    <row r="131" spans="1:113" s="112" customFormat="1" x14ac:dyDescent="0.2">
      <c r="A131" s="30"/>
      <c r="B131" s="42"/>
      <c r="C131" s="51"/>
      <c r="D131" s="52"/>
      <c r="E131" s="51"/>
      <c r="F131" s="53"/>
      <c r="G131" s="103"/>
      <c r="H131" s="45"/>
      <c r="I131" s="104"/>
      <c r="J131" s="105"/>
      <c r="K131" s="48"/>
      <c r="L131" s="106"/>
      <c r="M131" s="104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11"/>
      <c r="CO131" s="111"/>
      <c r="CP131" s="111"/>
      <c r="CQ131" s="111"/>
      <c r="CR131" s="111"/>
      <c r="CS131" s="111"/>
      <c r="CT131" s="111"/>
      <c r="CU131" s="111"/>
      <c r="CV131" s="111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</row>
    <row r="132" spans="1:113" s="112" customFormat="1" hidden="1" x14ac:dyDescent="0.2">
      <c r="A132" s="30" t="s">
        <v>3</v>
      </c>
      <c r="B132" s="166"/>
      <c r="C132" s="167" t="s">
        <v>2785</v>
      </c>
      <c r="D132" s="168"/>
      <c r="E132" s="159"/>
      <c r="F132" s="176" t="s">
        <v>1863</v>
      </c>
      <c r="G132" s="162" t="s">
        <v>8</v>
      </c>
      <c r="H132" s="163"/>
      <c r="I132" s="164"/>
      <c r="J132" s="165"/>
      <c r="K132" s="58"/>
      <c r="L132" s="56"/>
      <c r="M132" s="56" t="str">
        <f t="shared" si="2"/>
        <v xml:space="preserve"> </v>
      </c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11"/>
      <c r="CO132" s="111"/>
      <c r="CP132" s="111"/>
      <c r="CQ132" s="111"/>
      <c r="CR132" s="111"/>
      <c r="CS132" s="111"/>
      <c r="CT132" s="111"/>
      <c r="CU132" s="111"/>
      <c r="CV132" s="111"/>
      <c r="CW132" s="111"/>
      <c r="CX132" s="111"/>
      <c r="CY132" s="111"/>
      <c r="CZ132" s="111"/>
      <c r="DA132" s="111"/>
      <c r="DB132" s="111"/>
      <c r="DC132" s="111"/>
      <c r="DD132" s="111"/>
      <c r="DE132" s="111"/>
      <c r="DF132" s="111"/>
      <c r="DG132" s="111"/>
      <c r="DH132" s="111"/>
      <c r="DI132" s="111"/>
    </row>
    <row r="133" spans="1:113" s="112" customFormat="1" x14ac:dyDescent="0.2">
      <c r="A133" s="30" t="s">
        <v>3</v>
      </c>
      <c r="B133" s="155"/>
      <c r="C133" s="151" t="s">
        <v>2786</v>
      </c>
      <c r="D133" s="52"/>
      <c r="E133" s="157"/>
      <c r="F133" s="53" t="s">
        <v>1864</v>
      </c>
      <c r="G133" s="54" t="s">
        <v>8</v>
      </c>
      <c r="H133" s="55"/>
      <c r="I133" s="56"/>
      <c r="J133" s="57"/>
      <c r="K133" s="58"/>
      <c r="L133" s="56">
        <v>160</v>
      </c>
      <c r="M133" s="56" t="str">
        <f>IF(ISNUMBER(H133),L133*H133,IF(ISNUMBER(J133),J133,IF(J133="RATE ONLY",LOWER("RATE ONLY")," ")))</f>
        <v xml:space="preserve"> </v>
      </c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11"/>
      <c r="CO133" s="111"/>
      <c r="CP133" s="111"/>
      <c r="CQ133" s="111"/>
      <c r="CR133" s="111"/>
      <c r="CS133" s="111"/>
      <c r="CT133" s="111"/>
      <c r="CU133" s="111"/>
      <c r="CV133" s="111"/>
      <c r="CW133" s="111"/>
      <c r="CX133" s="111"/>
      <c r="CY133" s="111"/>
      <c r="CZ133" s="111"/>
      <c r="DA133" s="111"/>
      <c r="DB133" s="111"/>
      <c r="DC133" s="111"/>
      <c r="DD133" s="111"/>
      <c r="DE133" s="111"/>
      <c r="DF133" s="111"/>
      <c r="DG133" s="111"/>
      <c r="DH133" s="111"/>
      <c r="DI133" s="111"/>
    </row>
    <row r="134" spans="1:113" s="112" customFormat="1" x14ac:dyDescent="0.2">
      <c r="A134" s="30"/>
      <c r="B134" s="42"/>
      <c r="C134" s="51"/>
      <c r="D134" s="52"/>
      <c r="E134" s="51"/>
      <c r="F134" s="53"/>
      <c r="G134" s="103"/>
      <c r="H134" s="45"/>
      <c r="I134" s="104"/>
      <c r="J134" s="105"/>
      <c r="K134" s="48"/>
      <c r="L134" s="106"/>
      <c r="M134" s="104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11"/>
      <c r="CO134" s="111"/>
      <c r="CP134" s="111"/>
      <c r="CQ134" s="111"/>
      <c r="CR134" s="111"/>
      <c r="CS134" s="111"/>
      <c r="CT134" s="111"/>
      <c r="CU134" s="111"/>
      <c r="CV134" s="111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1"/>
      <c r="DG134" s="111"/>
      <c r="DH134" s="111"/>
      <c r="DI134" s="111"/>
    </row>
    <row r="135" spans="1:113" s="112" customFormat="1" ht="24" hidden="1" x14ac:dyDescent="0.2">
      <c r="A135" s="30" t="s">
        <v>55</v>
      </c>
      <c r="B135" s="150" t="s">
        <v>2796</v>
      </c>
      <c r="C135" s="151"/>
      <c r="D135" s="52"/>
      <c r="E135" s="157"/>
      <c r="F135" s="43" t="s">
        <v>3758</v>
      </c>
      <c r="G135" s="54"/>
      <c r="H135" s="55"/>
      <c r="I135" s="56"/>
      <c r="J135" s="57"/>
      <c r="K135" s="58"/>
      <c r="L135" s="56"/>
      <c r="M135" s="56" t="str">
        <f>IF(ISNUMBER(H135),L135*H135,IF(ISNUMBER(J135),J135,IF(J135="RATE ONLY",LOWER("RATE ONLY")," ")))</f>
        <v xml:space="preserve"> </v>
      </c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11"/>
      <c r="CO135" s="111"/>
      <c r="CP135" s="111"/>
      <c r="CQ135" s="111"/>
      <c r="CR135" s="111"/>
      <c r="CS135" s="111"/>
      <c r="CT135" s="111"/>
      <c r="CU135" s="111"/>
      <c r="CV135" s="111"/>
      <c r="CW135" s="111"/>
      <c r="CX135" s="111"/>
      <c r="CY135" s="111"/>
      <c r="CZ135" s="111"/>
      <c r="DA135" s="111"/>
      <c r="DB135" s="111"/>
      <c r="DC135" s="111"/>
      <c r="DD135" s="111"/>
      <c r="DE135" s="111"/>
      <c r="DF135" s="111"/>
      <c r="DG135" s="111"/>
      <c r="DH135" s="111"/>
      <c r="DI135" s="111"/>
    </row>
    <row r="136" spans="1:113" s="112" customFormat="1" hidden="1" x14ac:dyDescent="0.2">
      <c r="A136" s="30"/>
      <c r="B136" s="42"/>
      <c r="C136" s="51"/>
      <c r="D136" s="52"/>
      <c r="E136" s="51"/>
      <c r="F136" s="53"/>
      <c r="G136" s="103"/>
      <c r="H136" s="45"/>
      <c r="I136" s="104"/>
      <c r="J136" s="105"/>
      <c r="K136" s="48"/>
      <c r="L136" s="106"/>
      <c r="M136" s="104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1"/>
      <c r="AU136" s="111"/>
      <c r="AV136" s="111"/>
      <c r="AW136" s="111"/>
      <c r="AX136" s="111"/>
      <c r="AY136" s="111"/>
      <c r="AZ136" s="111"/>
      <c r="BA136" s="111"/>
      <c r="BB136" s="111"/>
      <c r="BC136" s="111"/>
      <c r="BD136" s="111"/>
      <c r="BE136" s="111"/>
      <c r="BF136" s="111"/>
      <c r="BG136" s="111"/>
      <c r="BH136" s="111"/>
      <c r="BI136" s="111"/>
      <c r="BJ136" s="111"/>
      <c r="BK136" s="111"/>
      <c r="BL136" s="111"/>
      <c r="BM136" s="111"/>
      <c r="BN136" s="111"/>
      <c r="BO136" s="111"/>
      <c r="BP136" s="111"/>
      <c r="BQ136" s="111"/>
      <c r="BR136" s="111"/>
      <c r="BS136" s="111"/>
      <c r="BT136" s="111"/>
      <c r="BU136" s="111"/>
      <c r="BV136" s="111"/>
      <c r="BW136" s="111"/>
      <c r="BX136" s="111"/>
      <c r="BY136" s="111"/>
      <c r="BZ136" s="111"/>
      <c r="CA136" s="111"/>
      <c r="CB136" s="111"/>
      <c r="CC136" s="111"/>
      <c r="CD136" s="111"/>
      <c r="CE136" s="111"/>
      <c r="CF136" s="111"/>
      <c r="CG136" s="111"/>
      <c r="CH136" s="111"/>
      <c r="CI136" s="111"/>
      <c r="CJ136" s="111"/>
      <c r="CK136" s="111"/>
      <c r="CL136" s="111"/>
      <c r="CM136" s="111"/>
      <c r="CN136" s="111"/>
      <c r="CO136" s="111"/>
      <c r="CP136" s="111"/>
      <c r="CQ136" s="111"/>
      <c r="CR136" s="111"/>
      <c r="CS136" s="111"/>
      <c r="CT136" s="111"/>
      <c r="CU136" s="111"/>
      <c r="CV136" s="111"/>
      <c r="CW136" s="111"/>
      <c r="CX136" s="111"/>
      <c r="CY136" s="111"/>
      <c r="CZ136" s="111"/>
      <c r="DA136" s="111"/>
      <c r="DB136" s="111"/>
      <c r="DC136" s="111"/>
      <c r="DD136" s="111"/>
      <c r="DE136" s="111"/>
      <c r="DF136" s="111"/>
      <c r="DG136" s="111"/>
      <c r="DH136" s="111"/>
      <c r="DI136" s="111"/>
    </row>
    <row r="137" spans="1:113" s="112" customFormat="1" hidden="1" x14ac:dyDescent="0.2">
      <c r="A137" s="30" t="s">
        <v>56</v>
      </c>
      <c r="B137" s="155"/>
      <c r="C137" s="151" t="s">
        <v>2797</v>
      </c>
      <c r="D137" s="52"/>
      <c r="E137" s="157"/>
      <c r="F137" s="53" t="s">
        <v>2787</v>
      </c>
      <c r="G137" s="54" t="s">
        <v>19</v>
      </c>
      <c r="H137" s="55"/>
      <c r="I137" s="56"/>
      <c r="J137" s="57"/>
      <c r="K137" s="58"/>
      <c r="L137" s="56"/>
      <c r="M137" s="56" t="str">
        <f>IF(ISNUMBER(H137),L137*H137,IF(ISNUMBER(J137),J137,IF(J137="RATE ONLY",LOWER("RATE ONLY")," ")))</f>
        <v xml:space="preserve"> </v>
      </c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  <c r="BY137" s="111"/>
      <c r="BZ137" s="111"/>
      <c r="CA137" s="111"/>
      <c r="CB137" s="111"/>
      <c r="CC137" s="111"/>
      <c r="CD137" s="111"/>
      <c r="CE137" s="111"/>
      <c r="CF137" s="111"/>
      <c r="CG137" s="111"/>
      <c r="CH137" s="111"/>
      <c r="CI137" s="111"/>
      <c r="CJ137" s="111"/>
      <c r="CK137" s="111"/>
      <c r="CL137" s="111"/>
      <c r="CM137" s="111"/>
      <c r="CN137" s="111"/>
      <c r="CO137" s="111"/>
      <c r="CP137" s="111"/>
      <c r="CQ137" s="111"/>
      <c r="CR137" s="111"/>
      <c r="CS137" s="111"/>
      <c r="CT137" s="111"/>
      <c r="CU137" s="111"/>
      <c r="CV137" s="111"/>
      <c r="CW137" s="111"/>
      <c r="CX137" s="111"/>
      <c r="CY137" s="111"/>
      <c r="CZ137" s="111"/>
      <c r="DA137" s="111"/>
      <c r="DB137" s="111"/>
      <c r="DC137" s="111"/>
      <c r="DD137" s="111"/>
      <c r="DE137" s="111"/>
      <c r="DF137" s="111"/>
      <c r="DG137" s="111"/>
      <c r="DH137" s="111"/>
      <c r="DI137" s="111"/>
    </row>
    <row r="138" spans="1:113" s="112" customFormat="1" hidden="1" x14ac:dyDescent="0.2">
      <c r="A138" s="30"/>
      <c r="B138" s="42"/>
      <c r="C138" s="51"/>
      <c r="D138" s="52"/>
      <c r="E138" s="51"/>
      <c r="F138" s="53"/>
      <c r="G138" s="103"/>
      <c r="H138" s="45"/>
      <c r="I138" s="104"/>
      <c r="J138" s="105"/>
      <c r="K138" s="48"/>
      <c r="L138" s="106"/>
      <c r="M138" s="104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111"/>
      <c r="AM138" s="111"/>
      <c r="AN138" s="111"/>
      <c r="AO138" s="111"/>
      <c r="AP138" s="111"/>
      <c r="AQ138" s="111"/>
      <c r="AR138" s="111"/>
      <c r="AS138" s="111"/>
      <c r="AT138" s="111"/>
      <c r="AU138" s="111"/>
      <c r="AV138" s="111"/>
      <c r="AW138" s="111"/>
      <c r="AX138" s="111"/>
      <c r="AY138" s="111"/>
      <c r="AZ138" s="111"/>
      <c r="BA138" s="111"/>
      <c r="BB138" s="111"/>
      <c r="BC138" s="111"/>
      <c r="BD138" s="111"/>
      <c r="BE138" s="111"/>
      <c r="BF138" s="111"/>
      <c r="BG138" s="111"/>
      <c r="BH138" s="111"/>
      <c r="BI138" s="111"/>
      <c r="BJ138" s="111"/>
      <c r="BK138" s="111"/>
      <c r="BL138" s="111"/>
      <c r="BM138" s="111"/>
      <c r="BN138" s="111"/>
      <c r="BO138" s="111"/>
      <c r="BP138" s="111"/>
      <c r="BQ138" s="111"/>
      <c r="BR138" s="111"/>
      <c r="BS138" s="111"/>
      <c r="BT138" s="111"/>
      <c r="BU138" s="111"/>
      <c r="BV138" s="111"/>
      <c r="BW138" s="111"/>
      <c r="BX138" s="111"/>
      <c r="BY138" s="111"/>
      <c r="BZ138" s="111"/>
      <c r="CA138" s="111"/>
      <c r="CB138" s="111"/>
      <c r="CC138" s="111"/>
      <c r="CD138" s="111"/>
      <c r="CE138" s="111"/>
      <c r="CF138" s="111"/>
      <c r="CG138" s="111"/>
      <c r="CH138" s="111"/>
      <c r="CI138" s="111"/>
      <c r="CJ138" s="111"/>
      <c r="CK138" s="111"/>
      <c r="CL138" s="111"/>
      <c r="CM138" s="111"/>
      <c r="CN138" s="111"/>
      <c r="CO138" s="111"/>
      <c r="CP138" s="111"/>
      <c r="CQ138" s="111"/>
      <c r="CR138" s="111"/>
      <c r="CS138" s="111"/>
      <c r="CT138" s="111"/>
      <c r="CU138" s="111"/>
      <c r="CV138" s="111"/>
      <c r="CW138" s="111"/>
      <c r="CX138" s="111"/>
      <c r="CY138" s="111"/>
      <c r="CZ138" s="111"/>
      <c r="DA138" s="111"/>
      <c r="DB138" s="111"/>
      <c r="DC138" s="111"/>
      <c r="DD138" s="111"/>
      <c r="DE138" s="111"/>
      <c r="DF138" s="111"/>
      <c r="DG138" s="111"/>
      <c r="DH138" s="111"/>
      <c r="DI138" s="111"/>
    </row>
    <row r="139" spans="1:113" s="112" customFormat="1" hidden="1" x14ac:dyDescent="0.2">
      <c r="A139" s="30" t="s">
        <v>56</v>
      </c>
      <c r="B139" s="155"/>
      <c r="C139" s="151" t="s">
        <v>3808</v>
      </c>
      <c r="D139" s="52"/>
      <c r="E139" s="157"/>
      <c r="F139" s="53" t="s">
        <v>2788</v>
      </c>
      <c r="G139" s="54" t="s">
        <v>19</v>
      </c>
      <c r="H139" s="55"/>
      <c r="I139" s="56"/>
      <c r="J139" s="57"/>
      <c r="K139" s="58"/>
      <c r="L139" s="56"/>
      <c r="M139" s="56" t="str">
        <f>IF(ISNUMBER(H139),L139*H139,IF(ISNUMBER(J139),J139,IF(J139="RATE ONLY",LOWER("RATE ONLY")," ")))</f>
        <v xml:space="preserve"> </v>
      </c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111"/>
      <c r="AM139" s="111"/>
      <c r="AN139" s="111"/>
      <c r="AO139" s="111"/>
      <c r="AP139" s="111"/>
      <c r="AQ139" s="111"/>
      <c r="AR139" s="111"/>
      <c r="AS139" s="111"/>
      <c r="AT139" s="111"/>
      <c r="AU139" s="111"/>
      <c r="AV139" s="111"/>
      <c r="AW139" s="111"/>
      <c r="AX139" s="111"/>
      <c r="AY139" s="111"/>
      <c r="AZ139" s="111"/>
      <c r="BA139" s="111"/>
      <c r="BB139" s="111"/>
      <c r="BC139" s="111"/>
      <c r="BD139" s="111"/>
      <c r="BE139" s="111"/>
      <c r="BF139" s="111"/>
      <c r="BG139" s="111"/>
      <c r="BH139" s="111"/>
      <c r="BI139" s="111"/>
      <c r="BJ139" s="111"/>
      <c r="BK139" s="111"/>
      <c r="BL139" s="111"/>
      <c r="BM139" s="111"/>
      <c r="BN139" s="111"/>
      <c r="BO139" s="111"/>
      <c r="BP139" s="111"/>
      <c r="BQ139" s="111"/>
      <c r="BR139" s="111"/>
      <c r="BS139" s="111"/>
      <c r="BT139" s="111"/>
      <c r="BU139" s="111"/>
      <c r="BV139" s="111"/>
      <c r="BW139" s="111"/>
      <c r="BX139" s="111"/>
      <c r="BY139" s="111"/>
      <c r="BZ139" s="111"/>
      <c r="CA139" s="111"/>
      <c r="CB139" s="111"/>
      <c r="CC139" s="111"/>
      <c r="CD139" s="111"/>
      <c r="CE139" s="111"/>
      <c r="CF139" s="111"/>
      <c r="CG139" s="111"/>
      <c r="CH139" s="111"/>
      <c r="CI139" s="111"/>
      <c r="CJ139" s="111"/>
      <c r="CK139" s="111"/>
      <c r="CL139" s="111"/>
      <c r="CM139" s="111"/>
      <c r="CN139" s="111"/>
      <c r="CO139" s="111"/>
      <c r="CP139" s="111"/>
      <c r="CQ139" s="111"/>
      <c r="CR139" s="111"/>
      <c r="CS139" s="111"/>
      <c r="CT139" s="111"/>
      <c r="CU139" s="111"/>
      <c r="CV139" s="111"/>
      <c r="CW139" s="111"/>
      <c r="CX139" s="111"/>
      <c r="CY139" s="111"/>
      <c r="CZ139" s="111"/>
      <c r="DA139" s="111"/>
      <c r="DB139" s="111"/>
      <c r="DC139" s="111"/>
      <c r="DD139" s="111"/>
      <c r="DE139" s="111"/>
      <c r="DF139" s="111"/>
      <c r="DG139" s="111"/>
      <c r="DH139" s="111"/>
      <c r="DI139" s="111"/>
    </row>
    <row r="140" spans="1:113" s="112" customFormat="1" hidden="1" x14ac:dyDescent="0.2">
      <c r="A140" s="30"/>
      <c r="B140" s="42"/>
      <c r="C140" s="51"/>
      <c r="D140" s="52"/>
      <c r="E140" s="51"/>
      <c r="F140" s="53"/>
      <c r="G140" s="103"/>
      <c r="H140" s="45"/>
      <c r="I140" s="104"/>
      <c r="J140" s="105"/>
      <c r="K140" s="48"/>
      <c r="L140" s="106"/>
      <c r="M140" s="104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11"/>
      <c r="CO140" s="111"/>
      <c r="CP140" s="111"/>
      <c r="CQ140" s="111"/>
      <c r="CR140" s="111"/>
      <c r="CS140" s="111"/>
      <c r="CT140" s="111"/>
      <c r="CU140" s="111"/>
      <c r="CV140" s="111"/>
      <c r="CW140" s="111"/>
      <c r="CX140" s="111"/>
      <c r="CY140" s="111"/>
      <c r="CZ140" s="111"/>
      <c r="DA140" s="111"/>
      <c r="DB140" s="111"/>
      <c r="DC140" s="111"/>
      <c r="DD140" s="111"/>
      <c r="DE140" s="111"/>
      <c r="DF140" s="111"/>
      <c r="DG140" s="111"/>
      <c r="DH140" s="111"/>
      <c r="DI140" s="111"/>
    </row>
    <row r="141" spans="1:113" s="112" customFormat="1" hidden="1" x14ac:dyDescent="0.2">
      <c r="A141" s="30" t="s">
        <v>56</v>
      </c>
      <c r="B141" s="155"/>
      <c r="C141" s="151" t="s">
        <v>3809</v>
      </c>
      <c r="D141" s="52"/>
      <c r="E141" s="157"/>
      <c r="F141" s="53" t="s">
        <v>2789</v>
      </c>
      <c r="G141" s="54" t="s">
        <v>19</v>
      </c>
      <c r="H141" s="55"/>
      <c r="I141" s="56"/>
      <c r="J141" s="57"/>
      <c r="K141" s="58"/>
      <c r="L141" s="56"/>
      <c r="M141" s="56" t="str">
        <f>IF(ISNUMBER(H141),L141*H141,IF(ISNUMBER(J141),J141,IF(J141="RATE ONLY",LOWER("RATE ONLY")," ")))</f>
        <v xml:space="preserve"> </v>
      </c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11"/>
      <c r="CO141" s="111"/>
      <c r="CP141" s="111"/>
      <c r="CQ141" s="111"/>
      <c r="CR141" s="111"/>
      <c r="CS141" s="111"/>
      <c r="CT141" s="111"/>
      <c r="CU141" s="111"/>
      <c r="CV141" s="111"/>
      <c r="CW141" s="111"/>
      <c r="CX141" s="111"/>
      <c r="CY141" s="111"/>
      <c r="CZ141" s="111"/>
      <c r="DA141" s="111"/>
      <c r="DB141" s="111"/>
      <c r="DC141" s="111"/>
      <c r="DD141" s="111"/>
      <c r="DE141" s="111"/>
      <c r="DF141" s="111"/>
      <c r="DG141" s="111"/>
      <c r="DH141" s="111"/>
      <c r="DI141" s="111"/>
    </row>
    <row r="142" spans="1:113" s="112" customFormat="1" hidden="1" x14ac:dyDescent="0.2">
      <c r="A142" s="30"/>
      <c r="B142" s="42"/>
      <c r="C142" s="51"/>
      <c r="D142" s="52"/>
      <c r="E142" s="51"/>
      <c r="F142" s="53"/>
      <c r="G142" s="103"/>
      <c r="H142" s="45"/>
      <c r="I142" s="104"/>
      <c r="J142" s="105"/>
      <c r="K142" s="48"/>
      <c r="L142" s="106"/>
      <c r="M142" s="104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</row>
    <row r="143" spans="1:113" s="112" customFormat="1" hidden="1" x14ac:dyDescent="0.2">
      <c r="A143" s="30" t="s">
        <v>56</v>
      </c>
      <c r="B143" s="155"/>
      <c r="C143" s="151" t="s">
        <v>3810</v>
      </c>
      <c r="D143" s="52"/>
      <c r="E143" s="157"/>
      <c r="F143" s="53" t="s">
        <v>2790</v>
      </c>
      <c r="G143" s="54" t="s">
        <v>19</v>
      </c>
      <c r="H143" s="55"/>
      <c r="I143" s="56"/>
      <c r="J143" s="57"/>
      <c r="K143" s="58"/>
      <c r="L143" s="56"/>
      <c r="M143" s="56" t="str">
        <f>IF(ISNUMBER(H143),L143*H143,IF(ISNUMBER(J143),J143,IF(J143="RATE ONLY",LOWER("RATE ONLY")," ")))</f>
        <v xml:space="preserve"> </v>
      </c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</row>
    <row r="144" spans="1:113" s="112" customFormat="1" hidden="1" x14ac:dyDescent="0.2">
      <c r="A144" s="30"/>
      <c r="B144" s="42"/>
      <c r="C144" s="51"/>
      <c r="D144" s="52"/>
      <c r="E144" s="51"/>
      <c r="F144" s="53"/>
      <c r="G144" s="103"/>
      <c r="H144" s="45"/>
      <c r="I144" s="104"/>
      <c r="J144" s="105"/>
      <c r="K144" s="48"/>
      <c r="L144" s="106"/>
      <c r="M144" s="104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</row>
    <row r="145" spans="1:113" s="112" customFormat="1" hidden="1" x14ac:dyDescent="0.2">
      <c r="A145" s="30" t="s">
        <v>56</v>
      </c>
      <c r="B145" s="155"/>
      <c r="C145" s="151" t="s">
        <v>3811</v>
      </c>
      <c r="D145" s="52"/>
      <c r="E145" s="157"/>
      <c r="F145" s="53" t="s">
        <v>2791</v>
      </c>
      <c r="G145" s="54" t="s">
        <v>19</v>
      </c>
      <c r="H145" s="55"/>
      <c r="I145" s="56"/>
      <c r="J145" s="57"/>
      <c r="K145" s="58"/>
      <c r="L145" s="56"/>
      <c r="M145" s="56" t="str">
        <f>IF(ISNUMBER(H145),L145*H145,IF(ISNUMBER(J145),J145,IF(J145="RATE ONLY",LOWER("RATE ONLY")," ")))</f>
        <v xml:space="preserve"> </v>
      </c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</row>
    <row r="146" spans="1:113" s="112" customFormat="1" hidden="1" x14ac:dyDescent="0.2">
      <c r="A146" s="30"/>
      <c r="B146" s="42"/>
      <c r="C146" s="51"/>
      <c r="D146" s="52"/>
      <c r="E146" s="51"/>
      <c r="F146" s="53"/>
      <c r="G146" s="103"/>
      <c r="H146" s="45"/>
      <c r="I146" s="104"/>
      <c r="J146" s="105"/>
      <c r="K146" s="48"/>
      <c r="L146" s="106"/>
      <c r="M146" s="104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</row>
    <row r="147" spans="1:113" s="112" customFormat="1" hidden="1" x14ac:dyDescent="0.2">
      <c r="A147" s="30" t="s">
        <v>56</v>
      </c>
      <c r="B147" s="155"/>
      <c r="C147" s="151" t="s">
        <v>3812</v>
      </c>
      <c r="D147" s="52"/>
      <c r="E147" s="157"/>
      <c r="F147" s="53" t="s">
        <v>2792</v>
      </c>
      <c r="G147" s="54" t="s">
        <v>19</v>
      </c>
      <c r="H147" s="55"/>
      <c r="I147" s="56"/>
      <c r="J147" s="57"/>
      <c r="K147" s="58"/>
      <c r="L147" s="56"/>
      <c r="M147" s="56" t="str">
        <f>IF(ISNUMBER(H147),L147*H147,IF(ISNUMBER(J147),J147,IF(J147="RATE ONLY",LOWER("RATE ONLY")," ")))</f>
        <v xml:space="preserve"> </v>
      </c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</row>
    <row r="148" spans="1:113" s="112" customFormat="1" hidden="1" x14ac:dyDescent="0.2">
      <c r="A148" s="30"/>
      <c r="B148" s="42"/>
      <c r="C148" s="51"/>
      <c r="D148" s="52"/>
      <c r="E148" s="51"/>
      <c r="F148" s="53"/>
      <c r="G148" s="103"/>
      <c r="H148" s="45"/>
      <c r="I148" s="104"/>
      <c r="J148" s="105"/>
      <c r="K148" s="48"/>
      <c r="L148" s="106"/>
      <c r="M148" s="104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</row>
    <row r="149" spans="1:113" s="112" customFormat="1" hidden="1" x14ac:dyDescent="0.2">
      <c r="A149" s="30" t="s">
        <v>56</v>
      </c>
      <c r="B149" s="155"/>
      <c r="C149" s="151" t="s">
        <v>3813</v>
      </c>
      <c r="D149" s="52"/>
      <c r="E149" s="157"/>
      <c r="F149" s="53" t="s">
        <v>2793</v>
      </c>
      <c r="G149" s="54" t="s">
        <v>19</v>
      </c>
      <c r="H149" s="55"/>
      <c r="I149" s="56"/>
      <c r="J149" s="57"/>
      <c r="K149" s="58"/>
      <c r="L149" s="56"/>
      <c r="M149" s="56" t="str">
        <f>IF(ISNUMBER(H149),L149*H149,IF(ISNUMBER(J149),J149,IF(J149="RATE ONLY",LOWER("RATE ONLY")," ")))</f>
        <v xml:space="preserve"> </v>
      </c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</row>
    <row r="150" spans="1:113" s="112" customFormat="1" hidden="1" x14ac:dyDescent="0.2">
      <c r="A150" s="30"/>
      <c r="B150" s="42"/>
      <c r="C150" s="51"/>
      <c r="D150" s="52"/>
      <c r="E150" s="51"/>
      <c r="F150" s="53"/>
      <c r="G150" s="103"/>
      <c r="H150" s="45"/>
      <c r="I150" s="104"/>
      <c r="J150" s="105"/>
      <c r="K150" s="48"/>
      <c r="L150" s="106"/>
      <c r="M150" s="104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</row>
    <row r="151" spans="1:113" s="112" customFormat="1" hidden="1" x14ac:dyDescent="0.2">
      <c r="A151" s="30" t="s">
        <v>56</v>
      </c>
      <c r="B151" s="155"/>
      <c r="C151" s="151" t="s">
        <v>3814</v>
      </c>
      <c r="D151" s="52"/>
      <c r="E151" s="157"/>
      <c r="F151" s="53" t="s">
        <v>2794</v>
      </c>
      <c r="G151" s="54" t="s">
        <v>19</v>
      </c>
      <c r="H151" s="55"/>
      <c r="I151" s="56"/>
      <c r="J151" s="57"/>
      <c r="K151" s="58"/>
      <c r="L151" s="56"/>
      <c r="M151" s="56" t="str">
        <f>IF(ISNUMBER(H151),L151*H151,IF(ISNUMBER(J151),J151,IF(J151="RATE ONLY",LOWER("RATE ONLY")," ")))</f>
        <v xml:space="preserve"> </v>
      </c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</row>
    <row r="152" spans="1:113" s="112" customFormat="1" hidden="1" x14ac:dyDescent="0.2">
      <c r="A152" s="30"/>
      <c r="B152" s="42"/>
      <c r="C152" s="51"/>
      <c r="D152" s="52"/>
      <c r="E152" s="51"/>
      <c r="F152" s="53"/>
      <c r="G152" s="103"/>
      <c r="H152" s="45"/>
      <c r="I152" s="104"/>
      <c r="J152" s="105"/>
      <c r="K152" s="48"/>
      <c r="L152" s="106"/>
      <c r="M152" s="104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</row>
    <row r="153" spans="1:113" s="112" customFormat="1" ht="34.200000000000003" hidden="1" x14ac:dyDescent="0.2">
      <c r="A153" s="30" t="s">
        <v>56</v>
      </c>
      <c r="B153" s="155"/>
      <c r="C153" s="151" t="s">
        <v>3815</v>
      </c>
      <c r="D153" s="52"/>
      <c r="E153" s="157"/>
      <c r="F153" s="53" t="s">
        <v>2795</v>
      </c>
      <c r="G153" s="54"/>
      <c r="H153" s="55"/>
      <c r="I153" s="56"/>
      <c r="J153" s="57"/>
      <c r="K153" s="58"/>
      <c r="L153" s="56"/>
      <c r="M153" s="56" t="str">
        <f>IF(ISNUMBER(H153),L153*H153,IF(ISNUMBER(J153),J153,IF(J153="RATE ONLY",LOWER("RATE ONLY")," ")))</f>
        <v xml:space="preserve"> </v>
      </c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</row>
    <row r="154" spans="1:113" s="112" customFormat="1" hidden="1" x14ac:dyDescent="0.2">
      <c r="A154" s="30"/>
      <c r="B154" s="42"/>
      <c r="C154" s="51"/>
      <c r="D154" s="52"/>
      <c r="E154" s="51"/>
      <c r="F154" s="53"/>
      <c r="G154" s="103"/>
      <c r="H154" s="45"/>
      <c r="I154" s="104"/>
      <c r="J154" s="105"/>
      <c r="K154" s="48"/>
      <c r="L154" s="106"/>
      <c r="M154" s="104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</row>
    <row r="155" spans="1:113" s="112" customFormat="1" ht="22.8" hidden="1" x14ac:dyDescent="0.2">
      <c r="A155" s="30" t="s">
        <v>3</v>
      </c>
      <c r="B155" s="166"/>
      <c r="C155" s="167"/>
      <c r="D155" s="168" t="s">
        <v>3850</v>
      </c>
      <c r="E155" s="159"/>
      <c r="F155" s="161" t="s">
        <v>4705</v>
      </c>
      <c r="G155" s="162" t="s">
        <v>28</v>
      </c>
      <c r="H155" s="163"/>
      <c r="I155" s="164"/>
      <c r="J155" s="165"/>
      <c r="K155" s="58"/>
      <c r="L155" s="56"/>
      <c r="M155" s="56" t="str">
        <f t="shared" si="2"/>
        <v xml:space="preserve"> </v>
      </c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/>
      <c r="BA155" s="111"/>
      <c r="BB155" s="111"/>
      <c r="BC155" s="111"/>
      <c r="BD155" s="111"/>
      <c r="BE155" s="111"/>
      <c r="BF155" s="111"/>
      <c r="BG155" s="111"/>
      <c r="BH155" s="111"/>
      <c r="BI155" s="111"/>
      <c r="BJ155" s="111"/>
      <c r="BK155" s="111"/>
      <c r="BL155" s="111"/>
      <c r="BM155" s="111"/>
      <c r="BN155" s="111"/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</row>
    <row r="156" spans="1:113" s="112" customFormat="1" hidden="1" x14ac:dyDescent="0.2">
      <c r="A156" s="30" t="s">
        <v>3</v>
      </c>
      <c r="B156" s="166"/>
      <c r="C156" s="167"/>
      <c r="D156" s="168" t="s">
        <v>3851</v>
      </c>
      <c r="E156" s="159"/>
      <c r="F156" s="161" t="s">
        <v>4706</v>
      </c>
      <c r="G156" s="162" t="s">
        <v>8</v>
      </c>
      <c r="H156" s="163"/>
      <c r="I156" s="164"/>
      <c r="J156" s="165"/>
      <c r="K156" s="58"/>
      <c r="L156" s="56"/>
      <c r="M156" s="56" t="str">
        <f t="shared" ref="M156:M193" si="3">IF(ISNUMBER(H156),L156*H156,IF(ISNUMBER(J156),J156,IF(J156="RATE ONLY",LOWER("RATE ONLY")," ")))</f>
        <v xml:space="preserve"> </v>
      </c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  <c r="BH156" s="111"/>
      <c r="BI156" s="111"/>
      <c r="BJ156" s="111"/>
      <c r="BK156" s="111"/>
      <c r="BL156" s="111"/>
      <c r="BM156" s="111"/>
      <c r="BN156" s="111"/>
      <c r="BO156" s="111"/>
      <c r="BP156" s="111"/>
      <c r="BQ156" s="111"/>
      <c r="BR156" s="111"/>
      <c r="BS156" s="111"/>
      <c r="BT156" s="111"/>
      <c r="BU156" s="111"/>
      <c r="BV156" s="111"/>
      <c r="BW156" s="111"/>
      <c r="BX156" s="111"/>
      <c r="BY156" s="111"/>
      <c r="BZ156" s="111"/>
      <c r="CA156" s="111"/>
      <c r="CB156" s="111"/>
      <c r="CC156" s="111"/>
      <c r="CD156" s="111"/>
      <c r="CE156" s="111"/>
      <c r="CF156" s="111"/>
      <c r="CG156" s="111"/>
      <c r="CH156" s="111"/>
      <c r="CI156" s="111"/>
      <c r="CJ156" s="111"/>
      <c r="CK156" s="111"/>
      <c r="CL156" s="111"/>
      <c r="CM156" s="111"/>
      <c r="CN156" s="111"/>
      <c r="CO156" s="111"/>
      <c r="CP156" s="111"/>
      <c r="CQ156" s="111"/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</row>
    <row r="157" spans="1:113" s="112" customFormat="1" hidden="1" x14ac:dyDescent="0.2">
      <c r="A157" s="30" t="s">
        <v>3</v>
      </c>
      <c r="B157" s="166"/>
      <c r="C157" s="167"/>
      <c r="D157" s="168" t="s">
        <v>3852</v>
      </c>
      <c r="E157" s="159"/>
      <c r="F157" s="161" t="s">
        <v>4707</v>
      </c>
      <c r="G157" s="162" t="s">
        <v>8</v>
      </c>
      <c r="H157" s="163"/>
      <c r="I157" s="164"/>
      <c r="J157" s="165"/>
      <c r="K157" s="58"/>
      <c r="L157" s="56"/>
      <c r="M157" s="56" t="str">
        <f t="shared" si="3"/>
        <v xml:space="preserve"> </v>
      </c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11"/>
      <c r="CO157" s="111"/>
      <c r="CP157" s="111"/>
      <c r="CQ157" s="111"/>
      <c r="CR157" s="111"/>
      <c r="CS157" s="111"/>
      <c r="CT157" s="111"/>
      <c r="CU157" s="111"/>
      <c r="CV157" s="111"/>
      <c r="CW157" s="111"/>
      <c r="CX157" s="111"/>
      <c r="CY157" s="111"/>
      <c r="CZ157" s="111"/>
      <c r="DA157" s="111"/>
      <c r="DB157" s="111"/>
      <c r="DC157" s="111"/>
      <c r="DD157" s="111"/>
      <c r="DE157" s="111"/>
      <c r="DF157" s="111"/>
      <c r="DG157" s="111"/>
      <c r="DH157" s="111"/>
      <c r="DI157" s="111"/>
    </row>
    <row r="158" spans="1:113" s="112" customFormat="1" ht="24" hidden="1" x14ac:dyDescent="0.2">
      <c r="A158" s="30" t="s">
        <v>55</v>
      </c>
      <c r="B158" s="150" t="s">
        <v>2801</v>
      </c>
      <c r="C158" s="151"/>
      <c r="D158" s="52"/>
      <c r="E158" s="157"/>
      <c r="F158" s="43" t="s">
        <v>2800</v>
      </c>
      <c r="G158" s="54"/>
      <c r="H158" s="55"/>
      <c r="I158" s="56"/>
      <c r="J158" s="57"/>
      <c r="K158" s="58"/>
      <c r="L158" s="56"/>
      <c r="M158" s="56" t="str">
        <f>IF(ISNUMBER(H158),L158*H158,IF(ISNUMBER(J158),J158,IF(J158="RATE ONLY",LOWER("RATE ONLY")," ")))</f>
        <v xml:space="preserve"> </v>
      </c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/>
      <c r="BB158" s="111"/>
      <c r="BC158" s="111"/>
      <c r="BD158" s="111"/>
      <c r="BE158" s="111"/>
      <c r="BF158" s="111"/>
      <c r="BG158" s="111"/>
      <c r="BH158" s="111"/>
      <c r="BI158" s="111"/>
      <c r="BJ158" s="111"/>
      <c r="BK158" s="111"/>
      <c r="BL158" s="111"/>
      <c r="BM158" s="111"/>
      <c r="BN158" s="111"/>
      <c r="BO158" s="111"/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1"/>
      <c r="CC158" s="111"/>
      <c r="CD158" s="111"/>
      <c r="CE158" s="111"/>
      <c r="CF158" s="111"/>
      <c r="CG158" s="111"/>
      <c r="CH158" s="111"/>
      <c r="CI158" s="111"/>
      <c r="CJ158" s="111"/>
      <c r="CK158" s="111"/>
      <c r="CL158" s="111"/>
      <c r="CM158" s="111"/>
      <c r="CN158" s="111"/>
      <c r="CO158" s="111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</row>
    <row r="159" spans="1:113" s="112" customFormat="1" hidden="1" x14ac:dyDescent="0.2">
      <c r="A159" s="30"/>
      <c r="B159" s="42"/>
      <c r="C159" s="51"/>
      <c r="D159" s="52"/>
      <c r="E159" s="51"/>
      <c r="F159" s="53"/>
      <c r="G159" s="103"/>
      <c r="H159" s="45"/>
      <c r="I159" s="104"/>
      <c r="J159" s="105"/>
      <c r="K159" s="48"/>
      <c r="L159" s="106"/>
      <c r="M159" s="104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11"/>
      <c r="CO159" s="111"/>
      <c r="CP159" s="111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</row>
    <row r="160" spans="1:113" s="112" customFormat="1" ht="22.8" hidden="1" x14ac:dyDescent="0.2">
      <c r="A160" s="30" t="s">
        <v>3</v>
      </c>
      <c r="B160" s="166"/>
      <c r="C160" s="167" t="s">
        <v>2802</v>
      </c>
      <c r="D160" s="168"/>
      <c r="E160" s="159"/>
      <c r="F160" s="176" t="s">
        <v>4199</v>
      </c>
      <c r="G160" s="162" t="s">
        <v>19</v>
      </c>
      <c r="H160" s="163"/>
      <c r="I160" s="164"/>
      <c r="J160" s="165"/>
      <c r="K160" s="58"/>
      <c r="L160" s="56"/>
      <c r="M160" s="56" t="str">
        <f t="shared" si="3"/>
        <v xml:space="preserve"> </v>
      </c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</row>
    <row r="161" spans="1:113" s="112" customFormat="1" ht="12" hidden="1" x14ac:dyDescent="0.2">
      <c r="A161" s="30" t="s">
        <v>55</v>
      </c>
      <c r="B161" s="150" t="s">
        <v>2804</v>
      </c>
      <c r="C161" s="151"/>
      <c r="D161" s="52"/>
      <c r="E161" s="157"/>
      <c r="F161" s="43" t="s">
        <v>2803</v>
      </c>
      <c r="G161" s="54"/>
      <c r="H161" s="55"/>
      <c r="I161" s="56"/>
      <c r="J161" s="57"/>
      <c r="K161" s="58"/>
      <c r="L161" s="56"/>
      <c r="M161" s="56" t="str">
        <f>IF(ISNUMBER(H161),L161*H161,IF(ISNUMBER(J161),J161,IF(J161="RATE ONLY",LOWER("RATE ONLY")," ")))</f>
        <v xml:space="preserve"> </v>
      </c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/>
      <c r="BA161" s="111"/>
      <c r="BB161" s="111"/>
      <c r="BC161" s="111"/>
      <c r="BD161" s="111"/>
      <c r="BE161" s="111"/>
      <c r="BF161" s="111"/>
      <c r="BG161" s="111"/>
      <c r="BH161" s="111"/>
      <c r="BI161" s="111"/>
      <c r="BJ161" s="111"/>
      <c r="BK161" s="111"/>
      <c r="BL161" s="111"/>
      <c r="BM161" s="111"/>
      <c r="BN161" s="111"/>
      <c r="BO161" s="111"/>
      <c r="BP161" s="111"/>
      <c r="BQ161" s="111"/>
      <c r="BR161" s="111"/>
      <c r="BS161" s="111"/>
      <c r="BT161" s="111"/>
      <c r="BU161" s="111"/>
      <c r="BV161" s="111"/>
      <c r="BW161" s="111"/>
      <c r="BX161" s="111"/>
      <c r="BY161" s="111"/>
      <c r="BZ161" s="111"/>
      <c r="CA161" s="111"/>
      <c r="CB161" s="111"/>
      <c r="CC161" s="111"/>
      <c r="CD161" s="111"/>
      <c r="CE161" s="111"/>
      <c r="CF161" s="111"/>
      <c r="CG161" s="111"/>
      <c r="CH161" s="111"/>
      <c r="CI161" s="111"/>
      <c r="CJ161" s="111"/>
      <c r="CK161" s="111"/>
      <c r="CL161" s="111"/>
      <c r="CM161" s="111"/>
      <c r="CN161" s="111"/>
      <c r="CO161" s="111"/>
      <c r="CP161" s="111"/>
      <c r="CQ161" s="111"/>
      <c r="CR161" s="111"/>
      <c r="CS161" s="111"/>
      <c r="CT161" s="111"/>
      <c r="CU161" s="111"/>
      <c r="CV161" s="111"/>
      <c r="CW161" s="111"/>
      <c r="CX161" s="111"/>
      <c r="CY161" s="111"/>
      <c r="CZ161" s="111"/>
      <c r="DA161" s="111"/>
      <c r="DB161" s="111"/>
      <c r="DC161" s="111"/>
      <c r="DD161" s="111"/>
      <c r="DE161" s="111"/>
      <c r="DF161" s="111"/>
      <c r="DG161" s="111"/>
      <c r="DH161" s="111"/>
      <c r="DI161" s="111"/>
    </row>
    <row r="162" spans="1:113" s="112" customFormat="1" hidden="1" x14ac:dyDescent="0.2">
      <c r="A162" s="30"/>
      <c r="B162" s="42"/>
      <c r="C162" s="51"/>
      <c r="D162" s="52"/>
      <c r="E162" s="51"/>
      <c r="F162" s="53"/>
      <c r="G162" s="103"/>
      <c r="H162" s="45"/>
      <c r="I162" s="104"/>
      <c r="J162" s="105"/>
      <c r="K162" s="48"/>
      <c r="L162" s="106"/>
      <c r="M162" s="104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111"/>
      <c r="AO162" s="111"/>
      <c r="AP162" s="111"/>
      <c r="AQ162" s="111"/>
      <c r="AR162" s="111"/>
      <c r="AS162" s="111"/>
      <c r="AT162" s="111"/>
      <c r="AU162" s="111"/>
      <c r="AV162" s="111"/>
      <c r="AW162" s="111"/>
      <c r="AX162" s="111"/>
      <c r="AY162" s="111"/>
      <c r="AZ162" s="111"/>
      <c r="BA162" s="111"/>
      <c r="BB162" s="111"/>
      <c r="BC162" s="111"/>
      <c r="BD162" s="111"/>
      <c r="BE162" s="111"/>
      <c r="BF162" s="111"/>
      <c r="BG162" s="111"/>
      <c r="BH162" s="111"/>
      <c r="BI162" s="111"/>
      <c r="BJ162" s="111"/>
      <c r="BK162" s="111"/>
      <c r="BL162" s="111"/>
      <c r="BM162" s="111"/>
      <c r="BN162" s="111"/>
      <c r="BO162" s="111"/>
      <c r="BP162" s="111"/>
      <c r="BQ162" s="111"/>
      <c r="BR162" s="111"/>
      <c r="BS162" s="111"/>
      <c r="BT162" s="111"/>
      <c r="BU162" s="111"/>
      <c r="BV162" s="111"/>
      <c r="BW162" s="111"/>
      <c r="BX162" s="111"/>
      <c r="BY162" s="111"/>
      <c r="BZ162" s="111"/>
      <c r="CA162" s="111"/>
      <c r="CB162" s="111"/>
      <c r="CC162" s="111"/>
      <c r="CD162" s="111"/>
      <c r="CE162" s="111"/>
      <c r="CF162" s="111"/>
      <c r="CG162" s="111"/>
      <c r="CH162" s="111"/>
      <c r="CI162" s="111"/>
      <c r="CJ162" s="111"/>
      <c r="CK162" s="111"/>
      <c r="CL162" s="111"/>
      <c r="CM162" s="111"/>
      <c r="CN162" s="111"/>
      <c r="CO162" s="111"/>
      <c r="CP162" s="111"/>
      <c r="CQ162" s="111"/>
      <c r="CR162" s="111"/>
      <c r="CS162" s="111"/>
      <c r="CT162" s="111"/>
      <c r="CU162" s="111"/>
      <c r="CV162" s="111"/>
      <c r="CW162" s="111"/>
      <c r="CX162" s="111"/>
      <c r="CY162" s="111"/>
      <c r="CZ162" s="111"/>
      <c r="DA162" s="111"/>
      <c r="DB162" s="111"/>
      <c r="DC162" s="111"/>
      <c r="DD162" s="111"/>
      <c r="DE162" s="111"/>
      <c r="DF162" s="111"/>
      <c r="DG162" s="111"/>
      <c r="DH162" s="111"/>
      <c r="DI162" s="111"/>
    </row>
    <row r="163" spans="1:113" s="112" customFormat="1" ht="22.8" hidden="1" x14ac:dyDescent="0.2">
      <c r="A163" s="30" t="s">
        <v>3</v>
      </c>
      <c r="B163" s="166"/>
      <c r="C163" s="167" t="s">
        <v>2805</v>
      </c>
      <c r="D163" s="168"/>
      <c r="E163" s="159"/>
      <c r="F163" s="176" t="s">
        <v>4200</v>
      </c>
      <c r="G163" s="162" t="s">
        <v>8</v>
      </c>
      <c r="H163" s="163"/>
      <c r="I163" s="164"/>
      <c r="J163" s="165"/>
      <c r="K163" s="58"/>
      <c r="L163" s="56"/>
      <c r="M163" s="56" t="str">
        <f t="shared" si="3"/>
        <v xml:space="preserve"> </v>
      </c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11"/>
      <c r="CO163" s="111"/>
      <c r="CP163" s="111"/>
      <c r="CQ163" s="111"/>
      <c r="CR163" s="111"/>
      <c r="CS163" s="111"/>
      <c r="CT163" s="111"/>
      <c r="CU163" s="111"/>
      <c r="CV163" s="111"/>
      <c r="CW163" s="111"/>
      <c r="CX163" s="111"/>
      <c r="CY163" s="111"/>
      <c r="CZ163" s="111"/>
      <c r="DA163" s="111"/>
      <c r="DB163" s="111"/>
      <c r="DC163" s="111"/>
      <c r="DD163" s="111"/>
      <c r="DE163" s="111"/>
      <c r="DF163" s="111"/>
      <c r="DG163" s="111"/>
      <c r="DH163" s="111"/>
      <c r="DI163" s="111"/>
    </row>
    <row r="164" spans="1:113" s="112" customFormat="1" ht="22.8" hidden="1" x14ac:dyDescent="0.2">
      <c r="A164" s="30" t="s">
        <v>3</v>
      </c>
      <c r="B164" s="166"/>
      <c r="C164" s="167" t="s">
        <v>2806</v>
      </c>
      <c r="D164" s="168"/>
      <c r="E164" s="159"/>
      <c r="F164" s="176" t="s">
        <v>4201</v>
      </c>
      <c r="G164" s="162" t="s">
        <v>8</v>
      </c>
      <c r="H164" s="163"/>
      <c r="I164" s="164"/>
      <c r="J164" s="165"/>
      <c r="K164" s="58"/>
      <c r="L164" s="56"/>
      <c r="M164" s="56" t="str">
        <f t="shared" si="3"/>
        <v xml:space="preserve"> </v>
      </c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11"/>
      <c r="CO164" s="111"/>
      <c r="CP164" s="111"/>
      <c r="CQ164" s="111"/>
      <c r="CR164" s="111"/>
      <c r="CS164" s="111"/>
      <c r="CT164" s="111"/>
      <c r="CU164" s="111"/>
      <c r="CV164" s="111"/>
      <c r="CW164" s="111"/>
      <c r="CX164" s="111"/>
      <c r="CY164" s="111"/>
      <c r="CZ164" s="111"/>
      <c r="DA164" s="111"/>
      <c r="DB164" s="111"/>
      <c r="DC164" s="111"/>
      <c r="DD164" s="111"/>
      <c r="DE164" s="111"/>
      <c r="DF164" s="111"/>
      <c r="DG164" s="111"/>
      <c r="DH164" s="111"/>
      <c r="DI164" s="111"/>
    </row>
    <row r="165" spans="1:113" s="112" customFormat="1" ht="24" x14ac:dyDescent="0.2">
      <c r="A165" s="30" t="s">
        <v>55</v>
      </c>
      <c r="B165" s="150" t="s">
        <v>2808</v>
      </c>
      <c r="C165" s="151"/>
      <c r="D165" s="52"/>
      <c r="E165" s="157"/>
      <c r="F165" s="43" t="s">
        <v>2807</v>
      </c>
      <c r="G165" s="54"/>
      <c r="H165" s="55"/>
      <c r="I165" s="56"/>
      <c r="J165" s="57"/>
      <c r="K165" s="58"/>
      <c r="L165" s="56"/>
      <c r="M165" s="56" t="str">
        <f>IF(ISNUMBER(H165),L165*H165,IF(ISNUMBER(J165),J165,IF(J165="RATE ONLY",LOWER("RATE ONLY")," ")))</f>
        <v xml:space="preserve"> </v>
      </c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11"/>
      <c r="CO165" s="111"/>
      <c r="CP165" s="111"/>
      <c r="CQ165" s="111"/>
      <c r="CR165" s="111"/>
      <c r="CS165" s="111"/>
      <c r="CT165" s="111"/>
      <c r="CU165" s="111"/>
      <c r="CV165" s="111"/>
      <c r="CW165" s="111"/>
      <c r="CX165" s="111"/>
      <c r="CY165" s="111"/>
      <c r="CZ165" s="111"/>
      <c r="DA165" s="111"/>
      <c r="DB165" s="111"/>
      <c r="DC165" s="111"/>
      <c r="DD165" s="111"/>
      <c r="DE165" s="111"/>
      <c r="DF165" s="111"/>
      <c r="DG165" s="111"/>
      <c r="DH165" s="111"/>
      <c r="DI165" s="111"/>
    </row>
    <row r="166" spans="1:113" s="112" customFormat="1" x14ac:dyDescent="0.2">
      <c r="A166" s="30" t="s">
        <v>10</v>
      </c>
      <c r="B166" s="60"/>
      <c r="C166" s="61"/>
      <c r="D166" s="61"/>
      <c r="E166" s="61"/>
      <c r="F166" s="62"/>
      <c r="G166" s="63"/>
      <c r="H166" s="64"/>
      <c r="I166" s="65"/>
      <c r="J166" s="66"/>
      <c r="K166" s="22"/>
      <c r="L166" s="67"/>
      <c r="M166" s="68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11"/>
      <c r="CO166" s="111"/>
      <c r="CP166" s="111"/>
      <c r="CQ166" s="111"/>
      <c r="CR166" s="111"/>
      <c r="CS166" s="111"/>
      <c r="CT166" s="111"/>
      <c r="CU166" s="111"/>
      <c r="CV166" s="111"/>
      <c r="CW166" s="111"/>
      <c r="CX166" s="111"/>
      <c r="CY166" s="111"/>
      <c r="CZ166" s="111"/>
      <c r="DA166" s="111"/>
      <c r="DB166" s="111"/>
      <c r="DC166" s="111"/>
      <c r="DD166" s="111"/>
      <c r="DE166" s="111"/>
      <c r="DF166" s="111"/>
      <c r="DG166" s="111"/>
      <c r="DH166" s="111"/>
      <c r="DI166" s="111"/>
    </row>
    <row r="167" spans="1:113" s="112" customFormat="1" x14ac:dyDescent="0.2">
      <c r="A167" s="30" t="s">
        <v>10</v>
      </c>
      <c r="B167" s="69" t="s">
        <v>11</v>
      </c>
      <c r="C167" s="70"/>
      <c r="D167" s="70"/>
      <c r="E167" s="70"/>
      <c r="F167" s="29"/>
      <c r="G167" s="41"/>
      <c r="H167" s="59"/>
      <c r="I167" s="71"/>
      <c r="J167" s="197"/>
      <c r="K167" s="22"/>
      <c r="L167" s="72"/>
      <c r="M167" s="73">
        <f>SUBTOTAL(9,M$7:M165)</f>
        <v>0</v>
      </c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11"/>
      <c r="CO167" s="111"/>
      <c r="CP167" s="111"/>
      <c r="CQ167" s="111"/>
      <c r="CR167" s="111"/>
      <c r="CS167" s="111"/>
      <c r="CT167" s="111"/>
      <c r="CU167" s="111"/>
      <c r="CV167" s="111"/>
      <c r="CW167" s="111"/>
      <c r="CX167" s="111"/>
      <c r="CY167" s="111"/>
      <c r="CZ167" s="111"/>
      <c r="DA167" s="111"/>
      <c r="DB167" s="111"/>
      <c r="DC167" s="111"/>
      <c r="DD167" s="111"/>
      <c r="DE167" s="111"/>
      <c r="DF167" s="111"/>
      <c r="DG167" s="111"/>
      <c r="DH167" s="111"/>
      <c r="DI167" s="111"/>
    </row>
    <row r="168" spans="1:113" s="112" customFormat="1" x14ac:dyDescent="0.2">
      <c r="A168" s="30" t="s">
        <v>10</v>
      </c>
      <c r="B168" s="74"/>
      <c r="C168" s="75"/>
      <c r="D168" s="75"/>
      <c r="E168" s="75"/>
      <c r="F168" s="76"/>
      <c r="G168" s="77"/>
      <c r="H168" s="78"/>
      <c r="I168" s="79"/>
      <c r="J168" s="80"/>
      <c r="K168" s="22"/>
      <c r="L168" s="81"/>
      <c r="M168" s="82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111"/>
      <c r="AM168" s="111"/>
      <c r="AN168" s="111"/>
      <c r="AO168" s="111"/>
      <c r="AP168" s="111"/>
      <c r="AQ168" s="111"/>
      <c r="AR168" s="111"/>
      <c r="AS168" s="111"/>
      <c r="AT168" s="111"/>
      <c r="AU168" s="111"/>
      <c r="AV168" s="111"/>
      <c r="AW168" s="111"/>
      <c r="AX168" s="111"/>
      <c r="AY168" s="111"/>
      <c r="AZ168" s="111"/>
      <c r="BA168" s="111"/>
      <c r="BB168" s="111"/>
      <c r="BC168" s="111"/>
      <c r="BD168" s="111"/>
      <c r="BE168" s="111"/>
      <c r="BF168" s="111"/>
      <c r="BG168" s="111"/>
      <c r="BH168" s="111"/>
      <c r="BI168" s="111"/>
      <c r="BJ168" s="111"/>
      <c r="BK168" s="111"/>
      <c r="BL168" s="111"/>
      <c r="BM168" s="111"/>
      <c r="BN168" s="111"/>
      <c r="BO168" s="111"/>
      <c r="BP168" s="111"/>
      <c r="BQ168" s="111"/>
      <c r="BR168" s="111"/>
      <c r="BS168" s="111"/>
      <c r="BT168" s="111"/>
      <c r="BU168" s="111"/>
      <c r="BV168" s="111"/>
      <c r="BW168" s="111"/>
      <c r="BX168" s="111"/>
      <c r="BY168" s="111"/>
      <c r="BZ168" s="111"/>
      <c r="CA168" s="111"/>
      <c r="CB168" s="111"/>
      <c r="CC168" s="111"/>
      <c r="CD168" s="111"/>
      <c r="CE168" s="111"/>
      <c r="CF168" s="111"/>
      <c r="CG168" s="111"/>
      <c r="CH168" s="111"/>
      <c r="CI168" s="111"/>
      <c r="CJ168" s="111"/>
      <c r="CK168" s="111"/>
      <c r="CL168" s="111"/>
      <c r="CM168" s="111"/>
      <c r="CN168" s="111"/>
      <c r="CO168" s="111"/>
      <c r="CP168" s="111"/>
      <c r="CQ168" s="111"/>
      <c r="CR168" s="111"/>
      <c r="CS168" s="111"/>
      <c r="CT168" s="111"/>
      <c r="CU168" s="111"/>
      <c r="CV168" s="111"/>
      <c r="CW168" s="111"/>
      <c r="CX168" s="111"/>
      <c r="CY168" s="111"/>
      <c r="CZ168" s="111"/>
      <c r="DA168" s="111"/>
      <c r="DB168" s="111"/>
      <c r="DC168" s="111"/>
      <c r="DD168" s="111"/>
      <c r="DE168" s="111"/>
      <c r="DF168" s="111"/>
      <c r="DG168" s="111"/>
      <c r="DH168" s="111"/>
      <c r="DI168" s="111"/>
    </row>
    <row r="169" spans="1:113" s="112" customFormat="1" x14ac:dyDescent="0.2">
      <c r="A169" s="30" t="s">
        <v>10</v>
      </c>
      <c r="B169" s="60"/>
      <c r="C169" s="61"/>
      <c r="D169" s="61"/>
      <c r="E169" s="61"/>
      <c r="F169" s="62"/>
      <c r="G169" s="63"/>
      <c r="H169" s="64"/>
      <c r="I169" s="65"/>
      <c r="J169" s="66"/>
      <c r="K169" s="22"/>
      <c r="L169" s="67"/>
      <c r="M169" s="68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1"/>
      <c r="BJ169" s="111"/>
      <c r="BK169" s="111"/>
      <c r="BL169" s="111"/>
      <c r="BM169" s="111"/>
      <c r="BN169" s="111"/>
      <c r="BO169" s="111"/>
      <c r="BP169" s="111"/>
      <c r="BQ169" s="111"/>
      <c r="BR169" s="111"/>
      <c r="BS169" s="111"/>
      <c r="BT169" s="111"/>
      <c r="BU169" s="111"/>
      <c r="BV169" s="111"/>
      <c r="BW169" s="111"/>
      <c r="BX169" s="111"/>
      <c r="BY169" s="111"/>
      <c r="BZ169" s="111"/>
      <c r="CA169" s="111"/>
      <c r="CB169" s="111"/>
      <c r="CC169" s="111"/>
      <c r="CD169" s="111"/>
      <c r="CE169" s="111"/>
      <c r="CF169" s="111"/>
      <c r="CG169" s="111"/>
      <c r="CH169" s="111"/>
      <c r="CI169" s="111"/>
      <c r="CJ169" s="111"/>
      <c r="CK169" s="111"/>
      <c r="CL169" s="111"/>
      <c r="CM169" s="111"/>
      <c r="CN169" s="111"/>
      <c r="CO169" s="111"/>
      <c r="CP169" s="111"/>
      <c r="CQ169" s="111"/>
      <c r="CR169" s="111"/>
      <c r="CS169" s="111"/>
      <c r="CT169" s="111"/>
      <c r="CU169" s="111"/>
      <c r="CV169" s="111"/>
      <c r="CW169" s="111"/>
      <c r="CX169" s="111"/>
      <c r="CY169" s="111"/>
      <c r="CZ169" s="111"/>
      <c r="DA169" s="111"/>
      <c r="DB169" s="111"/>
      <c r="DC169" s="111"/>
      <c r="DD169" s="111"/>
      <c r="DE169" s="111"/>
      <c r="DF169" s="111"/>
      <c r="DG169" s="111"/>
      <c r="DH169" s="111"/>
      <c r="DI169" s="111"/>
    </row>
    <row r="170" spans="1:113" s="112" customFormat="1" x14ac:dyDescent="0.2">
      <c r="A170" s="30" t="s">
        <v>10</v>
      </c>
      <c r="B170" s="69" t="s">
        <v>12</v>
      </c>
      <c r="C170" s="70"/>
      <c r="D170" s="70"/>
      <c r="E170" s="70"/>
      <c r="F170" s="29"/>
      <c r="G170" s="41"/>
      <c r="H170" s="59"/>
      <c r="I170" s="71"/>
      <c r="J170" s="197"/>
      <c r="K170" s="22"/>
      <c r="L170" s="72"/>
      <c r="M170" s="73">
        <f>SUBTOTAL(9,M$7:M168)</f>
        <v>0</v>
      </c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111"/>
      <c r="AO170" s="111"/>
      <c r="AP170" s="111"/>
      <c r="AQ170" s="111"/>
      <c r="AR170" s="111"/>
      <c r="AS170" s="111"/>
      <c r="AT170" s="111"/>
      <c r="AU170" s="111"/>
      <c r="AV170" s="111"/>
      <c r="AW170" s="111"/>
      <c r="AX170" s="111"/>
      <c r="AY170" s="111"/>
      <c r="AZ170" s="111"/>
      <c r="BA170" s="111"/>
      <c r="BB170" s="111"/>
      <c r="BC170" s="111"/>
      <c r="BD170" s="111"/>
      <c r="BE170" s="111"/>
      <c r="BF170" s="111"/>
      <c r="BG170" s="111"/>
      <c r="BH170" s="111"/>
      <c r="BI170" s="111"/>
      <c r="BJ170" s="111"/>
      <c r="BK170" s="111"/>
      <c r="BL170" s="111"/>
      <c r="BM170" s="111"/>
      <c r="BN170" s="111"/>
      <c r="BO170" s="111"/>
      <c r="BP170" s="111"/>
      <c r="BQ170" s="111"/>
      <c r="BR170" s="111"/>
      <c r="BS170" s="111"/>
      <c r="BT170" s="111"/>
      <c r="BU170" s="111"/>
      <c r="BV170" s="111"/>
      <c r="BW170" s="111"/>
      <c r="BX170" s="111"/>
      <c r="BY170" s="111"/>
      <c r="BZ170" s="111"/>
      <c r="CA170" s="111"/>
      <c r="CB170" s="111"/>
      <c r="CC170" s="111"/>
      <c r="CD170" s="111"/>
      <c r="CE170" s="111"/>
      <c r="CF170" s="111"/>
      <c r="CG170" s="111"/>
      <c r="CH170" s="111"/>
      <c r="CI170" s="111"/>
      <c r="CJ170" s="111"/>
      <c r="CK170" s="111"/>
      <c r="CL170" s="111"/>
      <c r="CM170" s="111"/>
      <c r="CN170" s="111"/>
      <c r="CO170" s="111"/>
      <c r="CP170" s="111"/>
      <c r="CQ170" s="111"/>
      <c r="CR170" s="111"/>
      <c r="CS170" s="111"/>
      <c r="CT170" s="111"/>
      <c r="CU170" s="111"/>
      <c r="CV170" s="111"/>
      <c r="CW170" s="111"/>
      <c r="CX170" s="111"/>
      <c r="CY170" s="111"/>
      <c r="CZ170" s="111"/>
      <c r="DA170" s="111"/>
      <c r="DB170" s="111"/>
      <c r="DC170" s="111"/>
      <c r="DD170" s="111"/>
      <c r="DE170" s="111"/>
      <c r="DF170" s="111"/>
      <c r="DG170" s="111"/>
      <c r="DH170" s="111"/>
      <c r="DI170" s="111"/>
    </row>
    <row r="171" spans="1:113" s="112" customFormat="1" x14ac:dyDescent="0.2">
      <c r="A171" s="30" t="s">
        <v>10</v>
      </c>
      <c r="B171" s="74"/>
      <c r="C171" s="75"/>
      <c r="D171" s="75"/>
      <c r="E171" s="75"/>
      <c r="F171" s="76"/>
      <c r="G171" s="77"/>
      <c r="H171" s="78"/>
      <c r="I171" s="79"/>
      <c r="J171" s="80"/>
      <c r="K171" s="22"/>
      <c r="L171" s="81"/>
      <c r="M171" s="82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  <c r="AO171" s="111"/>
      <c r="AP171" s="111"/>
      <c r="AQ171" s="111"/>
      <c r="AR171" s="111"/>
      <c r="AS171" s="111"/>
      <c r="AT171" s="111"/>
      <c r="AU171" s="111"/>
      <c r="AV171" s="111"/>
      <c r="AW171" s="111"/>
      <c r="AX171" s="111"/>
      <c r="AY171" s="111"/>
      <c r="AZ171" s="111"/>
      <c r="BA171" s="111"/>
      <c r="BB171" s="111"/>
      <c r="BC171" s="111"/>
      <c r="BD171" s="111"/>
      <c r="BE171" s="111"/>
      <c r="BF171" s="111"/>
      <c r="BG171" s="111"/>
      <c r="BH171" s="111"/>
      <c r="BI171" s="111"/>
      <c r="BJ171" s="111"/>
      <c r="BK171" s="111"/>
      <c r="BL171" s="111"/>
      <c r="BM171" s="111"/>
      <c r="BN171" s="111"/>
      <c r="BO171" s="111"/>
      <c r="BP171" s="111"/>
      <c r="BQ171" s="111"/>
      <c r="BR171" s="111"/>
      <c r="BS171" s="111"/>
      <c r="BT171" s="111"/>
      <c r="BU171" s="111"/>
      <c r="BV171" s="111"/>
      <c r="BW171" s="111"/>
      <c r="BX171" s="111"/>
      <c r="BY171" s="111"/>
      <c r="BZ171" s="111"/>
      <c r="CA171" s="111"/>
      <c r="CB171" s="111"/>
      <c r="CC171" s="111"/>
      <c r="CD171" s="111"/>
      <c r="CE171" s="111"/>
      <c r="CF171" s="111"/>
      <c r="CG171" s="111"/>
      <c r="CH171" s="111"/>
      <c r="CI171" s="111"/>
      <c r="CJ171" s="111"/>
      <c r="CK171" s="111"/>
      <c r="CL171" s="111"/>
      <c r="CM171" s="111"/>
      <c r="CN171" s="111"/>
      <c r="CO171" s="111"/>
      <c r="CP171" s="111"/>
      <c r="CQ171" s="111"/>
      <c r="CR171" s="111"/>
      <c r="CS171" s="111"/>
      <c r="CT171" s="111"/>
      <c r="CU171" s="111"/>
      <c r="CV171" s="111"/>
      <c r="CW171" s="111"/>
      <c r="CX171" s="111"/>
      <c r="CY171" s="111"/>
      <c r="CZ171" s="111"/>
      <c r="DA171" s="111"/>
      <c r="DB171" s="111"/>
      <c r="DC171" s="111"/>
      <c r="DD171" s="111"/>
      <c r="DE171" s="111"/>
      <c r="DF171" s="111"/>
      <c r="DG171" s="111"/>
      <c r="DH171" s="111"/>
      <c r="DI171" s="111"/>
    </row>
    <row r="172" spans="1:113" s="112" customFormat="1" x14ac:dyDescent="0.2">
      <c r="A172" s="30"/>
      <c r="B172" s="42"/>
      <c r="C172" s="51"/>
      <c r="D172" s="52"/>
      <c r="E172" s="51"/>
      <c r="F172" s="53"/>
      <c r="G172" s="103"/>
      <c r="H172" s="45"/>
      <c r="I172" s="104"/>
      <c r="J172" s="105"/>
      <c r="K172" s="48"/>
      <c r="L172" s="106"/>
      <c r="M172" s="104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111"/>
      <c r="AM172" s="111"/>
      <c r="AN172" s="111"/>
      <c r="AO172" s="111"/>
      <c r="AP172" s="111"/>
      <c r="AQ172" s="111"/>
      <c r="AR172" s="111"/>
      <c r="AS172" s="111"/>
      <c r="AT172" s="111"/>
      <c r="AU172" s="111"/>
      <c r="AV172" s="111"/>
      <c r="AW172" s="111"/>
      <c r="AX172" s="111"/>
      <c r="AY172" s="111"/>
      <c r="AZ172" s="111"/>
      <c r="BA172" s="111"/>
      <c r="BB172" s="111"/>
      <c r="BC172" s="111"/>
      <c r="BD172" s="111"/>
      <c r="BE172" s="111"/>
      <c r="BF172" s="111"/>
      <c r="BG172" s="111"/>
      <c r="BH172" s="111"/>
      <c r="BI172" s="111"/>
      <c r="BJ172" s="111"/>
      <c r="BK172" s="111"/>
      <c r="BL172" s="111"/>
      <c r="BM172" s="111"/>
      <c r="BN172" s="111"/>
      <c r="BO172" s="111"/>
      <c r="BP172" s="111"/>
      <c r="BQ172" s="111"/>
      <c r="BR172" s="111"/>
      <c r="BS172" s="111"/>
      <c r="BT172" s="111"/>
      <c r="BU172" s="111"/>
      <c r="BV172" s="111"/>
      <c r="BW172" s="111"/>
      <c r="BX172" s="111"/>
      <c r="BY172" s="111"/>
      <c r="BZ172" s="111"/>
      <c r="CA172" s="111"/>
      <c r="CB172" s="111"/>
      <c r="CC172" s="111"/>
      <c r="CD172" s="111"/>
      <c r="CE172" s="111"/>
      <c r="CF172" s="111"/>
      <c r="CG172" s="111"/>
      <c r="CH172" s="111"/>
      <c r="CI172" s="111"/>
      <c r="CJ172" s="111"/>
      <c r="CK172" s="111"/>
      <c r="CL172" s="111"/>
      <c r="CM172" s="111"/>
      <c r="CN172" s="111"/>
      <c r="CO172" s="111"/>
      <c r="CP172" s="111"/>
      <c r="CQ172" s="111"/>
      <c r="CR172" s="111"/>
      <c r="CS172" s="111"/>
      <c r="CT172" s="111"/>
      <c r="CU172" s="111"/>
      <c r="CV172" s="111"/>
      <c r="CW172" s="111"/>
      <c r="CX172" s="111"/>
      <c r="CY172" s="111"/>
      <c r="CZ172" s="111"/>
      <c r="DA172" s="111"/>
      <c r="DB172" s="111"/>
      <c r="DC172" s="111"/>
      <c r="DD172" s="111"/>
      <c r="DE172" s="111"/>
      <c r="DF172" s="111"/>
      <c r="DG172" s="111"/>
      <c r="DH172" s="111"/>
      <c r="DI172" s="111"/>
    </row>
    <row r="173" spans="1:113" s="112" customFormat="1" ht="34.200000000000003" x14ac:dyDescent="0.2">
      <c r="A173" s="30" t="s">
        <v>56</v>
      </c>
      <c r="B173" s="155"/>
      <c r="C173" s="151" t="s">
        <v>2810</v>
      </c>
      <c r="D173" s="52"/>
      <c r="E173" s="157"/>
      <c r="F173" s="53" t="s">
        <v>5259</v>
      </c>
      <c r="G173" s="54" t="s">
        <v>5149</v>
      </c>
      <c r="H173" s="55" t="s">
        <v>5149</v>
      </c>
      <c r="I173" s="56"/>
      <c r="J173" s="57"/>
      <c r="K173" s="58"/>
      <c r="L173" s="56"/>
      <c r="M173" s="56" t="str">
        <f>IF(ISNUMBER(H173),L173*H173,IF(ISNUMBER(J173),J173,IF(J173="RATE ONLY",LOWER("RATE ONLY")," ")))</f>
        <v xml:space="preserve"> </v>
      </c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1"/>
      <c r="AJ173" s="111"/>
      <c r="AK173" s="111"/>
      <c r="AL173" s="111"/>
      <c r="AM173" s="111"/>
      <c r="AN173" s="111"/>
      <c r="AO173" s="111"/>
      <c r="AP173" s="111"/>
      <c r="AQ173" s="111"/>
      <c r="AR173" s="111"/>
      <c r="AS173" s="111"/>
      <c r="AT173" s="111"/>
      <c r="AU173" s="111"/>
      <c r="AV173" s="111"/>
      <c r="AW173" s="111"/>
      <c r="AX173" s="111"/>
      <c r="AY173" s="111"/>
      <c r="AZ173" s="111"/>
      <c r="BA173" s="111"/>
      <c r="BB173" s="111"/>
      <c r="BC173" s="111"/>
      <c r="BD173" s="111"/>
      <c r="BE173" s="111"/>
      <c r="BF173" s="111"/>
      <c r="BG173" s="111"/>
      <c r="BH173" s="111"/>
      <c r="BI173" s="111"/>
      <c r="BJ173" s="111"/>
      <c r="BK173" s="111"/>
      <c r="BL173" s="111"/>
      <c r="BM173" s="111"/>
      <c r="BN173" s="111"/>
      <c r="BO173" s="111"/>
      <c r="BP173" s="111"/>
      <c r="BQ173" s="111"/>
      <c r="BR173" s="111"/>
      <c r="BS173" s="111"/>
      <c r="BT173" s="111"/>
      <c r="BU173" s="111"/>
      <c r="BV173" s="111"/>
      <c r="BW173" s="111"/>
      <c r="BX173" s="111"/>
      <c r="BY173" s="111"/>
      <c r="BZ173" s="111"/>
      <c r="CA173" s="111"/>
      <c r="CB173" s="111"/>
      <c r="CC173" s="111"/>
      <c r="CD173" s="111"/>
      <c r="CE173" s="111"/>
      <c r="CF173" s="111"/>
      <c r="CG173" s="111"/>
      <c r="CH173" s="111"/>
      <c r="CI173" s="111"/>
      <c r="CJ173" s="111"/>
      <c r="CK173" s="111"/>
      <c r="CL173" s="111"/>
      <c r="CM173" s="111"/>
      <c r="CN173" s="111"/>
      <c r="CO173" s="111"/>
      <c r="CP173" s="111"/>
      <c r="CQ173" s="111"/>
      <c r="CR173" s="111"/>
      <c r="CS173" s="111"/>
      <c r="CT173" s="111"/>
      <c r="CU173" s="111"/>
      <c r="CV173" s="111"/>
      <c r="CW173" s="111"/>
      <c r="CX173" s="111"/>
      <c r="CY173" s="111"/>
      <c r="CZ173" s="111"/>
      <c r="DA173" s="111"/>
      <c r="DB173" s="111"/>
      <c r="DC173" s="111"/>
      <c r="DD173" s="111"/>
      <c r="DE173" s="111"/>
      <c r="DF173" s="111"/>
      <c r="DG173" s="111"/>
      <c r="DH173" s="111"/>
      <c r="DI173" s="111"/>
    </row>
    <row r="174" spans="1:113" s="112" customFormat="1" x14ac:dyDescent="0.2">
      <c r="A174" s="30"/>
      <c r="B174" s="42"/>
      <c r="C174" s="51"/>
      <c r="D174" s="52"/>
      <c r="E174" s="51"/>
      <c r="F174" s="53"/>
      <c r="G174" s="103"/>
      <c r="H174" s="45"/>
      <c r="I174" s="104"/>
      <c r="J174" s="105"/>
      <c r="K174" s="48"/>
      <c r="L174" s="106"/>
      <c r="M174" s="104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/>
      <c r="BO174" s="111"/>
      <c r="BP174" s="111"/>
      <c r="BQ174" s="111"/>
      <c r="BR174" s="111"/>
      <c r="BS174" s="111"/>
      <c r="BT174" s="111"/>
      <c r="BU174" s="111"/>
      <c r="BV174" s="111"/>
      <c r="BW174" s="111"/>
      <c r="BX174" s="111"/>
      <c r="BY174" s="111"/>
      <c r="BZ174" s="111"/>
      <c r="CA174" s="111"/>
      <c r="CB174" s="111"/>
      <c r="CC174" s="111"/>
      <c r="CD174" s="111"/>
      <c r="CE174" s="111"/>
      <c r="CF174" s="111"/>
      <c r="CG174" s="111"/>
      <c r="CH174" s="111"/>
      <c r="CI174" s="111"/>
      <c r="CJ174" s="111"/>
      <c r="CK174" s="111"/>
      <c r="CL174" s="111"/>
      <c r="CM174" s="111"/>
      <c r="CN174" s="111"/>
      <c r="CO174" s="111"/>
      <c r="CP174" s="111"/>
      <c r="CQ174" s="111"/>
      <c r="CR174" s="111"/>
      <c r="CS174" s="111"/>
      <c r="CT174" s="111"/>
      <c r="CU174" s="111"/>
      <c r="CV174" s="111"/>
      <c r="CW174" s="111"/>
      <c r="CX174" s="111"/>
      <c r="CY174" s="111"/>
      <c r="CZ174" s="111"/>
      <c r="DA174" s="111"/>
      <c r="DB174" s="111"/>
      <c r="DC174" s="111"/>
      <c r="DD174" s="111"/>
      <c r="DE174" s="111"/>
      <c r="DF174" s="111"/>
      <c r="DG174" s="111"/>
      <c r="DH174" s="111"/>
      <c r="DI174" s="111"/>
    </row>
    <row r="175" spans="1:113" s="112" customFormat="1" ht="22.8" x14ac:dyDescent="0.2">
      <c r="A175" s="30" t="s">
        <v>3</v>
      </c>
      <c r="B175" s="155"/>
      <c r="C175" s="151"/>
      <c r="D175" s="52" t="s">
        <v>3850</v>
      </c>
      <c r="E175" s="157"/>
      <c r="F175" s="53" t="s">
        <v>5260</v>
      </c>
      <c r="G175" s="54" t="s">
        <v>19</v>
      </c>
      <c r="H175" s="55"/>
      <c r="I175" s="56"/>
      <c r="J175" s="57"/>
      <c r="K175" s="58"/>
      <c r="L175" s="56">
        <v>45</v>
      </c>
      <c r="M175" s="56" t="str">
        <f>IF(ISNUMBER(H175),L175*H175,IF(ISNUMBER(J175),J175,IF(J175="RATE ONLY",LOWER("RATE ONLY")," ")))</f>
        <v xml:space="preserve"> </v>
      </c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/>
      <c r="BB175" s="111"/>
      <c r="BC175" s="111"/>
      <c r="BD175" s="111"/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/>
      <c r="BO175" s="111"/>
      <c r="BP175" s="111"/>
      <c r="BQ175" s="111"/>
      <c r="BR175" s="111"/>
      <c r="BS175" s="111"/>
      <c r="BT175" s="111"/>
      <c r="BU175" s="111"/>
      <c r="BV175" s="111"/>
      <c r="BW175" s="111"/>
      <c r="BX175" s="111"/>
      <c r="BY175" s="111"/>
      <c r="BZ175" s="111"/>
      <c r="CA175" s="111"/>
      <c r="CB175" s="111"/>
      <c r="CC175" s="111"/>
      <c r="CD175" s="111"/>
      <c r="CE175" s="111"/>
      <c r="CF175" s="111"/>
      <c r="CG175" s="111"/>
      <c r="CH175" s="111"/>
      <c r="CI175" s="111"/>
      <c r="CJ175" s="111"/>
      <c r="CK175" s="111"/>
      <c r="CL175" s="111"/>
      <c r="CM175" s="111"/>
      <c r="CN175" s="111"/>
      <c r="CO175" s="111"/>
      <c r="CP175" s="111"/>
      <c r="CQ175" s="111"/>
      <c r="CR175" s="111"/>
      <c r="CS175" s="111"/>
      <c r="CT175" s="111"/>
      <c r="CU175" s="111"/>
      <c r="CV175" s="111"/>
      <c r="CW175" s="111"/>
      <c r="CX175" s="111"/>
      <c r="CY175" s="111"/>
      <c r="CZ175" s="111"/>
      <c r="DA175" s="111"/>
      <c r="DB175" s="111"/>
      <c r="DC175" s="111"/>
      <c r="DD175" s="111"/>
      <c r="DE175" s="111"/>
      <c r="DF175" s="111"/>
      <c r="DG175" s="111"/>
      <c r="DH175" s="111"/>
      <c r="DI175" s="111"/>
    </row>
    <row r="176" spans="1:113" s="112" customFormat="1" x14ac:dyDescent="0.2">
      <c r="A176" s="30"/>
      <c r="B176" s="42"/>
      <c r="C176" s="51"/>
      <c r="D176" s="52"/>
      <c r="E176" s="51"/>
      <c r="F176" s="53"/>
      <c r="G176" s="103"/>
      <c r="H176" s="45"/>
      <c r="I176" s="104"/>
      <c r="J176" s="105"/>
      <c r="K176" s="48"/>
      <c r="L176" s="106"/>
      <c r="M176" s="104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/>
      <c r="BA176" s="111"/>
      <c r="BB176" s="111"/>
      <c r="BC176" s="111"/>
      <c r="BD176" s="111"/>
      <c r="BE176" s="111"/>
      <c r="BF176" s="111"/>
      <c r="BG176" s="111"/>
      <c r="BH176" s="111"/>
      <c r="BI176" s="111"/>
      <c r="BJ176" s="111"/>
      <c r="BK176" s="111"/>
      <c r="BL176" s="111"/>
      <c r="BM176" s="111"/>
      <c r="BN176" s="111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1"/>
      <c r="CM176" s="111"/>
      <c r="CN176" s="111"/>
      <c r="CO176" s="111"/>
      <c r="CP176" s="111"/>
      <c r="CQ176" s="111"/>
      <c r="CR176" s="111"/>
      <c r="CS176" s="111"/>
      <c r="CT176" s="111"/>
      <c r="CU176" s="111"/>
      <c r="CV176" s="111"/>
      <c r="CW176" s="111"/>
      <c r="CX176" s="111"/>
      <c r="CY176" s="111"/>
      <c r="CZ176" s="111"/>
      <c r="DA176" s="111"/>
      <c r="DB176" s="111"/>
      <c r="DC176" s="111"/>
      <c r="DD176" s="111"/>
      <c r="DE176" s="111"/>
      <c r="DF176" s="111"/>
      <c r="DG176" s="111"/>
      <c r="DH176" s="111"/>
      <c r="DI176" s="111"/>
    </row>
    <row r="177" spans="1:113" s="112" customFormat="1" ht="22.8" x14ac:dyDescent="0.2">
      <c r="A177" s="30" t="s">
        <v>3</v>
      </c>
      <c r="B177" s="155"/>
      <c r="C177" s="151"/>
      <c r="D177" s="52" t="s">
        <v>3851</v>
      </c>
      <c r="E177" s="157"/>
      <c r="F177" s="53" t="s">
        <v>5261</v>
      </c>
      <c r="G177" s="54" t="s">
        <v>19</v>
      </c>
      <c r="H177" s="55"/>
      <c r="I177" s="56"/>
      <c r="J177" s="57"/>
      <c r="K177" s="58"/>
      <c r="L177" s="56">
        <v>52</v>
      </c>
      <c r="M177" s="56" t="str">
        <f>IF(ISNUMBER(H177),L177*H177,IF(ISNUMBER(J177),J177,IF(J177="RATE ONLY",LOWER("RATE ONLY")," ")))</f>
        <v xml:space="preserve"> </v>
      </c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/>
      <c r="BB177" s="111"/>
      <c r="BC177" s="111"/>
      <c r="BD177" s="111"/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/>
      <c r="BO177" s="111"/>
      <c r="BP177" s="111"/>
      <c r="BQ177" s="111"/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1"/>
      <c r="CB177" s="111"/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1"/>
      <c r="CM177" s="111"/>
      <c r="CN177" s="111"/>
      <c r="CO177" s="111"/>
      <c r="CP177" s="111"/>
      <c r="CQ177" s="111"/>
      <c r="CR177" s="111"/>
      <c r="CS177" s="111"/>
      <c r="CT177" s="111"/>
      <c r="CU177" s="111"/>
      <c r="CV177" s="111"/>
      <c r="CW177" s="111"/>
      <c r="CX177" s="111"/>
      <c r="CY177" s="111"/>
      <c r="CZ177" s="111"/>
      <c r="DA177" s="111"/>
      <c r="DB177" s="111"/>
      <c r="DC177" s="111"/>
      <c r="DD177" s="111"/>
      <c r="DE177" s="111"/>
      <c r="DF177" s="111"/>
      <c r="DG177" s="111"/>
      <c r="DH177" s="111"/>
      <c r="DI177" s="111"/>
    </row>
    <row r="178" spans="1:113" s="112" customFormat="1" x14ac:dyDescent="0.2">
      <c r="A178" s="30"/>
      <c r="B178" s="42"/>
      <c r="C178" s="51"/>
      <c r="D178" s="52"/>
      <c r="E178" s="51"/>
      <c r="F178" s="53"/>
      <c r="G178" s="103"/>
      <c r="H178" s="45"/>
      <c r="I178" s="104"/>
      <c r="J178" s="105"/>
      <c r="K178" s="48"/>
      <c r="L178" s="106"/>
      <c r="M178" s="104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  <c r="AZ178" s="111"/>
      <c r="BA178" s="111"/>
      <c r="BB178" s="111"/>
      <c r="BC178" s="111"/>
      <c r="BD178" s="111"/>
      <c r="BE178" s="111"/>
      <c r="BF178" s="111"/>
      <c r="BG178" s="111"/>
      <c r="BH178" s="111"/>
      <c r="BI178" s="111"/>
      <c r="BJ178" s="111"/>
      <c r="BK178" s="111"/>
      <c r="BL178" s="111"/>
      <c r="BM178" s="111"/>
      <c r="BN178" s="111"/>
      <c r="BO178" s="111"/>
      <c r="BP178" s="111"/>
      <c r="BQ178" s="111"/>
      <c r="BR178" s="111"/>
      <c r="BS178" s="111"/>
      <c r="BT178" s="111"/>
      <c r="BU178" s="111"/>
      <c r="BV178" s="111"/>
      <c r="BW178" s="111"/>
      <c r="BX178" s="111"/>
      <c r="BY178" s="111"/>
      <c r="BZ178" s="111"/>
      <c r="CA178" s="111"/>
      <c r="CB178" s="111"/>
      <c r="CC178" s="111"/>
      <c r="CD178" s="111"/>
      <c r="CE178" s="111"/>
      <c r="CF178" s="111"/>
      <c r="CG178" s="111"/>
      <c r="CH178" s="111"/>
      <c r="CI178" s="111"/>
      <c r="CJ178" s="111"/>
      <c r="CK178" s="111"/>
      <c r="CL178" s="111"/>
      <c r="CM178" s="111"/>
      <c r="CN178" s="111"/>
      <c r="CO178" s="111"/>
      <c r="CP178" s="111"/>
      <c r="CQ178" s="111"/>
      <c r="CR178" s="111"/>
      <c r="CS178" s="111"/>
      <c r="CT178" s="111"/>
      <c r="CU178" s="111"/>
      <c r="CV178" s="111"/>
      <c r="CW178" s="111"/>
      <c r="CX178" s="111"/>
      <c r="CY178" s="111"/>
      <c r="CZ178" s="111"/>
      <c r="DA178" s="111"/>
      <c r="DB178" s="111"/>
      <c r="DC178" s="111"/>
      <c r="DD178" s="111"/>
      <c r="DE178" s="111"/>
      <c r="DF178" s="111"/>
      <c r="DG178" s="111"/>
      <c r="DH178" s="111"/>
      <c r="DI178" s="111"/>
    </row>
    <row r="179" spans="1:113" s="112" customFormat="1" hidden="1" x14ac:dyDescent="0.2">
      <c r="A179" s="30"/>
      <c r="B179" s="166"/>
      <c r="C179" s="167"/>
      <c r="D179" s="160"/>
      <c r="E179" s="159"/>
      <c r="F179" s="161" t="s">
        <v>5186</v>
      </c>
      <c r="G179" s="162" t="s">
        <v>19</v>
      </c>
      <c r="H179" s="163"/>
      <c r="I179" s="164"/>
      <c r="J179" s="165"/>
      <c r="K179" s="58"/>
      <c r="L179" s="56"/>
      <c r="M179" s="56" t="str">
        <f t="shared" si="3"/>
        <v xml:space="preserve"> </v>
      </c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1"/>
      <c r="AJ179" s="111"/>
      <c r="AK179" s="111"/>
      <c r="AL179" s="111"/>
      <c r="AM179" s="111"/>
      <c r="AN179" s="111"/>
      <c r="AO179" s="111"/>
      <c r="AP179" s="111"/>
      <c r="AQ179" s="111"/>
      <c r="AR179" s="111"/>
      <c r="AS179" s="111"/>
      <c r="AT179" s="111"/>
      <c r="AU179" s="111"/>
      <c r="AV179" s="111"/>
      <c r="AW179" s="111"/>
      <c r="AX179" s="111"/>
      <c r="AY179" s="111"/>
      <c r="AZ179" s="111"/>
      <c r="BA179" s="111"/>
      <c r="BB179" s="111"/>
      <c r="BC179" s="111"/>
      <c r="BD179" s="111"/>
      <c r="BE179" s="111"/>
      <c r="BF179" s="111"/>
      <c r="BG179" s="111"/>
      <c r="BH179" s="111"/>
      <c r="BI179" s="111"/>
      <c r="BJ179" s="111"/>
      <c r="BK179" s="111"/>
      <c r="BL179" s="111"/>
      <c r="BM179" s="111"/>
      <c r="BN179" s="111"/>
      <c r="BO179" s="111"/>
      <c r="BP179" s="111"/>
      <c r="BQ179" s="111"/>
      <c r="BR179" s="111"/>
      <c r="BS179" s="111"/>
      <c r="BT179" s="111"/>
      <c r="BU179" s="111"/>
      <c r="BV179" s="111"/>
      <c r="BW179" s="111"/>
      <c r="BX179" s="111"/>
      <c r="BY179" s="111"/>
      <c r="BZ179" s="111"/>
      <c r="CA179" s="111"/>
      <c r="CB179" s="111"/>
      <c r="CC179" s="111"/>
      <c r="CD179" s="111"/>
      <c r="CE179" s="111"/>
      <c r="CF179" s="111"/>
      <c r="CG179" s="111"/>
      <c r="CH179" s="111"/>
      <c r="CI179" s="111"/>
      <c r="CJ179" s="111"/>
      <c r="CK179" s="111"/>
      <c r="CL179" s="111"/>
      <c r="CM179" s="111"/>
      <c r="CN179" s="111"/>
      <c r="CO179" s="111"/>
      <c r="CP179" s="111"/>
      <c r="CQ179" s="111"/>
      <c r="CR179" s="111"/>
      <c r="CS179" s="111"/>
      <c r="CT179" s="111"/>
      <c r="CU179" s="111"/>
      <c r="CV179" s="111"/>
      <c r="CW179" s="111"/>
      <c r="CX179" s="111"/>
      <c r="CY179" s="111"/>
      <c r="CZ179" s="111"/>
      <c r="DA179" s="111"/>
      <c r="DB179" s="111"/>
      <c r="DC179" s="111"/>
      <c r="DD179" s="111"/>
      <c r="DE179" s="111"/>
      <c r="DF179" s="111"/>
      <c r="DG179" s="111"/>
      <c r="DH179" s="111"/>
      <c r="DI179" s="111"/>
    </row>
    <row r="180" spans="1:113" s="112" customFormat="1" ht="45.6" hidden="1" x14ac:dyDescent="0.2">
      <c r="A180" s="30" t="s">
        <v>56</v>
      </c>
      <c r="B180" s="155"/>
      <c r="C180" s="151" t="s">
        <v>2811</v>
      </c>
      <c r="D180" s="52"/>
      <c r="E180" s="157"/>
      <c r="F180" s="53" t="s">
        <v>4202</v>
      </c>
      <c r="G180" s="54" t="s">
        <v>19</v>
      </c>
      <c r="H180" s="55"/>
      <c r="I180" s="56"/>
      <c r="J180" s="57"/>
      <c r="K180" s="58"/>
      <c r="L180" s="56"/>
      <c r="M180" s="56" t="str">
        <f>IF(ISNUMBER(H180),L180*H180,IF(ISNUMBER(J180),J180,IF(J180="RATE ONLY",LOWER("RATE ONLY")," ")))</f>
        <v xml:space="preserve"> </v>
      </c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111"/>
      <c r="AO180" s="111"/>
      <c r="AP180" s="111"/>
      <c r="AQ180" s="111"/>
      <c r="AR180" s="111"/>
      <c r="AS180" s="111"/>
      <c r="AT180" s="111"/>
      <c r="AU180" s="111"/>
      <c r="AV180" s="111"/>
      <c r="AW180" s="111"/>
      <c r="AX180" s="111"/>
      <c r="AY180" s="111"/>
      <c r="AZ180" s="111"/>
      <c r="BA180" s="111"/>
      <c r="BB180" s="111"/>
      <c r="BC180" s="111"/>
      <c r="BD180" s="111"/>
      <c r="BE180" s="111"/>
      <c r="BF180" s="111"/>
      <c r="BG180" s="111"/>
      <c r="BH180" s="111"/>
      <c r="BI180" s="111"/>
      <c r="BJ180" s="111"/>
      <c r="BK180" s="111"/>
      <c r="BL180" s="111"/>
      <c r="BM180" s="111"/>
      <c r="BN180" s="111"/>
      <c r="BO180" s="111"/>
      <c r="BP180" s="111"/>
      <c r="BQ180" s="111"/>
      <c r="BR180" s="111"/>
      <c r="BS180" s="111"/>
      <c r="BT180" s="111"/>
      <c r="BU180" s="111"/>
      <c r="BV180" s="111"/>
      <c r="BW180" s="111"/>
      <c r="BX180" s="111"/>
      <c r="BY180" s="111"/>
      <c r="BZ180" s="111"/>
      <c r="CA180" s="111"/>
      <c r="CB180" s="111"/>
      <c r="CC180" s="111"/>
      <c r="CD180" s="111"/>
      <c r="CE180" s="111"/>
      <c r="CF180" s="111"/>
      <c r="CG180" s="111"/>
      <c r="CH180" s="111"/>
      <c r="CI180" s="111"/>
      <c r="CJ180" s="111"/>
      <c r="CK180" s="111"/>
      <c r="CL180" s="111"/>
      <c r="CM180" s="111"/>
      <c r="CN180" s="111"/>
      <c r="CO180" s="111"/>
      <c r="CP180" s="111"/>
      <c r="CQ180" s="111"/>
      <c r="CR180" s="111"/>
      <c r="CS180" s="111"/>
      <c r="CT180" s="111"/>
      <c r="CU180" s="111"/>
      <c r="CV180" s="111"/>
      <c r="CW180" s="111"/>
      <c r="CX180" s="111"/>
      <c r="CY180" s="111"/>
      <c r="CZ180" s="111"/>
      <c r="DA180" s="111"/>
      <c r="DB180" s="111"/>
      <c r="DC180" s="111"/>
      <c r="DD180" s="111"/>
      <c r="DE180" s="111"/>
      <c r="DF180" s="111"/>
      <c r="DG180" s="111"/>
      <c r="DH180" s="111"/>
      <c r="DI180" s="111"/>
    </row>
    <row r="181" spans="1:113" s="112" customFormat="1" hidden="1" x14ac:dyDescent="0.2">
      <c r="A181" s="30"/>
      <c r="B181" s="42"/>
      <c r="C181" s="51"/>
      <c r="D181" s="52"/>
      <c r="E181" s="51"/>
      <c r="F181" s="53"/>
      <c r="G181" s="103"/>
      <c r="H181" s="45"/>
      <c r="I181" s="104"/>
      <c r="J181" s="105"/>
      <c r="K181" s="48"/>
      <c r="L181" s="106"/>
      <c r="M181" s="104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  <c r="AJ181" s="111"/>
      <c r="AK181" s="111"/>
      <c r="AL181" s="111"/>
      <c r="AM181" s="111"/>
      <c r="AN181" s="111"/>
      <c r="AO181" s="111"/>
      <c r="AP181" s="111"/>
      <c r="AQ181" s="111"/>
      <c r="AR181" s="111"/>
      <c r="AS181" s="111"/>
      <c r="AT181" s="111"/>
      <c r="AU181" s="111"/>
      <c r="AV181" s="111"/>
      <c r="AW181" s="111"/>
      <c r="AX181" s="111"/>
      <c r="AY181" s="111"/>
      <c r="AZ181" s="111"/>
      <c r="BA181" s="111"/>
      <c r="BB181" s="111"/>
      <c r="BC181" s="111"/>
      <c r="BD181" s="111"/>
      <c r="BE181" s="111"/>
      <c r="BF181" s="111"/>
      <c r="BG181" s="111"/>
      <c r="BH181" s="111"/>
      <c r="BI181" s="111"/>
      <c r="BJ181" s="111"/>
      <c r="BK181" s="111"/>
      <c r="BL181" s="111"/>
      <c r="BM181" s="111"/>
      <c r="BN181" s="111"/>
      <c r="BO181" s="111"/>
      <c r="BP181" s="111"/>
      <c r="BQ181" s="111"/>
      <c r="BR181" s="111"/>
      <c r="BS181" s="111"/>
      <c r="BT181" s="111"/>
      <c r="BU181" s="111"/>
      <c r="BV181" s="111"/>
      <c r="BW181" s="111"/>
      <c r="BX181" s="111"/>
      <c r="BY181" s="111"/>
      <c r="BZ181" s="111"/>
      <c r="CA181" s="111"/>
      <c r="CB181" s="111"/>
      <c r="CC181" s="111"/>
      <c r="CD181" s="111"/>
      <c r="CE181" s="111"/>
      <c r="CF181" s="111"/>
      <c r="CG181" s="111"/>
      <c r="CH181" s="111"/>
      <c r="CI181" s="111"/>
      <c r="CJ181" s="111"/>
      <c r="CK181" s="111"/>
      <c r="CL181" s="111"/>
      <c r="CM181" s="111"/>
      <c r="CN181" s="111"/>
      <c r="CO181" s="111"/>
      <c r="CP181" s="111"/>
      <c r="CQ181" s="111"/>
      <c r="CR181" s="111"/>
      <c r="CS181" s="111"/>
      <c r="CT181" s="111"/>
      <c r="CU181" s="111"/>
      <c r="CV181" s="111"/>
      <c r="CW181" s="111"/>
      <c r="CX181" s="111"/>
      <c r="CY181" s="111"/>
      <c r="CZ181" s="111"/>
      <c r="DA181" s="111"/>
      <c r="DB181" s="111"/>
      <c r="DC181" s="111"/>
      <c r="DD181" s="111"/>
      <c r="DE181" s="111"/>
      <c r="DF181" s="111"/>
      <c r="DG181" s="111"/>
      <c r="DH181" s="111"/>
      <c r="DI181" s="111"/>
    </row>
    <row r="182" spans="1:113" s="112" customFormat="1" ht="45.6" hidden="1" x14ac:dyDescent="0.2">
      <c r="A182" s="30" t="s">
        <v>56</v>
      </c>
      <c r="B182" s="155"/>
      <c r="C182" s="151" t="s">
        <v>2812</v>
      </c>
      <c r="D182" s="52"/>
      <c r="E182" s="157"/>
      <c r="F182" s="53" t="s">
        <v>4203</v>
      </c>
      <c r="G182" s="54" t="s">
        <v>19</v>
      </c>
      <c r="H182" s="55"/>
      <c r="I182" s="56"/>
      <c r="J182" s="57"/>
      <c r="K182" s="58"/>
      <c r="L182" s="56"/>
      <c r="M182" s="56" t="str">
        <f>IF(ISNUMBER(H182),L182*H182,IF(ISNUMBER(J182),J182,IF(J182="RATE ONLY",LOWER("RATE ONLY")," ")))</f>
        <v xml:space="preserve"> </v>
      </c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111"/>
      <c r="AJ182" s="111"/>
      <c r="AK182" s="111"/>
      <c r="AL182" s="111"/>
      <c r="AM182" s="111"/>
      <c r="AN182" s="111"/>
      <c r="AO182" s="111"/>
      <c r="AP182" s="111"/>
      <c r="AQ182" s="111"/>
      <c r="AR182" s="111"/>
      <c r="AS182" s="111"/>
      <c r="AT182" s="111"/>
      <c r="AU182" s="111"/>
      <c r="AV182" s="111"/>
      <c r="AW182" s="111"/>
      <c r="AX182" s="111"/>
      <c r="AY182" s="111"/>
      <c r="AZ182" s="111"/>
      <c r="BA182" s="111"/>
      <c r="BB182" s="111"/>
      <c r="BC182" s="111"/>
      <c r="BD182" s="111"/>
      <c r="BE182" s="111"/>
      <c r="BF182" s="111"/>
      <c r="BG182" s="111"/>
      <c r="BH182" s="111"/>
      <c r="BI182" s="111"/>
      <c r="BJ182" s="111"/>
      <c r="BK182" s="111"/>
      <c r="BL182" s="111"/>
      <c r="BM182" s="111"/>
      <c r="BN182" s="111"/>
      <c r="BO182" s="111"/>
      <c r="BP182" s="111"/>
      <c r="BQ182" s="111"/>
      <c r="BR182" s="111"/>
      <c r="BS182" s="111"/>
      <c r="BT182" s="111"/>
      <c r="BU182" s="111"/>
      <c r="BV182" s="111"/>
      <c r="BW182" s="111"/>
      <c r="BX182" s="111"/>
      <c r="BY182" s="111"/>
      <c r="BZ182" s="111"/>
      <c r="CA182" s="111"/>
      <c r="CB182" s="111"/>
      <c r="CC182" s="111"/>
      <c r="CD182" s="111"/>
      <c r="CE182" s="111"/>
      <c r="CF182" s="111"/>
      <c r="CG182" s="111"/>
      <c r="CH182" s="111"/>
      <c r="CI182" s="111"/>
      <c r="CJ182" s="111"/>
      <c r="CK182" s="111"/>
      <c r="CL182" s="111"/>
      <c r="CM182" s="111"/>
      <c r="CN182" s="111"/>
      <c r="CO182" s="111"/>
      <c r="CP182" s="111"/>
      <c r="CQ182" s="111"/>
      <c r="CR182" s="111"/>
      <c r="CS182" s="111"/>
      <c r="CT182" s="111"/>
      <c r="CU182" s="111"/>
      <c r="CV182" s="111"/>
      <c r="CW182" s="111"/>
      <c r="CX182" s="111"/>
      <c r="CY182" s="111"/>
      <c r="CZ182" s="111"/>
      <c r="DA182" s="111"/>
      <c r="DB182" s="111"/>
      <c r="DC182" s="111"/>
      <c r="DD182" s="111"/>
      <c r="DE182" s="111"/>
      <c r="DF182" s="111"/>
      <c r="DG182" s="111"/>
      <c r="DH182" s="111"/>
      <c r="DI182" s="111"/>
    </row>
    <row r="183" spans="1:113" s="112" customFormat="1" hidden="1" x14ac:dyDescent="0.2">
      <c r="A183" s="30"/>
      <c r="B183" s="42"/>
      <c r="C183" s="51"/>
      <c r="D183" s="52"/>
      <c r="E183" s="51"/>
      <c r="F183" s="53"/>
      <c r="G183" s="103"/>
      <c r="H183" s="45"/>
      <c r="I183" s="104"/>
      <c r="J183" s="105"/>
      <c r="K183" s="48"/>
      <c r="L183" s="106"/>
      <c r="M183" s="104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1"/>
      <c r="AL183" s="111"/>
      <c r="AM183" s="111"/>
      <c r="AN183" s="111"/>
      <c r="AO183" s="111"/>
      <c r="AP183" s="111"/>
      <c r="AQ183" s="111"/>
      <c r="AR183" s="111"/>
      <c r="AS183" s="111"/>
      <c r="AT183" s="111"/>
      <c r="AU183" s="111"/>
      <c r="AV183" s="111"/>
      <c r="AW183" s="111"/>
      <c r="AX183" s="111"/>
      <c r="AY183" s="111"/>
      <c r="AZ183" s="111"/>
      <c r="BA183" s="111"/>
      <c r="BB183" s="111"/>
      <c r="BC183" s="111"/>
      <c r="BD183" s="111"/>
      <c r="BE183" s="111"/>
      <c r="BF183" s="111"/>
      <c r="BG183" s="111"/>
      <c r="BH183" s="111"/>
      <c r="BI183" s="111"/>
      <c r="BJ183" s="111"/>
      <c r="BK183" s="111"/>
      <c r="BL183" s="111"/>
      <c r="BM183" s="111"/>
      <c r="BN183" s="111"/>
      <c r="BO183" s="111"/>
      <c r="BP183" s="111"/>
      <c r="BQ183" s="111"/>
      <c r="BR183" s="111"/>
      <c r="BS183" s="111"/>
      <c r="BT183" s="111"/>
      <c r="BU183" s="111"/>
      <c r="BV183" s="111"/>
      <c r="BW183" s="111"/>
      <c r="BX183" s="111"/>
      <c r="BY183" s="111"/>
      <c r="BZ183" s="111"/>
      <c r="CA183" s="111"/>
      <c r="CB183" s="111"/>
      <c r="CC183" s="111"/>
      <c r="CD183" s="111"/>
      <c r="CE183" s="111"/>
      <c r="CF183" s="111"/>
      <c r="CG183" s="111"/>
      <c r="CH183" s="111"/>
      <c r="CI183" s="111"/>
      <c r="CJ183" s="111"/>
      <c r="CK183" s="111"/>
      <c r="CL183" s="111"/>
      <c r="CM183" s="111"/>
      <c r="CN183" s="111"/>
      <c r="CO183" s="111"/>
      <c r="CP183" s="111"/>
      <c r="CQ183" s="111"/>
      <c r="CR183" s="111"/>
      <c r="CS183" s="111"/>
      <c r="CT183" s="111"/>
      <c r="CU183" s="111"/>
      <c r="CV183" s="111"/>
      <c r="CW183" s="111"/>
      <c r="CX183" s="111"/>
      <c r="CY183" s="111"/>
      <c r="CZ183" s="111"/>
      <c r="DA183" s="111"/>
      <c r="DB183" s="111"/>
      <c r="DC183" s="111"/>
      <c r="DD183" s="111"/>
      <c r="DE183" s="111"/>
      <c r="DF183" s="111"/>
      <c r="DG183" s="111"/>
      <c r="DH183" s="111"/>
      <c r="DI183" s="111"/>
    </row>
    <row r="184" spans="1:113" s="112" customFormat="1" ht="22.8" x14ac:dyDescent="0.2">
      <c r="A184" s="30" t="s">
        <v>56</v>
      </c>
      <c r="B184" s="155"/>
      <c r="C184" s="151" t="s">
        <v>3816</v>
      </c>
      <c r="D184" s="52"/>
      <c r="E184" s="157"/>
      <c r="F184" s="53" t="s">
        <v>5230</v>
      </c>
      <c r="G184" s="54" t="s">
        <v>19</v>
      </c>
      <c r="H184" s="55"/>
      <c r="I184" s="56"/>
      <c r="J184" s="57"/>
      <c r="K184" s="58"/>
      <c r="L184" s="56">
        <v>13.2</v>
      </c>
      <c r="M184" s="56" t="str">
        <f>IF(ISNUMBER(H184),L184*H184,IF(ISNUMBER(J184),J184,IF(J184="RATE ONLY",LOWER("RATE ONLY")," ")))</f>
        <v xml:space="preserve"> </v>
      </c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111"/>
      <c r="AJ184" s="111"/>
      <c r="AK184" s="111"/>
      <c r="AL184" s="111"/>
      <c r="AM184" s="111"/>
      <c r="AN184" s="111"/>
      <c r="AO184" s="111"/>
      <c r="AP184" s="111"/>
      <c r="AQ184" s="111"/>
      <c r="AR184" s="111"/>
      <c r="AS184" s="111"/>
      <c r="AT184" s="111"/>
      <c r="AU184" s="111"/>
      <c r="AV184" s="111"/>
      <c r="AW184" s="111"/>
      <c r="AX184" s="111"/>
      <c r="AY184" s="111"/>
      <c r="AZ184" s="111"/>
      <c r="BA184" s="111"/>
      <c r="BB184" s="111"/>
      <c r="BC184" s="111"/>
      <c r="BD184" s="111"/>
      <c r="BE184" s="111"/>
      <c r="BF184" s="111"/>
      <c r="BG184" s="111"/>
      <c r="BH184" s="111"/>
      <c r="BI184" s="111"/>
      <c r="BJ184" s="111"/>
      <c r="BK184" s="111"/>
      <c r="BL184" s="111"/>
      <c r="BM184" s="111"/>
      <c r="BN184" s="111"/>
      <c r="BO184" s="111"/>
      <c r="BP184" s="111"/>
      <c r="BQ184" s="111"/>
      <c r="BR184" s="111"/>
      <c r="BS184" s="111"/>
      <c r="BT184" s="111"/>
      <c r="BU184" s="111"/>
      <c r="BV184" s="111"/>
      <c r="BW184" s="111"/>
      <c r="BX184" s="111"/>
      <c r="BY184" s="111"/>
      <c r="BZ184" s="111"/>
      <c r="CA184" s="111"/>
      <c r="CB184" s="111"/>
      <c r="CC184" s="111"/>
      <c r="CD184" s="111"/>
      <c r="CE184" s="111"/>
      <c r="CF184" s="111"/>
      <c r="CG184" s="111"/>
      <c r="CH184" s="111"/>
      <c r="CI184" s="111"/>
      <c r="CJ184" s="111"/>
      <c r="CK184" s="111"/>
      <c r="CL184" s="111"/>
      <c r="CM184" s="111"/>
      <c r="CN184" s="111"/>
      <c r="CO184" s="111"/>
      <c r="CP184" s="111"/>
      <c r="CQ184" s="111"/>
      <c r="CR184" s="111"/>
      <c r="CS184" s="111"/>
      <c r="CT184" s="111"/>
      <c r="CU184" s="111"/>
      <c r="CV184" s="111"/>
      <c r="CW184" s="111"/>
      <c r="CX184" s="111"/>
      <c r="CY184" s="111"/>
      <c r="CZ184" s="111"/>
      <c r="DA184" s="111"/>
      <c r="DB184" s="111"/>
      <c r="DC184" s="111"/>
      <c r="DD184" s="111"/>
      <c r="DE184" s="111"/>
      <c r="DF184" s="111"/>
      <c r="DG184" s="111"/>
      <c r="DH184" s="111"/>
      <c r="DI184" s="111"/>
    </row>
    <row r="185" spans="1:113" s="112" customFormat="1" x14ac:dyDescent="0.2">
      <c r="A185" s="30"/>
      <c r="B185" s="42"/>
      <c r="C185" s="51"/>
      <c r="D185" s="52"/>
      <c r="E185" s="51"/>
      <c r="F185" s="53"/>
      <c r="G185" s="103"/>
      <c r="H185" s="45"/>
      <c r="I185" s="104"/>
      <c r="J185" s="105"/>
      <c r="K185" s="48"/>
      <c r="L185" s="106"/>
      <c r="M185" s="104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  <c r="AI185" s="111"/>
      <c r="AJ185" s="111"/>
      <c r="AK185" s="111"/>
      <c r="AL185" s="111"/>
      <c r="AM185" s="111"/>
      <c r="AN185" s="111"/>
      <c r="AO185" s="111"/>
      <c r="AP185" s="111"/>
      <c r="AQ185" s="111"/>
      <c r="AR185" s="111"/>
      <c r="AS185" s="111"/>
      <c r="AT185" s="111"/>
      <c r="AU185" s="111"/>
      <c r="AV185" s="111"/>
      <c r="AW185" s="111"/>
      <c r="AX185" s="111"/>
      <c r="AY185" s="111"/>
      <c r="AZ185" s="111"/>
      <c r="BA185" s="111"/>
      <c r="BB185" s="111"/>
      <c r="BC185" s="111"/>
      <c r="BD185" s="111"/>
      <c r="BE185" s="111"/>
      <c r="BF185" s="111"/>
      <c r="BG185" s="111"/>
      <c r="BH185" s="111"/>
      <c r="BI185" s="111"/>
      <c r="BJ185" s="111"/>
      <c r="BK185" s="111"/>
      <c r="BL185" s="111"/>
      <c r="BM185" s="111"/>
      <c r="BN185" s="111"/>
      <c r="BO185" s="111"/>
      <c r="BP185" s="111"/>
      <c r="BQ185" s="111"/>
      <c r="BR185" s="111"/>
      <c r="BS185" s="111"/>
      <c r="BT185" s="111"/>
      <c r="BU185" s="111"/>
      <c r="BV185" s="111"/>
      <c r="BW185" s="111"/>
      <c r="BX185" s="111"/>
      <c r="BY185" s="111"/>
      <c r="BZ185" s="111"/>
      <c r="CA185" s="111"/>
      <c r="CB185" s="111"/>
      <c r="CC185" s="111"/>
      <c r="CD185" s="111"/>
      <c r="CE185" s="111"/>
      <c r="CF185" s="111"/>
      <c r="CG185" s="111"/>
      <c r="CH185" s="111"/>
      <c r="CI185" s="111"/>
      <c r="CJ185" s="111"/>
      <c r="CK185" s="111"/>
      <c r="CL185" s="111"/>
      <c r="CM185" s="111"/>
      <c r="CN185" s="111"/>
      <c r="CO185" s="111"/>
      <c r="CP185" s="111"/>
      <c r="CQ185" s="111"/>
      <c r="CR185" s="111"/>
      <c r="CS185" s="111"/>
      <c r="CT185" s="111"/>
      <c r="CU185" s="111"/>
      <c r="CV185" s="111"/>
      <c r="CW185" s="111"/>
      <c r="CX185" s="111"/>
      <c r="CY185" s="111"/>
      <c r="CZ185" s="111"/>
      <c r="DA185" s="111"/>
      <c r="DB185" s="111"/>
      <c r="DC185" s="111"/>
      <c r="DD185" s="111"/>
      <c r="DE185" s="111"/>
      <c r="DF185" s="111"/>
      <c r="DG185" s="111"/>
      <c r="DH185" s="111"/>
      <c r="DI185" s="111"/>
    </row>
    <row r="186" spans="1:113" s="112" customFormat="1" ht="12" hidden="1" x14ac:dyDescent="0.2">
      <c r="A186" s="30" t="s">
        <v>55</v>
      </c>
      <c r="B186" s="150" t="s">
        <v>2813</v>
      </c>
      <c r="C186" s="151"/>
      <c r="D186" s="52"/>
      <c r="E186" s="157"/>
      <c r="F186" s="43" t="s">
        <v>2809</v>
      </c>
      <c r="G186" s="54"/>
      <c r="H186" s="55"/>
      <c r="I186" s="56"/>
      <c r="J186" s="57"/>
      <c r="K186" s="58"/>
      <c r="L186" s="56"/>
      <c r="M186" s="56" t="str">
        <f>IF(ISNUMBER(H186),L186*H186,IF(ISNUMBER(J186),J186,IF(J186="RATE ONLY",LOWER("RATE ONLY")," ")))</f>
        <v xml:space="preserve"> </v>
      </c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/>
      <c r="BA186" s="111"/>
      <c r="BB186" s="111"/>
      <c r="BC186" s="111"/>
      <c r="BD186" s="111"/>
      <c r="BE186" s="111"/>
      <c r="BF186" s="111"/>
      <c r="BG186" s="111"/>
      <c r="BH186" s="111"/>
      <c r="BI186" s="111"/>
      <c r="BJ186" s="111"/>
      <c r="BK186" s="111"/>
      <c r="BL186" s="111"/>
      <c r="BM186" s="111"/>
      <c r="BN186" s="111"/>
      <c r="BO186" s="111"/>
      <c r="BP186" s="111"/>
      <c r="BQ186" s="111"/>
      <c r="BR186" s="111"/>
      <c r="BS186" s="111"/>
      <c r="BT186" s="111"/>
      <c r="BU186" s="111"/>
      <c r="BV186" s="111"/>
      <c r="BW186" s="111"/>
      <c r="BX186" s="111"/>
      <c r="BY186" s="111"/>
      <c r="BZ186" s="111"/>
      <c r="CA186" s="111"/>
      <c r="CB186" s="111"/>
      <c r="CC186" s="111"/>
      <c r="CD186" s="111"/>
      <c r="CE186" s="111"/>
      <c r="CF186" s="111"/>
      <c r="CG186" s="111"/>
      <c r="CH186" s="111"/>
      <c r="CI186" s="111"/>
      <c r="CJ186" s="111"/>
      <c r="CK186" s="111"/>
      <c r="CL186" s="111"/>
      <c r="CM186" s="111"/>
      <c r="CN186" s="111"/>
      <c r="CO186" s="111"/>
      <c r="CP186" s="111"/>
      <c r="CQ186" s="111"/>
      <c r="CR186" s="111"/>
      <c r="CS186" s="111"/>
      <c r="CT186" s="111"/>
      <c r="CU186" s="111"/>
      <c r="CV186" s="111"/>
      <c r="CW186" s="111"/>
      <c r="CX186" s="111"/>
      <c r="CY186" s="111"/>
      <c r="CZ186" s="111"/>
      <c r="DA186" s="111"/>
      <c r="DB186" s="111"/>
      <c r="DC186" s="111"/>
      <c r="DD186" s="111"/>
      <c r="DE186" s="111"/>
      <c r="DF186" s="111"/>
      <c r="DG186" s="111"/>
      <c r="DH186" s="111"/>
      <c r="DI186" s="111"/>
    </row>
    <row r="187" spans="1:113" s="112" customFormat="1" hidden="1" x14ac:dyDescent="0.2">
      <c r="A187" s="30"/>
      <c r="B187" s="42"/>
      <c r="C187" s="51"/>
      <c r="D187" s="52"/>
      <c r="E187" s="51"/>
      <c r="F187" s="53"/>
      <c r="G187" s="103"/>
      <c r="H187" s="45"/>
      <c r="I187" s="104"/>
      <c r="J187" s="105"/>
      <c r="K187" s="48"/>
      <c r="L187" s="106"/>
      <c r="M187" s="104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  <c r="BH187" s="111"/>
      <c r="BI187" s="111"/>
      <c r="BJ187" s="111"/>
      <c r="BK187" s="111"/>
      <c r="BL187" s="111"/>
      <c r="BM187" s="111"/>
      <c r="BN187" s="111"/>
      <c r="BO187" s="111"/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11"/>
      <c r="BZ187" s="111"/>
      <c r="CA187" s="111"/>
      <c r="CB187" s="111"/>
      <c r="CC187" s="111"/>
      <c r="CD187" s="111"/>
      <c r="CE187" s="111"/>
      <c r="CF187" s="111"/>
      <c r="CG187" s="111"/>
      <c r="CH187" s="111"/>
      <c r="CI187" s="111"/>
      <c r="CJ187" s="111"/>
      <c r="CK187" s="111"/>
      <c r="CL187" s="111"/>
      <c r="CM187" s="111"/>
      <c r="CN187" s="111"/>
      <c r="CO187" s="111"/>
      <c r="CP187" s="111"/>
      <c r="CQ187" s="111"/>
      <c r="CR187" s="111"/>
      <c r="CS187" s="111"/>
      <c r="CT187" s="111"/>
      <c r="CU187" s="111"/>
      <c r="CV187" s="111"/>
      <c r="CW187" s="111"/>
      <c r="CX187" s="111"/>
      <c r="CY187" s="111"/>
      <c r="CZ187" s="111"/>
      <c r="DA187" s="111"/>
      <c r="DB187" s="111"/>
      <c r="DC187" s="111"/>
      <c r="DD187" s="111"/>
      <c r="DE187" s="111"/>
      <c r="DF187" s="111"/>
      <c r="DG187" s="111"/>
      <c r="DH187" s="111"/>
      <c r="DI187" s="111"/>
    </row>
    <row r="188" spans="1:113" s="112" customFormat="1" ht="34.200000000000003" hidden="1" x14ac:dyDescent="0.2">
      <c r="A188" s="30" t="s">
        <v>3</v>
      </c>
      <c r="B188" s="166"/>
      <c r="C188" s="167" t="s">
        <v>2814</v>
      </c>
      <c r="D188" s="168"/>
      <c r="E188" s="159"/>
      <c r="F188" s="176" t="s">
        <v>4204</v>
      </c>
      <c r="G188" s="162" t="s">
        <v>19</v>
      </c>
      <c r="H188" s="163"/>
      <c r="I188" s="164"/>
      <c r="J188" s="165"/>
      <c r="K188" s="58"/>
      <c r="L188" s="56"/>
      <c r="M188" s="56" t="str">
        <f t="shared" si="3"/>
        <v xml:space="preserve"> </v>
      </c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  <c r="AZ188" s="111"/>
      <c r="BA188" s="111"/>
      <c r="BB188" s="111"/>
      <c r="BC188" s="111"/>
      <c r="BD188" s="111"/>
      <c r="BE188" s="111"/>
      <c r="BF188" s="111"/>
      <c r="BG188" s="111"/>
      <c r="BH188" s="111"/>
      <c r="BI188" s="111"/>
      <c r="BJ188" s="111"/>
      <c r="BK188" s="111"/>
      <c r="BL188" s="111"/>
      <c r="BM188" s="111"/>
      <c r="BN188" s="111"/>
      <c r="BO188" s="111"/>
      <c r="BP188" s="111"/>
      <c r="BQ188" s="111"/>
      <c r="BR188" s="111"/>
      <c r="BS188" s="111"/>
      <c r="BT188" s="111"/>
      <c r="BU188" s="111"/>
      <c r="BV188" s="111"/>
      <c r="BW188" s="111"/>
      <c r="BX188" s="111"/>
      <c r="BY188" s="111"/>
      <c r="BZ188" s="111"/>
      <c r="CA188" s="111"/>
      <c r="CB188" s="111"/>
      <c r="CC188" s="111"/>
      <c r="CD188" s="111"/>
      <c r="CE188" s="111"/>
      <c r="CF188" s="111"/>
      <c r="CG188" s="111"/>
      <c r="CH188" s="111"/>
      <c r="CI188" s="111"/>
      <c r="CJ188" s="111"/>
      <c r="CK188" s="111"/>
      <c r="CL188" s="111"/>
      <c r="CM188" s="111"/>
      <c r="CN188" s="111"/>
      <c r="CO188" s="111"/>
      <c r="CP188" s="111"/>
      <c r="CQ188" s="111"/>
      <c r="CR188" s="111"/>
      <c r="CS188" s="111"/>
      <c r="CT188" s="111"/>
      <c r="CU188" s="111"/>
      <c r="CV188" s="111"/>
      <c r="CW188" s="111"/>
      <c r="CX188" s="111"/>
      <c r="CY188" s="111"/>
      <c r="CZ188" s="111"/>
      <c r="DA188" s="111"/>
      <c r="DB188" s="111"/>
      <c r="DC188" s="111"/>
      <c r="DD188" s="111"/>
      <c r="DE188" s="111"/>
      <c r="DF188" s="111"/>
      <c r="DG188" s="111"/>
      <c r="DH188" s="111"/>
      <c r="DI188" s="111"/>
    </row>
    <row r="189" spans="1:113" s="112" customFormat="1" ht="34.200000000000003" hidden="1" x14ac:dyDescent="0.2">
      <c r="A189" s="30" t="s">
        <v>3</v>
      </c>
      <c r="B189" s="166"/>
      <c r="C189" s="167" t="s">
        <v>2815</v>
      </c>
      <c r="D189" s="168"/>
      <c r="E189" s="159"/>
      <c r="F189" s="176" t="s">
        <v>4205</v>
      </c>
      <c r="G189" s="162" t="s">
        <v>19</v>
      </c>
      <c r="H189" s="163"/>
      <c r="I189" s="164"/>
      <c r="J189" s="165"/>
      <c r="K189" s="58"/>
      <c r="L189" s="56"/>
      <c r="M189" s="56" t="str">
        <f t="shared" si="3"/>
        <v xml:space="preserve"> </v>
      </c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  <c r="BH189" s="111"/>
      <c r="BI189" s="111"/>
      <c r="BJ189" s="111"/>
      <c r="BK189" s="111"/>
      <c r="BL189" s="111"/>
      <c r="BM189" s="111"/>
      <c r="BN189" s="111"/>
      <c r="BO189" s="111"/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1"/>
      <c r="CC189" s="111"/>
      <c r="CD189" s="111"/>
      <c r="CE189" s="111"/>
      <c r="CF189" s="111"/>
      <c r="CG189" s="111"/>
      <c r="CH189" s="111"/>
      <c r="CI189" s="111"/>
      <c r="CJ189" s="111"/>
      <c r="CK189" s="111"/>
      <c r="CL189" s="111"/>
      <c r="CM189" s="111"/>
      <c r="CN189" s="111"/>
      <c r="CO189" s="111"/>
      <c r="CP189" s="111"/>
      <c r="CQ189" s="111"/>
      <c r="CR189" s="111"/>
      <c r="CS189" s="111"/>
      <c r="CT189" s="111"/>
      <c r="CU189" s="111"/>
      <c r="CV189" s="111"/>
      <c r="CW189" s="111"/>
      <c r="CX189" s="111"/>
      <c r="CY189" s="111"/>
      <c r="CZ189" s="111"/>
      <c r="DA189" s="111"/>
      <c r="DB189" s="111"/>
      <c r="DC189" s="111"/>
      <c r="DD189" s="111"/>
      <c r="DE189" s="111"/>
      <c r="DF189" s="111"/>
      <c r="DG189" s="111"/>
      <c r="DH189" s="111"/>
      <c r="DI189" s="111"/>
    </row>
    <row r="190" spans="1:113" s="112" customFormat="1" ht="34.200000000000003" hidden="1" x14ac:dyDescent="0.2">
      <c r="A190" s="30" t="s">
        <v>3</v>
      </c>
      <c r="B190" s="166"/>
      <c r="C190" s="167" t="s">
        <v>3817</v>
      </c>
      <c r="D190" s="168"/>
      <c r="E190" s="159"/>
      <c r="F190" s="176" t="s">
        <v>4206</v>
      </c>
      <c r="G190" s="162" t="s">
        <v>19</v>
      </c>
      <c r="H190" s="163"/>
      <c r="I190" s="164"/>
      <c r="J190" s="165"/>
      <c r="K190" s="58"/>
      <c r="L190" s="56"/>
      <c r="M190" s="56" t="str">
        <f t="shared" si="3"/>
        <v xml:space="preserve"> </v>
      </c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/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111"/>
      <c r="BP190" s="111"/>
      <c r="BQ190" s="111"/>
      <c r="BR190" s="111"/>
      <c r="BS190" s="111"/>
      <c r="BT190" s="111"/>
      <c r="BU190" s="111"/>
      <c r="BV190" s="111"/>
      <c r="BW190" s="111"/>
      <c r="BX190" s="111"/>
      <c r="BY190" s="111"/>
      <c r="BZ190" s="111"/>
      <c r="CA190" s="111"/>
      <c r="CB190" s="111"/>
      <c r="CC190" s="111"/>
      <c r="CD190" s="111"/>
      <c r="CE190" s="111"/>
      <c r="CF190" s="111"/>
      <c r="CG190" s="111"/>
      <c r="CH190" s="111"/>
      <c r="CI190" s="111"/>
      <c r="CJ190" s="111"/>
      <c r="CK190" s="111"/>
      <c r="CL190" s="111"/>
      <c r="CM190" s="111"/>
      <c r="CN190" s="111"/>
      <c r="CO190" s="111"/>
      <c r="CP190" s="111"/>
      <c r="CQ190" s="111"/>
      <c r="CR190" s="111"/>
      <c r="CS190" s="111"/>
      <c r="CT190" s="111"/>
      <c r="CU190" s="111"/>
      <c r="CV190" s="111"/>
      <c r="CW190" s="111"/>
      <c r="CX190" s="111"/>
      <c r="CY190" s="111"/>
      <c r="CZ190" s="111"/>
      <c r="DA190" s="111"/>
      <c r="DB190" s="111"/>
      <c r="DC190" s="111"/>
      <c r="DD190" s="111"/>
      <c r="DE190" s="111"/>
      <c r="DF190" s="111"/>
      <c r="DG190" s="111"/>
      <c r="DH190" s="111"/>
      <c r="DI190" s="111"/>
    </row>
    <row r="191" spans="1:113" s="112" customFormat="1" ht="24" x14ac:dyDescent="0.2">
      <c r="A191" s="30" t="s">
        <v>55</v>
      </c>
      <c r="B191" s="150" t="s">
        <v>2819</v>
      </c>
      <c r="C191" s="151"/>
      <c r="D191" s="52"/>
      <c r="E191" s="157"/>
      <c r="F191" s="43" t="s">
        <v>2816</v>
      </c>
      <c r="G191" s="54"/>
      <c r="H191" s="55"/>
      <c r="I191" s="56"/>
      <c r="J191" s="57"/>
      <c r="K191" s="58"/>
      <c r="L191" s="56"/>
      <c r="M191" s="56" t="str">
        <f>IF(ISNUMBER(H191),L191*H191,IF(ISNUMBER(J191),J191,IF(J191="RATE ONLY",LOWER("RATE ONLY")," ")))</f>
        <v xml:space="preserve"> </v>
      </c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11"/>
      <c r="AU191" s="111"/>
      <c r="AV191" s="111"/>
      <c r="AW191" s="111"/>
      <c r="AX191" s="111"/>
      <c r="AY191" s="111"/>
      <c r="AZ191" s="111"/>
      <c r="BA191" s="111"/>
      <c r="BB191" s="111"/>
      <c r="BC191" s="111"/>
      <c r="BD191" s="111"/>
      <c r="BE191" s="111"/>
      <c r="BF191" s="111"/>
      <c r="BG191" s="111"/>
      <c r="BH191" s="111"/>
      <c r="BI191" s="111"/>
      <c r="BJ191" s="111"/>
      <c r="BK191" s="111"/>
      <c r="BL191" s="111"/>
      <c r="BM191" s="111"/>
      <c r="BN191" s="111"/>
      <c r="BO191" s="111"/>
      <c r="BP191" s="111"/>
      <c r="BQ191" s="111"/>
      <c r="BR191" s="111"/>
      <c r="BS191" s="111"/>
      <c r="BT191" s="111"/>
      <c r="BU191" s="111"/>
      <c r="BV191" s="111"/>
      <c r="BW191" s="111"/>
      <c r="BX191" s="111"/>
      <c r="BY191" s="111"/>
      <c r="BZ191" s="111"/>
      <c r="CA191" s="111"/>
      <c r="CB191" s="111"/>
      <c r="CC191" s="111"/>
      <c r="CD191" s="111"/>
      <c r="CE191" s="111"/>
      <c r="CF191" s="111"/>
      <c r="CG191" s="111"/>
      <c r="CH191" s="111"/>
      <c r="CI191" s="111"/>
      <c r="CJ191" s="111"/>
      <c r="CK191" s="111"/>
      <c r="CL191" s="111"/>
      <c r="CM191" s="111"/>
      <c r="CN191" s="111"/>
      <c r="CO191" s="111"/>
      <c r="CP191" s="111"/>
      <c r="CQ191" s="111"/>
      <c r="CR191" s="111"/>
      <c r="CS191" s="111"/>
      <c r="CT191" s="111"/>
      <c r="CU191" s="111"/>
      <c r="CV191" s="111"/>
      <c r="CW191" s="111"/>
      <c r="CX191" s="111"/>
      <c r="CY191" s="111"/>
      <c r="CZ191" s="111"/>
      <c r="DA191" s="111"/>
      <c r="DB191" s="111"/>
      <c r="DC191" s="111"/>
      <c r="DD191" s="111"/>
      <c r="DE191" s="111"/>
      <c r="DF191" s="111"/>
      <c r="DG191" s="111"/>
      <c r="DH191" s="111"/>
      <c r="DI191" s="111"/>
    </row>
    <row r="192" spans="1:113" s="112" customFormat="1" x14ac:dyDescent="0.2">
      <c r="A192" s="30"/>
      <c r="B192" s="42"/>
      <c r="C192" s="51"/>
      <c r="D192" s="52"/>
      <c r="E192" s="51"/>
      <c r="F192" s="53"/>
      <c r="G192" s="103"/>
      <c r="H192" s="45"/>
      <c r="I192" s="104"/>
      <c r="J192" s="105"/>
      <c r="K192" s="48"/>
      <c r="L192" s="106"/>
      <c r="M192" s="104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  <c r="AZ192" s="111"/>
      <c r="BA192" s="111"/>
      <c r="BB192" s="111"/>
      <c r="BC192" s="111"/>
      <c r="BD192" s="111"/>
      <c r="BE192" s="111"/>
      <c r="BF192" s="111"/>
      <c r="BG192" s="111"/>
      <c r="BH192" s="111"/>
      <c r="BI192" s="111"/>
      <c r="BJ192" s="111"/>
      <c r="BK192" s="111"/>
      <c r="BL192" s="111"/>
      <c r="BM192" s="111"/>
      <c r="BN192" s="111"/>
      <c r="BO192" s="111"/>
      <c r="BP192" s="111"/>
      <c r="BQ192" s="111"/>
      <c r="BR192" s="111"/>
      <c r="BS192" s="111"/>
      <c r="BT192" s="111"/>
      <c r="BU192" s="111"/>
      <c r="BV192" s="111"/>
      <c r="BW192" s="111"/>
      <c r="BX192" s="111"/>
      <c r="BY192" s="111"/>
      <c r="BZ192" s="111"/>
      <c r="CA192" s="111"/>
      <c r="CB192" s="111"/>
      <c r="CC192" s="111"/>
      <c r="CD192" s="111"/>
      <c r="CE192" s="111"/>
      <c r="CF192" s="111"/>
      <c r="CG192" s="111"/>
      <c r="CH192" s="111"/>
      <c r="CI192" s="111"/>
      <c r="CJ192" s="111"/>
      <c r="CK192" s="111"/>
      <c r="CL192" s="111"/>
      <c r="CM192" s="111"/>
      <c r="CN192" s="111"/>
      <c r="CO192" s="111"/>
      <c r="CP192" s="111"/>
      <c r="CQ192" s="111"/>
      <c r="CR192" s="111"/>
      <c r="CS192" s="111"/>
      <c r="CT192" s="111"/>
      <c r="CU192" s="111"/>
      <c r="CV192" s="111"/>
      <c r="CW192" s="111"/>
      <c r="CX192" s="111"/>
      <c r="CY192" s="111"/>
      <c r="CZ192" s="111"/>
      <c r="DA192" s="111"/>
      <c r="DB192" s="111"/>
      <c r="DC192" s="111"/>
      <c r="DD192" s="111"/>
      <c r="DE192" s="111"/>
      <c r="DF192" s="111"/>
      <c r="DG192" s="111"/>
      <c r="DH192" s="111"/>
      <c r="DI192" s="111"/>
    </row>
    <row r="193" spans="1:113" s="112" customFormat="1" hidden="1" x14ac:dyDescent="0.2">
      <c r="A193" s="30" t="s">
        <v>3</v>
      </c>
      <c r="B193" s="166"/>
      <c r="C193" s="167" t="s">
        <v>3818</v>
      </c>
      <c r="D193" s="168"/>
      <c r="E193" s="159"/>
      <c r="F193" s="194" t="s">
        <v>2817</v>
      </c>
      <c r="G193" s="162" t="s">
        <v>8</v>
      </c>
      <c r="H193" s="163"/>
      <c r="I193" s="164"/>
      <c r="J193" s="165"/>
      <c r="K193" s="58"/>
      <c r="L193" s="56"/>
      <c r="M193" s="56" t="str">
        <f t="shared" si="3"/>
        <v xml:space="preserve"> </v>
      </c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/>
      <c r="BA193" s="111"/>
      <c r="BB193" s="111"/>
      <c r="BC193" s="111"/>
      <c r="BD193" s="111"/>
      <c r="BE193" s="111"/>
      <c r="BF193" s="111"/>
      <c r="BG193" s="111"/>
      <c r="BH193" s="111"/>
      <c r="BI193" s="111"/>
      <c r="BJ193" s="111"/>
      <c r="BK193" s="111"/>
      <c r="BL193" s="111"/>
      <c r="BM193" s="111"/>
      <c r="BN193" s="111"/>
      <c r="BO193" s="111"/>
      <c r="BP193" s="111"/>
      <c r="BQ193" s="111"/>
      <c r="BR193" s="111"/>
      <c r="BS193" s="111"/>
      <c r="BT193" s="111"/>
      <c r="BU193" s="111"/>
      <c r="BV193" s="111"/>
      <c r="BW193" s="111"/>
      <c r="BX193" s="111"/>
      <c r="BY193" s="111"/>
      <c r="BZ193" s="111"/>
      <c r="CA193" s="111"/>
      <c r="CB193" s="111"/>
      <c r="CC193" s="111"/>
      <c r="CD193" s="111"/>
      <c r="CE193" s="111"/>
      <c r="CF193" s="111"/>
      <c r="CG193" s="111"/>
      <c r="CH193" s="111"/>
      <c r="CI193" s="111"/>
      <c r="CJ193" s="111"/>
      <c r="CK193" s="111"/>
      <c r="CL193" s="111"/>
      <c r="CM193" s="111"/>
      <c r="CN193" s="111"/>
      <c r="CO193" s="111"/>
      <c r="CP193" s="111"/>
      <c r="CQ193" s="111"/>
      <c r="CR193" s="111"/>
      <c r="CS193" s="111"/>
      <c r="CT193" s="111"/>
      <c r="CU193" s="111"/>
      <c r="CV193" s="111"/>
      <c r="CW193" s="111"/>
      <c r="CX193" s="111"/>
      <c r="CY193" s="111"/>
      <c r="CZ193" s="111"/>
      <c r="DA193" s="111"/>
      <c r="DB193" s="111"/>
      <c r="DC193" s="111"/>
      <c r="DD193" s="111"/>
      <c r="DE193" s="111"/>
      <c r="DF193" s="111"/>
      <c r="DG193" s="111"/>
      <c r="DH193" s="111"/>
      <c r="DI193" s="111"/>
    </row>
    <row r="194" spans="1:113" s="112" customFormat="1" x14ac:dyDescent="0.2">
      <c r="A194" s="30" t="s">
        <v>3</v>
      </c>
      <c r="B194" s="155"/>
      <c r="C194" s="151" t="s">
        <v>3819</v>
      </c>
      <c r="D194" s="52"/>
      <c r="E194" s="157"/>
      <c r="F194" s="53" t="s">
        <v>2818</v>
      </c>
      <c r="G194" s="54" t="s">
        <v>8</v>
      </c>
      <c r="H194" s="55"/>
      <c r="I194" s="56"/>
      <c r="J194" s="57"/>
      <c r="K194" s="58"/>
      <c r="L194" s="56">
        <v>2710</v>
      </c>
      <c r="M194" s="56" t="str">
        <f>IF(ISNUMBER(H194),L194*H194,IF(ISNUMBER(J194),J194,IF(J194="RATE ONLY",LOWER("RATE ONLY")," ")))</f>
        <v xml:space="preserve"> </v>
      </c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  <c r="AK194" s="111"/>
      <c r="AL194" s="111"/>
      <c r="AM194" s="111"/>
      <c r="AN194" s="111"/>
      <c r="AO194" s="111"/>
      <c r="AP194" s="111"/>
      <c r="AQ194" s="111"/>
      <c r="AR194" s="111"/>
      <c r="AS194" s="111"/>
      <c r="AT194" s="111"/>
      <c r="AU194" s="111"/>
      <c r="AV194" s="111"/>
      <c r="AW194" s="111"/>
      <c r="AX194" s="111"/>
      <c r="AY194" s="111"/>
      <c r="AZ194" s="111"/>
      <c r="BA194" s="111"/>
      <c r="BB194" s="111"/>
      <c r="BC194" s="111"/>
      <c r="BD194" s="111"/>
      <c r="BE194" s="111"/>
      <c r="BF194" s="111"/>
      <c r="BG194" s="111"/>
      <c r="BH194" s="111"/>
      <c r="BI194" s="111"/>
      <c r="BJ194" s="111"/>
      <c r="BK194" s="111"/>
      <c r="BL194" s="111"/>
      <c r="BM194" s="111"/>
      <c r="BN194" s="111"/>
      <c r="BO194" s="111"/>
      <c r="BP194" s="111"/>
      <c r="BQ194" s="111"/>
      <c r="BR194" s="111"/>
      <c r="BS194" s="111"/>
      <c r="BT194" s="111"/>
      <c r="BU194" s="111"/>
      <c r="BV194" s="111"/>
      <c r="BW194" s="111"/>
      <c r="BX194" s="111"/>
      <c r="BY194" s="111"/>
      <c r="BZ194" s="111"/>
      <c r="CA194" s="111"/>
      <c r="CB194" s="111"/>
      <c r="CC194" s="111"/>
      <c r="CD194" s="111"/>
      <c r="CE194" s="111"/>
      <c r="CF194" s="111"/>
      <c r="CG194" s="111"/>
      <c r="CH194" s="111"/>
      <c r="CI194" s="111"/>
      <c r="CJ194" s="111"/>
      <c r="CK194" s="111"/>
      <c r="CL194" s="111"/>
      <c r="CM194" s="111"/>
      <c r="CN194" s="111"/>
      <c r="CO194" s="111"/>
      <c r="CP194" s="111"/>
      <c r="CQ194" s="111"/>
      <c r="CR194" s="111"/>
      <c r="CS194" s="111"/>
      <c r="CT194" s="111"/>
      <c r="CU194" s="111"/>
      <c r="CV194" s="111"/>
      <c r="CW194" s="111"/>
      <c r="CX194" s="111"/>
      <c r="CY194" s="111"/>
      <c r="CZ194" s="111"/>
      <c r="DA194" s="111"/>
      <c r="DB194" s="111"/>
      <c r="DC194" s="111"/>
      <c r="DD194" s="111"/>
      <c r="DE194" s="111"/>
      <c r="DF194" s="111"/>
      <c r="DG194" s="111"/>
      <c r="DH194" s="111"/>
      <c r="DI194" s="111"/>
    </row>
    <row r="195" spans="1:113" s="112" customFormat="1" x14ac:dyDescent="0.2">
      <c r="A195" s="30"/>
      <c r="B195" s="42"/>
      <c r="C195" s="51"/>
      <c r="D195" s="52"/>
      <c r="E195" s="51"/>
      <c r="F195" s="53"/>
      <c r="G195" s="103"/>
      <c r="H195" s="45"/>
      <c r="I195" s="104"/>
      <c r="J195" s="105"/>
      <c r="K195" s="48"/>
      <c r="L195" s="106"/>
      <c r="M195" s="104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1"/>
      <c r="AJ195" s="111"/>
      <c r="AK195" s="111"/>
      <c r="AL195" s="111"/>
      <c r="AM195" s="111"/>
      <c r="AN195" s="111"/>
      <c r="AO195" s="111"/>
      <c r="AP195" s="111"/>
      <c r="AQ195" s="111"/>
      <c r="AR195" s="111"/>
      <c r="AS195" s="111"/>
      <c r="AT195" s="111"/>
      <c r="AU195" s="111"/>
      <c r="AV195" s="111"/>
      <c r="AW195" s="111"/>
      <c r="AX195" s="111"/>
      <c r="AY195" s="111"/>
      <c r="AZ195" s="111"/>
      <c r="BA195" s="111"/>
      <c r="BB195" s="111"/>
      <c r="BC195" s="111"/>
      <c r="BD195" s="111"/>
      <c r="BE195" s="111"/>
      <c r="BF195" s="111"/>
      <c r="BG195" s="111"/>
      <c r="BH195" s="111"/>
      <c r="BI195" s="111"/>
      <c r="BJ195" s="111"/>
      <c r="BK195" s="111"/>
      <c r="BL195" s="111"/>
      <c r="BM195" s="111"/>
      <c r="BN195" s="111"/>
      <c r="BO195" s="111"/>
      <c r="BP195" s="111"/>
      <c r="BQ195" s="111"/>
      <c r="BR195" s="111"/>
      <c r="BS195" s="111"/>
      <c r="BT195" s="111"/>
      <c r="BU195" s="111"/>
      <c r="BV195" s="111"/>
      <c r="BW195" s="111"/>
      <c r="BX195" s="111"/>
      <c r="BY195" s="111"/>
      <c r="BZ195" s="111"/>
      <c r="CA195" s="111"/>
      <c r="CB195" s="111"/>
      <c r="CC195" s="111"/>
      <c r="CD195" s="111"/>
      <c r="CE195" s="111"/>
      <c r="CF195" s="111"/>
      <c r="CG195" s="111"/>
      <c r="CH195" s="111"/>
      <c r="CI195" s="111"/>
      <c r="CJ195" s="111"/>
      <c r="CK195" s="111"/>
      <c r="CL195" s="111"/>
      <c r="CM195" s="111"/>
      <c r="CN195" s="111"/>
      <c r="CO195" s="111"/>
      <c r="CP195" s="111"/>
      <c r="CQ195" s="111"/>
      <c r="CR195" s="111"/>
      <c r="CS195" s="111"/>
      <c r="CT195" s="111"/>
      <c r="CU195" s="111"/>
      <c r="CV195" s="111"/>
      <c r="CW195" s="111"/>
      <c r="CX195" s="111"/>
      <c r="CY195" s="111"/>
      <c r="CZ195" s="111"/>
      <c r="DA195" s="111"/>
      <c r="DB195" s="111"/>
      <c r="DC195" s="111"/>
      <c r="DD195" s="111"/>
      <c r="DE195" s="111"/>
      <c r="DF195" s="111"/>
      <c r="DG195" s="111"/>
      <c r="DH195" s="111"/>
      <c r="DI195" s="111"/>
    </row>
    <row r="196" spans="1:113" s="112" customFormat="1" ht="24" hidden="1" x14ac:dyDescent="0.2">
      <c r="A196" s="30" t="s">
        <v>55</v>
      </c>
      <c r="B196" s="150" t="s">
        <v>2820</v>
      </c>
      <c r="C196" s="151"/>
      <c r="D196" s="52"/>
      <c r="E196" s="157"/>
      <c r="F196" s="43" t="s">
        <v>4207</v>
      </c>
      <c r="G196" s="54" t="s">
        <v>26</v>
      </c>
      <c r="H196" s="55"/>
      <c r="I196" s="56"/>
      <c r="J196" s="57"/>
      <c r="K196" s="58"/>
      <c r="L196" s="56"/>
      <c r="M196" s="56" t="str">
        <f>IF(ISNUMBER(H196),L196*H196,IF(ISNUMBER(J196),J196,IF(J196="RATE ONLY",LOWER("RATE ONLY")," ")))</f>
        <v xml:space="preserve"> </v>
      </c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111"/>
      <c r="AJ196" s="111"/>
      <c r="AK196" s="111"/>
      <c r="AL196" s="111"/>
      <c r="AM196" s="111"/>
      <c r="AN196" s="111"/>
      <c r="AO196" s="111"/>
      <c r="AP196" s="111"/>
      <c r="AQ196" s="111"/>
      <c r="AR196" s="111"/>
      <c r="AS196" s="111"/>
      <c r="AT196" s="111"/>
      <c r="AU196" s="111"/>
      <c r="AV196" s="111"/>
      <c r="AW196" s="111"/>
      <c r="AX196" s="111"/>
      <c r="AY196" s="111"/>
      <c r="AZ196" s="111"/>
      <c r="BA196" s="111"/>
      <c r="BB196" s="111"/>
      <c r="BC196" s="111"/>
      <c r="BD196" s="111"/>
      <c r="BE196" s="111"/>
      <c r="BF196" s="111"/>
      <c r="BG196" s="111"/>
      <c r="BH196" s="111"/>
      <c r="BI196" s="111"/>
      <c r="BJ196" s="111"/>
      <c r="BK196" s="111"/>
      <c r="BL196" s="111"/>
      <c r="BM196" s="111"/>
      <c r="BN196" s="111"/>
      <c r="BO196" s="111"/>
      <c r="BP196" s="111"/>
      <c r="BQ196" s="111"/>
      <c r="BR196" s="111"/>
      <c r="BS196" s="111"/>
      <c r="BT196" s="111"/>
      <c r="BU196" s="111"/>
      <c r="BV196" s="111"/>
      <c r="BW196" s="111"/>
      <c r="BX196" s="111"/>
      <c r="BY196" s="111"/>
      <c r="BZ196" s="111"/>
      <c r="CA196" s="111"/>
      <c r="CB196" s="111"/>
      <c r="CC196" s="111"/>
      <c r="CD196" s="111"/>
      <c r="CE196" s="111"/>
      <c r="CF196" s="111"/>
      <c r="CG196" s="111"/>
      <c r="CH196" s="111"/>
      <c r="CI196" s="111"/>
      <c r="CJ196" s="111"/>
      <c r="CK196" s="111"/>
      <c r="CL196" s="111"/>
      <c r="CM196" s="111"/>
      <c r="CN196" s="111"/>
      <c r="CO196" s="111"/>
      <c r="CP196" s="111"/>
      <c r="CQ196" s="111"/>
      <c r="CR196" s="111"/>
      <c r="CS196" s="111"/>
      <c r="CT196" s="111"/>
      <c r="CU196" s="111"/>
      <c r="CV196" s="111"/>
      <c r="CW196" s="111"/>
      <c r="CX196" s="111"/>
      <c r="CY196" s="111"/>
      <c r="CZ196" s="111"/>
      <c r="DA196" s="111"/>
      <c r="DB196" s="111"/>
      <c r="DC196" s="111"/>
      <c r="DD196" s="111"/>
      <c r="DE196" s="111"/>
      <c r="DF196" s="111"/>
      <c r="DG196" s="111"/>
      <c r="DH196" s="111"/>
      <c r="DI196" s="111"/>
    </row>
    <row r="197" spans="1:113" s="112" customFormat="1" hidden="1" x14ac:dyDescent="0.2">
      <c r="A197" s="30"/>
      <c r="B197" s="42"/>
      <c r="C197" s="51"/>
      <c r="D197" s="52"/>
      <c r="E197" s="51"/>
      <c r="F197" s="53"/>
      <c r="G197" s="103"/>
      <c r="H197" s="45"/>
      <c r="I197" s="104"/>
      <c r="J197" s="105"/>
      <c r="K197" s="48"/>
      <c r="L197" s="106"/>
      <c r="M197" s="104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1"/>
      <c r="AI197" s="111"/>
      <c r="AJ197" s="111"/>
      <c r="AK197" s="111"/>
      <c r="AL197" s="111"/>
      <c r="AM197" s="111"/>
      <c r="AN197" s="111"/>
      <c r="AO197" s="111"/>
      <c r="AP197" s="111"/>
      <c r="AQ197" s="111"/>
      <c r="AR197" s="111"/>
      <c r="AS197" s="111"/>
      <c r="AT197" s="111"/>
      <c r="AU197" s="111"/>
      <c r="AV197" s="111"/>
      <c r="AW197" s="111"/>
      <c r="AX197" s="111"/>
      <c r="AY197" s="111"/>
      <c r="AZ197" s="111"/>
      <c r="BA197" s="111"/>
      <c r="BB197" s="111"/>
      <c r="BC197" s="111"/>
      <c r="BD197" s="111"/>
      <c r="BE197" s="111"/>
      <c r="BF197" s="111"/>
      <c r="BG197" s="111"/>
      <c r="BH197" s="111"/>
      <c r="BI197" s="111"/>
      <c r="BJ197" s="111"/>
      <c r="BK197" s="111"/>
      <c r="BL197" s="111"/>
      <c r="BM197" s="111"/>
      <c r="BN197" s="111"/>
      <c r="BO197" s="111"/>
      <c r="BP197" s="111"/>
      <c r="BQ197" s="111"/>
      <c r="BR197" s="111"/>
      <c r="BS197" s="111"/>
      <c r="BT197" s="111"/>
      <c r="BU197" s="111"/>
      <c r="BV197" s="111"/>
      <c r="BW197" s="111"/>
      <c r="BX197" s="111"/>
      <c r="BY197" s="111"/>
      <c r="BZ197" s="111"/>
      <c r="CA197" s="111"/>
      <c r="CB197" s="111"/>
      <c r="CC197" s="111"/>
      <c r="CD197" s="111"/>
      <c r="CE197" s="111"/>
      <c r="CF197" s="111"/>
      <c r="CG197" s="111"/>
      <c r="CH197" s="111"/>
      <c r="CI197" s="111"/>
      <c r="CJ197" s="111"/>
      <c r="CK197" s="111"/>
      <c r="CL197" s="111"/>
      <c r="CM197" s="111"/>
      <c r="CN197" s="111"/>
      <c r="CO197" s="111"/>
      <c r="CP197" s="111"/>
      <c r="CQ197" s="111"/>
      <c r="CR197" s="111"/>
      <c r="CS197" s="111"/>
      <c r="CT197" s="111"/>
      <c r="CU197" s="111"/>
      <c r="CV197" s="111"/>
      <c r="CW197" s="111"/>
      <c r="CX197" s="111"/>
      <c r="CY197" s="111"/>
      <c r="CZ197" s="111"/>
      <c r="DA197" s="111"/>
      <c r="DB197" s="111"/>
      <c r="DC197" s="111"/>
      <c r="DD197" s="111"/>
      <c r="DE197" s="111"/>
      <c r="DF197" s="111"/>
      <c r="DG197" s="111"/>
      <c r="DH197" s="111"/>
      <c r="DI197" s="111"/>
    </row>
    <row r="198" spans="1:113" s="112" customFormat="1" ht="12" x14ac:dyDescent="0.2">
      <c r="A198" s="30" t="s">
        <v>55</v>
      </c>
      <c r="B198" s="150" t="s">
        <v>2821</v>
      </c>
      <c r="C198" s="151"/>
      <c r="D198" s="52"/>
      <c r="E198" s="157"/>
      <c r="F198" s="43" t="s">
        <v>5243</v>
      </c>
      <c r="G198" s="54"/>
      <c r="H198" s="55"/>
      <c r="I198" s="56"/>
      <c r="J198" s="57"/>
      <c r="K198" s="58"/>
      <c r="L198" s="56"/>
      <c r="M198" s="56" t="str">
        <f>IF(ISNUMBER(H198),L198*H198,IF(ISNUMBER(J198),J198,IF(J198="RATE ONLY",LOWER("RATE ONLY")," ")))</f>
        <v xml:space="preserve"> </v>
      </c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  <c r="AE198" s="111"/>
      <c r="AF198" s="111"/>
      <c r="AG198" s="111"/>
      <c r="AH198" s="111"/>
      <c r="AI198" s="111"/>
      <c r="AJ198" s="111"/>
      <c r="AK198" s="111"/>
      <c r="AL198" s="111"/>
      <c r="AM198" s="111"/>
      <c r="AN198" s="111"/>
      <c r="AO198" s="111"/>
      <c r="AP198" s="111"/>
      <c r="AQ198" s="111"/>
      <c r="AR198" s="111"/>
      <c r="AS198" s="111"/>
      <c r="AT198" s="111"/>
      <c r="AU198" s="111"/>
      <c r="AV198" s="111"/>
      <c r="AW198" s="111"/>
      <c r="AX198" s="111"/>
      <c r="AY198" s="111"/>
      <c r="AZ198" s="111"/>
      <c r="BA198" s="111"/>
      <c r="BB198" s="111"/>
      <c r="BC198" s="111"/>
      <c r="BD198" s="111"/>
      <c r="BE198" s="111"/>
      <c r="BF198" s="111"/>
      <c r="BG198" s="111"/>
      <c r="BH198" s="111"/>
      <c r="BI198" s="111"/>
      <c r="BJ198" s="111"/>
      <c r="BK198" s="111"/>
      <c r="BL198" s="111"/>
      <c r="BM198" s="111"/>
      <c r="BN198" s="111"/>
      <c r="BO198" s="111"/>
      <c r="BP198" s="111"/>
      <c r="BQ198" s="111"/>
      <c r="BR198" s="111"/>
      <c r="BS198" s="111"/>
      <c r="BT198" s="111"/>
      <c r="BU198" s="111"/>
      <c r="BV198" s="111"/>
      <c r="BW198" s="111"/>
      <c r="BX198" s="111"/>
      <c r="BY198" s="111"/>
      <c r="BZ198" s="111"/>
      <c r="CA198" s="111"/>
      <c r="CB198" s="111"/>
      <c r="CC198" s="111"/>
      <c r="CD198" s="111"/>
      <c r="CE198" s="111"/>
      <c r="CF198" s="111"/>
      <c r="CG198" s="111"/>
      <c r="CH198" s="111"/>
      <c r="CI198" s="111"/>
      <c r="CJ198" s="111"/>
      <c r="CK198" s="111"/>
      <c r="CL198" s="111"/>
      <c r="CM198" s="111"/>
      <c r="CN198" s="111"/>
      <c r="CO198" s="111"/>
      <c r="CP198" s="111"/>
      <c r="CQ198" s="111"/>
      <c r="CR198" s="111"/>
      <c r="CS198" s="111"/>
      <c r="CT198" s="111"/>
      <c r="CU198" s="111"/>
      <c r="CV198" s="111"/>
      <c r="CW198" s="111"/>
      <c r="CX198" s="111"/>
      <c r="CY198" s="111"/>
      <c r="CZ198" s="111"/>
      <c r="DA198" s="111"/>
      <c r="DB198" s="111"/>
      <c r="DC198" s="111"/>
      <c r="DD198" s="111"/>
      <c r="DE198" s="111"/>
      <c r="DF198" s="111"/>
      <c r="DG198" s="111"/>
      <c r="DH198" s="111"/>
      <c r="DI198" s="111"/>
    </row>
    <row r="199" spans="1:113" s="112" customFormat="1" x14ac:dyDescent="0.2">
      <c r="A199" s="30"/>
      <c r="B199" s="42"/>
      <c r="C199" s="51"/>
      <c r="D199" s="52"/>
      <c r="E199" s="51"/>
      <c r="F199" s="53"/>
      <c r="G199" s="103"/>
      <c r="H199" s="45"/>
      <c r="I199" s="104"/>
      <c r="J199" s="105"/>
      <c r="K199" s="48"/>
      <c r="L199" s="106"/>
      <c r="M199" s="104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111"/>
      <c r="AJ199" s="111"/>
      <c r="AK199" s="111"/>
      <c r="AL199" s="111"/>
      <c r="AM199" s="111"/>
      <c r="AN199" s="111"/>
      <c r="AO199" s="111"/>
      <c r="AP199" s="111"/>
      <c r="AQ199" s="111"/>
      <c r="AR199" s="111"/>
      <c r="AS199" s="111"/>
      <c r="AT199" s="111"/>
      <c r="AU199" s="111"/>
      <c r="AV199" s="111"/>
      <c r="AW199" s="111"/>
      <c r="AX199" s="111"/>
      <c r="AY199" s="111"/>
      <c r="AZ199" s="111"/>
      <c r="BA199" s="111"/>
      <c r="BB199" s="111"/>
      <c r="BC199" s="111"/>
      <c r="BD199" s="111"/>
      <c r="BE199" s="111"/>
      <c r="BF199" s="111"/>
      <c r="BG199" s="111"/>
      <c r="BH199" s="111"/>
      <c r="BI199" s="111"/>
      <c r="BJ199" s="111"/>
      <c r="BK199" s="111"/>
      <c r="BL199" s="111"/>
      <c r="BM199" s="111"/>
      <c r="BN199" s="111"/>
      <c r="BO199" s="111"/>
      <c r="BP199" s="111"/>
      <c r="BQ199" s="111"/>
      <c r="BR199" s="111"/>
      <c r="BS199" s="111"/>
      <c r="BT199" s="111"/>
      <c r="BU199" s="111"/>
      <c r="BV199" s="111"/>
      <c r="BW199" s="111"/>
      <c r="BX199" s="111"/>
      <c r="BY199" s="111"/>
      <c r="BZ199" s="111"/>
      <c r="CA199" s="111"/>
      <c r="CB199" s="111"/>
      <c r="CC199" s="111"/>
      <c r="CD199" s="111"/>
      <c r="CE199" s="111"/>
      <c r="CF199" s="111"/>
      <c r="CG199" s="111"/>
      <c r="CH199" s="111"/>
      <c r="CI199" s="111"/>
      <c r="CJ199" s="111"/>
      <c r="CK199" s="111"/>
      <c r="CL199" s="111"/>
      <c r="CM199" s="111"/>
      <c r="CN199" s="111"/>
      <c r="CO199" s="111"/>
      <c r="CP199" s="111"/>
      <c r="CQ199" s="111"/>
      <c r="CR199" s="111"/>
      <c r="CS199" s="111"/>
      <c r="CT199" s="111"/>
      <c r="CU199" s="111"/>
      <c r="CV199" s="111"/>
      <c r="CW199" s="111"/>
      <c r="CX199" s="111"/>
      <c r="CY199" s="111"/>
      <c r="CZ199" s="111"/>
      <c r="DA199" s="111"/>
      <c r="DB199" s="111"/>
      <c r="DC199" s="111"/>
      <c r="DD199" s="111"/>
      <c r="DE199" s="111"/>
      <c r="DF199" s="111"/>
      <c r="DG199" s="111"/>
      <c r="DH199" s="111"/>
      <c r="DI199" s="111"/>
    </row>
    <row r="200" spans="1:113" s="112" customFormat="1" ht="57" x14ac:dyDescent="0.2">
      <c r="A200" s="30" t="s">
        <v>3</v>
      </c>
      <c r="B200" s="155"/>
      <c r="C200" s="151" t="s">
        <v>5241</v>
      </c>
      <c r="D200" s="52"/>
      <c r="E200" s="157"/>
      <c r="F200" s="53" t="s">
        <v>5189</v>
      </c>
      <c r="G200" s="54" t="s">
        <v>68</v>
      </c>
      <c r="H200" s="55"/>
      <c r="I200" s="56"/>
      <c r="J200" s="57"/>
      <c r="K200" s="58"/>
      <c r="L200" s="56">
        <v>50000</v>
      </c>
      <c r="M200" s="56" t="str">
        <f>IF(ISNUMBER(H200),L200*H200,IF(ISNUMBER(J200),J200,IF(J200="RATE ONLY",LOWER("RATE ONLY")," ")))</f>
        <v xml:space="preserve"> </v>
      </c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  <c r="AE200" s="111"/>
      <c r="AF200" s="111"/>
      <c r="AG200" s="111"/>
      <c r="AH200" s="111"/>
      <c r="AI200" s="111"/>
      <c r="AJ200" s="111"/>
      <c r="AK200" s="111"/>
      <c r="AL200" s="111"/>
      <c r="AM200" s="111"/>
      <c r="AN200" s="111"/>
      <c r="AO200" s="111"/>
      <c r="AP200" s="111"/>
      <c r="AQ200" s="111"/>
      <c r="AR200" s="111"/>
      <c r="AS200" s="111"/>
      <c r="AT200" s="111"/>
      <c r="AU200" s="111"/>
      <c r="AV200" s="111"/>
      <c r="AW200" s="111"/>
      <c r="AX200" s="111"/>
      <c r="AY200" s="111"/>
      <c r="AZ200" s="111"/>
      <c r="BA200" s="111"/>
      <c r="BB200" s="111"/>
      <c r="BC200" s="111"/>
      <c r="BD200" s="111"/>
      <c r="BE200" s="111"/>
      <c r="BF200" s="111"/>
      <c r="BG200" s="111"/>
      <c r="BH200" s="111"/>
      <c r="BI200" s="111"/>
      <c r="BJ200" s="111"/>
      <c r="BK200" s="111"/>
      <c r="BL200" s="111"/>
      <c r="BM200" s="111"/>
      <c r="BN200" s="111"/>
      <c r="BO200" s="111"/>
      <c r="BP200" s="111"/>
      <c r="BQ200" s="111"/>
      <c r="BR200" s="111"/>
      <c r="BS200" s="111"/>
      <c r="BT200" s="111"/>
      <c r="BU200" s="111"/>
      <c r="BV200" s="111"/>
      <c r="BW200" s="111"/>
      <c r="BX200" s="111"/>
      <c r="BY200" s="111"/>
      <c r="BZ200" s="111"/>
      <c r="CA200" s="111"/>
      <c r="CB200" s="111"/>
      <c r="CC200" s="111"/>
      <c r="CD200" s="111"/>
      <c r="CE200" s="111"/>
      <c r="CF200" s="111"/>
      <c r="CG200" s="111"/>
      <c r="CH200" s="111"/>
      <c r="CI200" s="111"/>
      <c r="CJ200" s="111"/>
      <c r="CK200" s="111"/>
      <c r="CL200" s="111"/>
      <c r="CM200" s="111"/>
      <c r="CN200" s="111"/>
      <c r="CO200" s="111"/>
      <c r="CP200" s="111"/>
      <c r="CQ200" s="111"/>
      <c r="CR200" s="111"/>
      <c r="CS200" s="111"/>
      <c r="CT200" s="111"/>
      <c r="CU200" s="111"/>
      <c r="CV200" s="111"/>
      <c r="CW200" s="111"/>
      <c r="CX200" s="111"/>
      <c r="CY200" s="111"/>
      <c r="CZ200" s="111"/>
      <c r="DA200" s="111"/>
      <c r="DB200" s="111"/>
      <c r="DC200" s="111"/>
      <c r="DD200" s="111"/>
      <c r="DE200" s="111"/>
      <c r="DF200" s="111"/>
      <c r="DG200" s="111"/>
      <c r="DH200" s="111"/>
      <c r="DI200" s="111"/>
    </row>
    <row r="201" spans="1:113" s="112" customFormat="1" x14ac:dyDescent="0.2">
      <c r="A201" s="30"/>
      <c r="B201" s="42"/>
      <c r="C201" s="51"/>
      <c r="D201" s="52"/>
      <c r="E201" s="51"/>
      <c r="F201" s="53"/>
      <c r="G201" s="103"/>
      <c r="H201" s="45"/>
      <c r="I201" s="104"/>
      <c r="J201" s="105"/>
      <c r="K201" s="48"/>
      <c r="L201" s="106"/>
      <c r="M201" s="104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1"/>
      <c r="AI201" s="111"/>
      <c r="AJ201" s="111"/>
      <c r="AK201" s="111"/>
      <c r="AL201" s="111"/>
      <c r="AM201" s="111"/>
      <c r="AN201" s="111"/>
      <c r="AO201" s="111"/>
      <c r="AP201" s="111"/>
      <c r="AQ201" s="111"/>
      <c r="AR201" s="111"/>
      <c r="AS201" s="111"/>
      <c r="AT201" s="111"/>
      <c r="AU201" s="111"/>
      <c r="AV201" s="111"/>
      <c r="AW201" s="111"/>
      <c r="AX201" s="111"/>
      <c r="AY201" s="111"/>
      <c r="AZ201" s="111"/>
      <c r="BA201" s="111"/>
      <c r="BB201" s="111"/>
      <c r="BC201" s="111"/>
      <c r="BD201" s="111"/>
      <c r="BE201" s="111"/>
      <c r="BF201" s="111"/>
      <c r="BG201" s="111"/>
      <c r="BH201" s="111"/>
      <c r="BI201" s="111"/>
      <c r="BJ201" s="111"/>
      <c r="BK201" s="111"/>
      <c r="BL201" s="111"/>
      <c r="BM201" s="111"/>
      <c r="BN201" s="111"/>
      <c r="BO201" s="111"/>
      <c r="BP201" s="111"/>
      <c r="BQ201" s="111"/>
      <c r="BR201" s="111"/>
      <c r="BS201" s="111"/>
      <c r="BT201" s="111"/>
      <c r="BU201" s="111"/>
      <c r="BV201" s="111"/>
      <c r="BW201" s="111"/>
      <c r="BX201" s="111"/>
      <c r="BY201" s="111"/>
      <c r="BZ201" s="111"/>
      <c r="CA201" s="111"/>
      <c r="CB201" s="111"/>
      <c r="CC201" s="111"/>
      <c r="CD201" s="111"/>
      <c r="CE201" s="111"/>
      <c r="CF201" s="111"/>
      <c r="CG201" s="111"/>
      <c r="CH201" s="111"/>
      <c r="CI201" s="111"/>
      <c r="CJ201" s="111"/>
      <c r="CK201" s="111"/>
      <c r="CL201" s="111"/>
      <c r="CM201" s="111"/>
      <c r="CN201" s="111"/>
      <c r="CO201" s="111"/>
      <c r="CP201" s="111"/>
      <c r="CQ201" s="111"/>
      <c r="CR201" s="111"/>
      <c r="CS201" s="111"/>
      <c r="CT201" s="111"/>
      <c r="CU201" s="111"/>
      <c r="CV201" s="111"/>
      <c r="CW201" s="111"/>
      <c r="CX201" s="111"/>
      <c r="CY201" s="111"/>
      <c r="CZ201" s="111"/>
      <c r="DA201" s="111"/>
      <c r="DB201" s="111"/>
      <c r="DC201" s="111"/>
      <c r="DD201" s="111"/>
      <c r="DE201" s="111"/>
      <c r="DF201" s="111"/>
      <c r="DG201" s="111"/>
      <c r="DH201" s="111"/>
      <c r="DI201" s="111"/>
    </row>
    <row r="202" spans="1:113" s="112" customFormat="1" ht="45.6" x14ac:dyDescent="0.2">
      <c r="A202" s="30" t="s">
        <v>3</v>
      </c>
      <c r="B202" s="155"/>
      <c r="C202" s="151" t="s">
        <v>5242</v>
      </c>
      <c r="D202" s="52"/>
      <c r="E202" s="157"/>
      <c r="F202" s="53" t="s">
        <v>5190</v>
      </c>
      <c r="G202" s="54" t="s">
        <v>68</v>
      </c>
      <c r="H202" s="55"/>
      <c r="I202" s="56"/>
      <c r="J202" s="57"/>
      <c r="K202" s="58"/>
      <c r="L202" s="56">
        <v>50000</v>
      </c>
      <c r="M202" s="56" t="str">
        <f>IF(ISNUMBER(H202),L202*H202,IF(ISNUMBER(J202),J202,IF(J202="RATE ONLY",LOWER("RATE ONLY")," ")))</f>
        <v xml:space="preserve"> </v>
      </c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1"/>
      <c r="AJ202" s="111"/>
      <c r="AK202" s="111"/>
      <c r="AL202" s="111"/>
      <c r="AM202" s="111"/>
      <c r="AN202" s="111"/>
      <c r="AO202" s="111"/>
      <c r="AP202" s="111"/>
      <c r="AQ202" s="111"/>
      <c r="AR202" s="111"/>
      <c r="AS202" s="111"/>
      <c r="AT202" s="111"/>
      <c r="AU202" s="111"/>
      <c r="AV202" s="111"/>
      <c r="AW202" s="111"/>
      <c r="AX202" s="111"/>
      <c r="AY202" s="111"/>
      <c r="AZ202" s="111"/>
      <c r="BA202" s="111"/>
      <c r="BB202" s="111"/>
      <c r="BC202" s="111"/>
      <c r="BD202" s="111"/>
      <c r="BE202" s="111"/>
      <c r="BF202" s="111"/>
      <c r="BG202" s="111"/>
      <c r="BH202" s="111"/>
      <c r="BI202" s="111"/>
      <c r="BJ202" s="111"/>
      <c r="BK202" s="111"/>
      <c r="BL202" s="111"/>
      <c r="BM202" s="111"/>
      <c r="BN202" s="111"/>
      <c r="BO202" s="111"/>
      <c r="BP202" s="111"/>
      <c r="BQ202" s="111"/>
      <c r="BR202" s="111"/>
      <c r="BS202" s="111"/>
      <c r="BT202" s="111"/>
      <c r="BU202" s="111"/>
      <c r="BV202" s="111"/>
      <c r="BW202" s="111"/>
      <c r="BX202" s="111"/>
      <c r="BY202" s="111"/>
      <c r="BZ202" s="111"/>
      <c r="CA202" s="111"/>
      <c r="CB202" s="111"/>
      <c r="CC202" s="111"/>
      <c r="CD202" s="111"/>
      <c r="CE202" s="111"/>
      <c r="CF202" s="111"/>
      <c r="CG202" s="111"/>
      <c r="CH202" s="111"/>
      <c r="CI202" s="111"/>
      <c r="CJ202" s="111"/>
      <c r="CK202" s="111"/>
      <c r="CL202" s="111"/>
      <c r="CM202" s="111"/>
      <c r="CN202" s="111"/>
      <c r="CO202" s="111"/>
      <c r="CP202" s="111"/>
      <c r="CQ202" s="111"/>
      <c r="CR202" s="111"/>
      <c r="CS202" s="111"/>
      <c r="CT202" s="111"/>
      <c r="CU202" s="111"/>
      <c r="CV202" s="111"/>
      <c r="CW202" s="111"/>
      <c r="CX202" s="111"/>
      <c r="CY202" s="111"/>
      <c r="CZ202" s="111"/>
      <c r="DA202" s="111"/>
      <c r="DB202" s="111"/>
      <c r="DC202" s="111"/>
      <c r="DD202" s="111"/>
      <c r="DE202" s="111"/>
      <c r="DF202" s="111"/>
      <c r="DG202" s="111"/>
      <c r="DH202" s="111"/>
      <c r="DI202" s="111"/>
    </row>
    <row r="203" spans="1:113" s="112" customFormat="1" x14ac:dyDescent="0.2">
      <c r="A203" s="30"/>
      <c r="B203" s="42"/>
      <c r="C203" s="51"/>
      <c r="D203" s="52"/>
      <c r="E203" s="51"/>
      <c r="F203" s="53"/>
      <c r="G203" s="103"/>
      <c r="H203" s="45"/>
      <c r="I203" s="104"/>
      <c r="J203" s="105"/>
      <c r="K203" s="48"/>
      <c r="L203" s="106"/>
      <c r="M203" s="104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111"/>
      <c r="AM203" s="111"/>
      <c r="AN203" s="111"/>
      <c r="AO203" s="111"/>
      <c r="AP203" s="111"/>
      <c r="AQ203" s="111"/>
      <c r="AR203" s="111"/>
      <c r="AS203" s="111"/>
      <c r="AT203" s="111"/>
      <c r="AU203" s="111"/>
      <c r="AV203" s="111"/>
      <c r="AW203" s="111"/>
      <c r="AX203" s="111"/>
      <c r="AY203" s="111"/>
      <c r="AZ203" s="111"/>
      <c r="BA203" s="111"/>
      <c r="BB203" s="111"/>
      <c r="BC203" s="111"/>
      <c r="BD203" s="111"/>
      <c r="BE203" s="111"/>
      <c r="BF203" s="111"/>
      <c r="BG203" s="111"/>
      <c r="BH203" s="111"/>
      <c r="BI203" s="111"/>
      <c r="BJ203" s="111"/>
      <c r="BK203" s="111"/>
      <c r="BL203" s="111"/>
      <c r="BM203" s="111"/>
      <c r="BN203" s="111"/>
      <c r="BO203" s="111"/>
      <c r="BP203" s="111"/>
      <c r="BQ203" s="111"/>
      <c r="BR203" s="111"/>
      <c r="BS203" s="111"/>
      <c r="BT203" s="111"/>
      <c r="BU203" s="111"/>
      <c r="BV203" s="111"/>
      <c r="BW203" s="111"/>
      <c r="BX203" s="111"/>
      <c r="BY203" s="111"/>
      <c r="BZ203" s="111"/>
      <c r="CA203" s="111"/>
      <c r="CB203" s="111"/>
      <c r="CC203" s="111"/>
      <c r="CD203" s="111"/>
      <c r="CE203" s="111"/>
      <c r="CF203" s="111"/>
      <c r="CG203" s="111"/>
      <c r="CH203" s="111"/>
      <c r="CI203" s="111"/>
      <c r="CJ203" s="111"/>
      <c r="CK203" s="111"/>
      <c r="CL203" s="111"/>
      <c r="CM203" s="111"/>
      <c r="CN203" s="111"/>
      <c r="CO203" s="111"/>
      <c r="CP203" s="111"/>
      <c r="CQ203" s="111"/>
      <c r="CR203" s="111"/>
      <c r="CS203" s="111"/>
      <c r="CT203" s="111"/>
      <c r="CU203" s="111"/>
      <c r="CV203" s="111"/>
      <c r="CW203" s="111"/>
      <c r="CX203" s="111"/>
      <c r="CY203" s="111"/>
      <c r="CZ203" s="111"/>
      <c r="DA203" s="111"/>
      <c r="DB203" s="111"/>
      <c r="DC203" s="111"/>
      <c r="DD203" s="111"/>
      <c r="DE203" s="111"/>
      <c r="DF203" s="111"/>
      <c r="DG203" s="111"/>
      <c r="DH203" s="111"/>
      <c r="DI203" s="111"/>
    </row>
    <row r="204" spans="1:113" s="112" customFormat="1" ht="24" hidden="1" x14ac:dyDescent="0.2">
      <c r="A204" s="30" t="s">
        <v>55</v>
      </c>
      <c r="B204" s="150" t="s">
        <v>2823</v>
      </c>
      <c r="C204" s="151"/>
      <c r="D204" s="52"/>
      <c r="E204" s="157"/>
      <c r="F204" s="43" t="s">
        <v>2822</v>
      </c>
      <c r="G204" s="54" t="s">
        <v>68</v>
      </c>
      <c r="H204" s="55"/>
      <c r="I204" s="56"/>
      <c r="J204" s="57"/>
      <c r="K204" s="58"/>
      <c r="L204" s="56"/>
      <c r="M204" s="56" t="str">
        <f>IF(ISNUMBER(H204),L204*H204,IF(ISNUMBER(J204),J204,IF(J204="RATE ONLY",LOWER("RATE ONLY")," ")))</f>
        <v xml:space="preserve"> </v>
      </c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111"/>
      <c r="AM204" s="111"/>
      <c r="AN204" s="111"/>
      <c r="AO204" s="111"/>
      <c r="AP204" s="111"/>
      <c r="AQ204" s="111"/>
      <c r="AR204" s="111"/>
      <c r="AS204" s="111"/>
      <c r="AT204" s="111"/>
      <c r="AU204" s="111"/>
      <c r="AV204" s="111"/>
      <c r="AW204" s="111"/>
      <c r="AX204" s="111"/>
      <c r="AY204" s="111"/>
      <c r="AZ204" s="111"/>
      <c r="BA204" s="111"/>
      <c r="BB204" s="111"/>
      <c r="BC204" s="111"/>
      <c r="BD204" s="111"/>
      <c r="BE204" s="111"/>
      <c r="BF204" s="111"/>
      <c r="BG204" s="111"/>
      <c r="BH204" s="111"/>
      <c r="BI204" s="111"/>
      <c r="BJ204" s="111"/>
      <c r="BK204" s="111"/>
      <c r="BL204" s="111"/>
      <c r="BM204" s="111"/>
      <c r="BN204" s="111"/>
      <c r="BO204" s="111"/>
      <c r="BP204" s="111"/>
      <c r="BQ204" s="111"/>
      <c r="BR204" s="111"/>
      <c r="BS204" s="111"/>
      <c r="BT204" s="111"/>
      <c r="BU204" s="111"/>
      <c r="BV204" s="111"/>
      <c r="BW204" s="111"/>
      <c r="BX204" s="111"/>
      <c r="BY204" s="111"/>
      <c r="BZ204" s="111"/>
      <c r="CA204" s="111"/>
      <c r="CB204" s="111"/>
      <c r="CC204" s="111"/>
      <c r="CD204" s="111"/>
      <c r="CE204" s="111"/>
      <c r="CF204" s="111"/>
      <c r="CG204" s="111"/>
      <c r="CH204" s="111"/>
      <c r="CI204" s="111"/>
      <c r="CJ204" s="111"/>
      <c r="CK204" s="111"/>
      <c r="CL204" s="111"/>
      <c r="CM204" s="111"/>
      <c r="CN204" s="111"/>
      <c r="CO204" s="111"/>
      <c r="CP204" s="111"/>
      <c r="CQ204" s="111"/>
      <c r="CR204" s="111"/>
      <c r="CS204" s="111"/>
      <c r="CT204" s="111"/>
      <c r="CU204" s="111"/>
      <c r="CV204" s="111"/>
      <c r="CW204" s="111"/>
      <c r="CX204" s="111"/>
      <c r="CY204" s="111"/>
      <c r="CZ204" s="111"/>
      <c r="DA204" s="111"/>
      <c r="DB204" s="111"/>
      <c r="DC204" s="111"/>
      <c r="DD204" s="111"/>
      <c r="DE204" s="111"/>
      <c r="DF204" s="111"/>
      <c r="DG204" s="111"/>
      <c r="DH204" s="111"/>
      <c r="DI204" s="111"/>
    </row>
    <row r="205" spans="1:113" s="112" customFormat="1" hidden="1" x14ac:dyDescent="0.2">
      <c r="A205" s="30"/>
      <c r="B205" s="42"/>
      <c r="C205" s="51"/>
      <c r="D205" s="52"/>
      <c r="E205" s="51"/>
      <c r="F205" s="53"/>
      <c r="G205" s="103"/>
      <c r="H205" s="45"/>
      <c r="I205" s="104"/>
      <c r="J205" s="105"/>
      <c r="K205" s="48"/>
      <c r="L205" s="106"/>
      <c r="M205" s="104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111"/>
      <c r="AJ205" s="111"/>
      <c r="AK205" s="111"/>
      <c r="AL205" s="111"/>
      <c r="AM205" s="111"/>
      <c r="AN205" s="111"/>
      <c r="AO205" s="111"/>
      <c r="AP205" s="111"/>
      <c r="AQ205" s="111"/>
      <c r="AR205" s="111"/>
      <c r="AS205" s="111"/>
      <c r="AT205" s="111"/>
      <c r="AU205" s="111"/>
      <c r="AV205" s="111"/>
      <c r="AW205" s="111"/>
      <c r="AX205" s="111"/>
      <c r="AY205" s="111"/>
      <c r="AZ205" s="111"/>
      <c r="BA205" s="111"/>
      <c r="BB205" s="111"/>
      <c r="BC205" s="111"/>
      <c r="BD205" s="111"/>
      <c r="BE205" s="111"/>
      <c r="BF205" s="111"/>
      <c r="BG205" s="111"/>
      <c r="BH205" s="111"/>
      <c r="BI205" s="111"/>
      <c r="BJ205" s="111"/>
      <c r="BK205" s="111"/>
      <c r="BL205" s="111"/>
      <c r="BM205" s="111"/>
      <c r="BN205" s="111"/>
      <c r="BO205" s="111"/>
      <c r="BP205" s="111"/>
      <c r="BQ205" s="111"/>
      <c r="BR205" s="111"/>
      <c r="BS205" s="111"/>
      <c r="BT205" s="111"/>
      <c r="BU205" s="111"/>
      <c r="BV205" s="111"/>
      <c r="BW205" s="111"/>
      <c r="BX205" s="111"/>
      <c r="BY205" s="111"/>
      <c r="BZ205" s="111"/>
      <c r="CA205" s="111"/>
      <c r="CB205" s="111"/>
      <c r="CC205" s="111"/>
      <c r="CD205" s="111"/>
      <c r="CE205" s="111"/>
      <c r="CF205" s="111"/>
      <c r="CG205" s="111"/>
      <c r="CH205" s="111"/>
      <c r="CI205" s="111"/>
      <c r="CJ205" s="111"/>
      <c r="CK205" s="111"/>
      <c r="CL205" s="111"/>
      <c r="CM205" s="111"/>
      <c r="CN205" s="111"/>
      <c r="CO205" s="111"/>
      <c r="CP205" s="111"/>
      <c r="CQ205" s="111"/>
      <c r="CR205" s="111"/>
      <c r="CS205" s="111"/>
      <c r="CT205" s="111"/>
      <c r="CU205" s="111"/>
      <c r="CV205" s="111"/>
      <c r="CW205" s="111"/>
      <c r="CX205" s="111"/>
      <c r="CY205" s="111"/>
      <c r="CZ205" s="111"/>
      <c r="DA205" s="111"/>
      <c r="DB205" s="111"/>
      <c r="DC205" s="111"/>
      <c r="DD205" s="111"/>
      <c r="DE205" s="111"/>
      <c r="DF205" s="111"/>
      <c r="DG205" s="111"/>
      <c r="DH205" s="111"/>
      <c r="DI205" s="111"/>
    </row>
    <row r="206" spans="1:113" s="112" customFormat="1" ht="12" hidden="1" x14ac:dyDescent="0.2">
      <c r="A206" s="30" t="s">
        <v>55</v>
      </c>
      <c r="B206" s="150" t="s">
        <v>3820</v>
      </c>
      <c r="C206" s="151"/>
      <c r="D206" s="52"/>
      <c r="E206" s="157"/>
      <c r="F206" s="43" t="s">
        <v>4208</v>
      </c>
      <c r="G206" s="54" t="s">
        <v>19</v>
      </c>
      <c r="H206" s="55"/>
      <c r="I206" s="56"/>
      <c r="J206" s="57"/>
      <c r="K206" s="58"/>
      <c r="L206" s="56"/>
      <c r="M206" s="56" t="str">
        <f>IF(ISNUMBER(H206),L206*H206,IF(ISNUMBER(J206),J206,IF(J206="RATE ONLY",LOWER("RATE ONLY")," ")))</f>
        <v xml:space="preserve"> </v>
      </c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111"/>
      <c r="AJ206" s="111"/>
      <c r="AK206" s="111"/>
      <c r="AL206" s="111"/>
      <c r="AM206" s="111"/>
      <c r="AN206" s="111"/>
      <c r="AO206" s="111"/>
      <c r="AP206" s="111"/>
      <c r="AQ206" s="111"/>
      <c r="AR206" s="111"/>
      <c r="AS206" s="111"/>
      <c r="AT206" s="111"/>
      <c r="AU206" s="111"/>
      <c r="AV206" s="111"/>
      <c r="AW206" s="111"/>
      <c r="AX206" s="111"/>
      <c r="AY206" s="111"/>
      <c r="AZ206" s="111"/>
      <c r="BA206" s="111"/>
      <c r="BB206" s="111"/>
      <c r="BC206" s="111"/>
      <c r="BD206" s="111"/>
      <c r="BE206" s="111"/>
      <c r="BF206" s="111"/>
      <c r="BG206" s="111"/>
      <c r="BH206" s="111"/>
      <c r="BI206" s="111"/>
      <c r="BJ206" s="111"/>
      <c r="BK206" s="111"/>
      <c r="BL206" s="111"/>
      <c r="BM206" s="111"/>
      <c r="BN206" s="111"/>
      <c r="BO206" s="111"/>
      <c r="BP206" s="111"/>
      <c r="BQ206" s="111"/>
      <c r="BR206" s="111"/>
      <c r="BS206" s="111"/>
      <c r="BT206" s="111"/>
      <c r="BU206" s="111"/>
      <c r="BV206" s="111"/>
      <c r="BW206" s="111"/>
      <c r="BX206" s="111"/>
      <c r="BY206" s="111"/>
      <c r="BZ206" s="111"/>
      <c r="CA206" s="111"/>
      <c r="CB206" s="111"/>
      <c r="CC206" s="111"/>
      <c r="CD206" s="111"/>
      <c r="CE206" s="111"/>
      <c r="CF206" s="111"/>
      <c r="CG206" s="111"/>
      <c r="CH206" s="111"/>
      <c r="CI206" s="111"/>
      <c r="CJ206" s="111"/>
      <c r="CK206" s="111"/>
      <c r="CL206" s="111"/>
      <c r="CM206" s="111"/>
      <c r="CN206" s="111"/>
      <c r="CO206" s="111"/>
      <c r="CP206" s="111"/>
      <c r="CQ206" s="111"/>
      <c r="CR206" s="111"/>
      <c r="CS206" s="111"/>
      <c r="CT206" s="111"/>
      <c r="CU206" s="111"/>
      <c r="CV206" s="111"/>
      <c r="CW206" s="111"/>
      <c r="CX206" s="111"/>
      <c r="CY206" s="111"/>
      <c r="CZ206" s="111"/>
      <c r="DA206" s="111"/>
      <c r="DB206" s="111"/>
      <c r="DC206" s="111"/>
      <c r="DD206" s="111"/>
      <c r="DE206" s="111"/>
      <c r="DF206" s="111"/>
      <c r="DG206" s="111"/>
      <c r="DH206" s="111"/>
      <c r="DI206" s="111"/>
    </row>
    <row r="207" spans="1:113" s="112" customFormat="1" hidden="1" x14ac:dyDescent="0.2">
      <c r="A207" s="30"/>
      <c r="B207" s="42"/>
      <c r="C207" s="51"/>
      <c r="D207" s="52"/>
      <c r="E207" s="51"/>
      <c r="F207" s="53"/>
      <c r="G207" s="103"/>
      <c r="H207" s="45"/>
      <c r="I207" s="104"/>
      <c r="J207" s="105"/>
      <c r="K207" s="48"/>
      <c r="L207" s="106"/>
      <c r="M207" s="104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  <c r="AE207" s="111"/>
      <c r="AF207" s="111"/>
      <c r="AG207" s="111"/>
      <c r="AH207" s="111"/>
      <c r="AI207" s="111"/>
      <c r="AJ207" s="111"/>
      <c r="AK207" s="111"/>
      <c r="AL207" s="111"/>
      <c r="AM207" s="111"/>
      <c r="AN207" s="111"/>
      <c r="AO207" s="111"/>
      <c r="AP207" s="111"/>
      <c r="AQ207" s="111"/>
      <c r="AR207" s="111"/>
      <c r="AS207" s="111"/>
      <c r="AT207" s="111"/>
      <c r="AU207" s="111"/>
      <c r="AV207" s="111"/>
      <c r="AW207" s="111"/>
      <c r="AX207" s="111"/>
      <c r="AY207" s="111"/>
      <c r="AZ207" s="111"/>
      <c r="BA207" s="111"/>
      <c r="BB207" s="111"/>
      <c r="BC207" s="111"/>
      <c r="BD207" s="111"/>
      <c r="BE207" s="111"/>
      <c r="BF207" s="111"/>
      <c r="BG207" s="111"/>
      <c r="BH207" s="111"/>
      <c r="BI207" s="111"/>
      <c r="BJ207" s="111"/>
      <c r="BK207" s="111"/>
      <c r="BL207" s="111"/>
      <c r="BM207" s="111"/>
      <c r="BN207" s="111"/>
      <c r="BO207" s="111"/>
      <c r="BP207" s="111"/>
      <c r="BQ207" s="111"/>
      <c r="BR207" s="111"/>
      <c r="BS207" s="111"/>
      <c r="BT207" s="111"/>
      <c r="BU207" s="111"/>
      <c r="BV207" s="111"/>
      <c r="BW207" s="111"/>
      <c r="BX207" s="111"/>
      <c r="BY207" s="111"/>
      <c r="BZ207" s="111"/>
      <c r="CA207" s="111"/>
      <c r="CB207" s="111"/>
      <c r="CC207" s="111"/>
      <c r="CD207" s="111"/>
      <c r="CE207" s="111"/>
      <c r="CF207" s="111"/>
      <c r="CG207" s="111"/>
      <c r="CH207" s="111"/>
      <c r="CI207" s="111"/>
      <c r="CJ207" s="111"/>
      <c r="CK207" s="111"/>
      <c r="CL207" s="111"/>
      <c r="CM207" s="111"/>
      <c r="CN207" s="111"/>
      <c r="CO207" s="111"/>
      <c r="CP207" s="111"/>
      <c r="CQ207" s="111"/>
      <c r="CR207" s="111"/>
      <c r="CS207" s="111"/>
      <c r="CT207" s="111"/>
      <c r="CU207" s="111"/>
      <c r="CV207" s="111"/>
      <c r="CW207" s="111"/>
      <c r="CX207" s="111"/>
      <c r="CY207" s="111"/>
      <c r="CZ207" s="111"/>
      <c r="DA207" s="111"/>
      <c r="DB207" s="111"/>
      <c r="DC207" s="111"/>
      <c r="DD207" s="111"/>
      <c r="DE207" s="111"/>
      <c r="DF207" s="111"/>
      <c r="DG207" s="111"/>
      <c r="DH207" s="111"/>
      <c r="DI207" s="111"/>
    </row>
    <row r="208" spans="1:113" s="112" customFormat="1" x14ac:dyDescent="0.2">
      <c r="A208" s="30"/>
      <c r="B208" s="42"/>
      <c r="C208" s="51"/>
      <c r="D208" s="52"/>
      <c r="E208" s="51"/>
      <c r="F208" s="53"/>
      <c r="G208" s="103"/>
      <c r="H208" s="45"/>
      <c r="I208" s="104"/>
      <c r="J208" s="105"/>
      <c r="K208" s="48"/>
      <c r="L208" s="106"/>
      <c r="M208" s="104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  <c r="AE208" s="111"/>
      <c r="AF208" s="111"/>
      <c r="AG208" s="111"/>
      <c r="AH208" s="111"/>
      <c r="AI208" s="111"/>
      <c r="AJ208" s="111"/>
      <c r="AK208" s="111"/>
      <c r="AL208" s="111"/>
      <c r="AM208" s="111"/>
      <c r="AN208" s="111"/>
      <c r="AO208" s="111"/>
      <c r="AP208" s="111"/>
      <c r="AQ208" s="111"/>
      <c r="AR208" s="111"/>
      <c r="AS208" s="111"/>
      <c r="AT208" s="111"/>
      <c r="AU208" s="111"/>
      <c r="AV208" s="111"/>
      <c r="AW208" s="111"/>
      <c r="AX208" s="111"/>
      <c r="AY208" s="111"/>
      <c r="AZ208" s="111"/>
      <c r="BA208" s="111"/>
      <c r="BB208" s="111"/>
      <c r="BC208" s="111"/>
      <c r="BD208" s="111"/>
      <c r="BE208" s="111"/>
      <c r="BF208" s="111"/>
      <c r="BG208" s="111"/>
      <c r="BH208" s="111"/>
      <c r="BI208" s="111"/>
      <c r="BJ208" s="111"/>
      <c r="BK208" s="111"/>
      <c r="BL208" s="111"/>
      <c r="BM208" s="111"/>
      <c r="BN208" s="111"/>
      <c r="BO208" s="111"/>
      <c r="BP208" s="111"/>
      <c r="BQ208" s="111"/>
      <c r="BR208" s="111"/>
      <c r="BS208" s="111"/>
      <c r="BT208" s="111"/>
      <c r="BU208" s="111"/>
      <c r="BV208" s="111"/>
      <c r="BW208" s="111"/>
      <c r="BX208" s="111"/>
      <c r="BY208" s="111"/>
      <c r="BZ208" s="111"/>
      <c r="CA208" s="111"/>
      <c r="CB208" s="111"/>
      <c r="CC208" s="111"/>
      <c r="CD208" s="111"/>
      <c r="CE208" s="111"/>
      <c r="CF208" s="111"/>
      <c r="CG208" s="111"/>
      <c r="CH208" s="111"/>
      <c r="CI208" s="111"/>
      <c r="CJ208" s="111"/>
      <c r="CK208" s="111"/>
      <c r="CL208" s="111"/>
      <c r="CM208" s="111"/>
      <c r="CN208" s="111"/>
      <c r="CO208" s="111"/>
      <c r="CP208" s="111"/>
      <c r="CQ208" s="111"/>
      <c r="CR208" s="111"/>
      <c r="CS208" s="111"/>
      <c r="CT208" s="111"/>
      <c r="CU208" s="111"/>
      <c r="CV208" s="111"/>
      <c r="CW208" s="111"/>
      <c r="CX208" s="111"/>
      <c r="CY208" s="111"/>
      <c r="CZ208" s="111"/>
      <c r="DA208" s="111"/>
      <c r="DB208" s="111"/>
      <c r="DC208" s="111"/>
      <c r="DD208" s="111"/>
      <c r="DE208" s="111"/>
      <c r="DF208" s="111"/>
      <c r="DG208" s="111"/>
      <c r="DH208" s="111"/>
      <c r="DI208" s="111"/>
    </row>
    <row r="209" spans="1:113" s="112" customFormat="1" x14ac:dyDescent="0.2">
      <c r="A209" s="30"/>
      <c r="B209" s="42"/>
      <c r="C209" s="51"/>
      <c r="D209" s="52"/>
      <c r="E209" s="51"/>
      <c r="F209" s="53"/>
      <c r="G209" s="103"/>
      <c r="H209" s="45"/>
      <c r="I209" s="104"/>
      <c r="J209" s="105"/>
      <c r="K209" s="48"/>
      <c r="L209" s="106"/>
      <c r="M209" s="104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  <c r="AE209" s="111"/>
      <c r="AF209" s="111"/>
      <c r="AG209" s="111"/>
      <c r="AH209" s="111"/>
      <c r="AI209" s="111"/>
      <c r="AJ209" s="111"/>
      <c r="AK209" s="111"/>
      <c r="AL209" s="111"/>
      <c r="AM209" s="111"/>
      <c r="AN209" s="111"/>
      <c r="AO209" s="111"/>
      <c r="AP209" s="111"/>
      <c r="AQ209" s="111"/>
      <c r="AR209" s="111"/>
      <c r="AS209" s="111"/>
      <c r="AT209" s="111"/>
      <c r="AU209" s="111"/>
      <c r="AV209" s="111"/>
      <c r="AW209" s="111"/>
      <c r="AX209" s="111"/>
      <c r="AY209" s="111"/>
      <c r="AZ209" s="111"/>
      <c r="BA209" s="111"/>
      <c r="BB209" s="111"/>
      <c r="BC209" s="111"/>
      <c r="BD209" s="111"/>
      <c r="BE209" s="111"/>
      <c r="BF209" s="111"/>
      <c r="BG209" s="111"/>
      <c r="BH209" s="111"/>
      <c r="BI209" s="111"/>
      <c r="BJ209" s="111"/>
      <c r="BK209" s="111"/>
      <c r="BL209" s="111"/>
      <c r="BM209" s="111"/>
      <c r="BN209" s="111"/>
      <c r="BO209" s="111"/>
      <c r="BP209" s="111"/>
      <c r="BQ209" s="111"/>
      <c r="BR209" s="111"/>
      <c r="BS209" s="111"/>
      <c r="BT209" s="111"/>
      <c r="BU209" s="111"/>
      <c r="BV209" s="111"/>
      <c r="BW209" s="111"/>
      <c r="BX209" s="111"/>
      <c r="BY209" s="111"/>
      <c r="BZ209" s="111"/>
      <c r="CA209" s="111"/>
      <c r="CB209" s="111"/>
      <c r="CC209" s="111"/>
      <c r="CD209" s="111"/>
      <c r="CE209" s="111"/>
      <c r="CF209" s="111"/>
      <c r="CG209" s="111"/>
      <c r="CH209" s="111"/>
      <c r="CI209" s="111"/>
      <c r="CJ209" s="111"/>
      <c r="CK209" s="111"/>
      <c r="CL209" s="111"/>
      <c r="CM209" s="111"/>
      <c r="CN209" s="111"/>
      <c r="CO209" s="111"/>
      <c r="CP209" s="111"/>
      <c r="CQ209" s="111"/>
      <c r="CR209" s="111"/>
      <c r="CS209" s="111"/>
      <c r="CT209" s="111"/>
      <c r="CU209" s="111"/>
      <c r="CV209" s="111"/>
      <c r="CW209" s="111"/>
      <c r="CX209" s="111"/>
      <c r="CY209" s="111"/>
      <c r="CZ209" s="111"/>
      <c r="DA209" s="111"/>
      <c r="DB209" s="111"/>
      <c r="DC209" s="111"/>
      <c r="DD209" s="111"/>
      <c r="DE209" s="111"/>
      <c r="DF209" s="111"/>
      <c r="DG209" s="111"/>
      <c r="DH209" s="111"/>
      <c r="DI209" s="111"/>
    </row>
    <row r="210" spans="1:113" s="112" customFormat="1" x14ac:dyDescent="0.2">
      <c r="A210" s="30"/>
      <c r="B210" s="42"/>
      <c r="C210" s="51"/>
      <c r="D210" s="52"/>
      <c r="E210" s="51"/>
      <c r="F210" s="53"/>
      <c r="G210" s="103"/>
      <c r="H210" s="45"/>
      <c r="I210" s="104"/>
      <c r="J210" s="105"/>
      <c r="K210" s="48"/>
      <c r="L210" s="106"/>
      <c r="M210" s="104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111"/>
      <c r="AJ210" s="111"/>
      <c r="AK210" s="111"/>
      <c r="AL210" s="111"/>
      <c r="AM210" s="111"/>
      <c r="AN210" s="111"/>
      <c r="AO210" s="111"/>
      <c r="AP210" s="111"/>
      <c r="AQ210" s="111"/>
      <c r="AR210" s="111"/>
      <c r="AS210" s="111"/>
      <c r="AT210" s="111"/>
      <c r="AU210" s="111"/>
      <c r="AV210" s="111"/>
      <c r="AW210" s="111"/>
      <c r="AX210" s="111"/>
      <c r="AY210" s="111"/>
      <c r="AZ210" s="111"/>
      <c r="BA210" s="111"/>
      <c r="BB210" s="111"/>
      <c r="BC210" s="111"/>
      <c r="BD210" s="111"/>
      <c r="BE210" s="111"/>
      <c r="BF210" s="111"/>
      <c r="BG210" s="111"/>
      <c r="BH210" s="111"/>
      <c r="BI210" s="111"/>
      <c r="BJ210" s="111"/>
      <c r="BK210" s="111"/>
      <c r="BL210" s="111"/>
      <c r="BM210" s="111"/>
      <c r="BN210" s="111"/>
      <c r="BO210" s="111"/>
      <c r="BP210" s="111"/>
      <c r="BQ210" s="111"/>
      <c r="BR210" s="111"/>
      <c r="BS210" s="111"/>
      <c r="BT210" s="111"/>
      <c r="BU210" s="111"/>
      <c r="BV210" s="111"/>
      <c r="BW210" s="111"/>
      <c r="BX210" s="111"/>
      <c r="BY210" s="111"/>
      <c r="BZ210" s="111"/>
      <c r="CA210" s="111"/>
      <c r="CB210" s="111"/>
      <c r="CC210" s="111"/>
      <c r="CD210" s="111"/>
      <c r="CE210" s="111"/>
      <c r="CF210" s="111"/>
      <c r="CG210" s="111"/>
      <c r="CH210" s="111"/>
      <c r="CI210" s="111"/>
      <c r="CJ210" s="111"/>
      <c r="CK210" s="111"/>
      <c r="CL210" s="111"/>
      <c r="CM210" s="111"/>
      <c r="CN210" s="111"/>
      <c r="CO210" s="111"/>
      <c r="CP210" s="111"/>
      <c r="CQ210" s="111"/>
      <c r="CR210" s="111"/>
      <c r="CS210" s="111"/>
      <c r="CT210" s="111"/>
      <c r="CU210" s="111"/>
      <c r="CV210" s="111"/>
      <c r="CW210" s="111"/>
      <c r="CX210" s="111"/>
      <c r="CY210" s="111"/>
      <c r="CZ210" s="111"/>
      <c r="DA210" s="111"/>
      <c r="DB210" s="111"/>
      <c r="DC210" s="111"/>
      <c r="DD210" s="111"/>
      <c r="DE210" s="111"/>
      <c r="DF210" s="111"/>
      <c r="DG210" s="111"/>
      <c r="DH210" s="111"/>
      <c r="DI210" s="111"/>
    </row>
    <row r="211" spans="1:113" s="112" customFormat="1" x14ac:dyDescent="0.2">
      <c r="A211" s="30"/>
      <c r="B211" s="42"/>
      <c r="C211" s="51"/>
      <c r="D211" s="52"/>
      <c r="E211" s="51"/>
      <c r="F211" s="53"/>
      <c r="G211" s="103"/>
      <c r="H211" s="45"/>
      <c r="I211" s="104"/>
      <c r="J211" s="105"/>
      <c r="K211" s="48"/>
      <c r="L211" s="106"/>
      <c r="M211" s="104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1"/>
      <c r="AK211" s="111"/>
      <c r="AL211" s="111"/>
      <c r="AM211" s="111"/>
      <c r="AN211" s="111"/>
      <c r="AO211" s="111"/>
      <c r="AP211" s="111"/>
      <c r="AQ211" s="111"/>
      <c r="AR211" s="111"/>
      <c r="AS211" s="111"/>
      <c r="AT211" s="111"/>
      <c r="AU211" s="111"/>
      <c r="AV211" s="111"/>
      <c r="AW211" s="111"/>
      <c r="AX211" s="111"/>
      <c r="AY211" s="111"/>
      <c r="AZ211" s="111"/>
      <c r="BA211" s="111"/>
      <c r="BB211" s="111"/>
      <c r="BC211" s="111"/>
      <c r="BD211" s="111"/>
      <c r="BE211" s="111"/>
      <c r="BF211" s="111"/>
      <c r="BG211" s="111"/>
      <c r="BH211" s="111"/>
      <c r="BI211" s="111"/>
      <c r="BJ211" s="111"/>
      <c r="BK211" s="111"/>
      <c r="BL211" s="111"/>
      <c r="BM211" s="111"/>
      <c r="BN211" s="111"/>
      <c r="BO211" s="111"/>
      <c r="BP211" s="111"/>
      <c r="BQ211" s="111"/>
      <c r="BR211" s="111"/>
      <c r="BS211" s="111"/>
      <c r="BT211" s="111"/>
      <c r="BU211" s="111"/>
      <c r="BV211" s="111"/>
      <c r="BW211" s="111"/>
      <c r="BX211" s="111"/>
      <c r="BY211" s="111"/>
      <c r="BZ211" s="111"/>
      <c r="CA211" s="111"/>
      <c r="CB211" s="111"/>
      <c r="CC211" s="111"/>
      <c r="CD211" s="111"/>
      <c r="CE211" s="111"/>
      <c r="CF211" s="111"/>
      <c r="CG211" s="111"/>
      <c r="CH211" s="111"/>
      <c r="CI211" s="111"/>
      <c r="CJ211" s="111"/>
      <c r="CK211" s="111"/>
      <c r="CL211" s="111"/>
      <c r="CM211" s="111"/>
      <c r="CN211" s="111"/>
      <c r="CO211" s="111"/>
      <c r="CP211" s="111"/>
      <c r="CQ211" s="111"/>
      <c r="CR211" s="111"/>
      <c r="CS211" s="111"/>
      <c r="CT211" s="111"/>
      <c r="CU211" s="111"/>
      <c r="CV211" s="111"/>
      <c r="CW211" s="111"/>
      <c r="CX211" s="111"/>
      <c r="CY211" s="111"/>
      <c r="CZ211" s="111"/>
      <c r="DA211" s="111"/>
      <c r="DB211" s="111"/>
      <c r="DC211" s="111"/>
      <c r="DD211" s="111"/>
      <c r="DE211" s="111"/>
      <c r="DF211" s="111"/>
      <c r="DG211" s="111"/>
      <c r="DH211" s="111"/>
      <c r="DI211" s="111"/>
    </row>
    <row r="212" spans="1:113" s="112" customFormat="1" x14ac:dyDescent="0.2">
      <c r="A212" s="30"/>
      <c r="B212" s="42"/>
      <c r="C212" s="51"/>
      <c r="D212" s="52"/>
      <c r="E212" s="51"/>
      <c r="F212" s="53"/>
      <c r="G212" s="103"/>
      <c r="H212" s="45"/>
      <c r="I212" s="104"/>
      <c r="J212" s="105"/>
      <c r="K212" s="48"/>
      <c r="L212" s="106"/>
      <c r="M212" s="104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111"/>
      <c r="AJ212" s="111"/>
      <c r="AK212" s="111"/>
      <c r="AL212" s="111"/>
      <c r="AM212" s="111"/>
      <c r="AN212" s="111"/>
      <c r="AO212" s="111"/>
      <c r="AP212" s="111"/>
      <c r="AQ212" s="111"/>
      <c r="AR212" s="111"/>
      <c r="AS212" s="111"/>
      <c r="AT212" s="111"/>
      <c r="AU212" s="111"/>
      <c r="AV212" s="111"/>
      <c r="AW212" s="111"/>
      <c r="AX212" s="111"/>
      <c r="AY212" s="111"/>
      <c r="AZ212" s="111"/>
      <c r="BA212" s="111"/>
      <c r="BB212" s="111"/>
      <c r="BC212" s="111"/>
      <c r="BD212" s="111"/>
      <c r="BE212" s="111"/>
      <c r="BF212" s="111"/>
      <c r="BG212" s="111"/>
      <c r="BH212" s="111"/>
      <c r="BI212" s="111"/>
      <c r="BJ212" s="111"/>
      <c r="BK212" s="111"/>
      <c r="BL212" s="111"/>
      <c r="BM212" s="111"/>
      <c r="BN212" s="111"/>
      <c r="BO212" s="111"/>
      <c r="BP212" s="111"/>
      <c r="BQ212" s="111"/>
      <c r="BR212" s="111"/>
      <c r="BS212" s="111"/>
      <c r="BT212" s="111"/>
      <c r="BU212" s="111"/>
      <c r="BV212" s="111"/>
      <c r="BW212" s="111"/>
      <c r="BX212" s="111"/>
      <c r="BY212" s="111"/>
      <c r="BZ212" s="111"/>
      <c r="CA212" s="111"/>
      <c r="CB212" s="111"/>
      <c r="CC212" s="111"/>
      <c r="CD212" s="111"/>
      <c r="CE212" s="111"/>
      <c r="CF212" s="111"/>
      <c r="CG212" s="111"/>
      <c r="CH212" s="111"/>
      <c r="CI212" s="111"/>
      <c r="CJ212" s="111"/>
      <c r="CK212" s="111"/>
      <c r="CL212" s="111"/>
      <c r="CM212" s="111"/>
      <c r="CN212" s="111"/>
      <c r="CO212" s="111"/>
      <c r="CP212" s="111"/>
      <c r="CQ212" s="111"/>
      <c r="CR212" s="111"/>
      <c r="CS212" s="111"/>
      <c r="CT212" s="111"/>
      <c r="CU212" s="111"/>
      <c r="CV212" s="111"/>
      <c r="CW212" s="111"/>
      <c r="CX212" s="111"/>
      <c r="CY212" s="111"/>
      <c r="CZ212" s="111"/>
      <c r="DA212" s="111"/>
      <c r="DB212" s="111"/>
      <c r="DC212" s="111"/>
      <c r="DD212" s="111"/>
      <c r="DE212" s="111"/>
      <c r="DF212" s="111"/>
      <c r="DG212" s="111"/>
      <c r="DH212" s="111"/>
      <c r="DI212" s="111"/>
    </row>
    <row r="213" spans="1:113" s="112" customFormat="1" x14ac:dyDescent="0.2">
      <c r="A213" s="30"/>
      <c r="B213" s="42"/>
      <c r="C213" s="51"/>
      <c r="D213" s="52"/>
      <c r="E213" s="51"/>
      <c r="F213" s="53"/>
      <c r="G213" s="103"/>
      <c r="H213" s="45"/>
      <c r="I213" s="104"/>
      <c r="J213" s="105"/>
      <c r="K213" s="48"/>
      <c r="L213" s="106"/>
      <c r="M213" s="104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  <c r="AE213" s="111"/>
      <c r="AF213" s="111"/>
      <c r="AG213" s="111"/>
      <c r="AH213" s="111"/>
      <c r="AI213" s="111"/>
      <c r="AJ213" s="111"/>
      <c r="AK213" s="111"/>
      <c r="AL213" s="111"/>
      <c r="AM213" s="111"/>
      <c r="AN213" s="111"/>
      <c r="AO213" s="111"/>
      <c r="AP213" s="111"/>
      <c r="AQ213" s="111"/>
      <c r="AR213" s="111"/>
      <c r="AS213" s="111"/>
      <c r="AT213" s="111"/>
      <c r="AU213" s="111"/>
      <c r="AV213" s="111"/>
      <c r="AW213" s="111"/>
      <c r="AX213" s="111"/>
      <c r="AY213" s="111"/>
      <c r="AZ213" s="111"/>
      <c r="BA213" s="111"/>
      <c r="BB213" s="111"/>
      <c r="BC213" s="111"/>
      <c r="BD213" s="111"/>
      <c r="BE213" s="111"/>
      <c r="BF213" s="111"/>
      <c r="BG213" s="111"/>
      <c r="BH213" s="111"/>
      <c r="BI213" s="111"/>
      <c r="BJ213" s="111"/>
      <c r="BK213" s="111"/>
      <c r="BL213" s="111"/>
      <c r="BM213" s="111"/>
      <c r="BN213" s="111"/>
      <c r="BO213" s="111"/>
      <c r="BP213" s="111"/>
      <c r="BQ213" s="111"/>
      <c r="BR213" s="111"/>
      <c r="BS213" s="111"/>
      <c r="BT213" s="111"/>
      <c r="BU213" s="111"/>
      <c r="BV213" s="111"/>
      <c r="BW213" s="111"/>
      <c r="BX213" s="111"/>
      <c r="BY213" s="111"/>
      <c r="BZ213" s="111"/>
      <c r="CA213" s="111"/>
      <c r="CB213" s="111"/>
      <c r="CC213" s="111"/>
      <c r="CD213" s="111"/>
      <c r="CE213" s="111"/>
      <c r="CF213" s="111"/>
      <c r="CG213" s="111"/>
      <c r="CH213" s="111"/>
      <c r="CI213" s="111"/>
      <c r="CJ213" s="111"/>
      <c r="CK213" s="111"/>
      <c r="CL213" s="111"/>
      <c r="CM213" s="111"/>
      <c r="CN213" s="111"/>
      <c r="CO213" s="111"/>
      <c r="CP213" s="111"/>
      <c r="CQ213" s="111"/>
      <c r="CR213" s="111"/>
      <c r="CS213" s="111"/>
      <c r="CT213" s="111"/>
      <c r="CU213" s="111"/>
      <c r="CV213" s="111"/>
      <c r="CW213" s="111"/>
      <c r="CX213" s="111"/>
      <c r="CY213" s="111"/>
      <c r="CZ213" s="111"/>
      <c r="DA213" s="111"/>
      <c r="DB213" s="111"/>
      <c r="DC213" s="111"/>
      <c r="DD213" s="111"/>
      <c r="DE213" s="111"/>
      <c r="DF213" s="111"/>
      <c r="DG213" s="111"/>
      <c r="DH213" s="111"/>
      <c r="DI213" s="111"/>
    </row>
    <row r="214" spans="1:113" s="112" customFormat="1" x14ac:dyDescent="0.2">
      <c r="A214" s="30"/>
      <c r="B214" s="42"/>
      <c r="C214" s="51"/>
      <c r="D214" s="52"/>
      <c r="E214" s="51"/>
      <c r="F214" s="53"/>
      <c r="G214" s="103"/>
      <c r="H214" s="45"/>
      <c r="I214" s="104"/>
      <c r="J214" s="105"/>
      <c r="K214" s="48"/>
      <c r="L214" s="106"/>
      <c r="M214" s="104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  <c r="AE214" s="111"/>
      <c r="AF214" s="111"/>
      <c r="AG214" s="111"/>
      <c r="AH214" s="111"/>
      <c r="AI214" s="111"/>
      <c r="AJ214" s="111"/>
      <c r="AK214" s="111"/>
      <c r="AL214" s="111"/>
      <c r="AM214" s="111"/>
      <c r="AN214" s="111"/>
      <c r="AO214" s="111"/>
      <c r="AP214" s="111"/>
      <c r="AQ214" s="111"/>
      <c r="AR214" s="111"/>
      <c r="AS214" s="111"/>
      <c r="AT214" s="111"/>
      <c r="AU214" s="111"/>
      <c r="AV214" s="111"/>
      <c r="AW214" s="111"/>
      <c r="AX214" s="111"/>
      <c r="AY214" s="111"/>
      <c r="AZ214" s="111"/>
      <c r="BA214" s="111"/>
      <c r="BB214" s="111"/>
      <c r="BC214" s="111"/>
      <c r="BD214" s="111"/>
      <c r="BE214" s="111"/>
      <c r="BF214" s="111"/>
      <c r="BG214" s="111"/>
      <c r="BH214" s="111"/>
      <c r="BI214" s="111"/>
      <c r="BJ214" s="111"/>
      <c r="BK214" s="111"/>
      <c r="BL214" s="111"/>
      <c r="BM214" s="111"/>
      <c r="BN214" s="111"/>
      <c r="BO214" s="111"/>
      <c r="BP214" s="111"/>
      <c r="BQ214" s="111"/>
      <c r="BR214" s="111"/>
      <c r="BS214" s="111"/>
      <c r="BT214" s="111"/>
      <c r="BU214" s="111"/>
      <c r="BV214" s="111"/>
      <c r="BW214" s="111"/>
      <c r="BX214" s="111"/>
      <c r="BY214" s="111"/>
      <c r="BZ214" s="111"/>
      <c r="CA214" s="111"/>
      <c r="CB214" s="111"/>
      <c r="CC214" s="111"/>
      <c r="CD214" s="111"/>
      <c r="CE214" s="111"/>
      <c r="CF214" s="111"/>
      <c r="CG214" s="111"/>
      <c r="CH214" s="111"/>
      <c r="CI214" s="111"/>
      <c r="CJ214" s="111"/>
      <c r="CK214" s="111"/>
      <c r="CL214" s="111"/>
      <c r="CM214" s="111"/>
      <c r="CN214" s="111"/>
      <c r="CO214" s="111"/>
      <c r="CP214" s="111"/>
      <c r="CQ214" s="111"/>
      <c r="CR214" s="111"/>
      <c r="CS214" s="111"/>
      <c r="CT214" s="111"/>
      <c r="CU214" s="111"/>
      <c r="CV214" s="111"/>
      <c r="CW214" s="111"/>
      <c r="CX214" s="111"/>
      <c r="CY214" s="111"/>
      <c r="CZ214" s="111"/>
      <c r="DA214" s="111"/>
      <c r="DB214" s="111"/>
      <c r="DC214" s="111"/>
      <c r="DD214" s="111"/>
      <c r="DE214" s="111"/>
      <c r="DF214" s="111"/>
      <c r="DG214" s="111"/>
      <c r="DH214" s="111"/>
      <c r="DI214" s="111"/>
    </row>
    <row r="215" spans="1:113" s="112" customFormat="1" x14ac:dyDescent="0.2">
      <c r="A215" s="30"/>
      <c r="B215" s="42"/>
      <c r="C215" s="51"/>
      <c r="D215" s="52"/>
      <c r="E215" s="51"/>
      <c r="F215" s="53"/>
      <c r="G215" s="103"/>
      <c r="H215" s="45"/>
      <c r="I215" s="104"/>
      <c r="J215" s="105"/>
      <c r="K215" s="48"/>
      <c r="L215" s="106"/>
      <c r="M215" s="104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  <c r="AE215" s="111"/>
      <c r="AF215" s="111"/>
      <c r="AG215" s="111"/>
      <c r="AH215" s="111"/>
      <c r="AI215" s="111"/>
      <c r="AJ215" s="111"/>
      <c r="AK215" s="111"/>
      <c r="AL215" s="111"/>
      <c r="AM215" s="111"/>
      <c r="AN215" s="111"/>
      <c r="AO215" s="111"/>
      <c r="AP215" s="111"/>
      <c r="AQ215" s="111"/>
      <c r="AR215" s="111"/>
      <c r="AS215" s="111"/>
      <c r="AT215" s="111"/>
      <c r="AU215" s="111"/>
      <c r="AV215" s="111"/>
      <c r="AW215" s="111"/>
      <c r="AX215" s="111"/>
      <c r="AY215" s="111"/>
      <c r="AZ215" s="111"/>
      <c r="BA215" s="111"/>
      <c r="BB215" s="111"/>
      <c r="BC215" s="111"/>
      <c r="BD215" s="111"/>
      <c r="BE215" s="111"/>
      <c r="BF215" s="111"/>
      <c r="BG215" s="111"/>
      <c r="BH215" s="111"/>
      <c r="BI215" s="111"/>
      <c r="BJ215" s="111"/>
      <c r="BK215" s="111"/>
      <c r="BL215" s="111"/>
      <c r="BM215" s="111"/>
      <c r="BN215" s="111"/>
      <c r="BO215" s="111"/>
      <c r="BP215" s="111"/>
      <c r="BQ215" s="111"/>
      <c r="BR215" s="111"/>
      <c r="BS215" s="111"/>
      <c r="BT215" s="111"/>
      <c r="BU215" s="111"/>
      <c r="BV215" s="111"/>
      <c r="BW215" s="111"/>
      <c r="BX215" s="111"/>
      <c r="BY215" s="111"/>
      <c r="BZ215" s="111"/>
      <c r="CA215" s="111"/>
      <c r="CB215" s="111"/>
      <c r="CC215" s="111"/>
      <c r="CD215" s="111"/>
      <c r="CE215" s="111"/>
      <c r="CF215" s="111"/>
      <c r="CG215" s="111"/>
      <c r="CH215" s="111"/>
      <c r="CI215" s="111"/>
      <c r="CJ215" s="111"/>
      <c r="CK215" s="111"/>
      <c r="CL215" s="111"/>
      <c r="CM215" s="111"/>
      <c r="CN215" s="111"/>
      <c r="CO215" s="111"/>
      <c r="CP215" s="111"/>
      <c r="CQ215" s="111"/>
      <c r="CR215" s="111"/>
      <c r="CS215" s="111"/>
      <c r="CT215" s="111"/>
      <c r="CU215" s="111"/>
      <c r="CV215" s="111"/>
      <c r="CW215" s="111"/>
      <c r="CX215" s="111"/>
      <c r="CY215" s="111"/>
      <c r="CZ215" s="111"/>
      <c r="DA215" s="111"/>
      <c r="DB215" s="111"/>
      <c r="DC215" s="111"/>
      <c r="DD215" s="111"/>
      <c r="DE215" s="111"/>
      <c r="DF215" s="111"/>
      <c r="DG215" s="111"/>
      <c r="DH215" s="111"/>
      <c r="DI215" s="111"/>
    </row>
    <row r="216" spans="1:113" s="112" customFormat="1" x14ac:dyDescent="0.2">
      <c r="A216" s="30"/>
      <c r="B216" s="42"/>
      <c r="C216" s="51"/>
      <c r="D216" s="52"/>
      <c r="E216" s="51"/>
      <c r="F216" s="53"/>
      <c r="G216" s="103"/>
      <c r="H216" s="45"/>
      <c r="I216" s="104"/>
      <c r="J216" s="105"/>
      <c r="K216" s="48"/>
      <c r="L216" s="106"/>
      <c r="M216" s="104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  <c r="AE216" s="111"/>
      <c r="AF216" s="111"/>
      <c r="AG216" s="111"/>
      <c r="AH216" s="111"/>
      <c r="AI216" s="111"/>
      <c r="AJ216" s="111"/>
      <c r="AK216" s="111"/>
      <c r="AL216" s="111"/>
      <c r="AM216" s="111"/>
      <c r="AN216" s="111"/>
      <c r="AO216" s="111"/>
      <c r="AP216" s="111"/>
      <c r="AQ216" s="111"/>
      <c r="AR216" s="111"/>
      <c r="AS216" s="111"/>
      <c r="AT216" s="111"/>
      <c r="AU216" s="111"/>
      <c r="AV216" s="111"/>
      <c r="AW216" s="111"/>
      <c r="AX216" s="111"/>
      <c r="AY216" s="111"/>
      <c r="AZ216" s="111"/>
      <c r="BA216" s="111"/>
      <c r="BB216" s="111"/>
      <c r="BC216" s="111"/>
      <c r="BD216" s="111"/>
      <c r="BE216" s="111"/>
      <c r="BF216" s="111"/>
      <c r="BG216" s="111"/>
      <c r="BH216" s="111"/>
      <c r="BI216" s="111"/>
      <c r="BJ216" s="111"/>
      <c r="BK216" s="111"/>
      <c r="BL216" s="111"/>
      <c r="BM216" s="111"/>
      <c r="BN216" s="111"/>
      <c r="BO216" s="111"/>
      <c r="BP216" s="111"/>
      <c r="BQ216" s="111"/>
      <c r="BR216" s="111"/>
      <c r="BS216" s="111"/>
      <c r="BT216" s="111"/>
      <c r="BU216" s="111"/>
      <c r="BV216" s="111"/>
      <c r="BW216" s="111"/>
      <c r="BX216" s="111"/>
      <c r="BY216" s="111"/>
      <c r="BZ216" s="111"/>
      <c r="CA216" s="111"/>
      <c r="CB216" s="111"/>
      <c r="CC216" s="111"/>
      <c r="CD216" s="111"/>
      <c r="CE216" s="111"/>
      <c r="CF216" s="111"/>
      <c r="CG216" s="111"/>
      <c r="CH216" s="111"/>
      <c r="CI216" s="111"/>
      <c r="CJ216" s="111"/>
      <c r="CK216" s="111"/>
      <c r="CL216" s="111"/>
      <c r="CM216" s="111"/>
      <c r="CN216" s="111"/>
      <c r="CO216" s="111"/>
      <c r="CP216" s="111"/>
      <c r="CQ216" s="111"/>
      <c r="CR216" s="111"/>
      <c r="CS216" s="111"/>
      <c r="CT216" s="111"/>
      <c r="CU216" s="111"/>
      <c r="CV216" s="111"/>
      <c r="CW216" s="111"/>
      <c r="CX216" s="111"/>
      <c r="CY216" s="111"/>
      <c r="CZ216" s="111"/>
      <c r="DA216" s="111"/>
      <c r="DB216" s="111"/>
      <c r="DC216" s="111"/>
      <c r="DD216" s="111"/>
      <c r="DE216" s="111"/>
      <c r="DF216" s="111"/>
      <c r="DG216" s="111"/>
      <c r="DH216" s="111"/>
      <c r="DI216" s="111"/>
    </row>
    <row r="217" spans="1:113" s="112" customFormat="1" x14ac:dyDescent="0.2">
      <c r="A217" s="30"/>
      <c r="B217" s="42"/>
      <c r="C217" s="51"/>
      <c r="D217" s="52"/>
      <c r="E217" s="51"/>
      <c r="F217" s="53"/>
      <c r="G217" s="103"/>
      <c r="H217" s="45"/>
      <c r="I217" s="104"/>
      <c r="J217" s="105"/>
      <c r="K217" s="48"/>
      <c r="L217" s="106"/>
      <c r="M217" s="104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  <c r="AE217" s="111"/>
      <c r="AF217" s="111"/>
      <c r="AG217" s="111"/>
      <c r="AH217" s="111"/>
      <c r="AI217" s="111"/>
      <c r="AJ217" s="111"/>
      <c r="AK217" s="111"/>
      <c r="AL217" s="111"/>
      <c r="AM217" s="111"/>
      <c r="AN217" s="111"/>
      <c r="AO217" s="111"/>
      <c r="AP217" s="111"/>
      <c r="AQ217" s="111"/>
      <c r="AR217" s="111"/>
      <c r="AS217" s="111"/>
      <c r="AT217" s="111"/>
      <c r="AU217" s="111"/>
      <c r="AV217" s="111"/>
      <c r="AW217" s="111"/>
      <c r="AX217" s="111"/>
      <c r="AY217" s="111"/>
      <c r="AZ217" s="111"/>
      <c r="BA217" s="111"/>
      <c r="BB217" s="111"/>
      <c r="BC217" s="111"/>
      <c r="BD217" s="111"/>
      <c r="BE217" s="111"/>
      <c r="BF217" s="111"/>
      <c r="BG217" s="111"/>
      <c r="BH217" s="111"/>
      <c r="BI217" s="111"/>
      <c r="BJ217" s="111"/>
      <c r="BK217" s="111"/>
      <c r="BL217" s="111"/>
      <c r="BM217" s="111"/>
      <c r="BN217" s="111"/>
      <c r="BO217" s="111"/>
      <c r="BP217" s="111"/>
      <c r="BQ217" s="111"/>
      <c r="BR217" s="111"/>
      <c r="BS217" s="111"/>
      <c r="BT217" s="111"/>
      <c r="BU217" s="111"/>
      <c r="BV217" s="111"/>
      <c r="BW217" s="111"/>
      <c r="BX217" s="111"/>
      <c r="BY217" s="111"/>
      <c r="BZ217" s="111"/>
      <c r="CA217" s="111"/>
      <c r="CB217" s="111"/>
      <c r="CC217" s="111"/>
      <c r="CD217" s="111"/>
      <c r="CE217" s="111"/>
      <c r="CF217" s="111"/>
      <c r="CG217" s="111"/>
      <c r="CH217" s="111"/>
      <c r="CI217" s="111"/>
      <c r="CJ217" s="111"/>
      <c r="CK217" s="111"/>
      <c r="CL217" s="111"/>
      <c r="CM217" s="111"/>
      <c r="CN217" s="111"/>
      <c r="CO217" s="111"/>
      <c r="CP217" s="111"/>
      <c r="CQ217" s="111"/>
      <c r="CR217" s="111"/>
      <c r="CS217" s="111"/>
      <c r="CT217" s="111"/>
      <c r="CU217" s="111"/>
      <c r="CV217" s="111"/>
      <c r="CW217" s="111"/>
      <c r="CX217" s="111"/>
      <c r="CY217" s="111"/>
      <c r="CZ217" s="111"/>
      <c r="DA217" s="111"/>
      <c r="DB217" s="111"/>
      <c r="DC217" s="111"/>
      <c r="DD217" s="111"/>
      <c r="DE217" s="111"/>
      <c r="DF217" s="111"/>
      <c r="DG217" s="111"/>
      <c r="DH217" s="111"/>
      <c r="DI217" s="111"/>
    </row>
    <row r="218" spans="1:113" s="112" customFormat="1" x14ac:dyDescent="0.2">
      <c r="A218" s="30"/>
      <c r="B218" s="42"/>
      <c r="C218" s="51"/>
      <c r="D218" s="52"/>
      <c r="E218" s="51"/>
      <c r="F218" s="53"/>
      <c r="G218" s="103"/>
      <c r="H218" s="45"/>
      <c r="I218" s="104"/>
      <c r="J218" s="105"/>
      <c r="K218" s="48"/>
      <c r="L218" s="106"/>
      <c r="M218" s="104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11"/>
      <c r="AE218" s="111"/>
      <c r="AF218" s="111"/>
      <c r="AG218" s="111"/>
      <c r="AH218" s="111"/>
      <c r="AI218" s="111"/>
      <c r="AJ218" s="111"/>
      <c r="AK218" s="111"/>
      <c r="AL218" s="111"/>
      <c r="AM218" s="111"/>
      <c r="AN218" s="111"/>
      <c r="AO218" s="111"/>
      <c r="AP218" s="111"/>
      <c r="AQ218" s="111"/>
      <c r="AR218" s="111"/>
      <c r="AS218" s="111"/>
      <c r="AT218" s="111"/>
      <c r="AU218" s="111"/>
      <c r="AV218" s="111"/>
      <c r="AW218" s="111"/>
      <c r="AX218" s="111"/>
      <c r="AY218" s="111"/>
      <c r="AZ218" s="111"/>
      <c r="BA218" s="111"/>
      <c r="BB218" s="111"/>
      <c r="BC218" s="111"/>
      <c r="BD218" s="111"/>
      <c r="BE218" s="111"/>
      <c r="BF218" s="111"/>
      <c r="BG218" s="111"/>
      <c r="BH218" s="111"/>
      <c r="BI218" s="111"/>
      <c r="BJ218" s="111"/>
      <c r="BK218" s="111"/>
      <c r="BL218" s="111"/>
      <c r="BM218" s="111"/>
      <c r="BN218" s="111"/>
      <c r="BO218" s="111"/>
      <c r="BP218" s="111"/>
      <c r="BQ218" s="111"/>
      <c r="BR218" s="111"/>
      <c r="BS218" s="111"/>
      <c r="BT218" s="111"/>
      <c r="BU218" s="111"/>
      <c r="BV218" s="111"/>
      <c r="BW218" s="111"/>
      <c r="BX218" s="111"/>
      <c r="BY218" s="111"/>
      <c r="BZ218" s="111"/>
      <c r="CA218" s="111"/>
      <c r="CB218" s="111"/>
      <c r="CC218" s="111"/>
      <c r="CD218" s="111"/>
      <c r="CE218" s="111"/>
      <c r="CF218" s="111"/>
      <c r="CG218" s="111"/>
      <c r="CH218" s="111"/>
      <c r="CI218" s="111"/>
      <c r="CJ218" s="111"/>
      <c r="CK218" s="111"/>
      <c r="CL218" s="111"/>
      <c r="CM218" s="111"/>
      <c r="CN218" s="111"/>
      <c r="CO218" s="111"/>
      <c r="CP218" s="111"/>
      <c r="CQ218" s="111"/>
      <c r="CR218" s="111"/>
      <c r="CS218" s="111"/>
      <c r="CT218" s="111"/>
      <c r="CU218" s="111"/>
      <c r="CV218" s="111"/>
      <c r="CW218" s="111"/>
      <c r="CX218" s="111"/>
      <c r="CY218" s="111"/>
      <c r="CZ218" s="111"/>
      <c r="DA218" s="111"/>
      <c r="DB218" s="111"/>
      <c r="DC218" s="111"/>
      <c r="DD218" s="111"/>
      <c r="DE218" s="111"/>
      <c r="DF218" s="111"/>
      <c r="DG218" s="111"/>
      <c r="DH218" s="111"/>
      <c r="DI218" s="111"/>
    </row>
    <row r="219" spans="1:113" s="112" customFormat="1" x14ac:dyDescent="0.2">
      <c r="A219" s="30"/>
      <c r="B219" s="42"/>
      <c r="C219" s="51"/>
      <c r="D219" s="52"/>
      <c r="E219" s="51"/>
      <c r="F219" s="53"/>
      <c r="G219" s="103"/>
      <c r="H219" s="45"/>
      <c r="I219" s="104"/>
      <c r="J219" s="105"/>
      <c r="K219" s="48"/>
      <c r="L219" s="106"/>
      <c r="M219" s="104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  <c r="AA219" s="111"/>
      <c r="AB219" s="111"/>
      <c r="AC219" s="111"/>
      <c r="AD219" s="111"/>
      <c r="AE219" s="111"/>
      <c r="AF219" s="111"/>
      <c r="AG219" s="111"/>
      <c r="AH219" s="111"/>
      <c r="AI219" s="111"/>
      <c r="AJ219" s="111"/>
      <c r="AK219" s="111"/>
      <c r="AL219" s="111"/>
      <c r="AM219" s="111"/>
      <c r="AN219" s="111"/>
      <c r="AO219" s="111"/>
      <c r="AP219" s="111"/>
      <c r="AQ219" s="111"/>
      <c r="AR219" s="111"/>
      <c r="AS219" s="111"/>
      <c r="AT219" s="111"/>
      <c r="AU219" s="111"/>
      <c r="AV219" s="111"/>
      <c r="AW219" s="111"/>
      <c r="AX219" s="111"/>
      <c r="AY219" s="111"/>
      <c r="AZ219" s="111"/>
      <c r="BA219" s="111"/>
      <c r="BB219" s="111"/>
      <c r="BC219" s="111"/>
      <c r="BD219" s="111"/>
      <c r="BE219" s="111"/>
      <c r="BF219" s="111"/>
      <c r="BG219" s="111"/>
      <c r="BH219" s="111"/>
      <c r="BI219" s="111"/>
      <c r="BJ219" s="111"/>
      <c r="BK219" s="111"/>
      <c r="BL219" s="111"/>
      <c r="BM219" s="111"/>
      <c r="BN219" s="111"/>
      <c r="BO219" s="111"/>
      <c r="BP219" s="111"/>
      <c r="BQ219" s="111"/>
      <c r="BR219" s="111"/>
      <c r="BS219" s="111"/>
      <c r="BT219" s="111"/>
      <c r="BU219" s="111"/>
      <c r="BV219" s="111"/>
      <c r="BW219" s="111"/>
      <c r="BX219" s="111"/>
      <c r="BY219" s="111"/>
      <c r="BZ219" s="111"/>
      <c r="CA219" s="111"/>
      <c r="CB219" s="111"/>
      <c r="CC219" s="111"/>
      <c r="CD219" s="111"/>
      <c r="CE219" s="111"/>
      <c r="CF219" s="111"/>
      <c r="CG219" s="111"/>
      <c r="CH219" s="111"/>
      <c r="CI219" s="111"/>
      <c r="CJ219" s="111"/>
      <c r="CK219" s="111"/>
      <c r="CL219" s="111"/>
      <c r="CM219" s="111"/>
      <c r="CN219" s="111"/>
      <c r="CO219" s="111"/>
      <c r="CP219" s="111"/>
      <c r="CQ219" s="111"/>
      <c r="CR219" s="111"/>
      <c r="CS219" s="111"/>
      <c r="CT219" s="111"/>
      <c r="CU219" s="111"/>
      <c r="CV219" s="111"/>
      <c r="CW219" s="111"/>
      <c r="CX219" s="111"/>
      <c r="CY219" s="111"/>
      <c r="CZ219" s="111"/>
      <c r="DA219" s="111"/>
      <c r="DB219" s="111"/>
      <c r="DC219" s="111"/>
      <c r="DD219" s="111"/>
      <c r="DE219" s="111"/>
      <c r="DF219" s="111"/>
      <c r="DG219" s="111"/>
      <c r="DH219" s="111"/>
      <c r="DI219" s="111"/>
    </row>
    <row r="220" spans="1:113" s="112" customFormat="1" x14ac:dyDescent="0.2">
      <c r="A220" s="30"/>
      <c r="B220" s="42"/>
      <c r="C220" s="51"/>
      <c r="D220" s="52"/>
      <c r="E220" s="51"/>
      <c r="F220" s="53"/>
      <c r="G220" s="103"/>
      <c r="H220" s="45"/>
      <c r="I220" s="104"/>
      <c r="J220" s="105"/>
      <c r="K220" s="48"/>
      <c r="L220" s="106"/>
      <c r="M220" s="104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  <c r="AA220" s="111"/>
      <c r="AB220" s="111"/>
      <c r="AC220" s="111"/>
      <c r="AD220" s="111"/>
      <c r="AE220" s="111"/>
      <c r="AF220" s="111"/>
      <c r="AG220" s="111"/>
      <c r="AH220" s="111"/>
      <c r="AI220" s="111"/>
      <c r="AJ220" s="111"/>
      <c r="AK220" s="111"/>
      <c r="AL220" s="111"/>
      <c r="AM220" s="111"/>
      <c r="AN220" s="111"/>
      <c r="AO220" s="111"/>
      <c r="AP220" s="111"/>
      <c r="AQ220" s="111"/>
      <c r="AR220" s="111"/>
      <c r="AS220" s="111"/>
      <c r="AT220" s="111"/>
      <c r="AU220" s="111"/>
      <c r="AV220" s="111"/>
      <c r="AW220" s="111"/>
      <c r="AX220" s="111"/>
      <c r="AY220" s="111"/>
      <c r="AZ220" s="111"/>
      <c r="BA220" s="111"/>
      <c r="BB220" s="111"/>
      <c r="BC220" s="111"/>
      <c r="BD220" s="111"/>
      <c r="BE220" s="111"/>
      <c r="BF220" s="111"/>
      <c r="BG220" s="111"/>
      <c r="BH220" s="111"/>
      <c r="BI220" s="111"/>
      <c r="BJ220" s="111"/>
      <c r="BK220" s="111"/>
      <c r="BL220" s="111"/>
      <c r="BM220" s="111"/>
      <c r="BN220" s="111"/>
      <c r="BO220" s="111"/>
      <c r="BP220" s="111"/>
      <c r="BQ220" s="111"/>
      <c r="BR220" s="111"/>
      <c r="BS220" s="111"/>
      <c r="BT220" s="111"/>
      <c r="BU220" s="111"/>
      <c r="BV220" s="111"/>
      <c r="BW220" s="111"/>
      <c r="BX220" s="111"/>
      <c r="BY220" s="111"/>
      <c r="BZ220" s="111"/>
      <c r="CA220" s="111"/>
      <c r="CB220" s="111"/>
      <c r="CC220" s="111"/>
      <c r="CD220" s="111"/>
      <c r="CE220" s="111"/>
      <c r="CF220" s="111"/>
      <c r="CG220" s="111"/>
      <c r="CH220" s="111"/>
      <c r="CI220" s="111"/>
      <c r="CJ220" s="111"/>
      <c r="CK220" s="111"/>
      <c r="CL220" s="111"/>
      <c r="CM220" s="111"/>
      <c r="CN220" s="111"/>
      <c r="CO220" s="111"/>
      <c r="CP220" s="111"/>
      <c r="CQ220" s="111"/>
      <c r="CR220" s="111"/>
      <c r="CS220" s="111"/>
      <c r="CT220" s="111"/>
      <c r="CU220" s="111"/>
      <c r="CV220" s="111"/>
      <c r="CW220" s="111"/>
      <c r="CX220" s="111"/>
      <c r="CY220" s="111"/>
      <c r="CZ220" s="111"/>
      <c r="DA220" s="111"/>
      <c r="DB220" s="111"/>
      <c r="DC220" s="111"/>
      <c r="DD220" s="111"/>
      <c r="DE220" s="111"/>
      <c r="DF220" s="111"/>
      <c r="DG220" s="111"/>
      <c r="DH220" s="111"/>
      <c r="DI220" s="111"/>
    </row>
    <row r="221" spans="1:113" s="112" customFormat="1" x14ac:dyDescent="0.2">
      <c r="A221" s="30"/>
      <c r="B221" s="42"/>
      <c r="C221" s="51"/>
      <c r="D221" s="52"/>
      <c r="E221" s="51"/>
      <c r="F221" s="53"/>
      <c r="G221" s="103"/>
      <c r="H221" s="45"/>
      <c r="I221" s="104"/>
      <c r="J221" s="105"/>
      <c r="K221" s="48"/>
      <c r="L221" s="106"/>
      <c r="M221" s="104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  <c r="AA221" s="111"/>
      <c r="AB221" s="111"/>
      <c r="AC221" s="111"/>
      <c r="AD221" s="111"/>
      <c r="AE221" s="111"/>
      <c r="AF221" s="111"/>
      <c r="AG221" s="111"/>
      <c r="AH221" s="111"/>
      <c r="AI221" s="111"/>
      <c r="AJ221" s="111"/>
      <c r="AK221" s="111"/>
      <c r="AL221" s="111"/>
      <c r="AM221" s="111"/>
      <c r="AN221" s="111"/>
      <c r="AO221" s="111"/>
      <c r="AP221" s="111"/>
      <c r="AQ221" s="111"/>
      <c r="AR221" s="111"/>
      <c r="AS221" s="111"/>
      <c r="AT221" s="111"/>
      <c r="AU221" s="111"/>
      <c r="AV221" s="111"/>
      <c r="AW221" s="111"/>
      <c r="AX221" s="111"/>
      <c r="AY221" s="111"/>
      <c r="AZ221" s="111"/>
      <c r="BA221" s="111"/>
      <c r="BB221" s="111"/>
      <c r="BC221" s="111"/>
      <c r="BD221" s="111"/>
      <c r="BE221" s="111"/>
      <c r="BF221" s="111"/>
      <c r="BG221" s="111"/>
      <c r="BH221" s="111"/>
      <c r="BI221" s="111"/>
      <c r="BJ221" s="111"/>
      <c r="BK221" s="111"/>
      <c r="BL221" s="111"/>
      <c r="BM221" s="111"/>
      <c r="BN221" s="111"/>
      <c r="BO221" s="111"/>
      <c r="BP221" s="111"/>
      <c r="BQ221" s="111"/>
      <c r="BR221" s="111"/>
      <c r="BS221" s="111"/>
      <c r="BT221" s="111"/>
      <c r="BU221" s="111"/>
      <c r="BV221" s="111"/>
      <c r="BW221" s="111"/>
      <c r="BX221" s="111"/>
      <c r="BY221" s="111"/>
      <c r="BZ221" s="111"/>
      <c r="CA221" s="111"/>
      <c r="CB221" s="111"/>
      <c r="CC221" s="111"/>
      <c r="CD221" s="111"/>
      <c r="CE221" s="111"/>
      <c r="CF221" s="111"/>
      <c r="CG221" s="111"/>
      <c r="CH221" s="111"/>
      <c r="CI221" s="111"/>
      <c r="CJ221" s="111"/>
      <c r="CK221" s="111"/>
      <c r="CL221" s="111"/>
      <c r="CM221" s="111"/>
      <c r="CN221" s="111"/>
      <c r="CO221" s="111"/>
      <c r="CP221" s="111"/>
      <c r="CQ221" s="111"/>
      <c r="CR221" s="111"/>
      <c r="CS221" s="111"/>
      <c r="CT221" s="111"/>
      <c r="CU221" s="111"/>
      <c r="CV221" s="111"/>
      <c r="CW221" s="111"/>
      <c r="CX221" s="111"/>
      <c r="CY221" s="111"/>
      <c r="CZ221" s="111"/>
      <c r="DA221" s="111"/>
      <c r="DB221" s="111"/>
      <c r="DC221" s="111"/>
      <c r="DD221" s="111"/>
      <c r="DE221" s="111"/>
      <c r="DF221" s="111"/>
      <c r="DG221" s="111"/>
      <c r="DH221" s="111"/>
      <c r="DI221" s="111"/>
    </row>
    <row r="222" spans="1:113" s="112" customFormat="1" x14ac:dyDescent="0.2">
      <c r="A222" s="30"/>
      <c r="B222" s="42"/>
      <c r="C222" s="51"/>
      <c r="D222" s="52"/>
      <c r="E222" s="51"/>
      <c r="F222" s="53"/>
      <c r="G222" s="103"/>
      <c r="H222" s="45"/>
      <c r="I222" s="104"/>
      <c r="J222" s="105"/>
      <c r="K222" s="48"/>
      <c r="L222" s="106"/>
      <c r="M222" s="104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  <c r="AA222" s="111"/>
      <c r="AB222" s="111"/>
      <c r="AC222" s="111"/>
      <c r="AD222" s="111"/>
      <c r="AE222" s="111"/>
      <c r="AF222" s="111"/>
      <c r="AG222" s="111"/>
      <c r="AH222" s="111"/>
      <c r="AI222" s="111"/>
      <c r="AJ222" s="111"/>
      <c r="AK222" s="111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AZ222" s="111"/>
      <c r="BA222" s="111"/>
      <c r="BB222" s="111"/>
      <c r="BC222" s="111"/>
      <c r="BD222" s="111"/>
      <c r="BE222" s="111"/>
      <c r="BF222" s="111"/>
      <c r="BG222" s="111"/>
      <c r="BH222" s="111"/>
      <c r="BI222" s="111"/>
      <c r="BJ222" s="111"/>
      <c r="BK222" s="111"/>
      <c r="BL222" s="111"/>
      <c r="BM222" s="111"/>
      <c r="BN222" s="111"/>
      <c r="BO222" s="111"/>
      <c r="BP222" s="111"/>
      <c r="BQ222" s="111"/>
      <c r="BR222" s="111"/>
      <c r="BS222" s="111"/>
      <c r="BT222" s="111"/>
      <c r="BU222" s="111"/>
      <c r="BV222" s="111"/>
      <c r="BW222" s="111"/>
      <c r="BX222" s="111"/>
      <c r="BY222" s="111"/>
      <c r="BZ222" s="111"/>
      <c r="CA222" s="111"/>
      <c r="CB222" s="111"/>
      <c r="CC222" s="111"/>
      <c r="CD222" s="111"/>
      <c r="CE222" s="111"/>
      <c r="CF222" s="111"/>
      <c r="CG222" s="111"/>
      <c r="CH222" s="111"/>
      <c r="CI222" s="111"/>
      <c r="CJ222" s="111"/>
      <c r="CK222" s="111"/>
      <c r="CL222" s="111"/>
      <c r="CM222" s="111"/>
      <c r="CN222" s="111"/>
      <c r="CO222" s="111"/>
      <c r="CP222" s="111"/>
      <c r="CQ222" s="111"/>
      <c r="CR222" s="111"/>
      <c r="CS222" s="111"/>
      <c r="CT222" s="111"/>
      <c r="CU222" s="111"/>
      <c r="CV222" s="111"/>
      <c r="CW222" s="111"/>
      <c r="CX222" s="111"/>
      <c r="CY222" s="111"/>
      <c r="CZ222" s="111"/>
      <c r="DA222" s="111"/>
      <c r="DB222" s="111"/>
      <c r="DC222" s="111"/>
      <c r="DD222" s="111"/>
      <c r="DE222" s="111"/>
      <c r="DF222" s="111"/>
      <c r="DG222" s="111"/>
      <c r="DH222" s="111"/>
      <c r="DI222" s="111"/>
    </row>
    <row r="223" spans="1:113" s="110" customFormat="1" x14ac:dyDescent="0.2">
      <c r="A223" s="30" t="s">
        <v>4</v>
      </c>
      <c r="B223" s="83"/>
      <c r="C223" s="84"/>
      <c r="D223" s="84"/>
      <c r="E223" s="84"/>
      <c r="F223" s="85"/>
      <c r="G223" s="86"/>
      <c r="H223" s="87"/>
      <c r="I223" s="88"/>
      <c r="J223" s="89"/>
      <c r="K223" s="22"/>
      <c r="L223" s="67"/>
      <c r="M223" s="68"/>
      <c r="N223" s="109"/>
    </row>
    <row r="224" spans="1:113" s="110" customFormat="1" ht="12" x14ac:dyDescent="0.2">
      <c r="A224" s="30" t="s">
        <v>4</v>
      </c>
      <c r="B224" s="90" t="s">
        <v>3857</v>
      </c>
      <c r="C224" s="91"/>
      <c r="D224" s="91"/>
      <c r="E224" s="91"/>
      <c r="F224" s="92"/>
      <c r="G224" s="30"/>
      <c r="H224" s="93"/>
      <c r="I224" s="94"/>
      <c r="J224" s="198"/>
      <c r="K224" s="22"/>
      <c r="L224" s="72"/>
      <c r="M224" s="73">
        <f>SUBTOTAL(9,M$7:M207)</f>
        <v>0</v>
      </c>
      <c r="N224" s="109"/>
    </row>
    <row r="225" spans="1:14" s="110" customFormat="1" x14ac:dyDescent="0.2">
      <c r="A225" s="30" t="s">
        <v>4</v>
      </c>
      <c r="B225" s="96"/>
      <c r="C225" s="97"/>
      <c r="D225" s="97"/>
      <c r="E225" s="97"/>
      <c r="F225" s="98"/>
      <c r="G225" s="99"/>
      <c r="H225" s="100"/>
      <c r="I225" s="101"/>
      <c r="J225" s="102"/>
      <c r="K225" s="22"/>
      <c r="L225" s="81"/>
      <c r="M225" s="82"/>
      <c r="N225" s="109"/>
    </row>
  </sheetData>
  <autoFilter ref="G1:G225" xr:uid="{ADEB8677-38C4-4B69-BB10-0ECBBD86540F}"/>
  <dataConsolidate link="1"/>
  <phoneticPr fontId="18" type="noConversion"/>
  <dataValidations count="1">
    <dataValidation type="list" showInputMessage="1" showErrorMessage="1" sqref="G166:G171" xr:uid="{1DEFEE36-B088-4DC3-A57B-3C43051ADECC}">
      <formula1>"-,No,m,m²,m³,%,Prov Sum,Lump Sum,Sum, Litre, hour, day"</formula1>
    </dataValidation>
  </dataValidations>
  <pageMargins left="0.59055118110236215" right="0.19685039370078738" top="0.59055118110236215" bottom="0.59055118110236215" header="0.19685039370078738" footer="0.19685039370078738"/>
  <pageSetup paperSize="9" firstPageNumber="90" orientation="portrait" cellComments="atEnd" useFirstPageNumber="1" r:id="rId1"/>
  <headerFooter>
    <oddFooter>&amp;CPage &amp;P&amp;RPrint date: &amp;D</oddFooter>
  </headerFooter>
  <rowBreaks count="1" manualBreakCount="1">
    <brk id="168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6">
    <tabColor rgb="FFFF0000"/>
  </sheetPr>
  <dimension ref="A1:DI77"/>
  <sheetViews>
    <sheetView view="pageBreakPreview" topLeftCell="B1" zoomScaleNormal="75" zoomScaleSheetLayoutView="100" workbookViewId="0">
      <pane xSplit="7" ySplit="11" topLeftCell="I12" activePane="bottomRight" state="frozenSplit"/>
      <selection activeCell="M64" sqref="M64"/>
      <selection pane="topRight" activeCell="M64" sqref="M64"/>
      <selection pane="bottomLeft" activeCell="M64" sqref="M64"/>
      <selection pane="bottomRight" activeCell="H12" sqref="H12:H75"/>
    </sheetView>
  </sheetViews>
  <sheetFormatPr defaultColWidth="9.109375" defaultRowHeight="11.4" x14ac:dyDescent="0.2"/>
  <cols>
    <col min="1" max="1" width="14" style="113" hidden="1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4" width="32.109375" style="116" customWidth="1"/>
    <col min="15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4708</v>
      </c>
      <c r="C2" s="128" t="s">
        <v>914</v>
      </c>
      <c r="D2" s="23"/>
      <c r="E2" s="23"/>
      <c r="F2" s="23"/>
      <c r="G2" s="23"/>
      <c r="H2" s="24"/>
      <c r="I2" s="24"/>
      <c r="J2" s="25" t="s">
        <v>4379</v>
      </c>
      <c r="K2" s="26">
        <f>SUBTOTAL(9,M$7:M1018)</f>
        <v>15000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36" hidden="1" x14ac:dyDescent="0.2">
      <c r="A7" s="30"/>
      <c r="B7" s="42"/>
      <c r="C7" s="42"/>
      <c r="D7" s="42"/>
      <c r="E7" s="42"/>
      <c r="F7" s="43" t="s">
        <v>914</v>
      </c>
      <c r="G7" s="44"/>
      <c r="H7" s="45"/>
      <c r="I7" s="46"/>
      <c r="J7" s="47"/>
      <c r="K7" s="48"/>
      <c r="L7" s="49"/>
      <c r="M7" s="46"/>
    </row>
    <row r="8" spans="1:113" s="112" customFormat="1" ht="24" hidden="1" x14ac:dyDescent="0.2">
      <c r="A8" s="30" t="s">
        <v>55</v>
      </c>
      <c r="B8" s="150" t="s">
        <v>2104</v>
      </c>
      <c r="C8" s="151"/>
      <c r="D8" s="52"/>
      <c r="E8" s="157"/>
      <c r="F8" s="43" t="s">
        <v>3663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idden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34.200000000000003" hidden="1" x14ac:dyDescent="0.25">
      <c r="A10" s="30" t="s">
        <v>3</v>
      </c>
      <c r="B10" s="166"/>
      <c r="C10" s="167" t="s">
        <v>2105</v>
      </c>
      <c r="D10" s="168"/>
      <c r="E10" s="159"/>
      <c r="F10" s="176" t="s">
        <v>3664</v>
      </c>
      <c r="G10" s="162" t="s">
        <v>3943</v>
      </c>
      <c r="H10" s="163"/>
      <c r="I10" s="164"/>
      <c r="J10" s="165"/>
      <c r="K10" s="58"/>
      <c r="L10" s="56"/>
      <c r="M10" s="56" t="str">
        <f t="shared" ref="M10:M42" si="0"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34.200000000000003" hidden="1" x14ac:dyDescent="0.25">
      <c r="A11" s="30" t="s">
        <v>3</v>
      </c>
      <c r="B11" s="166"/>
      <c r="C11" s="167" t="s">
        <v>2107</v>
      </c>
      <c r="D11" s="168"/>
      <c r="E11" s="159"/>
      <c r="F11" s="176" t="s">
        <v>3665</v>
      </c>
      <c r="G11" s="162" t="s">
        <v>3943</v>
      </c>
      <c r="H11" s="163"/>
      <c r="I11" s="164"/>
      <c r="J11" s="165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12" x14ac:dyDescent="0.2">
      <c r="A12" s="30" t="s">
        <v>55</v>
      </c>
      <c r="B12" s="150" t="s">
        <v>2108</v>
      </c>
      <c r="C12" s="151"/>
      <c r="D12" s="52"/>
      <c r="E12" s="157"/>
      <c r="F12" s="43" t="s">
        <v>3666</v>
      </c>
      <c r="G12" s="54"/>
      <c r="H12" s="55"/>
      <c r="I12" s="56"/>
      <c r="J12" s="57"/>
      <c r="K12" s="58"/>
      <c r="L12" s="56"/>
      <c r="M12" s="56" t="str">
        <f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/>
      <c r="B13" s="42"/>
      <c r="C13" s="51"/>
      <c r="D13" s="52"/>
      <c r="E13" s="51"/>
      <c r="F13" s="53"/>
      <c r="G13" s="103"/>
      <c r="H13" s="45"/>
      <c r="I13" s="104"/>
      <c r="J13" s="105"/>
      <c r="K13" s="48"/>
      <c r="L13" s="106"/>
      <c r="M13" s="104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x14ac:dyDescent="0.2">
      <c r="A14" s="30" t="s">
        <v>56</v>
      </c>
      <c r="B14" s="155"/>
      <c r="C14" s="151" t="s">
        <v>2109</v>
      </c>
      <c r="D14" s="52"/>
      <c r="E14" s="157"/>
      <c r="F14" s="53" t="s">
        <v>3667</v>
      </c>
      <c r="G14" s="54"/>
      <c r="H14" s="55"/>
      <c r="I14" s="56"/>
      <c r="J14" s="57"/>
      <c r="K14" s="58"/>
      <c r="L14" s="56"/>
      <c r="M14" s="56" t="str">
        <f>IF(ISNUMBER(H14),L14*H14,IF(ISNUMBER(J14),J14,IF(J14="RATE ONLY",LOWER("RATE ONLY")," ")))</f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/>
      <c r="B15" s="42"/>
      <c r="C15" s="51"/>
      <c r="D15" s="52"/>
      <c r="E15" s="51"/>
      <c r="F15" s="53"/>
      <c r="G15" s="103"/>
      <c r="H15" s="45"/>
      <c r="I15" s="104"/>
      <c r="J15" s="105"/>
      <c r="K15" s="48"/>
      <c r="L15" s="106"/>
      <c r="M15" s="104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12" x14ac:dyDescent="0.25">
      <c r="A16" s="30" t="s">
        <v>3</v>
      </c>
      <c r="B16" s="155"/>
      <c r="C16" s="151"/>
      <c r="D16" s="52" t="s">
        <v>3850</v>
      </c>
      <c r="E16" s="157"/>
      <c r="F16" s="53" t="s">
        <v>4709</v>
      </c>
      <c r="G16" s="54" t="s">
        <v>3902</v>
      </c>
      <c r="H16" s="55"/>
      <c r="I16" s="56"/>
      <c r="J16" s="57"/>
      <c r="K16" s="58"/>
      <c r="L16" s="56">
        <v>205</v>
      </c>
      <c r="M16" s="56" t="str">
        <f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/>
      <c r="B17" s="42"/>
      <c r="C17" s="51"/>
      <c r="D17" s="52"/>
      <c r="E17" s="51"/>
      <c r="F17" s="53"/>
      <c r="G17" s="103"/>
      <c r="H17" s="45"/>
      <c r="I17" s="104"/>
      <c r="J17" s="105"/>
      <c r="K17" s="48"/>
      <c r="L17" s="106"/>
      <c r="M17" s="104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12" hidden="1" x14ac:dyDescent="0.25">
      <c r="A18" s="30" t="s">
        <v>3</v>
      </c>
      <c r="B18" s="166"/>
      <c r="C18" s="167"/>
      <c r="D18" s="168" t="s">
        <v>3851</v>
      </c>
      <c r="E18" s="159"/>
      <c r="F18" s="161" t="s">
        <v>4710</v>
      </c>
      <c r="G18" s="162" t="s">
        <v>3902</v>
      </c>
      <c r="H18" s="163"/>
      <c r="I18" s="164"/>
      <c r="J18" s="165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12" x14ac:dyDescent="0.25">
      <c r="A19" s="30" t="s">
        <v>56</v>
      </c>
      <c r="B19" s="155"/>
      <c r="C19" s="151" t="s">
        <v>2110</v>
      </c>
      <c r="D19" s="52"/>
      <c r="E19" s="157"/>
      <c r="F19" s="53" t="s">
        <v>2111</v>
      </c>
      <c r="G19" s="54" t="s">
        <v>3902</v>
      </c>
      <c r="H19" s="55"/>
      <c r="I19" s="56"/>
      <c r="J19" s="57"/>
      <c r="K19" s="58"/>
      <c r="L19" s="56">
        <v>350</v>
      </c>
      <c r="M19" s="56" t="str">
        <f>IF(ISNUMBER(H19),L19*H19,IF(ISNUMBER(J19),J19,IF(J19="RATE ONLY",LOWER("RATE ONLY")," ")))</f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x14ac:dyDescent="0.2">
      <c r="A20" s="30"/>
      <c r="B20" s="42"/>
      <c r="C20" s="51"/>
      <c r="D20" s="52"/>
      <c r="E20" s="51"/>
      <c r="F20" s="53"/>
      <c r="G20" s="103"/>
      <c r="H20" s="45"/>
      <c r="I20" s="104"/>
      <c r="J20" s="105"/>
      <c r="K20" s="48"/>
      <c r="L20" s="106"/>
      <c r="M20" s="104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12" hidden="1" x14ac:dyDescent="0.25">
      <c r="A21" s="30" t="s">
        <v>56</v>
      </c>
      <c r="B21" s="155"/>
      <c r="C21" s="151" t="s">
        <v>2112</v>
      </c>
      <c r="D21" s="52"/>
      <c r="E21" s="157"/>
      <c r="F21" s="53" t="s">
        <v>2113</v>
      </c>
      <c r="G21" s="54" t="s">
        <v>3902</v>
      </c>
      <c r="H21" s="55"/>
      <c r="I21" s="56"/>
      <c r="J21" s="57"/>
      <c r="K21" s="58"/>
      <c r="L21" s="56"/>
      <c r="M21" s="56" t="str">
        <f>IF(ISNUMBER(H21),L21*H21,IF(ISNUMBER(J21),J21,IF(J21="RATE ONLY",LOWER("RATE ONLY")," ")))</f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hidden="1" x14ac:dyDescent="0.2">
      <c r="A22" s="30"/>
      <c r="B22" s="42"/>
      <c r="C22" s="51"/>
      <c r="D22" s="52"/>
      <c r="E22" s="51"/>
      <c r="F22" s="53"/>
      <c r="G22" s="103"/>
      <c r="H22" s="45"/>
      <c r="I22" s="104"/>
      <c r="J22" s="105"/>
      <c r="K22" s="48"/>
      <c r="L22" s="106"/>
      <c r="M22" s="104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t="12" x14ac:dyDescent="0.2">
      <c r="A23" s="30" t="s">
        <v>55</v>
      </c>
      <c r="B23" s="150" t="s">
        <v>2114</v>
      </c>
      <c r="C23" s="151"/>
      <c r="D23" s="52"/>
      <c r="E23" s="157"/>
      <c r="F23" s="43" t="s">
        <v>3668</v>
      </c>
      <c r="G23" s="54"/>
      <c r="H23" s="55"/>
      <c r="I23" s="56"/>
      <c r="J23" s="57"/>
      <c r="K23" s="58"/>
      <c r="L23" s="56"/>
      <c r="M23" s="56" t="str">
        <f>IF(ISNUMBER(H23),L23*H23,IF(ISNUMBER(J23),J23,IF(J23="RATE ONLY",LOWER("RATE ONLY")," ")))</f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x14ac:dyDescent="0.2">
      <c r="A24" s="30"/>
      <c r="B24" s="42"/>
      <c r="C24" s="51"/>
      <c r="D24" s="52"/>
      <c r="E24" s="51"/>
      <c r="F24" s="53"/>
      <c r="G24" s="103"/>
      <c r="H24" s="45"/>
      <c r="I24" s="104"/>
      <c r="J24" s="105"/>
      <c r="K24" s="48"/>
      <c r="L24" s="106"/>
      <c r="M24" s="104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ht="22.8" hidden="1" x14ac:dyDescent="0.25">
      <c r="A25" s="30" t="s">
        <v>56</v>
      </c>
      <c r="B25" s="155"/>
      <c r="C25" s="151" t="s">
        <v>2115</v>
      </c>
      <c r="D25" s="52"/>
      <c r="E25" s="157"/>
      <c r="F25" s="53" t="s">
        <v>4174</v>
      </c>
      <c r="G25" s="54" t="s">
        <v>3943</v>
      </c>
      <c r="H25" s="55"/>
      <c r="I25" s="56"/>
      <c r="J25" s="57"/>
      <c r="K25" s="58"/>
      <c r="L25" s="56"/>
      <c r="M25" s="56" t="str">
        <f>IF(ISNUMBER(H25),L25*H25,IF(ISNUMBER(J25),J25,IF(J25="RATE ONLY",LOWER("RATE ONLY")," ")))</f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idden="1" x14ac:dyDescent="0.2">
      <c r="A26" s="30"/>
      <c r="B26" s="42"/>
      <c r="C26" s="51"/>
      <c r="D26" s="52"/>
      <c r="E26" s="51"/>
      <c r="F26" s="53"/>
      <c r="G26" s="103"/>
      <c r="H26" s="45"/>
      <c r="I26" s="104"/>
      <c r="J26" s="105"/>
      <c r="K26" s="48"/>
      <c r="L26" s="106"/>
      <c r="M26" s="104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ht="57.6" hidden="1" x14ac:dyDescent="0.25">
      <c r="A27" s="30" t="s">
        <v>56</v>
      </c>
      <c r="B27" s="155"/>
      <c r="C27" s="151" t="s">
        <v>2116</v>
      </c>
      <c r="D27" s="52"/>
      <c r="E27" s="157"/>
      <c r="F27" s="53" t="s">
        <v>4175</v>
      </c>
      <c r="G27" s="54" t="s">
        <v>3943</v>
      </c>
      <c r="H27" s="55"/>
      <c r="I27" s="56"/>
      <c r="J27" s="57"/>
      <c r="K27" s="58"/>
      <c r="L27" s="56"/>
      <c r="M27" s="56" t="str">
        <f>IF(ISNUMBER(H27),L27*H27,IF(ISNUMBER(J27),J27,IF(J27="RATE ONLY",LOWER("RATE ONLY")," ")))</f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hidden="1" x14ac:dyDescent="0.2">
      <c r="A28" s="30"/>
      <c r="B28" s="42"/>
      <c r="C28" s="51"/>
      <c r="D28" s="52"/>
      <c r="E28" s="51"/>
      <c r="F28" s="53"/>
      <c r="G28" s="103"/>
      <c r="H28" s="45"/>
      <c r="I28" s="104"/>
      <c r="J28" s="105"/>
      <c r="K28" s="48"/>
      <c r="L28" s="106"/>
      <c r="M28" s="104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ht="22.8" x14ac:dyDescent="0.25">
      <c r="A29" s="30" t="s">
        <v>56</v>
      </c>
      <c r="B29" s="155"/>
      <c r="C29" s="151" t="s">
        <v>2117</v>
      </c>
      <c r="D29" s="52"/>
      <c r="E29" s="157"/>
      <c r="F29" s="53" t="s">
        <v>4961</v>
      </c>
      <c r="G29" s="54" t="s">
        <v>3943</v>
      </c>
      <c r="H29" s="55"/>
      <c r="I29" s="56"/>
      <c r="J29" s="57"/>
      <c r="K29" s="58"/>
      <c r="L29" s="56">
        <v>290</v>
      </c>
      <c r="M29" s="56" t="str">
        <f>IF(ISNUMBER(H29),L29*H29,IF(ISNUMBER(J29),J29,IF(J29="RATE ONLY",LOWER("RATE ONLY")," ")))</f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x14ac:dyDescent="0.2">
      <c r="A30" s="30"/>
      <c r="B30" s="42"/>
      <c r="C30" s="51"/>
      <c r="D30" s="52"/>
      <c r="E30" s="51"/>
      <c r="F30" s="53"/>
      <c r="G30" s="103"/>
      <c r="H30" s="45"/>
      <c r="I30" s="104"/>
      <c r="J30" s="105"/>
      <c r="K30" s="48"/>
      <c r="L30" s="106"/>
      <c r="M30" s="104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x14ac:dyDescent="0.2">
      <c r="A31" s="30" t="s">
        <v>56</v>
      </c>
      <c r="B31" s="155"/>
      <c r="C31" s="151" t="s">
        <v>2118</v>
      </c>
      <c r="D31" s="52"/>
      <c r="E31" s="157"/>
      <c r="F31" s="53" t="s">
        <v>2119</v>
      </c>
      <c r="G31" s="54"/>
      <c r="H31" s="55"/>
      <c r="I31" s="56"/>
      <c r="J31" s="57"/>
      <c r="K31" s="58"/>
      <c r="L31" s="56"/>
      <c r="M31" s="56" t="str">
        <f>IF(ISNUMBER(H31),L31*H31,IF(ISNUMBER(J31),J31,IF(J31="RATE ONLY",LOWER("RATE ONLY")," ")))</f>
        <v xml:space="preserve"> </v>
      </c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x14ac:dyDescent="0.2">
      <c r="A32" s="30"/>
      <c r="B32" s="42"/>
      <c r="C32" s="51"/>
      <c r="D32" s="52"/>
      <c r="E32" s="51"/>
      <c r="F32" s="53"/>
      <c r="G32" s="103"/>
      <c r="H32" s="45"/>
      <c r="I32" s="104"/>
      <c r="J32" s="105"/>
      <c r="K32" s="48"/>
      <c r="L32" s="106"/>
      <c r="M32" s="104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ht="12" x14ac:dyDescent="0.25">
      <c r="A33" s="30" t="s">
        <v>3</v>
      </c>
      <c r="B33" s="155"/>
      <c r="C33" s="151"/>
      <c r="D33" s="52" t="s">
        <v>3850</v>
      </c>
      <c r="E33" s="157"/>
      <c r="F33" s="53" t="s">
        <v>4962</v>
      </c>
      <c r="G33" s="54" t="s">
        <v>3943</v>
      </c>
      <c r="H33" s="55"/>
      <c r="I33" s="56"/>
      <c r="J33" s="57"/>
      <c r="K33" s="58"/>
      <c r="L33" s="56">
        <v>340</v>
      </c>
      <c r="M33" s="56" t="str">
        <f>IF(ISNUMBER(H33),L33*H33,IF(ISNUMBER(J33),J33,IF(J33="RATE ONLY",LOWER("RATE ONLY")," ")))</f>
        <v xml:space="preserve"> 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x14ac:dyDescent="0.2">
      <c r="A34" s="30"/>
      <c r="B34" s="42"/>
      <c r="C34" s="51"/>
      <c r="D34" s="52"/>
      <c r="E34" s="51"/>
      <c r="F34" s="53"/>
      <c r="G34" s="103"/>
      <c r="H34" s="45"/>
      <c r="I34" s="104"/>
      <c r="J34" s="105"/>
      <c r="K34" s="48"/>
      <c r="L34" s="106"/>
      <c r="M34" s="104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ht="12" hidden="1" x14ac:dyDescent="0.25">
      <c r="A35" s="30" t="s">
        <v>3</v>
      </c>
      <c r="B35" s="166"/>
      <c r="C35" s="167"/>
      <c r="D35" s="168" t="s">
        <v>3851</v>
      </c>
      <c r="E35" s="159"/>
      <c r="F35" s="161" t="s">
        <v>4711</v>
      </c>
      <c r="G35" s="162" t="s">
        <v>3943</v>
      </c>
      <c r="H35" s="163"/>
      <c r="I35" s="164"/>
      <c r="J35" s="165"/>
      <c r="K35" s="58"/>
      <c r="L35" s="56"/>
      <c r="M35" s="56" t="str">
        <f t="shared" si="0"/>
        <v xml:space="preserve"> </v>
      </c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ht="22.8" x14ac:dyDescent="0.25">
      <c r="A36" s="30" t="s">
        <v>3</v>
      </c>
      <c r="B36" s="155"/>
      <c r="C36" s="151"/>
      <c r="D36" s="52" t="s">
        <v>3852</v>
      </c>
      <c r="E36" s="157"/>
      <c r="F36" s="53" t="s">
        <v>4963</v>
      </c>
      <c r="G36" s="54" t="s">
        <v>3902</v>
      </c>
      <c r="H36" s="55"/>
      <c r="I36" s="56"/>
      <c r="J36" s="57"/>
      <c r="K36" s="58"/>
      <c r="L36" s="56">
        <v>18.5</v>
      </c>
      <c r="M36" s="56" t="str">
        <f>IF(ISNUMBER(H36),L36*H36,IF(ISNUMBER(J36),J36,IF(J36="RATE ONLY",LOWER("RATE ONLY")," ")))</f>
        <v xml:space="preserve"> </v>
      </c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x14ac:dyDescent="0.2">
      <c r="A37" s="30"/>
      <c r="B37" s="42"/>
      <c r="C37" s="51"/>
      <c r="D37" s="52"/>
      <c r="E37" s="51"/>
      <c r="F37" s="53"/>
      <c r="G37" s="103"/>
      <c r="H37" s="45"/>
      <c r="I37" s="104"/>
      <c r="J37" s="105"/>
      <c r="K37" s="48"/>
      <c r="L37" s="106"/>
      <c r="M37" s="104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ht="12" hidden="1" x14ac:dyDescent="0.2">
      <c r="A38" s="30" t="s">
        <v>55</v>
      </c>
      <c r="B38" s="150" t="s">
        <v>2120</v>
      </c>
      <c r="C38" s="151"/>
      <c r="D38" s="52"/>
      <c r="E38" s="157"/>
      <c r="F38" s="43" t="s">
        <v>2121</v>
      </c>
      <c r="G38" s="54"/>
      <c r="H38" s="55"/>
      <c r="I38" s="56"/>
      <c r="J38" s="57"/>
      <c r="K38" s="58"/>
      <c r="L38" s="56"/>
      <c r="M38" s="56" t="str">
        <f>IF(ISNUMBER(H38),L38*H38,IF(ISNUMBER(J38),J38,IF(J38="RATE ONLY",LOWER("RATE ONLY")," ")))</f>
        <v xml:space="preserve"> </v>
      </c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hidden="1" x14ac:dyDescent="0.2">
      <c r="A39" s="30"/>
      <c r="B39" s="42"/>
      <c r="C39" s="51"/>
      <c r="D39" s="52"/>
      <c r="E39" s="51"/>
      <c r="F39" s="53"/>
      <c r="G39" s="103"/>
      <c r="H39" s="45"/>
      <c r="I39" s="104"/>
      <c r="J39" s="105"/>
      <c r="K39" s="48"/>
      <c r="L39" s="106"/>
      <c r="M39" s="104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ht="12" hidden="1" x14ac:dyDescent="0.25">
      <c r="A40" s="30" t="s">
        <v>3</v>
      </c>
      <c r="B40" s="166"/>
      <c r="C40" s="167" t="s">
        <v>2122</v>
      </c>
      <c r="D40" s="168"/>
      <c r="E40" s="159"/>
      <c r="F40" s="176" t="s">
        <v>2123</v>
      </c>
      <c r="G40" s="162" t="s">
        <v>3943</v>
      </c>
      <c r="H40" s="163"/>
      <c r="I40" s="164"/>
      <c r="J40" s="165"/>
      <c r="K40" s="58"/>
      <c r="L40" s="56"/>
      <c r="M40" s="56" t="str">
        <f t="shared" si="0"/>
        <v xml:space="preserve"> 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ht="12" hidden="1" x14ac:dyDescent="0.25">
      <c r="A41" s="30" t="s">
        <v>3</v>
      </c>
      <c r="B41" s="166"/>
      <c r="C41" s="167" t="s">
        <v>2124</v>
      </c>
      <c r="D41" s="168"/>
      <c r="E41" s="159"/>
      <c r="F41" s="176" t="s">
        <v>2125</v>
      </c>
      <c r="G41" s="162" t="s">
        <v>3943</v>
      </c>
      <c r="H41" s="163"/>
      <c r="I41" s="164"/>
      <c r="J41" s="165"/>
      <c r="K41" s="58"/>
      <c r="L41" s="56"/>
      <c r="M41" s="56" t="str">
        <f t="shared" si="0"/>
        <v xml:space="preserve"> </v>
      </c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ht="22.8" hidden="1" x14ac:dyDescent="0.25">
      <c r="A42" s="30" t="s">
        <v>3</v>
      </c>
      <c r="B42" s="166"/>
      <c r="C42" s="167" t="s">
        <v>2126</v>
      </c>
      <c r="D42" s="168"/>
      <c r="E42" s="159"/>
      <c r="F42" s="176" t="s">
        <v>2127</v>
      </c>
      <c r="G42" s="162" t="s">
        <v>3943</v>
      </c>
      <c r="H42" s="163"/>
      <c r="I42" s="164"/>
      <c r="J42" s="165"/>
      <c r="K42" s="58"/>
      <c r="L42" s="56"/>
      <c r="M42" s="56" t="str">
        <f t="shared" si="0"/>
        <v xml:space="preserve"> </v>
      </c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ht="12" x14ac:dyDescent="0.2">
      <c r="A43" s="30" t="s">
        <v>55</v>
      </c>
      <c r="B43" s="150" t="s">
        <v>2128</v>
      </c>
      <c r="C43" s="151"/>
      <c r="D43" s="52"/>
      <c r="E43" s="157"/>
      <c r="F43" s="43" t="s">
        <v>3669</v>
      </c>
      <c r="G43" s="54"/>
      <c r="H43" s="55"/>
      <c r="I43" s="56"/>
      <c r="J43" s="57"/>
      <c r="K43" s="58"/>
      <c r="L43" s="56"/>
      <c r="M43" s="56" t="str">
        <f>IF(ISNUMBER(H43),L43*H43,IF(ISNUMBER(J43),J43,IF(J43="RATE ONLY",LOWER("RATE ONLY")," ")))</f>
        <v xml:space="preserve"> </v>
      </c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x14ac:dyDescent="0.2">
      <c r="A44" s="30"/>
      <c r="B44" s="42"/>
      <c r="C44" s="51"/>
      <c r="D44" s="52"/>
      <c r="E44" s="51"/>
      <c r="F44" s="53"/>
      <c r="G44" s="103"/>
      <c r="H44" s="45"/>
      <c r="I44" s="104"/>
      <c r="J44" s="105"/>
      <c r="K44" s="48"/>
      <c r="L44" s="106"/>
      <c r="M44" s="104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ht="34.200000000000003" hidden="1" x14ac:dyDescent="0.25">
      <c r="A45" s="30" t="s">
        <v>56</v>
      </c>
      <c r="B45" s="155"/>
      <c r="C45" s="151" t="s">
        <v>2129</v>
      </c>
      <c r="D45" s="52"/>
      <c r="E45" s="157"/>
      <c r="F45" s="53" t="s">
        <v>4176</v>
      </c>
      <c r="G45" s="54" t="s">
        <v>3902</v>
      </c>
      <c r="H45" s="55"/>
      <c r="I45" s="56"/>
      <c r="J45" s="57"/>
      <c r="K45" s="58"/>
      <c r="L45" s="56"/>
      <c r="M45" s="56" t="str">
        <f>IF(ISNUMBER(H45),L45*H45,IF(ISNUMBER(J45),J45,IF(J45="RATE ONLY",LOWER("RATE ONLY")," ")))</f>
        <v xml:space="preserve"> </v>
      </c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hidden="1" x14ac:dyDescent="0.2">
      <c r="A46" s="30"/>
      <c r="B46" s="42"/>
      <c r="C46" s="51"/>
      <c r="D46" s="52"/>
      <c r="E46" s="51"/>
      <c r="F46" s="53"/>
      <c r="G46" s="103"/>
      <c r="H46" s="45"/>
      <c r="I46" s="104"/>
      <c r="J46" s="105"/>
      <c r="K46" s="48"/>
      <c r="L46" s="106"/>
      <c r="M46" s="104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ht="45.6" x14ac:dyDescent="0.2">
      <c r="A47" s="30" t="s">
        <v>56</v>
      </c>
      <c r="B47" s="155"/>
      <c r="C47" s="151" t="s">
        <v>2130</v>
      </c>
      <c r="D47" s="52"/>
      <c r="E47" s="157"/>
      <c r="F47" s="53" t="s">
        <v>4714</v>
      </c>
      <c r="G47" s="54"/>
      <c r="H47" s="55"/>
      <c r="I47" s="56"/>
      <c r="J47" s="57"/>
      <c r="K47" s="58"/>
      <c r="L47" s="56"/>
      <c r="M47" s="56" t="str">
        <f>IF(ISNUMBER(H47),L47*H47,IF(ISNUMBER(J47),J47,IF(J47="RATE ONLY",LOWER("RATE ONLY")," ")))</f>
        <v xml:space="preserve"> </v>
      </c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x14ac:dyDescent="0.2">
      <c r="A48" s="30"/>
      <c r="B48" s="42"/>
      <c r="C48" s="51"/>
      <c r="D48" s="52"/>
      <c r="E48" s="51"/>
      <c r="F48" s="53"/>
      <c r="G48" s="103"/>
      <c r="H48" s="45"/>
      <c r="I48" s="104"/>
      <c r="J48" s="105"/>
      <c r="K48" s="48"/>
      <c r="L48" s="106"/>
      <c r="M48" s="104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x14ac:dyDescent="0.2">
      <c r="A49" s="30" t="s">
        <v>59</v>
      </c>
      <c r="B49" s="155"/>
      <c r="C49" s="151"/>
      <c r="D49" s="52" t="s">
        <v>3850</v>
      </c>
      <c r="E49" s="157"/>
      <c r="F49" s="53" t="s">
        <v>4715</v>
      </c>
      <c r="G49" s="54"/>
      <c r="H49" s="55"/>
      <c r="I49" s="56"/>
      <c r="J49" s="57"/>
      <c r="K49" s="58"/>
      <c r="L49" s="56"/>
      <c r="M49" s="56" t="str">
        <f>IF(ISNUMBER(H49),L49*H49,IF(ISNUMBER(J49),J49,IF(J49="RATE ONLY",LOWER("RATE ONLY")," ")))</f>
        <v xml:space="preserve"> </v>
      </c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x14ac:dyDescent="0.2">
      <c r="A50" s="30"/>
      <c r="B50" s="42"/>
      <c r="C50" s="51"/>
      <c r="D50" s="52"/>
      <c r="E50" s="51"/>
      <c r="F50" s="53"/>
      <c r="G50" s="103"/>
      <c r="H50" s="45"/>
      <c r="I50" s="104"/>
      <c r="J50" s="105"/>
      <c r="K50" s="48"/>
      <c r="L50" s="106"/>
      <c r="M50" s="104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ht="12" x14ac:dyDescent="0.25">
      <c r="A51" s="30" t="s">
        <v>3</v>
      </c>
      <c r="B51" s="155"/>
      <c r="C51" s="151"/>
      <c r="D51" s="52"/>
      <c r="E51" s="157" t="s">
        <v>3877</v>
      </c>
      <c r="F51" s="53" t="s">
        <v>4716</v>
      </c>
      <c r="G51" s="54" t="s">
        <v>3902</v>
      </c>
      <c r="H51" s="55"/>
      <c r="I51" s="56"/>
      <c r="J51" s="57"/>
      <c r="K51" s="58"/>
      <c r="L51" s="56">
        <v>600</v>
      </c>
      <c r="M51" s="56" t="str">
        <f>IF(ISNUMBER(H51),L51*H51,IF(ISNUMBER(J51),J51,IF(J51="RATE ONLY",LOWER("RATE ONLY")," ")))</f>
        <v xml:space="preserve"> </v>
      </c>
      <c r="N51" s="172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x14ac:dyDescent="0.2">
      <c r="A52" s="30"/>
      <c r="B52" s="42"/>
      <c r="C52" s="51"/>
      <c r="D52" s="52"/>
      <c r="E52" s="51"/>
      <c r="F52" s="53"/>
      <c r="G52" s="103"/>
      <c r="H52" s="45"/>
      <c r="I52" s="104"/>
      <c r="J52" s="105"/>
      <c r="K52" s="48"/>
      <c r="L52" s="106"/>
      <c r="M52" s="104"/>
      <c r="N52" s="172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ht="12" x14ac:dyDescent="0.25">
      <c r="A53" s="30" t="s">
        <v>3</v>
      </c>
      <c r="B53" s="155"/>
      <c r="C53" s="151"/>
      <c r="D53" s="52"/>
      <c r="E53" s="157" t="s">
        <v>3878</v>
      </c>
      <c r="F53" s="53" t="s">
        <v>4717</v>
      </c>
      <c r="G53" s="54" t="s">
        <v>3902</v>
      </c>
      <c r="H53" s="55"/>
      <c r="I53" s="56"/>
      <c r="J53" s="57"/>
      <c r="K53" s="58"/>
      <c r="L53" s="56">
        <v>700</v>
      </c>
      <c r="M53" s="56" t="str">
        <f>IF(ISNUMBER(H53),L53*H53,IF(ISNUMBER(J53),J53,IF(J53="RATE ONLY",LOWER("RATE ONLY")," ")))</f>
        <v xml:space="preserve"> </v>
      </c>
      <c r="N53" s="172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x14ac:dyDescent="0.2">
      <c r="A54" s="30"/>
      <c r="B54" s="42"/>
      <c r="C54" s="51"/>
      <c r="D54" s="52"/>
      <c r="E54" s="51"/>
      <c r="F54" s="53"/>
      <c r="G54" s="103"/>
      <c r="H54" s="45"/>
      <c r="I54" s="104"/>
      <c r="J54" s="105"/>
      <c r="K54" s="48"/>
      <c r="L54" s="106"/>
      <c r="M54" s="104"/>
      <c r="N54" s="172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ht="12" hidden="1" x14ac:dyDescent="0.25">
      <c r="A55" s="30" t="s">
        <v>59</v>
      </c>
      <c r="B55" s="155"/>
      <c r="C55" s="151"/>
      <c r="D55" s="52" t="s">
        <v>3851</v>
      </c>
      <c r="E55" s="157"/>
      <c r="F55" s="53" t="s">
        <v>4718</v>
      </c>
      <c r="G55" s="54" t="s">
        <v>3902</v>
      </c>
      <c r="H55" s="55"/>
      <c r="I55" s="56"/>
      <c r="J55" s="57"/>
      <c r="K55" s="58"/>
      <c r="L55" s="56">
        <v>960</v>
      </c>
      <c r="M55" s="56" t="str">
        <f>IF(ISNUMBER(H55),L55*H55,IF(ISNUMBER(J55),J55,IF(J55="RATE ONLY",LOWER("RATE ONLY")," ")))</f>
        <v xml:space="preserve"> </v>
      </c>
      <c r="N55" s="172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hidden="1" x14ac:dyDescent="0.2">
      <c r="A56" s="30"/>
      <c r="B56" s="42"/>
      <c r="C56" s="51"/>
      <c r="D56" s="52"/>
      <c r="E56" s="51"/>
      <c r="F56" s="53"/>
      <c r="G56" s="103"/>
      <c r="H56" s="45"/>
      <c r="I56" s="104"/>
      <c r="J56" s="105"/>
      <c r="K56" s="48"/>
      <c r="L56" s="106"/>
      <c r="M56" s="104"/>
      <c r="N56" s="172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ht="22.8" hidden="1" x14ac:dyDescent="0.2">
      <c r="A57" s="30" t="s">
        <v>56</v>
      </c>
      <c r="B57" s="155"/>
      <c r="C57" s="151" t="s">
        <v>2131</v>
      </c>
      <c r="D57" s="52"/>
      <c r="E57" s="157"/>
      <c r="F57" s="53" t="s">
        <v>4177</v>
      </c>
      <c r="G57" s="54" t="s">
        <v>29</v>
      </c>
      <c r="H57" s="55"/>
      <c r="I57" s="56"/>
      <c r="J57" s="57"/>
      <c r="K57" s="58"/>
      <c r="L57" s="56"/>
      <c r="M57" s="56" t="str">
        <f>IF(ISNUMBER(H57),L57*H57,IF(ISNUMBER(J57),J57,IF(J57="RATE ONLY",LOWER("RATE ONLY")," ")))</f>
        <v xml:space="preserve"> </v>
      </c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hidden="1" x14ac:dyDescent="0.2">
      <c r="A58" s="30"/>
      <c r="B58" s="42"/>
      <c r="C58" s="51"/>
      <c r="D58" s="52"/>
      <c r="E58" s="51"/>
      <c r="F58" s="53"/>
      <c r="G58" s="103"/>
      <c r="H58" s="45"/>
      <c r="I58" s="104"/>
      <c r="J58" s="105"/>
      <c r="K58" s="48"/>
      <c r="L58" s="106"/>
      <c r="M58" s="104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ht="36" x14ac:dyDescent="0.25">
      <c r="A59" s="30" t="s">
        <v>55</v>
      </c>
      <c r="B59" s="150" t="s">
        <v>2132</v>
      </c>
      <c r="C59" s="151"/>
      <c r="D59" s="52"/>
      <c r="E59" s="157"/>
      <c r="F59" s="43" t="s">
        <v>4719</v>
      </c>
      <c r="G59" s="54" t="s">
        <v>3943</v>
      </c>
      <c r="H59" s="55"/>
      <c r="I59" s="56"/>
      <c r="J59" s="57"/>
      <c r="K59" s="58"/>
      <c r="L59" s="56">
        <v>1950</v>
      </c>
      <c r="M59" s="56" t="str">
        <f>IF(ISNUMBER(H59),L59*H59,IF(ISNUMBER(J59),J59,IF(J59="RATE ONLY",LOWER("RATE ONLY")," ")))</f>
        <v xml:space="preserve"> </v>
      </c>
      <c r="N59" s="172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x14ac:dyDescent="0.2">
      <c r="A60" s="30"/>
      <c r="B60" s="42"/>
      <c r="C60" s="51"/>
      <c r="D60" s="52"/>
      <c r="E60" s="51"/>
      <c r="F60" s="53"/>
      <c r="G60" s="103"/>
      <c r="H60" s="45"/>
      <c r="I60" s="104"/>
      <c r="J60" s="105"/>
      <c r="K60" s="48"/>
      <c r="L60" s="106"/>
      <c r="M60" s="104"/>
      <c r="N60" s="172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ht="24" x14ac:dyDescent="0.2">
      <c r="A61" s="30" t="s">
        <v>55</v>
      </c>
      <c r="B61" s="150" t="s">
        <v>2133</v>
      </c>
      <c r="C61" s="151"/>
      <c r="D61" s="52"/>
      <c r="E61" s="157"/>
      <c r="F61" s="43" t="s">
        <v>2134</v>
      </c>
      <c r="G61" s="54"/>
      <c r="H61" s="55"/>
      <c r="I61" s="56"/>
      <c r="J61" s="57"/>
      <c r="K61" s="58"/>
      <c r="L61" s="56"/>
      <c r="M61" s="56" t="str">
        <f>IF(ISNUMBER(H61),L61*H61,IF(ISNUMBER(J61),J61,IF(J61="RATE ONLY",LOWER("RATE ONLY")," ")))</f>
        <v xml:space="preserve"> </v>
      </c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x14ac:dyDescent="0.2">
      <c r="A62" s="30"/>
      <c r="B62" s="42"/>
      <c r="C62" s="51"/>
      <c r="D62" s="52"/>
      <c r="E62" s="51"/>
      <c r="F62" s="53"/>
      <c r="G62" s="103"/>
      <c r="H62" s="45"/>
      <c r="I62" s="104"/>
      <c r="J62" s="105"/>
      <c r="K62" s="48"/>
      <c r="L62" s="106"/>
      <c r="M62" s="104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x14ac:dyDescent="0.2">
      <c r="A63" s="30" t="s">
        <v>3</v>
      </c>
      <c r="B63" s="155"/>
      <c r="C63" s="151" t="s">
        <v>2135</v>
      </c>
      <c r="D63" s="52"/>
      <c r="E63" s="157"/>
      <c r="F63" s="53" t="s">
        <v>1772</v>
      </c>
      <c r="G63" s="54" t="s">
        <v>30</v>
      </c>
      <c r="H63" s="55"/>
      <c r="I63" s="56">
        <v>15000</v>
      </c>
      <c r="J63" s="57">
        <f>I63</f>
        <v>15000</v>
      </c>
      <c r="K63" s="58"/>
      <c r="L63" s="56">
        <v>15000</v>
      </c>
      <c r="M63" s="56">
        <f>IF(ISNUMBER(H63),L63*H63,IF(ISNUMBER(J63),J63,IF(J63="RATE ONLY",LOWER("RATE ONLY")," ")))</f>
        <v>15000</v>
      </c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x14ac:dyDescent="0.2">
      <c r="A64" s="30"/>
      <c r="B64" s="42"/>
      <c r="C64" s="51"/>
      <c r="D64" s="52"/>
      <c r="E64" s="51"/>
      <c r="F64" s="53"/>
      <c r="G64" s="103"/>
      <c r="H64" s="45"/>
      <c r="I64" s="104"/>
      <c r="J64" s="105"/>
      <c r="K64" s="48"/>
      <c r="L64" s="106"/>
      <c r="M64" s="104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ht="22.8" x14ac:dyDescent="0.2">
      <c r="A65" s="30" t="s">
        <v>5106</v>
      </c>
      <c r="B65" s="155"/>
      <c r="C65" s="151" t="s">
        <v>2136</v>
      </c>
      <c r="D65" s="52"/>
      <c r="E65" s="157"/>
      <c r="F65" s="53" t="s">
        <v>1773</v>
      </c>
      <c r="G65" s="54" t="s">
        <v>14</v>
      </c>
      <c r="H65" s="55"/>
      <c r="I65" s="196"/>
      <c r="J65" s="57"/>
      <c r="K65" s="58"/>
      <c r="L65" s="175">
        <v>0.1</v>
      </c>
      <c r="M65" s="56" t="str">
        <f>IF(ISNUMBER(H65),L65*H65,IF(ISNUMBER(J65),J65,IF(J65="RATE ONLY",LOWER("RATE ONLY")," ")))</f>
        <v xml:space="preserve"> </v>
      </c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x14ac:dyDescent="0.2">
      <c r="A66" s="30"/>
      <c r="B66" s="42"/>
      <c r="C66" s="51"/>
      <c r="D66" s="52"/>
      <c r="E66" s="51"/>
      <c r="F66" s="53"/>
      <c r="G66" s="103"/>
      <c r="H66" s="45"/>
      <c r="I66" s="104"/>
      <c r="J66" s="105"/>
      <c r="K66" s="48"/>
      <c r="L66" s="106"/>
      <c r="M66" s="104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x14ac:dyDescent="0.2">
      <c r="A67" s="30"/>
      <c r="B67" s="42"/>
      <c r="C67" s="51"/>
      <c r="D67" s="52"/>
      <c r="E67" s="51"/>
      <c r="F67" s="53"/>
      <c r="G67" s="103"/>
      <c r="H67" s="45"/>
      <c r="I67" s="104"/>
      <c r="J67" s="105"/>
      <c r="K67" s="48"/>
      <c r="L67" s="106"/>
      <c r="M67" s="104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x14ac:dyDescent="0.2">
      <c r="A68" s="30"/>
      <c r="B68" s="42"/>
      <c r="C68" s="51"/>
      <c r="D68" s="52"/>
      <c r="E68" s="51"/>
      <c r="F68" s="53"/>
      <c r="G68" s="103"/>
      <c r="H68" s="45"/>
      <c r="I68" s="104"/>
      <c r="J68" s="105"/>
      <c r="K68" s="48"/>
      <c r="L68" s="106"/>
      <c r="M68" s="104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2" customFormat="1" x14ac:dyDescent="0.2">
      <c r="A69" s="30"/>
      <c r="B69" s="42"/>
      <c r="C69" s="51"/>
      <c r="D69" s="52"/>
      <c r="E69" s="51"/>
      <c r="F69" s="53"/>
      <c r="G69" s="103"/>
      <c r="H69" s="45"/>
      <c r="I69" s="104"/>
      <c r="J69" s="105"/>
      <c r="K69" s="48"/>
      <c r="L69" s="106"/>
      <c r="M69" s="104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</row>
    <row r="70" spans="1:113" s="112" customFormat="1" x14ac:dyDescent="0.2">
      <c r="A70" s="30"/>
      <c r="B70" s="42"/>
      <c r="C70" s="51"/>
      <c r="D70" s="52"/>
      <c r="E70" s="51"/>
      <c r="F70" s="53"/>
      <c r="G70" s="103"/>
      <c r="H70" s="45"/>
      <c r="I70" s="104"/>
      <c r="J70" s="105"/>
      <c r="K70" s="48"/>
      <c r="L70" s="106"/>
      <c r="M70" s="104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</row>
    <row r="71" spans="1:113" s="112" customFormat="1" x14ac:dyDescent="0.2">
      <c r="A71" s="30"/>
      <c r="B71" s="42"/>
      <c r="C71" s="51"/>
      <c r="D71" s="52"/>
      <c r="E71" s="51"/>
      <c r="F71" s="53"/>
      <c r="G71" s="103"/>
      <c r="H71" s="45"/>
      <c r="I71" s="104"/>
      <c r="J71" s="105"/>
      <c r="K71" s="48"/>
      <c r="L71" s="106"/>
      <c r="M71" s="104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</row>
    <row r="72" spans="1:113" s="112" customFormat="1" x14ac:dyDescent="0.2">
      <c r="A72" s="30"/>
      <c r="B72" s="42"/>
      <c r="C72" s="51"/>
      <c r="D72" s="52"/>
      <c r="E72" s="51"/>
      <c r="F72" s="53"/>
      <c r="G72" s="103"/>
      <c r="H72" s="45"/>
      <c r="I72" s="104"/>
      <c r="J72" s="105"/>
      <c r="K72" s="48"/>
      <c r="L72" s="106"/>
      <c r="M72" s="104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</row>
    <row r="73" spans="1:113" s="112" customFormat="1" x14ac:dyDescent="0.2">
      <c r="A73" s="30"/>
      <c r="B73" s="42"/>
      <c r="C73" s="51"/>
      <c r="D73" s="52"/>
      <c r="E73" s="51"/>
      <c r="F73" s="53"/>
      <c r="G73" s="103"/>
      <c r="H73" s="45"/>
      <c r="I73" s="104"/>
      <c r="J73" s="105"/>
      <c r="K73" s="48"/>
      <c r="L73" s="106"/>
      <c r="M73" s="104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</row>
    <row r="74" spans="1:113" s="112" customFormat="1" x14ac:dyDescent="0.2">
      <c r="A74" s="30"/>
      <c r="B74" s="42"/>
      <c r="C74" s="51"/>
      <c r="D74" s="52"/>
      <c r="E74" s="51"/>
      <c r="F74" s="53"/>
      <c r="G74" s="103"/>
      <c r="H74" s="45"/>
      <c r="I74" s="104"/>
      <c r="J74" s="105"/>
      <c r="K74" s="48"/>
      <c r="L74" s="106"/>
      <c r="M74" s="104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</row>
    <row r="75" spans="1:113" s="110" customFormat="1" x14ac:dyDescent="0.2">
      <c r="A75" s="30" t="s">
        <v>4</v>
      </c>
      <c r="B75" s="83"/>
      <c r="C75" s="84"/>
      <c r="D75" s="84"/>
      <c r="E75" s="84"/>
      <c r="F75" s="85"/>
      <c r="G75" s="86"/>
      <c r="H75" s="87"/>
      <c r="I75" s="88"/>
      <c r="J75" s="89"/>
      <c r="K75" s="22"/>
      <c r="L75" s="67"/>
      <c r="M75" s="68"/>
      <c r="N75" s="109"/>
    </row>
    <row r="76" spans="1:113" s="110" customFormat="1" ht="12" x14ac:dyDescent="0.2">
      <c r="A76" s="30" t="s">
        <v>4</v>
      </c>
      <c r="B76" s="90" t="s">
        <v>3857</v>
      </c>
      <c r="C76" s="91"/>
      <c r="D76" s="91"/>
      <c r="E76" s="91"/>
      <c r="F76" s="92"/>
      <c r="G76" s="30"/>
      <c r="H76" s="93"/>
      <c r="I76" s="94"/>
      <c r="J76" s="198"/>
      <c r="K76" s="22"/>
      <c r="L76" s="72"/>
      <c r="M76" s="73">
        <f>SUBTOTAL(9,M$7:M66)</f>
        <v>15000</v>
      </c>
      <c r="N76" s="109"/>
    </row>
    <row r="77" spans="1:113" s="110" customFormat="1" x14ac:dyDescent="0.2">
      <c r="A77" s="30" t="s">
        <v>4</v>
      </c>
      <c r="B77" s="96"/>
      <c r="C77" s="97"/>
      <c r="D77" s="97"/>
      <c r="E77" s="97"/>
      <c r="F77" s="98"/>
      <c r="G77" s="99"/>
      <c r="H77" s="100"/>
      <c r="I77" s="101"/>
      <c r="J77" s="102"/>
      <c r="K77" s="22"/>
      <c r="L77" s="81"/>
      <c r="M77" s="82"/>
      <c r="N77" s="109"/>
    </row>
  </sheetData>
  <autoFilter ref="G1:H77" xr:uid="{EB5C4318-A85B-4F52-874E-788D9F318A28}"/>
  <dataConsolidate link="1"/>
  <pageMargins left="0.59055118110236227" right="0.19685039370078741" top="0.59055118110236227" bottom="0.59055118110236227" header="0.19685039370078741" footer="0.19685039370078741"/>
  <pageSetup paperSize="9" firstPageNumber="94" fitToHeight="4" orientation="portrait" cellComments="atEnd" useFirstPageNumber="1" r:id="rId1"/>
  <headerFooter>
    <oddFooter>&amp;CPage &amp;P&amp;RPrint date: 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7">
    <tabColor rgb="FFFF0000"/>
  </sheetPr>
  <dimension ref="A1:DI58"/>
  <sheetViews>
    <sheetView view="pageBreakPreview" topLeftCell="B1" zoomScaleNormal="75" zoomScaleSheetLayoutView="100" workbookViewId="0">
      <pane xSplit="7" ySplit="7" topLeftCell="I8" activePane="bottomRight" state="frozenSplit"/>
      <selection activeCell="M64" sqref="M64"/>
      <selection pane="topRight" activeCell="M64" sqref="M64"/>
      <selection pane="bottomLeft" activeCell="M64" sqref="M64"/>
      <selection pane="bottomRight" activeCell="H54" sqref="H9:H54"/>
    </sheetView>
  </sheetViews>
  <sheetFormatPr defaultColWidth="9.109375" defaultRowHeight="11.4" x14ac:dyDescent="0.2"/>
  <cols>
    <col min="1" max="1" width="10.44140625" style="113" hidden="1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4" width="12.109375" style="116" bestFit="1" customWidth="1"/>
    <col min="15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4712</v>
      </c>
      <c r="C2" s="128" t="s">
        <v>915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SUBTOTAL(9,M$7:M1037)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hidden="1" x14ac:dyDescent="0.2">
      <c r="A7" s="30"/>
      <c r="B7" s="42"/>
      <c r="C7" s="42"/>
      <c r="D7" s="42"/>
      <c r="E7" s="42"/>
      <c r="F7" s="43" t="s">
        <v>915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2137</v>
      </c>
      <c r="C8" s="151"/>
      <c r="D8" s="52"/>
      <c r="E8" s="157"/>
      <c r="F8" s="43" t="s">
        <v>2138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34.200000000000003" x14ac:dyDescent="0.2">
      <c r="A10" s="30" t="s">
        <v>56</v>
      </c>
      <c r="B10" s="155"/>
      <c r="C10" s="151" t="s">
        <v>2139</v>
      </c>
      <c r="D10" s="52"/>
      <c r="E10" s="157"/>
      <c r="F10" s="53" t="s">
        <v>3670</v>
      </c>
      <c r="G10" s="54"/>
      <c r="H10" s="55"/>
      <c r="I10" s="56"/>
      <c r="J10" s="57"/>
      <c r="K10" s="58"/>
      <c r="L10" s="56"/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/>
      <c r="B11" s="42"/>
      <c r="C11" s="51"/>
      <c r="D11" s="52"/>
      <c r="E11" s="51"/>
      <c r="F11" s="53"/>
      <c r="G11" s="103"/>
      <c r="H11" s="45"/>
      <c r="I11" s="104"/>
      <c r="J11" s="105"/>
      <c r="K11" s="48"/>
      <c r="L11" s="106"/>
      <c r="M11" s="104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12" x14ac:dyDescent="0.25">
      <c r="A12" s="30" t="s">
        <v>3</v>
      </c>
      <c r="B12" s="155"/>
      <c r="C12" s="151"/>
      <c r="D12" s="52" t="s">
        <v>3850</v>
      </c>
      <c r="E12" s="157"/>
      <c r="F12" s="53" t="s">
        <v>4457</v>
      </c>
      <c r="G12" s="54" t="s">
        <v>3943</v>
      </c>
      <c r="H12" s="55"/>
      <c r="I12" s="56"/>
      <c r="J12" s="57"/>
      <c r="K12" s="58"/>
      <c r="L12" s="56">
        <v>100</v>
      </c>
      <c r="M12" s="56" t="str">
        <f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/>
      <c r="B13" s="42"/>
      <c r="C13" s="51"/>
      <c r="D13" s="52"/>
      <c r="E13" s="51"/>
      <c r="F13" s="53"/>
      <c r="G13" s="103"/>
      <c r="H13" s="45"/>
      <c r="I13" s="104"/>
      <c r="J13" s="105"/>
      <c r="K13" s="48"/>
      <c r="L13" s="106"/>
      <c r="M13" s="104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12" hidden="1" x14ac:dyDescent="0.25">
      <c r="A14" s="30" t="s">
        <v>3</v>
      </c>
      <c r="B14" s="166"/>
      <c r="C14" s="167"/>
      <c r="D14" s="168" t="s">
        <v>3851</v>
      </c>
      <c r="E14" s="159"/>
      <c r="F14" s="161" t="s">
        <v>4458</v>
      </c>
      <c r="G14" s="162" t="s">
        <v>3943</v>
      </c>
      <c r="H14" s="163"/>
      <c r="I14" s="164"/>
      <c r="J14" s="165"/>
      <c r="K14" s="58"/>
      <c r="L14" s="56"/>
      <c r="M14" s="56" t="str">
        <f t="shared" ref="M14:M15" si="0">IF(ISNUMBER(H14),L14*H14,IF(ISNUMBER(J14),J14,IF(J14="RATE ONLY",LOWER("RATE ONLY")," ")))</f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12" hidden="1" x14ac:dyDescent="0.25">
      <c r="A15" s="30" t="s">
        <v>3</v>
      </c>
      <c r="B15" s="166"/>
      <c r="C15" s="167"/>
      <c r="D15" s="168" t="s">
        <v>3852</v>
      </c>
      <c r="E15" s="159"/>
      <c r="F15" s="161" t="s">
        <v>4459</v>
      </c>
      <c r="G15" s="162" t="s">
        <v>3943</v>
      </c>
      <c r="H15" s="163"/>
      <c r="I15" s="164"/>
      <c r="J15" s="165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22.8" x14ac:dyDescent="0.2">
      <c r="A16" s="30" t="s">
        <v>56</v>
      </c>
      <c r="B16" s="155"/>
      <c r="C16" s="151" t="s">
        <v>2141</v>
      </c>
      <c r="D16" s="52"/>
      <c r="E16" s="157"/>
      <c r="F16" s="53" t="s">
        <v>2142</v>
      </c>
      <c r="G16" s="54" t="s">
        <v>8</v>
      </c>
      <c r="H16" s="55"/>
      <c r="I16" s="56"/>
      <c r="J16" s="57"/>
      <c r="K16" s="58"/>
      <c r="L16" s="56">
        <v>260</v>
      </c>
      <c r="M16" s="56" t="str">
        <f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/>
      <c r="B17" s="42"/>
      <c r="C17" s="51"/>
      <c r="D17" s="52"/>
      <c r="E17" s="51"/>
      <c r="F17" s="53"/>
      <c r="G17" s="103"/>
      <c r="H17" s="45"/>
      <c r="I17" s="104"/>
      <c r="J17" s="105"/>
      <c r="K17" s="48"/>
      <c r="L17" s="106"/>
      <c r="M17" s="104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34.200000000000003" hidden="1" x14ac:dyDescent="0.2">
      <c r="A18" s="30" t="s">
        <v>56</v>
      </c>
      <c r="B18" s="155"/>
      <c r="C18" s="151" t="s">
        <v>2143</v>
      </c>
      <c r="D18" s="52"/>
      <c r="E18" s="157"/>
      <c r="F18" s="53" t="s">
        <v>2144</v>
      </c>
      <c r="G18" s="54" t="s">
        <v>8</v>
      </c>
      <c r="H18" s="55"/>
      <c r="I18" s="56"/>
      <c r="J18" s="57"/>
      <c r="K18" s="58"/>
      <c r="L18" s="56"/>
      <c r="M18" s="56" t="str">
        <f>IF(ISNUMBER(H18),L18*H18,IF(ISNUMBER(J18),J18,IF(J18="RATE ONLY",LOWER("RATE ONLY")," ")))</f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idden="1" x14ac:dyDescent="0.2">
      <c r="A19" s="30"/>
      <c r="B19" s="42"/>
      <c r="C19" s="51"/>
      <c r="D19" s="52"/>
      <c r="E19" s="51"/>
      <c r="F19" s="53"/>
      <c r="G19" s="103"/>
      <c r="H19" s="45"/>
      <c r="I19" s="104"/>
      <c r="J19" s="105"/>
      <c r="K19" s="48"/>
      <c r="L19" s="106"/>
      <c r="M19" s="104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34.200000000000003" hidden="1" x14ac:dyDescent="0.2">
      <c r="A20" s="30" t="s">
        <v>56</v>
      </c>
      <c r="B20" s="155"/>
      <c r="C20" s="151" t="s">
        <v>2145</v>
      </c>
      <c r="D20" s="52"/>
      <c r="E20" s="157"/>
      <c r="F20" s="53" t="s">
        <v>2146</v>
      </c>
      <c r="G20" s="54" t="s">
        <v>8</v>
      </c>
      <c r="H20" s="55"/>
      <c r="I20" s="56"/>
      <c r="J20" s="57"/>
      <c r="K20" s="58"/>
      <c r="L20" s="56"/>
      <c r="M20" s="56" t="str">
        <f>IF(ISNUMBER(H20),L20*H20,IF(ISNUMBER(J20),J20,IF(J20="RATE ONLY",LOWER("RATE ONLY")," ")))</f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idden="1" x14ac:dyDescent="0.2">
      <c r="A21" s="30"/>
      <c r="B21" s="42"/>
      <c r="C21" s="51"/>
      <c r="D21" s="52"/>
      <c r="E21" s="51"/>
      <c r="F21" s="53"/>
      <c r="G21" s="103"/>
      <c r="H21" s="45"/>
      <c r="I21" s="104"/>
      <c r="J21" s="105"/>
      <c r="K21" s="48"/>
      <c r="L21" s="106"/>
      <c r="M21" s="104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ht="24" x14ac:dyDescent="0.25">
      <c r="A22" s="30" t="s">
        <v>55</v>
      </c>
      <c r="B22" s="150" t="s">
        <v>2147</v>
      </c>
      <c r="C22" s="151"/>
      <c r="D22" s="52"/>
      <c r="E22" s="157"/>
      <c r="F22" s="43" t="s">
        <v>2148</v>
      </c>
      <c r="G22" s="54" t="s">
        <v>3902</v>
      </c>
      <c r="H22" s="55"/>
      <c r="I22" s="56"/>
      <c r="J22" s="57"/>
      <c r="K22" s="58"/>
      <c r="L22" s="56">
        <v>15.8</v>
      </c>
      <c r="M22" s="56" t="str">
        <f>IF(ISNUMBER(H22),L22*H22,IF(ISNUMBER(J22),J22,IF(J22="RATE ONLY",LOWER("RATE ONLY")," ")))</f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x14ac:dyDescent="0.2">
      <c r="A23" s="30"/>
      <c r="B23" s="42"/>
      <c r="C23" s="51"/>
      <c r="D23" s="52"/>
      <c r="E23" s="51"/>
      <c r="F23" s="53"/>
      <c r="G23" s="103"/>
      <c r="H23" s="45"/>
      <c r="I23" s="104"/>
      <c r="J23" s="105"/>
      <c r="K23" s="48"/>
      <c r="L23" s="106"/>
      <c r="M23" s="104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t="12" x14ac:dyDescent="0.2">
      <c r="A24" s="30" t="s">
        <v>55</v>
      </c>
      <c r="B24" s="150" t="s">
        <v>2149</v>
      </c>
      <c r="C24" s="151"/>
      <c r="D24" s="52"/>
      <c r="E24" s="157"/>
      <c r="F24" s="43" t="s">
        <v>2150</v>
      </c>
      <c r="G24" s="54"/>
      <c r="H24" s="55"/>
      <c r="I24" s="56"/>
      <c r="J24" s="57"/>
      <c r="K24" s="58"/>
      <c r="L24" s="56"/>
      <c r="M24" s="56" t="str">
        <f>IF(ISNUMBER(H24),L24*H24,IF(ISNUMBER(J24),J24,IF(J24="RATE ONLY",LOWER("RATE ONLY")," ")))</f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x14ac:dyDescent="0.2">
      <c r="A25" s="30"/>
      <c r="B25" s="42"/>
      <c r="C25" s="51"/>
      <c r="D25" s="52"/>
      <c r="E25" s="51"/>
      <c r="F25" s="53"/>
      <c r="G25" s="103"/>
      <c r="H25" s="45"/>
      <c r="I25" s="104"/>
      <c r="J25" s="105"/>
      <c r="K25" s="48"/>
      <c r="L25" s="106"/>
      <c r="M25" s="104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x14ac:dyDescent="0.2">
      <c r="A26" s="30" t="s">
        <v>56</v>
      </c>
      <c r="B26" s="155"/>
      <c r="C26" s="151" t="s">
        <v>2151</v>
      </c>
      <c r="D26" s="52"/>
      <c r="E26" s="157"/>
      <c r="F26" s="53" t="s">
        <v>4728</v>
      </c>
      <c r="G26" s="54"/>
      <c r="H26" s="55"/>
      <c r="I26" s="56"/>
      <c r="J26" s="57"/>
      <c r="K26" s="58"/>
      <c r="L26" s="56"/>
      <c r="M26" s="56" t="str">
        <f>IF(ISNUMBER(H26),L26*H26,IF(ISNUMBER(J26),J26,IF(J26="RATE ONLY",LOWER("RATE ONLY")," ")))</f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x14ac:dyDescent="0.2">
      <c r="A27" s="30"/>
      <c r="B27" s="42"/>
      <c r="C27" s="51"/>
      <c r="D27" s="52"/>
      <c r="E27" s="51"/>
      <c r="F27" s="53"/>
      <c r="G27" s="103"/>
      <c r="H27" s="45"/>
      <c r="I27" s="104"/>
      <c r="J27" s="105"/>
      <c r="K27" s="48"/>
      <c r="L27" s="106"/>
      <c r="M27" s="104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ht="22.8" x14ac:dyDescent="0.25">
      <c r="A28" s="30" t="s">
        <v>3</v>
      </c>
      <c r="B28" s="155"/>
      <c r="C28" s="151"/>
      <c r="D28" s="52" t="s">
        <v>3850</v>
      </c>
      <c r="E28" s="157"/>
      <c r="F28" s="53" t="s">
        <v>4720</v>
      </c>
      <c r="G28" s="54" t="s">
        <v>3943</v>
      </c>
      <c r="H28" s="55"/>
      <c r="I28" s="56"/>
      <c r="J28" s="57"/>
      <c r="K28" s="58"/>
      <c r="L28" s="56">
        <v>1150</v>
      </c>
      <c r="M28" s="56" t="str">
        <f>IF(ISNUMBER(H28),L28*H28,IF(ISNUMBER(J28),J28,IF(J28="RATE ONLY",LOWER("RATE ONLY")," ")))</f>
        <v xml:space="preserve"> 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x14ac:dyDescent="0.2">
      <c r="A29" s="30"/>
      <c r="B29" s="42"/>
      <c r="C29" s="51"/>
      <c r="D29" s="52"/>
      <c r="E29" s="51"/>
      <c r="F29" s="53"/>
      <c r="G29" s="103"/>
      <c r="H29" s="45"/>
      <c r="I29" s="104"/>
      <c r="J29" s="105"/>
      <c r="K29" s="48"/>
      <c r="L29" s="106"/>
      <c r="M29" s="104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ht="22.8" x14ac:dyDescent="0.25">
      <c r="A30" s="30" t="s">
        <v>3</v>
      </c>
      <c r="B30" s="155"/>
      <c r="C30" s="151"/>
      <c r="D30" s="52" t="s">
        <v>3851</v>
      </c>
      <c r="E30" s="157"/>
      <c r="F30" s="53" t="s">
        <v>4721</v>
      </c>
      <c r="G30" s="54" t="s">
        <v>3943</v>
      </c>
      <c r="H30" s="55"/>
      <c r="I30" s="56"/>
      <c r="J30" s="57"/>
      <c r="K30" s="58"/>
      <c r="L30" s="56">
        <v>1150</v>
      </c>
      <c r="M30" s="56" t="str">
        <f>IF(ISNUMBER(H30),L30*H30,IF(ISNUMBER(J30),J30,IF(J30="RATE ONLY",LOWER("RATE ONLY")," ")))</f>
        <v xml:space="preserve"> 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x14ac:dyDescent="0.2">
      <c r="A31" s="30"/>
      <c r="B31" s="42"/>
      <c r="C31" s="51"/>
      <c r="D31" s="52"/>
      <c r="E31" s="51"/>
      <c r="F31" s="53"/>
      <c r="G31" s="103"/>
      <c r="H31" s="45"/>
      <c r="I31" s="104"/>
      <c r="J31" s="105"/>
      <c r="K31" s="48"/>
      <c r="L31" s="106"/>
      <c r="M31" s="104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ht="22.8" x14ac:dyDescent="0.25">
      <c r="A32" s="30" t="s">
        <v>3</v>
      </c>
      <c r="B32" s="155"/>
      <c r="C32" s="151"/>
      <c r="D32" s="52" t="s">
        <v>3852</v>
      </c>
      <c r="E32" s="157"/>
      <c r="F32" s="53" t="s">
        <v>4722</v>
      </c>
      <c r="G32" s="54" t="s">
        <v>3943</v>
      </c>
      <c r="H32" s="55"/>
      <c r="I32" s="56"/>
      <c r="J32" s="57"/>
      <c r="K32" s="58"/>
      <c r="L32" s="56">
        <v>1150</v>
      </c>
      <c r="M32" s="56" t="str">
        <f>IF(ISNUMBER(H32),L32*H32,IF(ISNUMBER(J32),J32,IF(J32="RATE ONLY",LOWER("RATE ONLY")," ")))</f>
        <v xml:space="preserve"> 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x14ac:dyDescent="0.2">
      <c r="A33" s="30"/>
      <c r="B33" s="42"/>
      <c r="C33" s="51"/>
      <c r="D33" s="52"/>
      <c r="E33" s="51"/>
      <c r="F33" s="53"/>
      <c r="G33" s="103"/>
      <c r="H33" s="45"/>
      <c r="I33" s="104"/>
      <c r="J33" s="105"/>
      <c r="K33" s="48"/>
      <c r="L33" s="106"/>
      <c r="M33" s="104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ht="22.8" hidden="1" x14ac:dyDescent="0.2">
      <c r="A34" s="30" t="s">
        <v>56</v>
      </c>
      <c r="B34" s="155"/>
      <c r="C34" s="151" t="s">
        <v>2152</v>
      </c>
      <c r="D34" s="52"/>
      <c r="E34" s="157"/>
      <c r="F34" s="53" t="s">
        <v>4172</v>
      </c>
      <c r="G34" s="54" t="s">
        <v>8</v>
      </c>
      <c r="H34" s="55"/>
      <c r="I34" s="56"/>
      <c r="J34" s="57"/>
      <c r="K34" s="58"/>
      <c r="L34" s="56"/>
      <c r="M34" s="56" t="str">
        <f>IF(ISNUMBER(H34),L34*H34,IF(ISNUMBER(J34),J34,IF(J34="RATE ONLY",LOWER("RATE ONLY")," ")))</f>
        <v xml:space="preserve"> 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hidden="1" x14ac:dyDescent="0.2">
      <c r="A35" s="30"/>
      <c r="B35" s="42"/>
      <c r="C35" s="51"/>
      <c r="D35" s="52"/>
      <c r="E35" s="51"/>
      <c r="F35" s="53"/>
      <c r="G35" s="103"/>
      <c r="H35" s="45"/>
      <c r="I35" s="104"/>
      <c r="J35" s="105"/>
      <c r="K35" s="48"/>
      <c r="L35" s="106"/>
      <c r="M35" s="104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x14ac:dyDescent="0.2">
      <c r="A36" s="30" t="s">
        <v>56</v>
      </c>
      <c r="B36" s="155"/>
      <c r="C36" s="151" t="s">
        <v>2153</v>
      </c>
      <c r="D36" s="52"/>
      <c r="E36" s="157"/>
      <c r="F36" s="53" t="s">
        <v>4729</v>
      </c>
      <c r="G36" s="54"/>
      <c r="H36" s="55"/>
      <c r="I36" s="56"/>
      <c r="J36" s="57"/>
      <c r="K36" s="58"/>
      <c r="L36" s="56"/>
      <c r="M36" s="56" t="str">
        <f>IF(ISNUMBER(H36),L36*H36,IF(ISNUMBER(J36),J36,IF(J36="RATE ONLY",LOWER("RATE ONLY")," ")))</f>
        <v xml:space="preserve"> </v>
      </c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x14ac:dyDescent="0.2">
      <c r="A37" s="30"/>
      <c r="B37" s="42"/>
      <c r="C37" s="51"/>
      <c r="D37" s="52"/>
      <c r="E37" s="51"/>
      <c r="F37" s="53"/>
      <c r="G37" s="103"/>
      <c r="H37" s="45"/>
      <c r="I37" s="104"/>
      <c r="J37" s="105"/>
      <c r="K37" s="48"/>
      <c r="L37" s="106"/>
      <c r="M37" s="104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ht="34.200000000000003" x14ac:dyDescent="0.25">
      <c r="A38" s="30" t="s">
        <v>3</v>
      </c>
      <c r="B38" s="155"/>
      <c r="C38" s="151"/>
      <c r="D38" s="52" t="s">
        <v>3850</v>
      </c>
      <c r="E38" s="157"/>
      <c r="F38" s="53" t="s">
        <v>4723</v>
      </c>
      <c r="G38" s="54" t="s">
        <v>3943</v>
      </c>
      <c r="H38" s="55"/>
      <c r="I38" s="56"/>
      <c r="J38" s="57"/>
      <c r="K38" s="58"/>
      <c r="L38" s="56">
        <v>1415</v>
      </c>
      <c r="M38" s="56" t="str">
        <f>IF(ISNUMBER(H38),L38*H38,IF(ISNUMBER(J38),J38,IF(J38="RATE ONLY",LOWER("RATE ONLY")," ")))</f>
        <v xml:space="preserve"> </v>
      </c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x14ac:dyDescent="0.2">
      <c r="A39" s="30"/>
      <c r="B39" s="42"/>
      <c r="C39" s="51"/>
      <c r="D39" s="52"/>
      <c r="E39" s="51"/>
      <c r="F39" s="53"/>
      <c r="G39" s="103"/>
      <c r="H39" s="45"/>
      <c r="I39" s="104"/>
      <c r="J39" s="105"/>
      <c r="K39" s="48"/>
      <c r="L39" s="106"/>
      <c r="M39" s="104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ht="34.200000000000003" x14ac:dyDescent="0.25">
      <c r="A40" s="30" t="s">
        <v>3</v>
      </c>
      <c r="B40" s="155"/>
      <c r="C40" s="151"/>
      <c r="D40" s="52" t="s">
        <v>3851</v>
      </c>
      <c r="E40" s="157"/>
      <c r="F40" s="53" t="s">
        <v>4724</v>
      </c>
      <c r="G40" s="54" t="s">
        <v>3943</v>
      </c>
      <c r="H40" s="55"/>
      <c r="I40" s="56"/>
      <c r="J40" s="57"/>
      <c r="K40" s="58"/>
      <c r="L40" s="56">
        <v>1415</v>
      </c>
      <c r="M40" s="56" t="str">
        <f>IF(ISNUMBER(H40),L40*H40,IF(ISNUMBER(J40),J40,IF(J40="RATE ONLY",LOWER("RATE ONLY")," ")))</f>
        <v xml:space="preserve"> 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x14ac:dyDescent="0.2">
      <c r="A41" s="30"/>
      <c r="B41" s="42"/>
      <c r="C41" s="51"/>
      <c r="D41" s="52"/>
      <c r="E41" s="51"/>
      <c r="F41" s="53"/>
      <c r="G41" s="103"/>
      <c r="H41" s="45"/>
      <c r="I41" s="104"/>
      <c r="J41" s="105"/>
      <c r="K41" s="48"/>
      <c r="L41" s="106"/>
      <c r="M41" s="104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ht="22.8" hidden="1" x14ac:dyDescent="0.2">
      <c r="A42" s="30" t="s">
        <v>56</v>
      </c>
      <c r="B42" s="155"/>
      <c r="C42" s="151" t="s">
        <v>2154</v>
      </c>
      <c r="D42" s="52"/>
      <c r="E42" s="157"/>
      <c r="F42" s="53" t="s">
        <v>4173</v>
      </c>
      <c r="G42" s="54" t="s">
        <v>8</v>
      </c>
      <c r="H42" s="55"/>
      <c r="I42" s="56"/>
      <c r="J42" s="57"/>
      <c r="K42" s="58"/>
      <c r="L42" s="56"/>
      <c r="M42" s="56" t="str">
        <f>IF(ISNUMBER(H42),L42*H42,IF(ISNUMBER(J42),J42,IF(J42="RATE ONLY",LOWER("RATE ONLY")," ")))</f>
        <v xml:space="preserve"> </v>
      </c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hidden="1" x14ac:dyDescent="0.2">
      <c r="A43" s="30"/>
      <c r="B43" s="42"/>
      <c r="C43" s="51"/>
      <c r="D43" s="52"/>
      <c r="E43" s="51"/>
      <c r="F43" s="53"/>
      <c r="G43" s="103"/>
      <c r="H43" s="45"/>
      <c r="I43" s="104"/>
      <c r="J43" s="105"/>
      <c r="K43" s="48"/>
      <c r="L43" s="106"/>
      <c r="M43" s="104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ht="24" x14ac:dyDescent="0.25">
      <c r="A44" s="30" t="s">
        <v>55</v>
      </c>
      <c r="B44" s="150" t="s">
        <v>2155</v>
      </c>
      <c r="C44" s="151"/>
      <c r="D44" s="52"/>
      <c r="E44" s="157"/>
      <c r="F44" s="43" t="s">
        <v>4727</v>
      </c>
      <c r="G44" s="54" t="s">
        <v>3902</v>
      </c>
      <c r="H44" s="55"/>
      <c r="I44" s="56"/>
      <c r="J44" s="57"/>
      <c r="K44" s="58"/>
      <c r="L44" s="56">
        <v>18.5</v>
      </c>
      <c r="M44" s="56" t="str">
        <f>IF(ISNUMBER(H44),L44*H44,IF(ISNUMBER(J44),J44,IF(J44="RATE ONLY",LOWER("RATE ONLY")," ")))</f>
        <v xml:space="preserve"> </v>
      </c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x14ac:dyDescent="0.2">
      <c r="A45" s="30"/>
      <c r="B45" s="42"/>
      <c r="C45" s="51"/>
      <c r="D45" s="52"/>
      <c r="E45" s="51"/>
      <c r="F45" s="53"/>
      <c r="G45" s="103"/>
      <c r="H45" s="45"/>
      <c r="I45" s="104"/>
      <c r="J45" s="105"/>
      <c r="K45" s="48"/>
      <c r="L45" s="106"/>
      <c r="M45" s="104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ht="22.8" x14ac:dyDescent="0.2">
      <c r="A46" s="30" t="s">
        <v>7</v>
      </c>
      <c r="B46" s="155" t="s">
        <v>4725</v>
      </c>
      <c r="C46" s="151"/>
      <c r="D46" s="52"/>
      <c r="E46" s="157"/>
      <c r="F46" s="53" t="s">
        <v>315</v>
      </c>
      <c r="G46" s="54"/>
      <c r="H46" s="55"/>
      <c r="I46" s="56"/>
      <c r="J46" s="57"/>
      <c r="K46" s="58"/>
      <c r="L46" s="56"/>
      <c r="M46" s="56" t="str">
        <f>IF(ISNUMBER(H46),L46*H46,IF(ISNUMBER(J46),J46,IF(J46="RATE ONLY",LOWER("RATE ONLY")," ")))</f>
        <v xml:space="preserve"> </v>
      </c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x14ac:dyDescent="0.2">
      <c r="A47" s="30"/>
      <c r="B47" s="42"/>
      <c r="C47" s="51"/>
      <c r="D47" s="52"/>
      <c r="E47" s="51"/>
      <c r="F47" s="53"/>
      <c r="G47" s="103"/>
      <c r="H47" s="45"/>
      <c r="I47" s="104"/>
      <c r="J47" s="105"/>
      <c r="K47" s="48"/>
      <c r="L47" s="106"/>
      <c r="M47" s="104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ht="12" x14ac:dyDescent="0.2">
      <c r="A48" s="30" t="s">
        <v>55</v>
      </c>
      <c r="B48" s="150"/>
      <c r="C48" s="151" t="s">
        <v>323</v>
      </c>
      <c r="D48" s="52"/>
      <c r="E48" s="157"/>
      <c r="F48" s="43" t="s">
        <v>4386</v>
      </c>
      <c r="G48" s="54"/>
      <c r="H48" s="55"/>
      <c r="I48" s="56"/>
      <c r="J48" s="57"/>
      <c r="K48" s="58"/>
      <c r="L48" s="56"/>
      <c r="M48" s="56" t="str">
        <f>IF(ISNUMBER(H48),L48*H48,IF(ISNUMBER(J48),J48,IF(J48="RATE ONLY",LOWER("RATE ONLY")," ")))</f>
        <v xml:space="preserve"> </v>
      </c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x14ac:dyDescent="0.2">
      <c r="A49" s="30"/>
      <c r="B49" s="42"/>
      <c r="C49" s="51"/>
      <c r="D49" s="52"/>
      <c r="E49" s="51"/>
      <c r="F49" s="53"/>
      <c r="G49" s="103"/>
      <c r="H49" s="45"/>
      <c r="I49" s="104"/>
      <c r="J49" s="105"/>
      <c r="K49" s="48"/>
      <c r="L49" s="106"/>
      <c r="M49" s="104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ht="22.8" x14ac:dyDescent="0.2">
      <c r="A50" s="30" t="s">
        <v>56</v>
      </c>
      <c r="B50" s="155"/>
      <c r="C50" s="151" t="s">
        <v>326</v>
      </c>
      <c r="D50" s="52"/>
      <c r="E50" s="157"/>
      <c r="F50" s="53" t="s">
        <v>4388</v>
      </c>
      <c r="G50" s="54"/>
      <c r="H50" s="55"/>
      <c r="I50" s="56"/>
      <c r="J50" s="57"/>
      <c r="K50" s="58"/>
      <c r="L50" s="56"/>
      <c r="M50" s="56" t="str">
        <f>IF(ISNUMBER(H50),L50*H50,IF(ISNUMBER(J50),J50,IF(J50="RATE ONLY",LOWER("RATE ONLY")," ")))</f>
        <v xml:space="preserve"> </v>
      </c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x14ac:dyDescent="0.2">
      <c r="A51" s="30"/>
      <c r="B51" s="42"/>
      <c r="C51" s="51"/>
      <c r="D51" s="52"/>
      <c r="E51" s="51"/>
      <c r="F51" s="53"/>
      <c r="G51" s="103"/>
      <c r="H51" s="45"/>
      <c r="I51" s="104"/>
      <c r="J51" s="105"/>
      <c r="K51" s="48"/>
      <c r="L51" s="106"/>
      <c r="M51" s="104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ht="12" x14ac:dyDescent="0.25">
      <c r="A52" s="30" t="s">
        <v>3</v>
      </c>
      <c r="B52" s="155"/>
      <c r="C52" s="151"/>
      <c r="D52" s="52" t="s">
        <v>3851</v>
      </c>
      <c r="E52" s="157"/>
      <c r="F52" s="53" t="s">
        <v>4389</v>
      </c>
      <c r="G52" s="54" t="s">
        <v>4726</v>
      </c>
      <c r="H52" s="55"/>
      <c r="I52" s="56"/>
      <c r="J52" s="57"/>
      <c r="K52" s="58"/>
      <c r="L52" s="56">
        <v>4.5</v>
      </c>
      <c r="M52" s="56" t="str">
        <f>IF(ISNUMBER(H52),L52*H52,IF(ISNUMBER(J52),J52,IF(J52="RATE ONLY",LOWER("RATE ONLY")," ")))</f>
        <v xml:space="preserve"> </v>
      </c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x14ac:dyDescent="0.2">
      <c r="A53" s="30"/>
      <c r="B53" s="42"/>
      <c r="C53" s="51"/>
      <c r="D53" s="52"/>
      <c r="E53" s="51"/>
      <c r="F53" s="53"/>
      <c r="G53" s="103"/>
      <c r="H53" s="45"/>
      <c r="I53" s="104"/>
      <c r="J53" s="105"/>
      <c r="K53" s="48"/>
      <c r="L53" s="106"/>
      <c r="M53" s="104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x14ac:dyDescent="0.2">
      <c r="A54" s="30"/>
      <c r="B54" s="42"/>
      <c r="C54" s="51"/>
      <c r="D54" s="52"/>
      <c r="E54" s="51"/>
      <c r="F54" s="53"/>
      <c r="G54" s="103"/>
      <c r="H54" s="45"/>
      <c r="I54" s="104"/>
      <c r="J54" s="105"/>
      <c r="K54" s="48"/>
      <c r="L54" s="106"/>
      <c r="M54" s="104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x14ac:dyDescent="0.2">
      <c r="A55" s="30"/>
      <c r="B55" s="42"/>
      <c r="C55" s="51"/>
      <c r="D55" s="52"/>
      <c r="E55" s="51"/>
      <c r="F55" s="53"/>
      <c r="G55" s="103"/>
      <c r="H55" s="45"/>
      <c r="I55" s="104"/>
      <c r="J55" s="105"/>
      <c r="K55" s="48"/>
      <c r="L55" s="106"/>
      <c r="M55" s="104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0" customFormat="1" x14ac:dyDescent="0.2">
      <c r="A56" s="30" t="s">
        <v>4</v>
      </c>
      <c r="B56" s="83"/>
      <c r="C56" s="84"/>
      <c r="D56" s="84"/>
      <c r="E56" s="84"/>
      <c r="F56" s="85"/>
      <c r="G56" s="86"/>
      <c r="H56" s="87"/>
      <c r="I56" s="88"/>
      <c r="J56" s="89"/>
      <c r="K56" s="22"/>
      <c r="L56" s="67"/>
      <c r="M56" s="68"/>
      <c r="N56" s="109"/>
    </row>
    <row r="57" spans="1:113" s="110" customFormat="1" ht="12" x14ac:dyDescent="0.2">
      <c r="A57" s="30" t="s">
        <v>4</v>
      </c>
      <c r="B57" s="90" t="s">
        <v>3857</v>
      </c>
      <c r="C57" s="91"/>
      <c r="D57" s="91"/>
      <c r="E57" s="91"/>
      <c r="F57" s="92"/>
      <c r="G57" s="30"/>
      <c r="H57" s="93"/>
      <c r="I57" s="94"/>
      <c r="J57" s="198"/>
      <c r="K57" s="22"/>
      <c r="L57" s="72"/>
      <c r="M57" s="73">
        <f>SUBTOTAL(9,M$7:M53)</f>
        <v>0</v>
      </c>
      <c r="N57" s="109"/>
    </row>
    <row r="58" spans="1:113" s="110" customFormat="1" x14ac:dyDescent="0.2">
      <c r="A58" s="30" t="s">
        <v>4</v>
      </c>
      <c r="B58" s="96"/>
      <c r="C58" s="97"/>
      <c r="D58" s="97"/>
      <c r="E58" s="97"/>
      <c r="F58" s="98"/>
      <c r="G58" s="99"/>
      <c r="H58" s="100"/>
      <c r="I58" s="101"/>
      <c r="J58" s="102"/>
      <c r="K58" s="22"/>
      <c r="L58" s="81"/>
      <c r="M58" s="82"/>
      <c r="N58" s="109"/>
    </row>
  </sheetData>
  <autoFilter ref="G1:H58" xr:uid="{57B12AFE-B367-4254-9DAE-380A5F005357}"/>
  <dataConsolidate link="1"/>
  <phoneticPr fontId="18" type="noConversion"/>
  <pageMargins left="0.59055118110236227" right="0.19685039370078741" top="0.59055118110236227" bottom="0.59055118110236227" header="0.19685039370078741" footer="0.19685039370078741"/>
  <pageSetup paperSize="9" firstPageNumber="95" orientation="portrait" cellComments="atEnd" useFirstPageNumber="1" r:id="rId1"/>
  <headerFooter>
    <oddFooter>&amp;CPage &amp;P&amp;RPrint date: 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8">
    <tabColor rgb="FFFFFF00"/>
  </sheetPr>
  <dimension ref="A1:DI13"/>
  <sheetViews>
    <sheetView view="pageBreakPreview" zoomScaleNormal="75" zoomScaleSheetLayoutView="100" workbookViewId="0">
      <pane ySplit="4" topLeftCell="A5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4713</v>
      </c>
      <c r="C2" s="128" t="s">
        <v>916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SUBTOTAL(9,M$7:M980)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24" x14ac:dyDescent="0.2">
      <c r="A7" s="113"/>
      <c r="B7" s="141"/>
      <c r="C7" s="141"/>
      <c r="D7" s="141"/>
      <c r="E7" s="141"/>
      <c r="F7" s="142" t="s">
        <v>916</v>
      </c>
      <c r="G7" s="141"/>
      <c r="H7" s="143"/>
      <c r="I7" s="144"/>
      <c r="J7" s="145"/>
      <c r="K7" s="146"/>
      <c r="L7" s="147"/>
      <c r="M7" s="148"/>
    </row>
    <row r="8" spans="1:113" s="112" customFormat="1" ht="12" x14ac:dyDescent="0.2">
      <c r="A8" s="30" t="s">
        <v>55</v>
      </c>
      <c r="B8" s="169" t="s">
        <v>2824</v>
      </c>
      <c r="C8" s="167"/>
      <c r="D8" s="168"/>
      <c r="E8" s="159"/>
      <c r="F8" s="170" t="s">
        <v>2825</v>
      </c>
      <c r="G8" s="162" t="s">
        <v>99</v>
      </c>
      <c r="H8" s="163"/>
      <c r="I8" s="164"/>
      <c r="J8" s="165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12" x14ac:dyDescent="0.2">
      <c r="A9" s="30" t="s">
        <v>55</v>
      </c>
      <c r="B9" s="169" t="s">
        <v>2826</v>
      </c>
      <c r="C9" s="167"/>
      <c r="D9" s="168"/>
      <c r="E9" s="159"/>
      <c r="F9" s="170" t="s">
        <v>2827</v>
      </c>
      <c r="G9" s="162" t="s">
        <v>99</v>
      </c>
      <c r="H9" s="163"/>
      <c r="I9" s="164"/>
      <c r="J9" s="165"/>
      <c r="K9" s="58"/>
      <c r="L9" s="56">
        <v>425</v>
      </c>
      <c r="M9" s="56" t="str">
        <f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24" x14ac:dyDescent="0.2">
      <c r="A10" s="30" t="s">
        <v>55</v>
      </c>
      <c r="B10" s="169" t="s">
        <v>2828</v>
      </c>
      <c r="C10" s="167"/>
      <c r="D10" s="168"/>
      <c r="E10" s="159"/>
      <c r="F10" s="170" t="s">
        <v>4171</v>
      </c>
      <c r="G10" s="162" t="s">
        <v>99</v>
      </c>
      <c r="H10" s="163"/>
      <c r="I10" s="164"/>
      <c r="J10" s="165"/>
      <c r="K10" s="58"/>
      <c r="L10" s="56"/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0" customFormat="1" x14ac:dyDescent="0.2">
      <c r="A11" s="30" t="s">
        <v>4</v>
      </c>
      <c r="B11" s="83"/>
      <c r="C11" s="84"/>
      <c r="D11" s="84"/>
      <c r="E11" s="84"/>
      <c r="F11" s="85"/>
      <c r="G11" s="86"/>
      <c r="H11" s="87"/>
      <c r="I11" s="88"/>
      <c r="J11" s="89"/>
      <c r="K11" s="22"/>
      <c r="L11" s="67"/>
      <c r="M11" s="68"/>
      <c r="N11" s="109"/>
    </row>
    <row r="12" spans="1:113" s="110" customFormat="1" ht="12" x14ac:dyDescent="0.2">
      <c r="A12" s="30" t="s">
        <v>4</v>
      </c>
      <c r="B12" s="90" t="s">
        <v>3857</v>
      </c>
      <c r="C12" s="91"/>
      <c r="D12" s="91"/>
      <c r="E12" s="91"/>
      <c r="F12" s="92"/>
      <c r="G12" s="30"/>
      <c r="H12" s="93"/>
      <c r="I12" s="94"/>
      <c r="J12" s="95"/>
      <c r="K12" s="22"/>
      <c r="L12" s="72"/>
      <c r="M12" s="73">
        <f>SUBTOTAL(9,M$9:M10)</f>
        <v>0</v>
      </c>
      <c r="N12" s="109"/>
    </row>
    <row r="13" spans="1:113" s="110" customFormat="1" x14ac:dyDescent="0.2">
      <c r="A13" s="30" t="s">
        <v>4</v>
      </c>
      <c r="B13" s="96"/>
      <c r="C13" s="97"/>
      <c r="D13" s="97"/>
      <c r="E13" s="97"/>
      <c r="F13" s="98"/>
      <c r="G13" s="99"/>
      <c r="H13" s="100"/>
      <c r="I13" s="101"/>
      <c r="J13" s="102"/>
      <c r="K13" s="22"/>
      <c r="L13" s="81"/>
      <c r="M13" s="82"/>
      <c r="N13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96" orientation="portrait" cellComments="atEnd" useFirstPageNumber="1" r:id="rId1"/>
  <headerFooter>
    <oddFooter>&amp;CPage &amp;P&amp;RPrint date: 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9">
    <tabColor rgb="FFFF0000"/>
  </sheetPr>
  <dimension ref="A1:DI169"/>
  <sheetViews>
    <sheetView view="pageBreakPreview" topLeftCell="B1" zoomScaleNormal="75" zoomScaleSheetLayoutView="100" workbookViewId="0">
      <pane xSplit="7" ySplit="7" topLeftCell="I8" activePane="bottomRight" state="frozenSplit"/>
      <selection activeCell="M64" sqref="M64"/>
      <selection pane="topRight" activeCell="M64" sqref="M64"/>
      <selection pane="bottomLeft" activeCell="M64" sqref="M64"/>
      <selection pane="bottomRight" activeCell="L35" sqref="L35"/>
    </sheetView>
  </sheetViews>
  <sheetFormatPr defaultColWidth="9.109375" defaultRowHeight="11.4" x14ac:dyDescent="0.2"/>
  <cols>
    <col min="1" max="1" width="10.44140625" style="113" hidden="1" customWidth="1"/>
    <col min="2" max="2" width="8.33203125" style="135" customWidth="1"/>
    <col min="3" max="3" width="9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4" width="25.6640625" style="116" customWidth="1"/>
    <col min="15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4730</v>
      </c>
      <c r="C2" s="128" t="s">
        <v>917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SUBTOTAL(9,M$7:M1132)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hidden="1" x14ac:dyDescent="0.2">
      <c r="A7" s="30"/>
      <c r="B7" s="42"/>
      <c r="C7" s="42"/>
      <c r="D7" s="42"/>
      <c r="E7" s="42"/>
      <c r="F7" s="43" t="s">
        <v>917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2829</v>
      </c>
      <c r="C8" s="151"/>
      <c r="D8" s="52"/>
      <c r="E8" s="157"/>
      <c r="F8" s="43" t="s">
        <v>2830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22.8" x14ac:dyDescent="0.2">
      <c r="A10" s="30" t="s">
        <v>56</v>
      </c>
      <c r="B10" s="155"/>
      <c r="C10" s="151" t="s">
        <v>2831</v>
      </c>
      <c r="D10" s="52"/>
      <c r="E10" s="157"/>
      <c r="F10" s="53" t="s">
        <v>2832</v>
      </c>
      <c r="G10" s="54"/>
      <c r="H10" s="55"/>
      <c r="I10" s="56"/>
      <c r="J10" s="57"/>
      <c r="K10" s="58"/>
      <c r="L10" s="56"/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/>
      <c r="B11" s="42"/>
      <c r="C11" s="51"/>
      <c r="D11" s="52"/>
      <c r="E11" s="51"/>
      <c r="F11" s="53"/>
      <c r="G11" s="103"/>
      <c r="H11" s="45"/>
      <c r="I11" s="104"/>
      <c r="J11" s="105"/>
      <c r="K11" s="48"/>
      <c r="L11" s="106"/>
      <c r="M11" s="104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22.8" x14ac:dyDescent="0.2">
      <c r="A12" s="30" t="s">
        <v>3</v>
      </c>
      <c r="B12" s="155"/>
      <c r="C12" s="151"/>
      <c r="D12" s="52" t="s">
        <v>3850</v>
      </c>
      <c r="E12" s="157"/>
      <c r="F12" s="53" t="s">
        <v>4403</v>
      </c>
      <c r="G12" s="54" t="s">
        <v>2</v>
      </c>
      <c r="H12" s="55"/>
      <c r="I12" s="56"/>
      <c r="J12" s="57"/>
      <c r="K12" s="58"/>
      <c r="L12" s="56">
        <v>415</v>
      </c>
      <c r="M12" s="56" t="str">
        <f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/>
      <c r="B13" s="42"/>
      <c r="C13" s="51"/>
      <c r="D13" s="52"/>
      <c r="E13" s="51"/>
      <c r="F13" s="53"/>
      <c r="G13" s="103"/>
      <c r="H13" s="45"/>
      <c r="I13" s="104"/>
      <c r="J13" s="105"/>
      <c r="K13" s="48"/>
      <c r="L13" s="106"/>
      <c r="M13" s="104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22.8" x14ac:dyDescent="0.2">
      <c r="A14" s="30" t="s">
        <v>3</v>
      </c>
      <c r="B14" s="155"/>
      <c r="C14" s="151"/>
      <c r="D14" s="52" t="s">
        <v>3851</v>
      </c>
      <c r="E14" s="157"/>
      <c r="F14" s="53" t="s">
        <v>4964</v>
      </c>
      <c r="G14" s="54" t="s">
        <v>2</v>
      </c>
      <c r="H14" s="55"/>
      <c r="I14" s="56"/>
      <c r="J14" s="57"/>
      <c r="K14" s="58"/>
      <c r="L14" s="56">
        <v>490</v>
      </c>
      <c r="M14" s="56" t="str">
        <f>IF(ISNUMBER(H14),L14*H14,IF(ISNUMBER(J14),J14,IF(J14="RATE ONLY",LOWER("RATE ONLY")," ")))</f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/>
      <c r="B15" s="42"/>
      <c r="C15" s="51"/>
      <c r="D15" s="52"/>
      <c r="E15" s="51"/>
      <c r="F15" s="53"/>
      <c r="G15" s="103"/>
      <c r="H15" s="45"/>
      <c r="I15" s="104"/>
      <c r="J15" s="105"/>
      <c r="K15" s="48"/>
      <c r="L15" s="106"/>
      <c r="M15" s="104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22.8" hidden="1" x14ac:dyDescent="0.2">
      <c r="A16" s="30" t="s">
        <v>3</v>
      </c>
      <c r="B16" s="158"/>
      <c r="C16" s="158"/>
      <c r="D16" s="158" t="s">
        <v>3852</v>
      </c>
      <c r="E16" s="159"/>
      <c r="F16" s="161" t="s">
        <v>4731</v>
      </c>
      <c r="G16" s="162" t="s">
        <v>2</v>
      </c>
      <c r="H16" s="163"/>
      <c r="I16" s="164"/>
      <c r="J16" s="165"/>
      <c r="K16" s="58"/>
      <c r="L16" s="56"/>
      <c r="M16" s="56" t="str">
        <f t="shared" ref="M16:M22" si="0"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34.200000000000003" hidden="1" x14ac:dyDescent="0.2">
      <c r="A17" s="30" t="s">
        <v>3</v>
      </c>
      <c r="B17" s="158"/>
      <c r="C17" s="158"/>
      <c r="D17" s="158" t="s">
        <v>3853</v>
      </c>
      <c r="E17" s="159"/>
      <c r="F17" s="161" t="s">
        <v>4732</v>
      </c>
      <c r="G17" s="162" t="s">
        <v>2</v>
      </c>
      <c r="H17" s="163"/>
      <c r="I17" s="164"/>
      <c r="J17" s="165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22.8" x14ac:dyDescent="0.2">
      <c r="A18" s="30" t="s">
        <v>56</v>
      </c>
      <c r="B18" s="155"/>
      <c r="C18" s="151" t="s">
        <v>2833</v>
      </c>
      <c r="D18" s="52"/>
      <c r="E18" s="157"/>
      <c r="F18" s="53" t="s">
        <v>3130</v>
      </c>
      <c r="G18" s="54"/>
      <c r="H18" s="55"/>
      <c r="I18" s="56"/>
      <c r="J18" s="57"/>
      <c r="K18" s="58"/>
      <c r="L18" s="56"/>
      <c r="M18" s="56" t="str">
        <f>IF(ISNUMBER(H18),L18*H18,IF(ISNUMBER(J18),J18,IF(J18="RATE ONLY",LOWER("RATE ONLY")," ")))</f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x14ac:dyDescent="0.2">
      <c r="A19" s="30"/>
      <c r="B19" s="42"/>
      <c r="C19" s="51"/>
      <c r="D19" s="52"/>
      <c r="E19" s="51"/>
      <c r="F19" s="53"/>
      <c r="G19" s="103"/>
      <c r="H19" s="45"/>
      <c r="I19" s="104"/>
      <c r="J19" s="105"/>
      <c r="K19" s="48"/>
      <c r="L19" s="106"/>
      <c r="M19" s="104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x14ac:dyDescent="0.2">
      <c r="A20" s="30" t="s">
        <v>3</v>
      </c>
      <c r="B20" s="155"/>
      <c r="C20" s="151"/>
      <c r="D20" s="52" t="s">
        <v>3850</v>
      </c>
      <c r="E20" s="157"/>
      <c r="F20" s="53" t="s">
        <v>4733</v>
      </c>
      <c r="G20" s="54" t="s">
        <v>99</v>
      </c>
      <c r="H20" s="55"/>
      <c r="I20" s="56"/>
      <c r="J20" s="57"/>
      <c r="K20" s="58"/>
      <c r="L20" s="56">
        <v>600</v>
      </c>
      <c r="M20" s="56" t="str">
        <f>IF(ISNUMBER(H20),L20*H20,IF(ISNUMBER(J20),J20,IF(J20="RATE ONLY",LOWER("RATE ONLY")," ")))</f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x14ac:dyDescent="0.2">
      <c r="A21" s="30"/>
      <c r="B21" s="42"/>
      <c r="C21" s="51"/>
      <c r="D21" s="52"/>
      <c r="E21" s="51"/>
      <c r="F21" s="53"/>
      <c r="G21" s="103"/>
      <c r="H21" s="45"/>
      <c r="I21" s="104"/>
      <c r="J21" s="105"/>
      <c r="K21" s="48"/>
      <c r="L21" s="106"/>
      <c r="M21" s="104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hidden="1" x14ac:dyDescent="0.2">
      <c r="A22" s="30" t="s">
        <v>3</v>
      </c>
      <c r="B22" s="158"/>
      <c r="C22" s="158"/>
      <c r="D22" s="158" t="s">
        <v>3851</v>
      </c>
      <c r="E22" s="159"/>
      <c r="F22" s="161" t="s">
        <v>4734</v>
      </c>
      <c r="G22" s="162" t="s">
        <v>99</v>
      </c>
      <c r="H22" s="163"/>
      <c r="I22" s="164"/>
      <c r="J22" s="165"/>
      <c r="K22" s="58"/>
      <c r="L22" s="56"/>
      <c r="M22" s="56" t="str">
        <f t="shared" si="0"/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x14ac:dyDescent="0.2">
      <c r="A23" s="30" t="s">
        <v>3</v>
      </c>
      <c r="B23" s="155"/>
      <c r="C23" s="151"/>
      <c r="D23" s="52" t="s">
        <v>3852</v>
      </c>
      <c r="E23" s="157"/>
      <c r="F23" s="53" t="s">
        <v>4735</v>
      </c>
      <c r="G23" s="54" t="s">
        <v>99</v>
      </c>
      <c r="H23" s="55"/>
      <c r="I23" s="56"/>
      <c r="J23" s="57"/>
      <c r="K23" s="58"/>
      <c r="L23" s="56">
        <v>650</v>
      </c>
      <c r="M23" s="56" t="str">
        <f>IF(ISNUMBER(H23),L23*H23,IF(ISNUMBER(J23),J23,IF(J23="RATE ONLY",LOWER("RATE ONLY")," ")))</f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x14ac:dyDescent="0.2">
      <c r="A24" s="30"/>
      <c r="B24" s="42"/>
      <c r="C24" s="51"/>
      <c r="D24" s="52"/>
      <c r="E24" s="51"/>
      <c r="F24" s="53"/>
      <c r="G24" s="103"/>
      <c r="H24" s="45"/>
      <c r="I24" s="104"/>
      <c r="J24" s="105"/>
      <c r="K24" s="48"/>
      <c r="L24" s="106"/>
      <c r="M24" s="104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ht="34.200000000000003" x14ac:dyDescent="0.2">
      <c r="A25" s="30" t="s">
        <v>59</v>
      </c>
      <c r="B25" s="155"/>
      <c r="C25" s="151"/>
      <c r="D25" s="52" t="s">
        <v>3853</v>
      </c>
      <c r="E25" s="157"/>
      <c r="F25" s="53" t="s">
        <v>4746</v>
      </c>
      <c r="G25" s="54"/>
      <c r="H25" s="55"/>
      <c r="I25" s="56"/>
      <c r="J25" s="57"/>
      <c r="K25" s="58"/>
      <c r="L25" s="56"/>
      <c r="M25" s="56" t="str">
        <f>IF(ISNUMBER(H25),L25*H25,IF(ISNUMBER(J25),J25,IF(J25="RATE ONLY",LOWER("RATE ONLY")," ")))</f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x14ac:dyDescent="0.2">
      <c r="A26" s="30"/>
      <c r="B26" s="42"/>
      <c r="C26" s="51"/>
      <c r="D26" s="52"/>
      <c r="E26" s="51"/>
      <c r="F26" s="53"/>
      <c r="G26" s="103"/>
      <c r="H26" s="45"/>
      <c r="I26" s="104"/>
      <c r="J26" s="105"/>
      <c r="K26" s="48"/>
      <c r="L26" s="106"/>
      <c r="M26" s="104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x14ac:dyDescent="0.2">
      <c r="A27" s="30" t="s">
        <v>3</v>
      </c>
      <c r="B27" s="155"/>
      <c r="C27" s="151"/>
      <c r="D27" s="52"/>
      <c r="E27" s="157" t="s">
        <v>3877</v>
      </c>
      <c r="F27" s="53" t="s">
        <v>4747</v>
      </c>
      <c r="G27" s="54" t="s">
        <v>99</v>
      </c>
      <c r="H27" s="55"/>
      <c r="I27" s="56"/>
      <c r="J27" s="57"/>
      <c r="K27" s="58"/>
      <c r="L27" s="56">
        <v>3600</v>
      </c>
      <c r="M27" s="56" t="str">
        <f>IF(ISNUMBER(H27),L27*H27,IF(ISNUMBER(J27),J27,IF(J27="RATE ONLY",LOWER("RATE ONLY")," ")))</f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x14ac:dyDescent="0.2">
      <c r="A28" s="30"/>
      <c r="B28" s="42"/>
      <c r="C28" s="51"/>
      <c r="D28" s="52"/>
      <c r="E28" s="51"/>
      <c r="F28" s="53"/>
      <c r="G28" s="103"/>
      <c r="H28" s="45"/>
      <c r="I28" s="104"/>
      <c r="J28" s="105"/>
      <c r="K28" s="48"/>
      <c r="L28" s="106"/>
      <c r="M28" s="104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x14ac:dyDescent="0.2">
      <c r="A29" s="30" t="s">
        <v>3</v>
      </c>
      <c r="B29" s="155"/>
      <c r="C29" s="151"/>
      <c r="D29" s="52"/>
      <c r="E29" s="157" t="s">
        <v>3878</v>
      </c>
      <c r="F29" s="53" t="s">
        <v>4748</v>
      </c>
      <c r="G29" s="54" t="s">
        <v>99</v>
      </c>
      <c r="H29" s="55"/>
      <c r="I29" s="56"/>
      <c r="J29" s="57"/>
      <c r="K29" s="58"/>
      <c r="L29" s="56">
        <v>4500</v>
      </c>
      <c r="M29" s="56" t="str">
        <f>IF(ISNUMBER(H29),L29*H29,IF(ISNUMBER(J29),J29,IF(J29="RATE ONLY",LOWER("RATE ONLY")," ")))</f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x14ac:dyDescent="0.2">
      <c r="A30" s="30"/>
      <c r="B30" s="42"/>
      <c r="C30" s="51"/>
      <c r="D30" s="52"/>
      <c r="E30" s="51"/>
      <c r="F30" s="53"/>
      <c r="G30" s="103"/>
      <c r="H30" s="45"/>
      <c r="I30" s="104"/>
      <c r="J30" s="105"/>
      <c r="K30" s="48"/>
      <c r="L30" s="106"/>
      <c r="M30" s="104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x14ac:dyDescent="0.2">
      <c r="A31" s="30" t="s">
        <v>3</v>
      </c>
      <c r="B31" s="155"/>
      <c r="C31" s="151"/>
      <c r="D31" s="52"/>
      <c r="E31" s="157" t="s">
        <v>3879</v>
      </c>
      <c r="F31" s="53" t="s">
        <v>4749</v>
      </c>
      <c r="G31" s="54" t="s">
        <v>99</v>
      </c>
      <c r="H31" s="55"/>
      <c r="I31" s="56"/>
      <c r="J31" s="57"/>
      <c r="K31" s="58"/>
      <c r="L31" s="56">
        <v>2740</v>
      </c>
      <c r="M31" s="56" t="str">
        <f>IF(ISNUMBER(H31),L31*H31,IF(ISNUMBER(J31),J31,IF(J31="RATE ONLY",LOWER("RATE ONLY")," ")))</f>
        <v xml:space="preserve"> </v>
      </c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x14ac:dyDescent="0.2">
      <c r="A32" s="30"/>
      <c r="B32" s="42"/>
      <c r="C32" s="51"/>
      <c r="D32" s="52"/>
      <c r="E32" s="51"/>
      <c r="F32" s="53"/>
      <c r="G32" s="103"/>
      <c r="H32" s="45"/>
      <c r="I32" s="104"/>
      <c r="J32" s="105"/>
      <c r="K32" s="48"/>
      <c r="L32" s="106"/>
      <c r="M32" s="104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ht="34.200000000000003" x14ac:dyDescent="0.2">
      <c r="A33" s="30" t="s">
        <v>59</v>
      </c>
      <c r="B33" s="155"/>
      <c r="C33" s="151"/>
      <c r="D33" s="52" t="s">
        <v>3854</v>
      </c>
      <c r="E33" s="157"/>
      <c r="F33" s="53" t="s">
        <v>4404</v>
      </c>
      <c r="G33" s="54"/>
      <c r="H33" s="55"/>
      <c r="I33" s="56"/>
      <c r="J33" s="57"/>
      <c r="K33" s="58"/>
      <c r="L33" s="56"/>
      <c r="M33" s="56" t="str">
        <f>IF(ISNUMBER(H33),L33*H33,IF(ISNUMBER(J33),J33,IF(J33="RATE ONLY",LOWER("RATE ONLY")," ")))</f>
        <v xml:space="preserve"> 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x14ac:dyDescent="0.2">
      <c r="A34" s="30"/>
      <c r="B34" s="42"/>
      <c r="C34" s="51"/>
      <c r="D34" s="52"/>
      <c r="E34" s="51"/>
      <c r="F34" s="53"/>
      <c r="G34" s="103"/>
      <c r="H34" s="45"/>
      <c r="I34" s="104"/>
      <c r="J34" s="105"/>
      <c r="K34" s="48"/>
      <c r="L34" s="106"/>
      <c r="M34" s="104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x14ac:dyDescent="0.2">
      <c r="A35" s="30" t="s">
        <v>3</v>
      </c>
      <c r="B35" s="155"/>
      <c r="C35" s="151"/>
      <c r="D35" s="52"/>
      <c r="E35" s="157" t="s">
        <v>3877</v>
      </c>
      <c r="F35" s="53" t="s">
        <v>4750</v>
      </c>
      <c r="G35" s="54" t="s">
        <v>99</v>
      </c>
      <c r="H35" s="55"/>
      <c r="I35" s="56"/>
      <c r="J35" s="57"/>
      <c r="K35" s="58"/>
      <c r="L35" s="56">
        <v>11300</v>
      </c>
      <c r="M35" s="56" t="str">
        <f>IF(ISNUMBER(H35),L35*H35,IF(ISNUMBER(J35),J35,IF(J35="RATE ONLY",LOWER("RATE ONLY")," ")))</f>
        <v xml:space="preserve"> </v>
      </c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x14ac:dyDescent="0.2">
      <c r="A36" s="30"/>
      <c r="B36" s="42"/>
      <c r="C36" s="51"/>
      <c r="D36" s="52"/>
      <c r="E36" s="51"/>
      <c r="F36" s="53"/>
      <c r="G36" s="103"/>
      <c r="H36" s="45"/>
      <c r="I36" s="104"/>
      <c r="J36" s="105"/>
      <c r="K36" s="48"/>
      <c r="L36" s="106"/>
      <c r="M36" s="104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x14ac:dyDescent="0.2">
      <c r="A37" s="30" t="s">
        <v>3</v>
      </c>
      <c r="B37" s="155"/>
      <c r="C37" s="151"/>
      <c r="D37" s="52"/>
      <c r="E37" s="157" t="s">
        <v>3878</v>
      </c>
      <c r="F37" s="53" t="s">
        <v>4751</v>
      </c>
      <c r="G37" s="54" t="s">
        <v>99</v>
      </c>
      <c r="H37" s="55"/>
      <c r="I37" s="56"/>
      <c r="J37" s="57"/>
      <c r="K37" s="58"/>
      <c r="L37" s="56">
        <v>11300</v>
      </c>
      <c r="M37" s="56" t="str">
        <f>IF(ISNUMBER(H37),L37*H37,IF(ISNUMBER(J37),J37,IF(J37="RATE ONLY",LOWER("RATE ONLY")," ")))</f>
        <v xml:space="preserve"> </v>
      </c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x14ac:dyDescent="0.2">
      <c r="A38" s="30"/>
      <c r="B38" s="42"/>
      <c r="C38" s="51"/>
      <c r="D38" s="52"/>
      <c r="E38" s="51"/>
      <c r="F38" s="53"/>
      <c r="G38" s="103"/>
      <c r="H38" s="45"/>
      <c r="I38" s="104"/>
      <c r="J38" s="105"/>
      <c r="K38" s="48"/>
      <c r="L38" s="106"/>
      <c r="M38" s="104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x14ac:dyDescent="0.2">
      <c r="A39" s="30" t="s">
        <v>3</v>
      </c>
      <c r="B39" s="155"/>
      <c r="C39" s="151"/>
      <c r="D39" s="52"/>
      <c r="E39" s="157" t="s">
        <v>3879</v>
      </c>
      <c r="F39" s="53" t="s">
        <v>4752</v>
      </c>
      <c r="G39" s="54" t="s">
        <v>99</v>
      </c>
      <c r="H39" s="55"/>
      <c r="I39" s="56"/>
      <c r="J39" s="57"/>
      <c r="K39" s="58"/>
      <c r="L39" s="56">
        <v>6930</v>
      </c>
      <c r="M39" s="56" t="str">
        <f>IF(ISNUMBER(H39),L39*H39,IF(ISNUMBER(J39),J39,IF(J39="RATE ONLY",LOWER("RATE ONLY")," ")))</f>
        <v xml:space="preserve"> </v>
      </c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x14ac:dyDescent="0.2">
      <c r="A40" s="30"/>
      <c r="B40" s="42"/>
      <c r="C40" s="51"/>
      <c r="D40" s="52"/>
      <c r="E40" s="51"/>
      <c r="F40" s="53"/>
      <c r="G40" s="103"/>
      <c r="H40" s="45"/>
      <c r="I40" s="104"/>
      <c r="J40" s="105"/>
      <c r="K40" s="48"/>
      <c r="L40" s="106"/>
      <c r="M40" s="104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x14ac:dyDescent="0.2">
      <c r="A41" s="30" t="s">
        <v>3</v>
      </c>
      <c r="B41" s="155"/>
      <c r="C41" s="151"/>
      <c r="D41" s="52"/>
      <c r="E41" s="157" t="s">
        <v>4466</v>
      </c>
      <c r="F41" s="53" t="s">
        <v>4753</v>
      </c>
      <c r="G41" s="54" t="s">
        <v>99</v>
      </c>
      <c r="H41" s="55"/>
      <c r="I41" s="56"/>
      <c r="J41" s="57"/>
      <c r="K41" s="58"/>
      <c r="L41" s="56">
        <v>4400</v>
      </c>
      <c r="M41" s="56" t="str">
        <f>IF(ISNUMBER(H41),L41*H41,IF(ISNUMBER(J41),J41,IF(J41="RATE ONLY",LOWER("RATE ONLY")," ")))</f>
        <v xml:space="preserve"> </v>
      </c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x14ac:dyDescent="0.2">
      <c r="A42" s="30"/>
      <c r="B42" s="42"/>
      <c r="C42" s="51"/>
      <c r="D42" s="52"/>
      <c r="E42" s="51"/>
      <c r="F42" s="53"/>
      <c r="G42" s="103"/>
      <c r="H42" s="45"/>
      <c r="I42" s="104"/>
      <c r="J42" s="105"/>
      <c r="K42" s="48"/>
      <c r="L42" s="106"/>
      <c r="M42" s="104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ht="22.8" hidden="1" x14ac:dyDescent="0.2">
      <c r="A43" s="30" t="s">
        <v>3</v>
      </c>
      <c r="B43" s="166"/>
      <c r="C43" s="167"/>
      <c r="D43" s="168" t="s">
        <v>3855</v>
      </c>
      <c r="E43" s="159"/>
      <c r="F43" s="161" t="s">
        <v>4736</v>
      </c>
      <c r="G43" s="162" t="s">
        <v>99</v>
      </c>
      <c r="H43" s="163"/>
      <c r="I43" s="164"/>
      <c r="J43" s="165"/>
      <c r="K43" s="58"/>
      <c r="L43" s="56"/>
      <c r="M43" s="56" t="str">
        <f t="shared" ref="M43" si="1">IF(ISNUMBER(H43),L43*H43,IF(ISNUMBER(J43),J43,IF(J43="RATE ONLY",LOWER("RATE ONLY")," ")))</f>
        <v xml:space="preserve"> </v>
      </c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ht="34.200000000000003" hidden="1" x14ac:dyDescent="0.2">
      <c r="A44" s="30" t="s">
        <v>3</v>
      </c>
      <c r="B44" s="158"/>
      <c r="C44" s="158"/>
      <c r="D44" s="158" t="s">
        <v>3856</v>
      </c>
      <c r="E44" s="159"/>
      <c r="F44" s="161" t="s">
        <v>4737</v>
      </c>
      <c r="G44" s="162" t="s">
        <v>99</v>
      </c>
      <c r="H44" s="163"/>
      <c r="I44" s="164"/>
      <c r="J44" s="165"/>
      <c r="K44" s="58"/>
      <c r="L44" s="56"/>
      <c r="M44" s="56" t="str">
        <f t="shared" ref="M44:M77" si="2">IF(ISNUMBER(H44),L44*H44,IF(ISNUMBER(J44),J44,IF(J44="RATE ONLY",LOWER("RATE ONLY")," ")))</f>
        <v xml:space="preserve"> </v>
      </c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ht="24" hidden="1" x14ac:dyDescent="0.2">
      <c r="A45" s="30" t="s">
        <v>55</v>
      </c>
      <c r="B45" s="150" t="s">
        <v>3132</v>
      </c>
      <c r="C45" s="151"/>
      <c r="D45" s="52"/>
      <c r="E45" s="157"/>
      <c r="F45" s="43" t="s">
        <v>3131</v>
      </c>
      <c r="G45" s="54"/>
      <c r="H45" s="55"/>
      <c r="I45" s="56"/>
      <c r="J45" s="57"/>
      <c r="K45" s="58"/>
      <c r="L45" s="56"/>
      <c r="M45" s="56" t="str">
        <f>IF(ISNUMBER(H45),L45*H45,IF(ISNUMBER(J45),J45,IF(J45="RATE ONLY",LOWER("RATE ONLY")," ")))</f>
        <v xml:space="preserve"> </v>
      </c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hidden="1" x14ac:dyDescent="0.2">
      <c r="A46" s="30"/>
      <c r="B46" s="42"/>
      <c r="C46" s="51"/>
      <c r="D46" s="52"/>
      <c r="E46" s="51"/>
      <c r="F46" s="53"/>
      <c r="G46" s="103"/>
      <c r="H46" s="45"/>
      <c r="I46" s="104"/>
      <c r="J46" s="105"/>
      <c r="K46" s="48"/>
      <c r="L46" s="106"/>
      <c r="M46" s="104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ht="45.6" hidden="1" x14ac:dyDescent="0.2">
      <c r="A47" s="30" t="s">
        <v>56</v>
      </c>
      <c r="B47" s="155"/>
      <c r="C47" s="151" t="s">
        <v>3133</v>
      </c>
      <c r="D47" s="52"/>
      <c r="E47" s="157"/>
      <c r="F47" s="53" t="s">
        <v>3134</v>
      </c>
      <c r="G47" s="54"/>
      <c r="H47" s="55"/>
      <c r="I47" s="56"/>
      <c r="J47" s="57"/>
      <c r="K47" s="58"/>
      <c r="L47" s="56"/>
      <c r="M47" s="56" t="str">
        <f>IF(ISNUMBER(H47),L47*H47,IF(ISNUMBER(J47),J47,IF(J47="RATE ONLY",LOWER("RATE ONLY")," ")))</f>
        <v xml:space="preserve"> </v>
      </c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hidden="1" x14ac:dyDescent="0.2">
      <c r="A48" s="30"/>
      <c r="B48" s="42"/>
      <c r="C48" s="51"/>
      <c r="D48" s="52"/>
      <c r="E48" s="51"/>
      <c r="F48" s="53"/>
      <c r="G48" s="103"/>
      <c r="H48" s="45"/>
      <c r="I48" s="104"/>
      <c r="J48" s="105"/>
      <c r="K48" s="48"/>
      <c r="L48" s="106"/>
      <c r="M48" s="104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ht="22.8" hidden="1" x14ac:dyDescent="0.2">
      <c r="A49" s="30" t="s">
        <v>3</v>
      </c>
      <c r="B49" s="158"/>
      <c r="C49" s="158"/>
      <c r="D49" s="158" t="s">
        <v>3850</v>
      </c>
      <c r="E49" s="159"/>
      <c r="F49" s="161" t="s">
        <v>4738</v>
      </c>
      <c r="G49" s="162" t="s">
        <v>2</v>
      </c>
      <c r="H49" s="163"/>
      <c r="I49" s="164"/>
      <c r="J49" s="165"/>
      <c r="K49" s="58"/>
      <c r="L49" s="56"/>
      <c r="M49" s="56" t="str">
        <f t="shared" si="2"/>
        <v xml:space="preserve"> </v>
      </c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ht="22.8" hidden="1" x14ac:dyDescent="0.2">
      <c r="A50" s="30" t="s">
        <v>3</v>
      </c>
      <c r="B50" s="158"/>
      <c r="C50" s="158"/>
      <c r="D50" s="158" t="s">
        <v>3851</v>
      </c>
      <c r="E50" s="159"/>
      <c r="F50" s="161" t="s">
        <v>4739</v>
      </c>
      <c r="G50" s="162" t="s">
        <v>2</v>
      </c>
      <c r="H50" s="163"/>
      <c r="I50" s="164"/>
      <c r="J50" s="165"/>
      <c r="K50" s="58"/>
      <c r="L50" s="56"/>
      <c r="M50" s="56" t="str">
        <f t="shared" si="2"/>
        <v xml:space="preserve"> </v>
      </c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ht="22.8" hidden="1" x14ac:dyDescent="0.2">
      <c r="A51" s="30" t="s">
        <v>3</v>
      </c>
      <c r="B51" s="158"/>
      <c r="C51" s="158"/>
      <c r="D51" s="158" t="s">
        <v>3852</v>
      </c>
      <c r="E51" s="159"/>
      <c r="F51" s="161" t="s">
        <v>4740</v>
      </c>
      <c r="G51" s="162" t="s">
        <v>2</v>
      </c>
      <c r="H51" s="163"/>
      <c r="I51" s="164"/>
      <c r="J51" s="165"/>
      <c r="K51" s="58"/>
      <c r="L51" s="56"/>
      <c r="M51" s="56" t="str">
        <f t="shared" si="2"/>
        <v xml:space="preserve"> </v>
      </c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hidden="1" x14ac:dyDescent="0.2">
      <c r="A52" s="30" t="s">
        <v>3</v>
      </c>
      <c r="B52" s="158"/>
      <c r="C52" s="158"/>
      <c r="D52" s="158" t="s">
        <v>3853</v>
      </c>
      <c r="E52" s="159"/>
      <c r="F52" s="161" t="s">
        <v>4741</v>
      </c>
      <c r="G52" s="162" t="s">
        <v>2</v>
      </c>
      <c r="H52" s="163"/>
      <c r="I52" s="164"/>
      <c r="J52" s="165"/>
      <c r="K52" s="58"/>
      <c r="L52" s="56"/>
      <c r="M52" s="56" t="str">
        <f t="shared" si="2"/>
        <v xml:space="preserve"> </v>
      </c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ht="45.6" hidden="1" x14ac:dyDescent="0.2">
      <c r="A53" s="30" t="s">
        <v>56</v>
      </c>
      <c r="B53" s="155"/>
      <c r="C53" s="151" t="s">
        <v>3135</v>
      </c>
      <c r="D53" s="52"/>
      <c r="E53" s="157"/>
      <c r="F53" s="53" t="s">
        <v>3136</v>
      </c>
      <c r="G53" s="54"/>
      <c r="H53" s="55"/>
      <c r="I53" s="56"/>
      <c r="J53" s="57"/>
      <c r="K53" s="58"/>
      <c r="L53" s="56"/>
      <c r="M53" s="56" t="str">
        <f>IF(ISNUMBER(H53),L53*H53,IF(ISNUMBER(J53),J53,IF(J53="RATE ONLY",LOWER("RATE ONLY")," ")))</f>
        <v xml:space="preserve"> </v>
      </c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hidden="1" x14ac:dyDescent="0.2">
      <c r="A54" s="30"/>
      <c r="B54" s="42"/>
      <c r="C54" s="51"/>
      <c r="D54" s="52"/>
      <c r="E54" s="51"/>
      <c r="F54" s="53"/>
      <c r="G54" s="103"/>
      <c r="H54" s="45"/>
      <c r="I54" s="104"/>
      <c r="J54" s="105"/>
      <c r="K54" s="48"/>
      <c r="L54" s="106"/>
      <c r="M54" s="104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ht="22.8" hidden="1" x14ac:dyDescent="0.2">
      <c r="A55" s="30" t="s">
        <v>3</v>
      </c>
      <c r="B55" s="158"/>
      <c r="C55" s="158"/>
      <c r="D55" s="158" t="s">
        <v>3850</v>
      </c>
      <c r="E55" s="159"/>
      <c r="F55" s="161" t="s">
        <v>4742</v>
      </c>
      <c r="G55" s="162" t="s">
        <v>99</v>
      </c>
      <c r="H55" s="163"/>
      <c r="I55" s="164"/>
      <c r="J55" s="165"/>
      <c r="K55" s="58"/>
      <c r="L55" s="56"/>
      <c r="M55" s="56" t="str">
        <f t="shared" si="2"/>
        <v xml:space="preserve"> </v>
      </c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ht="22.8" hidden="1" x14ac:dyDescent="0.2">
      <c r="A56" s="30" t="s">
        <v>3</v>
      </c>
      <c r="B56" s="158"/>
      <c r="C56" s="158"/>
      <c r="D56" s="158" t="s">
        <v>3851</v>
      </c>
      <c r="E56" s="159"/>
      <c r="F56" s="161" t="s">
        <v>4743</v>
      </c>
      <c r="G56" s="162" t="s">
        <v>99</v>
      </c>
      <c r="H56" s="163"/>
      <c r="I56" s="164"/>
      <c r="J56" s="165"/>
      <c r="K56" s="58"/>
      <c r="L56" s="56"/>
      <c r="M56" s="56" t="str">
        <f t="shared" si="2"/>
        <v xml:space="preserve"> </v>
      </c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ht="22.8" hidden="1" x14ac:dyDescent="0.2">
      <c r="A57" s="30" t="s">
        <v>3</v>
      </c>
      <c r="B57" s="158"/>
      <c r="C57" s="158"/>
      <c r="D57" s="158" t="s">
        <v>3852</v>
      </c>
      <c r="E57" s="159"/>
      <c r="F57" s="161" t="s">
        <v>4744</v>
      </c>
      <c r="G57" s="162" t="s">
        <v>99</v>
      </c>
      <c r="H57" s="163"/>
      <c r="I57" s="164"/>
      <c r="J57" s="165"/>
      <c r="K57" s="58"/>
      <c r="L57" s="56"/>
      <c r="M57" s="56" t="str">
        <f t="shared" si="2"/>
        <v xml:space="preserve"> </v>
      </c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ht="22.8" hidden="1" x14ac:dyDescent="0.2">
      <c r="A58" s="30" t="s">
        <v>3</v>
      </c>
      <c r="B58" s="158"/>
      <c r="C58" s="158"/>
      <c r="D58" s="158" t="s">
        <v>3853</v>
      </c>
      <c r="E58" s="159"/>
      <c r="F58" s="161" t="s">
        <v>4745</v>
      </c>
      <c r="G58" s="162" t="s">
        <v>99</v>
      </c>
      <c r="H58" s="163"/>
      <c r="I58" s="164"/>
      <c r="J58" s="165"/>
      <c r="K58" s="58"/>
      <c r="L58" s="56"/>
      <c r="M58" s="56" t="str">
        <f t="shared" si="2"/>
        <v xml:space="preserve"> </v>
      </c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ht="57" hidden="1" x14ac:dyDescent="0.2">
      <c r="A59" s="30" t="s">
        <v>56</v>
      </c>
      <c r="B59" s="155"/>
      <c r="C59" s="151" t="s">
        <v>3137</v>
      </c>
      <c r="D59" s="52"/>
      <c r="E59" s="157"/>
      <c r="F59" s="53" t="s">
        <v>4168</v>
      </c>
      <c r="G59" s="54" t="s">
        <v>2</v>
      </c>
      <c r="H59" s="55"/>
      <c r="I59" s="56"/>
      <c r="J59" s="57"/>
      <c r="K59" s="58"/>
      <c r="L59" s="56"/>
      <c r="M59" s="56" t="str">
        <f>IF(ISNUMBER(H59),L59*H59,IF(ISNUMBER(J59),J59,IF(J59="RATE ONLY",LOWER("RATE ONLY")," ")))</f>
        <v xml:space="preserve"> </v>
      </c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hidden="1" x14ac:dyDescent="0.2">
      <c r="A60" s="30"/>
      <c r="B60" s="42"/>
      <c r="C60" s="51"/>
      <c r="D60" s="52"/>
      <c r="E60" s="51"/>
      <c r="F60" s="53"/>
      <c r="G60" s="103"/>
      <c r="H60" s="45"/>
      <c r="I60" s="104"/>
      <c r="J60" s="105"/>
      <c r="K60" s="48"/>
      <c r="L60" s="106"/>
      <c r="M60" s="104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ht="12" hidden="1" x14ac:dyDescent="0.2">
      <c r="A61" s="30" t="s">
        <v>55</v>
      </c>
      <c r="B61" s="150" t="s">
        <v>3138</v>
      </c>
      <c r="C61" s="151"/>
      <c r="D61" s="52"/>
      <c r="E61" s="157"/>
      <c r="F61" s="43" t="s">
        <v>3140</v>
      </c>
      <c r="G61" s="54"/>
      <c r="H61" s="55"/>
      <c r="I61" s="56"/>
      <c r="J61" s="57"/>
      <c r="K61" s="58"/>
      <c r="L61" s="56"/>
      <c r="M61" s="56" t="str">
        <f>IF(ISNUMBER(H61),L61*H61,IF(ISNUMBER(J61),J61,IF(J61="RATE ONLY",LOWER("RATE ONLY")," ")))</f>
        <v xml:space="preserve"> </v>
      </c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hidden="1" x14ac:dyDescent="0.2">
      <c r="A62" s="30"/>
      <c r="B62" s="42"/>
      <c r="C62" s="51"/>
      <c r="D62" s="52"/>
      <c r="E62" s="51"/>
      <c r="F62" s="53"/>
      <c r="G62" s="103"/>
      <c r="H62" s="45"/>
      <c r="I62" s="104"/>
      <c r="J62" s="105"/>
      <c r="K62" s="48"/>
      <c r="L62" s="106"/>
      <c r="M62" s="104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hidden="1" x14ac:dyDescent="0.2">
      <c r="A63" s="30" t="s">
        <v>56</v>
      </c>
      <c r="B63" s="155"/>
      <c r="C63" s="151" t="s">
        <v>3139</v>
      </c>
      <c r="D63" s="52"/>
      <c r="E63" s="157"/>
      <c r="F63" s="53" t="s">
        <v>5262</v>
      </c>
      <c r="G63" s="54"/>
      <c r="H63" s="55"/>
      <c r="I63" s="56"/>
      <c r="J63" s="57"/>
      <c r="K63" s="58"/>
      <c r="L63" s="56"/>
      <c r="M63" s="56" t="str">
        <f>IF(ISNUMBER(H63),L63*H63,IF(ISNUMBER(J63),J63,IF(J63="RATE ONLY",LOWER("RATE ONLY")," ")))</f>
        <v xml:space="preserve"> </v>
      </c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hidden="1" x14ac:dyDescent="0.2">
      <c r="A64" s="30"/>
      <c r="B64" s="42"/>
      <c r="C64" s="51"/>
      <c r="D64" s="52"/>
      <c r="E64" s="51"/>
      <c r="F64" s="53"/>
      <c r="G64" s="103"/>
      <c r="H64" s="45"/>
      <c r="I64" s="104"/>
      <c r="J64" s="105"/>
      <c r="K64" s="48"/>
      <c r="L64" s="106"/>
      <c r="M64" s="104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ht="22.8" hidden="1" x14ac:dyDescent="0.2">
      <c r="A65" s="30" t="s">
        <v>3</v>
      </c>
      <c r="B65" s="166"/>
      <c r="C65" s="167"/>
      <c r="D65" s="168" t="s">
        <v>3850</v>
      </c>
      <c r="E65" s="159"/>
      <c r="F65" s="176" t="s">
        <v>5263</v>
      </c>
      <c r="G65" s="162" t="s">
        <v>2</v>
      </c>
      <c r="H65" s="163"/>
      <c r="I65" s="164"/>
      <c r="J65" s="165"/>
      <c r="K65" s="58"/>
      <c r="L65" s="56"/>
      <c r="M65" s="56" t="str">
        <f t="shared" si="2"/>
        <v xml:space="preserve"> </v>
      </c>
      <c r="N65" s="173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ht="22.8" hidden="1" x14ac:dyDescent="0.2">
      <c r="A66" s="30" t="s">
        <v>3</v>
      </c>
      <c r="B66" s="166"/>
      <c r="C66" s="167"/>
      <c r="D66" s="168" t="s">
        <v>3851</v>
      </c>
      <c r="E66" s="159"/>
      <c r="F66" s="176" t="s">
        <v>5264</v>
      </c>
      <c r="G66" s="162" t="s">
        <v>2</v>
      </c>
      <c r="H66" s="163"/>
      <c r="I66" s="164"/>
      <c r="J66" s="165"/>
      <c r="K66" s="58"/>
      <c r="L66" s="56"/>
      <c r="M66" s="56" t="str">
        <f t="shared" si="2"/>
        <v xml:space="preserve"> </v>
      </c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hidden="1" x14ac:dyDescent="0.2">
      <c r="A67" s="30" t="s">
        <v>56</v>
      </c>
      <c r="B67" s="155"/>
      <c r="C67" s="151" t="s">
        <v>3141</v>
      </c>
      <c r="D67" s="52"/>
      <c r="E67" s="157"/>
      <c r="F67" s="53" t="s">
        <v>5265</v>
      </c>
      <c r="G67" s="54"/>
      <c r="H67" s="55"/>
      <c r="I67" s="56"/>
      <c r="J67" s="57"/>
      <c r="K67" s="58"/>
      <c r="L67" s="56"/>
      <c r="M67" s="56" t="str">
        <f>IF(ISNUMBER(H67),L67*H67,IF(ISNUMBER(J67),J67,IF(J67="RATE ONLY",LOWER("RATE ONLY")," ")))</f>
        <v xml:space="preserve"> </v>
      </c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hidden="1" x14ac:dyDescent="0.2">
      <c r="A68" s="30"/>
      <c r="B68" s="42"/>
      <c r="C68" s="51"/>
      <c r="D68" s="52"/>
      <c r="E68" s="51"/>
      <c r="F68" s="53"/>
      <c r="G68" s="103"/>
      <c r="H68" s="45"/>
      <c r="I68" s="104"/>
      <c r="J68" s="105"/>
      <c r="K68" s="48"/>
      <c r="L68" s="106"/>
      <c r="M68" s="104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2" customFormat="1" ht="22.8" hidden="1" x14ac:dyDescent="0.2">
      <c r="A69" s="30" t="s">
        <v>56</v>
      </c>
      <c r="B69" s="155"/>
      <c r="C69" s="151" t="s">
        <v>3142</v>
      </c>
      <c r="D69" s="52"/>
      <c r="E69" s="157"/>
      <c r="F69" s="53" t="s">
        <v>5220</v>
      </c>
      <c r="G69" s="54" t="s">
        <v>99</v>
      </c>
      <c r="H69" s="55"/>
      <c r="I69" s="56"/>
      <c r="J69" s="57"/>
      <c r="K69" s="58"/>
      <c r="L69" s="56"/>
      <c r="M69" s="56" t="str">
        <f>IF(ISNUMBER(H69),L69*H69,IF(ISNUMBER(J69),J69,IF(J69="RATE ONLY",LOWER("RATE ONLY")," ")))</f>
        <v xml:space="preserve"> </v>
      </c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</row>
    <row r="70" spans="1:113" s="112" customFormat="1" hidden="1" x14ac:dyDescent="0.2">
      <c r="A70" s="30"/>
      <c r="B70" s="42"/>
      <c r="C70" s="51"/>
      <c r="D70" s="52"/>
      <c r="E70" s="51"/>
      <c r="F70" s="53"/>
      <c r="G70" s="103"/>
      <c r="H70" s="45"/>
      <c r="I70" s="104"/>
      <c r="J70" s="105"/>
      <c r="K70" s="48"/>
      <c r="L70" s="106"/>
      <c r="M70" s="104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</row>
    <row r="71" spans="1:113" s="112" customFormat="1" ht="22.8" hidden="1" x14ac:dyDescent="0.2">
      <c r="A71" s="30" t="s">
        <v>56</v>
      </c>
      <c r="B71" s="155"/>
      <c r="C71" s="151" t="s">
        <v>3143</v>
      </c>
      <c r="D71" s="52"/>
      <c r="E71" s="157"/>
      <c r="F71" s="53" t="s">
        <v>3144</v>
      </c>
      <c r="G71" s="54" t="s">
        <v>99</v>
      </c>
      <c r="H71" s="55"/>
      <c r="I71" s="56"/>
      <c r="J71" s="57"/>
      <c r="K71" s="58"/>
      <c r="L71" s="56"/>
      <c r="M71" s="56" t="str">
        <f>IF(ISNUMBER(H71),L71*H71,IF(ISNUMBER(J71),J71,IF(J71="RATE ONLY",LOWER("RATE ONLY")," ")))</f>
        <v xml:space="preserve"> </v>
      </c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</row>
    <row r="72" spans="1:113" s="112" customFormat="1" hidden="1" x14ac:dyDescent="0.2">
      <c r="A72" s="30"/>
      <c r="B72" s="42"/>
      <c r="C72" s="51"/>
      <c r="D72" s="52"/>
      <c r="E72" s="51"/>
      <c r="F72" s="53"/>
      <c r="G72" s="103"/>
      <c r="H72" s="45"/>
      <c r="I72" s="104"/>
      <c r="J72" s="105"/>
      <c r="K72" s="48"/>
      <c r="L72" s="106"/>
      <c r="M72" s="104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</row>
    <row r="73" spans="1:113" s="112" customFormat="1" ht="24" x14ac:dyDescent="0.2">
      <c r="A73" s="30" t="s">
        <v>55</v>
      </c>
      <c r="B73" s="150" t="s">
        <v>3145</v>
      </c>
      <c r="C73" s="151"/>
      <c r="D73" s="52"/>
      <c r="E73" s="157"/>
      <c r="F73" s="43" t="s">
        <v>3148</v>
      </c>
      <c r="G73" s="54"/>
      <c r="H73" s="55"/>
      <c r="I73" s="56"/>
      <c r="J73" s="57"/>
      <c r="K73" s="58"/>
      <c r="L73" s="56"/>
      <c r="M73" s="56" t="str">
        <f>IF(ISNUMBER(H73),L73*H73,IF(ISNUMBER(J73),J73,IF(J73="RATE ONLY",LOWER("RATE ONLY")," ")))</f>
        <v xml:space="preserve"> </v>
      </c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</row>
    <row r="74" spans="1:113" s="112" customFormat="1" x14ac:dyDescent="0.2">
      <c r="A74" s="30"/>
      <c r="B74" s="42"/>
      <c r="C74" s="51"/>
      <c r="D74" s="52"/>
      <c r="E74" s="51"/>
      <c r="F74" s="53"/>
      <c r="G74" s="103"/>
      <c r="H74" s="45"/>
      <c r="I74" s="104"/>
      <c r="J74" s="105"/>
      <c r="K74" s="48"/>
      <c r="L74" s="106"/>
      <c r="M74" s="104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</row>
    <row r="75" spans="1:113" s="112" customFormat="1" ht="34.200000000000003" x14ac:dyDescent="0.2">
      <c r="A75" s="30" t="s">
        <v>3</v>
      </c>
      <c r="B75" s="155"/>
      <c r="C75" s="151" t="s">
        <v>3146</v>
      </c>
      <c r="D75" s="52"/>
      <c r="E75" s="157"/>
      <c r="F75" s="53" t="s">
        <v>5108</v>
      </c>
      <c r="G75" s="54" t="s">
        <v>2</v>
      </c>
      <c r="H75" s="55"/>
      <c r="I75" s="56"/>
      <c r="J75" s="57"/>
      <c r="K75" s="58"/>
      <c r="L75" s="56">
        <v>65</v>
      </c>
      <c r="M75" s="56" t="str">
        <f>IF(ISNUMBER(H75),L75*H75,IF(ISNUMBER(J75),J75,IF(J75="RATE ONLY",LOWER("RATE ONLY")," ")))</f>
        <v xml:space="preserve"> </v>
      </c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</row>
    <row r="76" spans="1:113" s="112" customFormat="1" x14ac:dyDescent="0.2">
      <c r="A76" s="30"/>
      <c r="B76" s="42"/>
      <c r="C76" s="51"/>
      <c r="D76" s="52"/>
      <c r="E76" s="51"/>
      <c r="F76" s="53"/>
      <c r="G76" s="103"/>
      <c r="H76" s="45"/>
      <c r="I76" s="104"/>
      <c r="J76" s="105"/>
      <c r="K76" s="48"/>
      <c r="L76" s="106"/>
      <c r="M76" s="104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</row>
    <row r="77" spans="1:113" s="112" customFormat="1" ht="34.200000000000003" hidden="1" x14ac:dyDescent="0.2">
      <c r="A77" s="30" t="s">
        <v>3</v>
      </c>
      <c r="B77" s="166"/>
      <c r="C77" s="167" t="s">
        <v>3147</v>
      </c>
      <c r="D77" s="168"/>
      <c r="E77" s="159"/>
      <c r="F77" s="176" t="s">
        <v>3149</v>
      </c>
      <c r="G77" s="162" t="s">
        <v>2</v>
      </c>
      <c r="H77" s="163"/>
      <c r="I77" s="164"/>
      <c r="J77" s="165"/>
      <c r="K77" s="58"/>
      <c r="L77" s="56"/>
      <c r="M77" s="56" t="str">
        <f t="shared" si="2"/>
        <v xml:space="preserve"> </v>
      </c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</row>
    <row r="78" spans="1:113" s="112" customFormat="1" ht="24" hidden="1" x14ac:dyDescent="0.2">
      <c r="A78" s="30" t="s">
        <v>55</v>
      </c>
      <c r="B78" s="150" t="s">
        <v>3150</v>
      </c>
      <c r="C78" s="151"/>
      <c r="D78" s="52"/>
      <c r="E78" s="157"/>
      <c r="F78" s="43" t="s">
        <v>3154</v>
      </c>
      <c r="G78" s="54"/>
      <c r="H78" s="55"/>
      <c r="I78" s="56"/>
      <c r="J78" s="57"/>
      <c r="K78" s="58"/>
      <c r="L78" s="56"/>
      <c r="M78" s="56" t="str">
        <f>IF(ISNUMBER(H78),L78*H78,IF(ISNUMBER(J78),J78,IF(J78="RATE ONLY",LOWER("RATE ONLY")," ")))</f>
        <v xml:space="preserve"> </v>
      </c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</row>
    <row r="79" spans="1:113" s="112" customFormat="1" hidden="1" x14ac:dyDescent="0.2">
      <c r="A79" s="30"/>
      <c r="B79" s="42"/>
      <c r="C79" s="51"/>
      <c r="D79" s="52"/>
      <c r="E79" s="51"/>
      <c r="F79" s="53"/>
      <c r="G79" s="103"/>
      <c r="H79" s="45"/>
      <c r="I79" s="104"/>
      <c r="J79" s="105"/>
      <c r="K79" s="48"/>
      <c r="L79" s="106"/>
      <c r="M79" s="104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</row>
    <row r="80" spans="1:113" s="112" customFormat="1" hidden="1" x14ac:dyDescent="0.2">
      <c r="A80" s="30" t="s">
        <v>3</v>
      </c>
      <c r="B80" s="166"/>
      <c r="C80" s="167" t="s">
        <v>3151</v>
      </c>
      <c r="D80" s="168"/>
      <c r="E80" s="159"/>
      <c r="F80" s="176" t="s">
        <v>3155</v>
      </c>
      <c r="G80" s="162" t="s">
        <v>99</v>
      </c>
      <c r="H80" s="163"/>
      <c r="I80" s="164"/>
      <c r="J80" s="165"/>
      <c r="K80" s="58"/>
      <c r="L80" s="56"/>
      <c r="M80" s="56" t="str">
        <f t="shared" ref="M80:M121" si="3">IF(ISNUMBER(H80),L80*H80,IF(ISNUMBER(J80),J80,IF(J80="RATE ONLY",LOWER("RATE ONLY")," ")))</f>
        <v xml:space="preserve"> </v>
      </c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</row>
    <row r="81" spans="1:113" s="112" customFormat="1" hidden="1" x14ac:dyDescent="0.2">
      <c r="A81" s="30" t="s">
        <v>3</v>
      </c>
      <c r="B81" s="166"/>
      <c r="C81" s="167" t="s">
        <v>3152</v>
      </c>
      <c r="D81" s="168"/>
      <c r="E81" s="159"/>
      <c r="F81" s="176" t="s">
        <v>4169</v>
      </c>
      <c r="G81" s="162" t="s">
        <v>99</v>
      </c>
      <c r="H81" s="163"/>
      <c r="I81" s="164"/>
      <c r="J81" s="165"/>
      <c r="K81" s="58"/>
      <c r="L81" s="56"/>
      <c r="M81" s="56" t="str">
        <f t="shared" si="3"/>
        <v xml:space="preserve"> </v>
      </c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</row>
    <row r="82" spans="1:113" s="112" customFormat="1" ht="34.200000000000003" hidden="1" x14ac:dyDescent="0.2">
      <c r="A82" s="30" t="s">
        <v>3</v>
      </c>
      <c r="B82" s="166"/>
      <c r="C82" s="167" t="s">
        <v>3153</v>
      </c>
      <c r="D82" s="168"/>
      <c r="E82" s="159"/>
      <c r="F82" s="176" t="s">
        <v>3156</v>
      </c>
      <c r="G82" s="162" t="s">
        <v>99</v>
      </c>
      <c r="H82" s="163"/>
      <c r="I82" s="164"/>
      <c r="J82" s="165"/>
      <c r="K82" s="58"/>
      <c r="L82" s="56"/>
      <c r="M82" s="56" t="str">
        <f t="shared" si="3"/>
        <v xml:space="preserve"> </v>
      </c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</row>
    <row r="83" spans="1:113" s="112" customFormat="1" ht="12" x14ac:dyDescent="0.2">
      <c r="A83" s="30" t="s">
        <v>55</v>
      </c>
      <c r="B83" s="150" t="s">
        <v>3157</v>
      </c>
      <c r="C83" s="151"/>
      <c r="D83" s="52"/>
      <c r="E83" s="157"/>
      <c r="F83" s="43" t="s">
        <v>3160</v>
      </c>
      <c r="G83" s="54"/>
      <c r="H83" s="55"/>
      <c r="I83" s="56"/>
      <c r="J83" s="57"/>
      <c r="K83" s="58"/>
      <c r="L83" s="56"/>
      <c r="M83" s="56" t="str">
        <f>IF(ISNUMBER(H83),L83*H83,IF(ISNUMBER(J83),J83,IF(J83="RATE ONLY",LOWER("RATE ONLY")," ")))</f>
        <v xml:space="preserve"> </v>
      </c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</row>
    <row r="84" spans="1:113" s="112" customFormat="1" x14ac:dyDescent="0.2">
      <c r="A84" s="30"/>
      <c r="B84" s="42"/>
      <c r="C84" s="51"/>
      <c r="D84" s="52"/>
      <c r="E84" s="51"/>
      <c r="F84" s="53"/>
      <c r="G84" s="103"/>
      <c r="H84" s="45"/>
      <c r="I84" s="104"/>
      <c r="J84" s="105"/>
      <c r="K84" s="48"/>
      <c r="L84" s="106"/>
      <c r="M84" s="104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</row>
    <row r="85" spans="1:113" s="112" customFormat="1" x14ac:dyDescent="0.2">
      <c r="A85" s="30" t="s">
        <v>3</v>
      </c>
      <c r="B85" s="155"/>
      <c r="C85" s="151" t="s">
        <v>3158</v>
      </c>
      <c r="D85" s="52"/>
      <c r="E85" s="157"/>
      <c r="F85" s="53" t="s">
        <v>3161</v>
      </c>
      <c r="G85" s="54" t="s">
        <v>99</v>
      </c>
      <c r="H85" s="55"/>
      <c r="I85" s="56"/>
      <c r="J85" s="57"/>
      <c r="K85" s="58"/>
      <c r="L85" s="56">
        <v>32</v>
      </c>
      <c r="M85" s="56" t="str">
        <f>IF(ISNUMBER(H85),L85*H85,IF(ISNUMBER(J85),J85,IF(J85="RATE ONLY",LOWER("RATE ONLY")," ")))</f>
        <v xml:space="preserve"> </v>
      </c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</row>
    <row r="86" spans="1:113" s="112" customFormat="1" x14ac:dyDescent="0.2">
      <c r="A86" s="30"/>
      <c r="B86" s="42"/>
      <c r="C86" s="51"/>
      <c r="D86" s="52"/>
      <c r="E86" s="51"/>
      <c r="F86" s="53"/>
      <c r="G86" s="103"/>
      <c r="H86" s="45"/>
      <c r="I86" s="104"/>
      <c r="J86" s="105"/>
      <c r="K86" s="48"/>
      <c r="L86" s="106"/>
      <c r="M86" s="104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</row>
    <row r="87" spans="1:113" s="112" customFormat="1" hidden="1" x14ac:dyDescent="0.2">
      <c r="A87" s="30" t="s">
        <v>3</v>
      </c>
      <c r="B87" s="166"/>
      <c r="C87" s="167" t="s">
        <v>3159</v>
      </c>
      <c r="D87" s="168"/>
      <c r="E87" s="159"/>
      <c r="F87" s="176" t="s">
        <v>3162</v>
      </c>
      <c r="G87" s="162" t="s">
        <v>99</v>
      </c>
      <c r="H87" s="163"/>
      <c r="I87" s="164"/>
      <c r="J87" s="165"/>
      <c r="K87" s="58"/>
      <c r="L87" s="56"/>
      <c r="M87" s="56" t="str">
        <f t="shared" si="3"/>
        <v xml:space="preserve"> </v>
      </c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</row>
    <row r="88" spans="1:113" s="112" customFormat="1" ht="12" x14ac:dyDescent="0.2">
      <c r="A88" s="30" t="s">
        <v>55</v>
      </c>
      <c r="B88" s="150" t="s">
        <v>3163</v>
      </c>
      <c r="C88" s="151"/>
      <c r="D88" s="52"/>
      <c r="E88" s="157"/>
      <c r="F88" s="43" t="s">
        <v>3671</v>
      </c>
      <c r="G88" s="54" t="s">
        <v>2</v>
      </c>
      <c r="H88" s="55"/>
      <c r="I88" s="56"/>
      <c r="J88" s="57"/>
      <c r="K88" s="58"/>
      <c r="L88" s="56">
        <v>61.5</v>
      </c>
      <c r="M88" s="56" t="str">
        <f>IF(ISNUMBER(H88),L88*H88,IF(ISNUMBER(J88),J88,IF(J88="RATE ONLY",LOWER("RATE ONLY")," ")))</f>
        <v xml:space="preserve"> </v>
      </c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</row>
    <row r="89" spans="1:113" s="112" customFormat="1" x14ac:dyDescent="0.2">
      <c r="A89" s="30"/>
      <c r="B89" s="42"/>
      <c r="C89" s="51"/>
      <c r="D89" s="52"/>
      <c r="E89" s="51"/>
      <c r="F89" s="53"/>
      <c r="G89" s="103"/>
      <c r="H89" s="45"/>
      <c r="I89" s="104"/>
      <c r="J89" s="105"/>
      <c r="K89" s="48"/>
      <c r="L89" s="106"/>
      <c r="M89" s="104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</row>
    <row r="90" spans="1:113" s="112" customFormat="1" ht="12" hidden="1" x14ac:dyDescent="0.2">
      <c r="A90" s="30" t="s">
        <v>55</v>
      </c>
      <c r="B90" s="150" t="s">
        <v>3164</v>
      </c>
      <c r="C90" s="151"/>
      <c r="D90" s="52"/>
      <c r="E90" s="157"/>
      <c r="F90" s="43" t="s">
        <v>3166</v>
      </c>
      <c r="G90" s="54"/>
      <c r="H90" s="55"/>
      <c r="I90" s="56"/>
      <c r="J90" s="57"/>
      <c r="K90" s="58"/>
      <c r="L90" s="56"/>
      <c r="M90" s="56" t="str">
        <f>IF(ISNUMBER(H90),L90*H90,IF(ISNUMBER(J90),J90,IF(J90="RATE ONLY",LOWER("RATE ONLY")," ")))</f>
        <v xml:space="preserve"> </v>
      </c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</row>
    <row r="91" spans="1:113" s="112" customFormat="1" hidden="1" x14ac:dyDescent="0.2">
      <c r="A91" s="30"/>
      <c r="B91" s="42"/>
      <c r="C91" s="51"/>
      <c r="D91" s="52"/>
      <c r="E91" s="51"/>
      <c r="F91" s="53"/>
      <c r="G91" s="103"/>
      <c r="H91" s="45"/>
      <c r="I91" s="104"/>
      <c r="J91" s="105"/>
      <c r="K91" s="48"/>
      <c r="L91" s="106"/>
      <c r="M91" s="104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</row>
    <row r="92" spans="1:113" s="112" customFormat="1" hidden="1" x14ac:dyDescent="0.2">
      <c r="A92" s="30" t="s">
        <v>3</v>
      </c>
      <c r="B92" s="166"/>
      <c r="C92" s="167" t="s">
        <v>3165</v>
      </c>
      <c r="D92" s="168"/>
      <c r="E92" s="159"/>
      <c r="F92" s="176" t="s">
        <v>3167</v>
      </c>
      <c r="G92" s="162" t="s">
        <v>2</v>
      </c>
      <c r="H92" s="163"/>
      <c r="I92" s="164"/>
      <c r="J92" s="165"/>
      <c r="K92" s="58"/>
      <c r="L92" s="56"/>
      <c r="M92" s="56" t="str">
        <f t="shared" si="3"/>
        <v xml:space="preserve"> </v>
      </c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</row>
    <row r="93" spans="1:113" s="112" customFormat="1" ht="24" hidden="1" x14ac:dyDescent="0.2">
      <c r="A93" s="30" t="s">
        <v>55</v>
      </c>
      <c r="B93" s="150" t="s">
        <v>3168</v>
      </c>
      <c r="C93" s="151"/>
      <c r="D93" s="52"/>
      <c r="E93" s="157"/>
      <c r="F93" s="43" t="s">
        <v>3172</v>
      </c>
      <c r="G93" s="54"/>
      <c r="H93" s="55"/>
      <c r="I93" s="56"/>
      <c r="J93" s="57"/>
      <c r="K93" s="58"/>
      <c r="L93" s="56"/>
      <c r="M93" s="56" t="str">
        <f>IF(ISNUMBER(H93),L93*H93,IF(ISNUMBER(J93),J93,IF(J93="RATE ONLY",LOWER("RATE ONLY")," ")))</f>
        <v xml:space="preserve"> </v>
      </c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</row>
    <row r="94" spans="1:113" s="112" customFormat="1" hidden="1" x14ac:dyDescent="0.2">
      <c r="A94" s="30"/>
      <c r="B94" s="42"/>
      <c r="C94" s="51"/>
      <c r="D94" s="52"/>
      <c r="E94" s="51"/>
      <c r="F94" s="53"/>
      <c r="G94" s="103"/>
      <c r="H94" s="45"/>
      <c r="I94" s="104"/>
      <c r="J94" s="105"/>
      <c r="K94" s="48"/>
      <c r="L94" s="106"/>
      <c r="M94" s="104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</row>
    <row r="95" spans="1:113" s="112" customFormat="1" hidden="1" x14ac:dyDescent="0.2">
      <c r="A95" s="30" t="s">
        <v>3</v>
      </c>
      <c r="B95" s="166"/>
      <c r="C95" s="167" t="s">
        <v>3169</v>
      </c>
      <c r="D95" s="168"/>
      <c r="E95" s="159"/>
      <c r="F95" s="176" t="s">
        <v>3173</v>
      </c>
      <c r="G95" s="162" t="s">
        <v>2</v>
      </c>
      <c r="H95" s="163"/>
      <c r="I95" s="164"/>
      <c r="J95" s="165"/>
      <c r="K95" s="58"/>
      <c r="L95" s="56"/>
      <c r="M95" s="56" t="str">
        <f t="shared" si="3"/>
        <v xml:space="preserve"> </v>
      </c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</row>
    <row r="96" spans="1:113" s="112" customFormat="1" hidden="1" x14ac:dyDescent="0.2">
      <c r="A96" s="30" t="s">
        <v>3</v>
      </c>
      <c r="B96" s="166"/>
      <c r="C96" s="167" t="s">
        <v>3170</v>
      </c>
      <c r="D96" s="168"/>
      <c r="E96" s="159"/>
      <c r="F96" s="176" t="s">
        <v>3174</v>
      </c>
      <c r="G96" s="162" t="s">
        <v>2</v>
      </c>
      <c r="H96" s="163"/>
      <c r="I96" s="164"/>
      <c r="J96" s="165"/>
      <c r="K96" s="58"/>
      <c r="L96" s="56"/>
      <c r="M96" s="56" t="str">
        <f t="shared" si="3"/>
        <v xml:space="preserve"> </v>
      </c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</row>
    <row r="97" spans="1:113" s="112" customFormat="1" ht="34.200000000000003" hidden="1" x14ac:dyDescent="0.2">
      <c r="A97" s="30" t="s">
        <v>3</v>
      </c>
      <c r="B97" s="166"/>
      <c r="C97" s="167" t="s">
        <v>3171</v>
      </c>
      <c r="D97" s="168"/>
      <c r="E97" s="159"/>
      <c r="F97" s="176" t="s">
        <v>3175</v>
      </c>
      <c r="G97" s="162" t="s">
        <v>2</v>
      </c>
      <c r="H97" s="163"/>
      <c r="I97" s="164"/>
      <c r="J97" s="165"/>
      <c r="K97" s="58"/>
      <c r="L97" s="56"/>
      <c r="M97" s="56" t="str">
        <f t="shared" si="3"/>
        <v xml:space="preserve"> </v>
      </c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</row>
    <row r="98" spans="1:113" s="112" customFormat="1" ht="24" hidden="1" x14ac:dyDescent="0.2">
      <c r="A98" s="30" t="s">
        <v>55</v>
      </c>
      <c r="B98" s="150" t="s">
        <v>3176</v>
      </c>
      <c r="C98" s="151"/>
      <c r="D98" s="52"/>
      <c r="E98" s="157"/>
      <c r="F98" s="43" t="s">
        <v>3179</v>
      </c>
      <c r="G98" s="54"/>
      <c r="H98" s="55"/>
      <c r="I98" s="56"/>
      <c r="J98" s="57"/>
      <c r="K98" s="58"/>
      <c r="L98" s="56"/>
      <c r="M98" s="56" t="str">
        <f>IF(ISNUMBER(H98),L98*H98,IF(ISNUMBER(J98),J98,IF(J98="RATE ONLY",LOWER("RATE ONLY")," ")))</f>
        <v xml:space="preserve"> </v>
      </c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</row>
    <row r="99" spans="1:113" s="112" customFormat="1" hidden="1" x14ac:dyDescent="0.2">
      <c r="A99" s="30"/>
      <c r="B99" s="42"/>
      <c r="C99" s="51"/>
      <c r="D99" s="52"/>
      <c r="E99" s="51"/>
      <c r="F99" s="53"/>
      <c r="G99" s="103"/>
      <c r="H99" s="45"/>
      <c r="I99" s="104"/>
      <c r="J99" s="105"/>
      <c r="K99" s="48"/>
      <c r="L99" s="106"/>
      <c r="M99" s="104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</row>
    <row r="100" spans="1:113" s="112" customFormat="1" hidden="1" x14ac:dyDescent="0.2">
      <c r="A100" s="30" t="s">
        <v>3</v>
      </c>
      <c r="B100" s="166"/>
      <c r="C100" s="167" t="s">
        <v>3177</v>
      </c>
      <c r="D100" s="168"/>
      <c r="E100" s="159"/>
      <c r="F100" s="176" t="s">
        <v>3180</v>
      </c>
      <c r="G100" s="162" t="s">
        <v>99</v>
      </c>
      <c r="H100" s="163"/>
      <c r="I100" s="164"/>
      <c r="J100" s="165"/>
      <c r="K100" s="58"/>
      <c r="L100" s="56"/>
      <c r="M100" s="56" t="str">
        <f t="shared" si="3"/>
        <v xml:space="preserve"> </v>
      </c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</row>
    <row r="101" spans="1:113" s="112" customFormat="1" hidden="1" x14ac:dyDescent="0.2">
      <c r="A101" s="30" t="s">
        <v>3</v>
      </c>
      <c r="B101" s="166"/>
      <c r="C101" s="167" t="s">
        <v>3178</v>
      </c>
      <c r="D101" s="168"/>
      <c r="E101" s="159"/>
      <c r="F101" s="176" t="s">
        <v>3181</v>
      </c>
      <c r="G101" s="162" t="s">
        <v>99</v>
      </c>
      <c r="H101" s="163"/>
      <c r="I101" s="164"/>
      <c r="J101" s="165"/>
      <c r="K101" s="58"/>
      <c r="L101" s="56"/>
      <c r="M101" s="56" t="str">
        <f t="shared" si="3"/>
        <v xml:space="preserve"> </v>
      </c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</row>
    <row r="102" spans="1:113" s="112" customFormat="1" hidden="1" x14ac:dyDescent="0.2">
      <c r="A102" s="30" t="s">
        <v>3</v>
      </c>
      <c r="B102" s="166"/>
      <c r="C102" s="167" t="s">
        <v>3182</v>
      </c>
      <c r="D102" s="168"/>
      <c r="E102" s="159"/>
      <c r="F102" s="176" t="s">
        <v>3183</v>
      </c>
      <c r="G102" s="162" t="s">
        <v>99</v>
      </c>
      <c r="H102" s="163"/>
      <c r="I102" s="164"/>
      <c r="J102" s="165"/>
      <c r="K102" s="58"/>
      <c r="L102" s="56"/>
      <c r="M102" s="56" t="str">
        <f t="shared" si="3"/>
        <v xml:space="preserve"> </v>
      </c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</row>
    <row r="103" spans="1:113" s="112" customFormat="1" hidden="1" x14ac:dyDescent="0.2">
      <c r="A103" s="30" t="s">
        <v>3</v>
      </c>
      <c r="B103" s="166"/>
      <c r="C103" s="167" t="s">
        <v>3184</v>
      </c>
      <c r="D103" s="168"/>
      <c r="E103" s="159"/>
      <c r="F103" s="176" t="s">
        <v>3185</v>
      </c>
      <c r="G103" s="162" t="s">
        <v>99</v>
      </c>
      <c r="H103" s="163"/>
      <c r="I103" s="164"/>
      <c r="J103" s="165"/>
      <c r="K103" s="58"/>
      <c r="L103" s="56"/>
      <c r="M103" s="56" t="str">
        <f t="shared" si="3"/>
        <v xml:space="preserve"> </v>
      </c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</row>
    <row r="104" spans="1:113" s="112" customFormat="1" hidden="1" x14ac:dyDescent="0.2">
      <c r="A104" s="30" t="s">
        <v>3</v>
      </c>
      <c r="B104" s="166"/>
      <c r="C104" s="167" t="s">
        <v>3186</v>
      </c>
      <c r="D104" s="168"/>
      <c r="E104" s="159"/>
      <c r="F104" s="176" t="s">
        <v>3187</v>
      </c>
      <c r="G104" s="162" t="s">
        <v>99</v>
      </c>
      <c r="H104" s="163"/>
      <c r="I104" s="164"/>
      <c r="J104" s="165"/>
      <c r="K104" s="58"/>
      <c r="L104" s="56"/>
      <c r="M104" s="56" t="str">
        <f t="shared" si="3"/>
        <v xml:space="preserve"> </v>
      </c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</row>
    <row r="105" spans="1:113" s="112" customFormat="1" ht="34.200000000000003" hidden="1" x14ac:dyDescent="0.2">
      <c r="A105" s="30" t="s">
        <v>3</v>
      </c>
      <c r="B105" s="166"/>
      <c r="C105" s="167" t="s">
        <v>3188</v>
      </c>
      <c r="D105" s="168"/>
      <c r="E105" s="159"/>
      <c r="F105" s="176" t="s">
        <v>3189</v>
      </c>
      <c r="G105" s="162" t="s">
        <v>99</v>
      </c>
      <c r="H105" s="163"/>
      <c r="I105" s="164"/>
      <c r="J105" s="165"/>
      <c r="K105" s="58"/>
      <c r="L105" s="56"/>
      <c r="M105" s="56" t="str">
        <f t="shared" si="3"/>
        <v xml:space="preserve"> </v>
      </c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</row>
    <row r="106" spans="1:113" s="112" customFormat="1" ht="24" hidden="1" x14ac:dyDescent="0.2">
      <c r="A106" s="30" t="s">
        <v>55</v>
      </c>
      <c r="B106" s="150" t="s">
        <v>3190</v>
      </c>
      <c r="C106" s="151"/>
      <c r="D106" s="52"/>
      <c r="E106" s="157"/>
      <c r="F106" s="43" t="s">
        <v>3197</v>
      </c>
      <c r="G106" s="54"/>
      <c r="H106" s="55"/>
      <c r="I106" s="56"/>
      <c r="J106" s="57"/>
      <c r="K106" s="58"/>
      <c r="L106" s="56"/>
      <c r="M106" s="56" t="str">
        <f>IF(ISNUMBER(H106),L106*H106,IF(ISNUMBER(J106),J106,IF(J106="RATE ONLY",LOWER("RATE ONLY")," ")))</f>
        <v xml:space="preserve"> </v>
      </c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</row>
    <row r="107" spans="1:113" s="112" customFormat="1" hidden="1" x14ac:dyDescent="0.2">
      <c r="A107" s="30"/>
      <c r="B107" s="42"/>
      <c r="C107" s="51"/>
      <c r="D107" s="52"/>
      <c r="E107" s="51"/>
      <c r="F107" s="53"/>
      <c r="G107" s="103"/>
      <c r="H107" s="45"/>
      <c r="I107" s="104"/>
      <c r="J107" s="105"/>
      <c r="K107" s="48"/>
      <c r="L107" s="106"/>
      <c r="M107" s="104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</row>
    <row r="108" spans="1:113" s="112" customFormat="1" hidden="1" x14ac:dyDescent="0.2">
      <c r="A108" s="30" t="s">
        <v>3</v>
      </c>
      <c r="B108" s="166"/>
      <c r="C108" s="167" t="s">
        <v>3191</v>
      </c>
      <c r="D108" s="168"/>
      <c r="E108" s="159"/>
      <c r="F108" s="176" t="s">
        <v>3198</v>
      </c>
      <c r="G108" s="162" t="s">
        <v>99</v>
      </c>
      <c r="H108" s="163"/>
      <c r="I108" s="164"/>
      <c r="J108" s="165"/>
      <c r="K108" s="58"/>
      <c r="L108" s="56"/>
      <c r="M108" s="56" t="str">
        <f t="shared" si="3"/>
        <v xml:space="preserve"> </v>
      </c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</row>
    <row r="109" spans="1:113" s="112" customFormat="1" hidden="1" x14ac:dyDescent="0.2">
      <c r="A109" s="30" t="s">
        <v>3</v>
      </c>
      <c r="B109" s="166"/>
      <c r="C109" s="167" t="s">
        <v>3192</v>
      </c>
      <c r="D109" s="168"/>
      <c r="E109" s="159"/>
      <c r="F109" s="176" t="s">
        <v>3199</v>
      </c>
      <c r="G109" s="162" t="s">
        <v>99</v>
      </c>
      <c r="H109" s="163"/>
      <c r="I109" s="164"/>
      <c r="J109" s="165"/>
      <c r="K109" s="58"/>
      <c r="L109" s="56"/>
      <c r="M109" s="56" t="str">
        <f t="shared" si="3"/>
        <v xml:space="preserve"> </v>
      </c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</row>
    <row r="110" spans="1:113" s="112" customFormat="1" hidden="1" x14ac:dyDescent="0.2">
      <c r="A110" s="30" t="s">
        <v>3</v>
      </c>
      <c r="B110" s="166"/>
      <c r="C110" s="167" t="s">
        <v>3193</v>
      </c>
      <c r="D110" s="168"/>
      <c r="E110" s="159"/>
      <c r="F110" s="176" t="s">
        <v>3200</v>
      </c>
      <c r="G110" s="162" t="s">
        <v>99</v>
      </c>
      <c r="H110" s="163"/>
      <c r="I110" s="164"/>
      <c r="J110" s="165"/>
      <c r="K110" s="58"/>
      <c r="L110" s="56"/>
      <c r="M110" s="56" t="str">
        <f t="shared" si="3"/>
        <v xml:space="preserve"> </v>
      </c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</row>
    <row r="111" spans="1:113" s="112" customFormat="1" hidden="1" x14ac:dyDescent="0.2">
      <c r="A111" s="30" t="s">
        <v>3</v>
      </c>
      <c r="B111" s="166"/>
      <c r="C111" s="167" t="s">
        <v>3194</v>
      </c>
      <c r="D111" s="168"/>
      <c r="E111" s="159"/>
      <c r="F111" s="176" t="s">
        <v>3201</v>
      </c>
      <c r="G111" s="162" t="s">
        <v>99</v>
      </c>
      <c r="H111" s="163"/>
      <c r="I111" s="164"/>
      <c r="J111" s="165"/>
      <c r="K111" s="58"/>
      <c r="L111" s="56"/>
      <c r="M111" s="56" t="str">
        <f t="shared" si="3"/>
        <v xml:space="preserve"> </v>
      </c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</row>
    <row r="112" spans="1:113" s="112" customFormat="1" hidden="1" x14ac:dyDescent="0.2">
      <c r="A112" s="30" t="s">
        <v>3</v>
      </c>
      <c r="B112" s="166"/>
      <c r="C112" s="167" t="s">
        <v>3195</v>
      </c>
      <c r="D112" s="168"/>
      <c r="E112" s="159"/>
      <c r="F112" s="176" t="s">
        <v>3202</v>
      </c>
      <c r="G112" s="162" t="s">
        <v>99</v>
      </c>
      <c r="H112" s="163"/>
      <c r="I112" s="164"/>
      <c r="J112" s="165"/>
      <c r="K112" s="58"/>
      <c r="L112" s="56"/>
      <c r="M112" s="56" t="str">
        <f t="shared" si="3"/>
        <v xml:space="preserve"> </v>
      </c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</row>
    <row r="113" spans="1:113" s="112" customFormat="1" ht="22.8" hidden="1" x14ac:dyDescent="0.2">
      <c r="A113" s="30" t="s">
        <v>3</v>
      </c>
      <c r="B113" s="166"/>
      <c r="C113" s="167" t="s">
        <v>3196</v>
      </c>
      <c r="D113" s="168"/>
      <c r="E113" s="159"/>
      <c r="F113" s="176" t="s">
        <v>3203</v>
      </c>
      <c r="G113" s="162" t="s">
        <v>99</v>
      </c>
      <c r="H113" s="163"/>
      <c r="I113" s="164"/>
      <c r="J113" s="165"/>
      <c r="K113" s="58"/>
      <c r="L113" s="56"/>
      <c r="M113" s="56" t="str">
        <f t="shared" si="3"/>
        <v xml:space="preserve"> </v>
      </c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</row>
    <row r="114" spans="1:113" s="112" customFormat="1" ht="22.8" hidden="1" x14ac:dyDescent="0.2">
      <c r="A114" s="30" t="s">
        <v>3</v>
      </c>
      <c r="B114" s="166"/>
      <c r="C114" s="167" t="s">
        <v>3204</v>
      </c>
      <c r="D114" s="168"/>
      <c r="E114" s="159"/>
      <c r="F114" s="176" t="s">
        <v>3205</v>
      </c>
      <c r="G114" s="162" t="s">
        <v>99</v>
      </c>
      <c r="H114" s="163"/>
      <c r="I114" s="164"/>
      <c r="J114" s="165"/>
      <c r="K114" s="58"/>
      <c r="L114" s="56"/>
      <c r="M114" s="56" t="str">
        <f t="shared" si="3"/>
        <v xml:space="preserve"> </v>
      </c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</row>
    <row r="115" spans="1:113" s="112" customFormat="1" x14ac:dyDescent="0.2">
      <c r="A115" s="30" t="s">
        <v>10</v>
      </c>
      <c r="B115" s="60"/>
      <c r="C115" s="61"/>
      <c r="D115" s="61"/>
      <c r="E115" s="61"/>
      <c r="F115" s="62"/>
      <c r="G115" s="63"/>
      <c r="H115" s="64"/>
      <c r="I115" s="65"/>
      <c r="J115" s="66"/>
      <c r="K115" s="22"/>
      <c r="L115" s="67"/>
      <c r="M115" s="68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</row>
    <row r="116" spans="1:113" s="112" customFormat="1" x14ac:dyDescent="0.2">
      <c r="A116" s="30" t="s">
        <v>10</v>
      </c>
      <c r="B116" s="69" t="s">
        <v>11</v>
      </c>
      <c r="C116" s="70"/>
      <c r="D116" s="70"/>
      <c r="E116" s="70"/>
      <c r="F116" s="29"/>
      <c r="G116" s="41"/>
      <c r="H116" s="59"/>
      <c r="I116" s="71"/>
      <c r="J116" s="197"/>
      <c r="K116" s="22"/>
      <c r="L116" s="72"/>
      <c r="M116" s="73">
        <f>SUBTOTAL(9,M$7:M114)</f>
        <v>0</v>
      </c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</row>
    <row r="117" spans="1:113" s="112" customFormat="1" x14ac:dyDescent="0.2">
      <c r="A117" s="30" t="s">
        <v>10</v>
      </c>
      <c r="B117" s="74"/>
      <c r="C117" s="75"/>
      <c r="D117" s="75"/>
      <c r="E117" s="75"/>
      <c r="F117" s="76"/>
      <c r="G117" s="77"/>
      <c r="H117" s="78"/>
      <c r="I117" s="79"/>
      <c r="J117" s="80"/>
      <c r="K117" s="22"/>
      <c r="L117" s="81"/>
      <c r="M117" s="82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</row>
    <row r="118" spans="1:113" s="112" customFormat="1" x14ac:dyDescent="0.2">
      <c r="A118" s="30" t="s">
        <v>10</v>
      </c>
      <c r="B118" s="60"/>
      <c r="C118" s="61"/>
      <c r="D118" s="61"/>
      <c r="E118" s="61"/>
      <c r="F118" s="62"/>
      <c r="G118" s="63"/>
      <c r="H118" s="64"/>
      <c r="I118" s="65"/>
      <c r="J118" s="66"/>
      <c r="K118" s="22"/>
      <c r="L118" s="67"/>
      <c r="M118" s="68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</row>
    <row r="119" spans="1:113" s="112" customFormat="1" x14ac:dyDescent="0.2">
      <c r="A119" s="30" t="s">
        <v>10</v>
      </c>
      <c r="B119" s="69" t="s">
        <v>12</v>
      </c>
      <c r="C119" s="70"/>
      <c r="D119" s="70"/>
      <c r="E119" s="70"/>
      <c r="F119" s="29"/>
      <c r="G119" s="41"/>
      <c r="H119" s="59"/>
      <c r="I119" s="71"/>
      <c r="J119" s="197"/>
      <c r="K119" s="22"/>
      <c r="L119" s="72"/>
      <c r="M119" s="73">
        <f>SUBTOTAL(9,M$7:M117)</f>
        <v>0</v>
      </c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</row>
    <row r="120" spans="1:113" s="112" customFormat="1" x14ac:dyDescent="0.2">
      <c r="A120" s="30" t="s">
        <v>10</v>
      </c>
      <c r="B120" s="74"/>
      <c r="C120" s="75"/>
      <c r="D120" s="75"/>
      <c r="E120" s="75"/>
      <c r="F120" s="76"/>
      <c r="G120" s="77"/>
      <c r="H120" s="78"/>
      <c r="I120" s="79"/>
      <c r="J120" s="80"/>
      <c r="K120" s="22"/>
      <c r="L120" s="81"/>
      <c r="M120" s="82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</row>
    <row r="121" spans="1:113" s="112" customFormat="1" hidden="1" x14ac:dyDescent="0.2">
      <c r="A121" s="30" t="s">
        <v>3</v>
      </c>
      <c r="B121" s="166"/>
      <c r="C121" s="167" t="s">
        <v>3206</v>
      </c>
      <c r="D121" s="168"/>
      <c r="E121" s="159"/>
      <c r="F121" s="176" t="s">
        <v>4170</v>
      </c>
      <c r="G121" s="162" t="s">
        <v>99</v>
      </c>
      <c r="H121" s="163"/>
      <c r="I121" s="164"/>
      <c r="J121" s="165"/>
      <c r="K121" s="58"/>
      <c r="L121" s="56"/>
      <c r="M121" s="56" t="str">
        <f t="shared" si="3"/>
        <v xml:space="preserve"> </v>
      </c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</row>
    <row r="122" spans="1:113" s="112" customFormat="1" ht="36" x14ac:dyDescent="0.2">
      <c r="A122" s="30" t="s">
        <v>55</v>
      </c>
      <c r="B122" s="150" t="s">
        <v>3207</v>
      </c>
      <c r="C122" s="151"/>
      <c r="D122" s="52"/>
      <c r="E122" s="157"/>
      <c r="F122" s="43" t="s">
        <v>3208</v>
      </c>
      <c r="G122" s="54" t="s">
        <v>99</v>
      </c>
      <c r="H122" s="55"/>
      <c r="I122" s="56"/>
      <c r="J122" s="57"/>
      <c r="K122" s="58"/>
      <c r="L122" s="56">
        <v>370</v>
      </c>
      <c r="M122" s="56" t="str">
        <f>IF(ISNUMBER(H122),L122*H122,IF(ISNUMBER(J122),J122,IF(J122="RATE ONLY",LOWER("RATE ONLY")," ")))</f>
        <v xml:space="preserve"> </v>
      </c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</row>
    <row r="123" spans="1:113" s="112" customFormat="1" x14ac:dyDescent="0.2">
      <c r="A123" s="30"/>
      <c r="B123" s="42"/>
      <c r="C123" s="51"/>
      <c r="D123" s="52"/>
      <c r="E123" s="51"/>
      <c r="F123" s="53"/>
      <c r="G123" s="103"/>
      <c r="H123" s="45"/>
      <c r="I123" s="104"/>
      <c r="J123" s="105"/>
      <c r="K123" s="48"/>
      <c r="L123" s="106"/>
      <c r="M123" s="104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</row>
    <row r="124" spans="1:113" s="112" customFormat="1" ht="24" x14ac:dyDescent="0.2">
      <c r="A124" s="30" t="s">
        <v>55</v>
      </c>
      <c r="B124" s="150" t="s">
        <v>3209</v>
      </c>
      <c r="C124" s="151"/>
      <c r="D124" s="52"/>
      <c r="E124" s="157"/>
      <c r="F124" s="43" t="s">
        <v>3210</v>
      </c>
      <c r="G124" s="54" t="s">
        <v>99</v>
      </c>
      <c r="H124" s="55"/>
      <c r="I124" s="56"/>
      <c r="J124" s="57"/>
      <c r="K124" s="58"/>
      <c r="L124" s="56">
        <v>450</v>
      </c>
      <c r="M124" s="56" t="str">
        <f>IF(ISNUMBER(H124),L124*H124,IF(ISNUMBER(J124),J124,IF(J124="RATE ONLY",LOWER("RATE ONLY")," ")))</f>
        <v xml:space="preserve"> </v>
      </c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</row>
    <row r="125" spans="1:113" s="112" customFormat="1" x14ac:dyDescent="0.2">
      <c r="A125" s="30"/>
      <c r="B125" s="42"/>
      <c r="C125" s="51"/>
      <c r="D125" s="52"/>
      <c r="E125" s="51"/>
      <c r="F125" s="53"/>
      <c r="G125" s="103"/>
      <c r="H125" s="45"/>
      <c r="I125" s="104"/>
      <c r="J125" s="105"/>
      <c r="K125" s="48"/>
      <c r="L125" s="106"/>
      <c r="M125" s="104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</row>
    <row r="126" spans="1:113" s="112" customFormat="1" ht="24" x14ac:dyDescent="0.2">
      <c r="A126" s="30" t="s">
        <v>55</v>
      </c>
      <c r="B126" s="150" t="s">
        <v>3211</v>
      </c>
      <c r="C126" s="151"/>
      <c r="D126" s="52"/>
      <c r="E126" s="157"/>
      <c r="F126" s="43" t="s">
        <v>3212</v>
      </c>
      <c r="G126" s="54" t="s">
        <v>99</v>
      </c>
      <c r="H126" s="55"/>
      <c r="I126" s="56"/>
      <c r="J126" s="57"/>
      <c r="K126" s="58"/>
      <c r="L126" s="56">
        <v>15</v>
      </c>
      <c r="M126" s="56" t="str">
        <f>IF(ISNUMBER(H126),L126*H126,IF(ISNUMBER(J126),J126,IF(J126="RATE ONLY",LOWER("RATE ONLY")," ")))</f>
        <v xml:space="preserve"> </v>
      </c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</row>
    <row r="127" spans="1:113" s="112" customFormat="1" x14ac:dyDescent="0.2">
      <c r="A127" s="30"/>
      <c r="B127" s="42"/>
      <c r="C127" s="51"/>
      <c r="D127" s="52"/>
      <c r="E127" s="51"/>
      <c r="F127" s="53"/>
      <c r="G127" s="103"/>
      <c r="H127" s="45"/>
      <c r="I127" s="104"/>
      <c r="J127" s="105"/>
      <c r="K127" s="48"/>
      <c r="L127" s="106"/>
      <c r="M127" s="104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</row>
    <row r="128" spans="1:113" s="112" customFormat="1" ht="12" x14ac:dyDescent="0.2">
      <c r="A128" s="30" t="s">
        <v>55</v>
      </c>
      <c r="B128" s="150" t="s">
        <v>3213</v>
      </c>
      <c r="C128" s="151"/>
      <c r="D128" s="52"/>
      <c r="E128" s="157"/>
      <c r="F128" s="43" t="s">
        <v>3217</v>
      </c>
      <c r="G128" s="54"/>
      <c r="H128" s="55"/>
      <c r="I128" s="56"/>
      <c r="J128" s="57"/>
      <c r="K128" s="58"/>
      <c r="L128" s="56"/>
      <c r="M128" s="56" t="str">
        <f>IF(ISNUMBER(H128),L128*H128,IF(ISNUMBER(J128),J128,IF(J128="RATE ONLY",LOWER("RATE ONLY")," ")))</f>
        <v xml:space="preserve"> </v>
      </c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/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111"/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</row>
    <row r="129" spans="1:113" s="112" customFormat="1" x14ac:dyDescent="0.2">
      <c r="A129" s="30"/>
      <c r="B129" s="42"/>
      <c r="C129" s="51"/>
      <c r="D129" s="52"/>
      <c r="E129" s="51"/>
      <c r="F129" s="53"/>
      <c r="G129" s="103"/>
      <c r="H129" s="45"/>
      <c r="I129" s="104"/>
      <c r="J129" s="105"/>
      <c r="K129" s="48"/>
      <c r="L129" s="106"/>
      <c r="M129" s="104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11"/>
      <c r="CO129" s="111"/>
      <c r="CP129" s="111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</row>
    <row r="130" spans="1:113" s="112" customFormat="1" x14ac:dyDescent="0.2">
      <c r="A130" s="30" t="s">
        <v>3</v>
      </c>
      <c r="B130" s="155"/>
      <c r="C130" s="151" t="s">
        <v>3214</v>
      </c>
      <c r="D130" s="52"/>
      <c r="E130" s="157"/>
      <c r="F130" s="53" t="s">
        <v>3218</v>
      </c>
      <c r="G130" s="54" t="s">
        <v>2</v>
      </c>
      <c r="H130" s="55"/>
      <c r="I130" s="56"/>
      <c r="J130" s="57"/>
      <c r="K130" s="58"/>
      <c r="L130" s="56">
        <v>30</v>
      </c>
      <c r="M130" s="56" t="str">
        <f>IF(ISNUMBER(H130),L130*H130,IF(ISNUMBER(J130),J130,IF(J130="RATE ONLY",LOWER("RATE ONLY")," ")))</f>
        <v xml:space="preserve"> </v>
      </c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11"/>
      <c r="CO130" s="111"/>
      <c r="CP130" s="111"/>
      <c r="CQ130" s="111"/>
      <c r="CR130" s="111"/>
      <c r="CS130" s="111"/>
      <c r="CT130" s="111"/>
      <c r="CU130" s="111"/>
      <c r="CV130" s="111"/>
      <c r="CW130" s="111"/>
      <c r="CX130" s="111"/>
      <c r="CY130" s="111"/>
      <c r="CZ130" s="111"/>
      <c r="DA130" s="111"/>
      <c r="DB130" s="111"/>
      <c r="DC130" s="111"/>
      <c r="DD130" s="111"/>
      <c r="DE130" s="111"/>
      <c r="DF130" s="111"/>
      <c r="DG130" s="111"/>
      <c r="DH130" s="111"/>
      <c r="DI130" s="111"/>
    </row>
    <row r="131" spans="1:113" s="112" customFormat="1" x14ac:dyDescent="0.2">
      <c r="A131" s="30"/>
      <c r="B131" s="42"/>
      <c r="C131" s="51"/>
      <c r="D131" s="52"/>
      <c r="E131" s="51"/>
      <c r="F131" s="53"/>
      <c r="G131" s="103"/>
      <c r="H131" s="45"/>
      <c r="I131" s="104"/>
      <c r="J131" s="105"/>
      <c r="K131" s="48"/>
      <c r="L131" s="106"/>
      <c r="M131" s="104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11"/>
      <c r="CO131" s="111"/>
      <c r="CP131" s="111"/>
      <c r="CQ131" s="111"/>
      <c r="CR131" s="111"/>
      <c r="CS131" s="111"/>
      <c r="CT131" s="111"/>
      <c r="CU131" s="111"/>
      <c r="CV131" s="111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</row>
    <row r="132" spans="1:113" s="112" customFormat="1" x14ac:dyDescent="0.2">
      <c r="A132" s="30" t="s">
        <v>3</v>
      </c>
      <c r="B132" s="155"/>
      <c r="C132" s="151" t="s">
        <v>3215</v>
      </c>
      <c r="D132" s="52"/>
      <c r="E132" s="157"/>
      <c r="F132" s="53" t="s">
        <v>3185</v>
      </c>
      <c r="G132" s="54" t="s">
        <v>2</v>
      </c>
      <c r="H132" s="55"/>
      <c r="I132" s="56"/>
      <c r="J132" s="57"/>
      <c r="K132" s="58"/>
      <c r="L132" s="56">
        <v>35</v>
      </c>
      <c r="M132" s="56" t="str">
        <f>IF(ISNUMBER(H132),L132*H132,IF(ISNUMBER(J132),J132,IF(J132="RATE ONLY",LOWER("RATE ONLY")," ")))</f>
        <v xml:space="preserve"> </v>
      </c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11"/>
      <c r="CO132" s="111"/>
      <c r="CP132" s="111"/>
      <c r="CQ132" s="111"/>
      <c r="CR132" s="111"/>
      <c r="CS132" s="111"/>
      <c r="CT132" s="111"/>
      <c r="CU132" s="111"/>
      <c r="CV132" s="111"/>
      <c r="CW132" s="111"/>
      <c r="CX132" s="111"/>
      <c r="CY132" s="111"/>
      <c r="CZ132" s="111"/>
      <c r="DA132" s="111"/>
      <c r="DB132" s="111"/>
      <c r="DC132" s="111"/>
      <c r="DD132" s="111"/>
      <c r="DE132" s="111"/>
      <c r="DF132" s="111"/>
      <c r="DG132" s="111"/>
      <c r="DH132" s="111"/>
      <c r="DI132" s="111"/>
    </row>
    <row r="133" spans="1:113" s="112" customFormat="1" x14ac:dyDescent="0.2">
      <c r="A133" s="30"/>
      <c r="B133" s="42"/>
      <c r="C133" s="51"/>
      <c r="D133" s="52"/>
      <c r="E133" s="51"/>
      <c r="F133" s="53"/>
      <c r="G133" s="103"/>
      <c r="H133" s="45"/>
      <c r="I133" s="104"/>
      <c r="J133" s="105"/>
      <c r="K133" s="48"/>
      <c r="L133" s="106"/>
      <c r="M133" s="104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11"/>
      <c r="CO133" s="111"/>
      <c r="CP133" s="111"/>
      <c r="CQ133" s="111"/>
      <c r="CR133" s="111"/>
      <c r="CS133" s="111"/>
      <c r="CT133" s="111"/>
      <c r="CU133" s="111"/>
      <c r="CV133" s="111"/>
      <c r="CW133" s="111"/>
      <c r="CX133" s="111"/>
      <c r="CY133" s="111"/>
      <c r="CZ133" s="111"/>
      <c r="DA133" s="111"/>
      <c r="DB133" s="111"/>
      <c r="DC133" s="111"/>
      <c r="DD133" s="111"/>
      <c r="DE133" s="111"/>
      <c r="DF133" s="111"/>
      <c r="DG133" s="111"/>
      <c r="DH133" s="111"/>
      <c r="DI133" s="111"/>
    </row>
    <row r="134" spans="1:113" s="112" customFormat="1" x14ac:dyDescent="0.2">
      <c r="A134" s="30" t="s">
        <v>3</v>
      </c>
      <c r="B134" s="155"/>
      <c r="C134" s="151" t="s">
        <v>3216</v>
      </c>
      <c r="D134" s="52"/>
      <c r="E134" s="157"/>
      <c r="F134" s="53" t="s">
        <v>3187</v>
      </c>
      <c r="G134" s="54" t="s">
        <v>2</v>
      </c>
      <c r="H134" s="55"/>
      <c r="I134" s="56"/>
      <c r="J134" s="57"/>
      <c r="K134" s="58"/>
      <c r="L134" s="56">
        <v>45</v>
      </c>
      <c r="M134" s="56" t="str">
        <f>IF(ISNUMBER(H134),L134*H134,IF(ISNUMBER(J134),J134,IF(J134="RATE ONLY",LOWER("RATE ONLY")," ")))</f>
        <v xml:space="preserve"> </v>
      </c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11"/>
      <c r="CO134" s="111"/>
      <c r="CP134" s="111"/>
      <c r="CQ134" s="111"/>
      <c r="CR134" s="111"/>
      <c r="CS134" s="111"/>
      <c r="CT134" s="111"/>
      <c r="CU134" s="111"/>
      <c r="CV134" s="111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1"/>
      <c r="DG134" s="111"/>
      <c r="DH134" s="111"/>
      <c r="DI134" s="111"/>
    </row>
    <row r="135" spans="1:113" s="112" customFormat="1" x14ac:dyDescent="0.2">
      <c r="A135" s="30"/>
      <c r="B135" s="42"/>
      <c r="C135" s="51"/>
      <c r="D135" s="52"/>
      <c r="E135" s="51"/>
      <c r="F135" s="53"/>
      <c r="G135" s="103"/>
      <c r="H135" s="45"/>
      <c r="I135" s="104"/>
      <c r="J135" s="105"/>
      <c r="K135" s="48"/>
      <c r="L135" s="106"/>
      <c r="M135" s="104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11"/>
      <c r="CO135" s="111"/>
      <c r="CP135" s="111"/>
      <c r="CQ135" s="111"/>
      <c r="CR135" s="111"/>
      <c r="CS135" s="111"/>
      <c r="CT135" s="111"/>
      <c r="CU135" s="111"/>
      <c r="CV135" s="111"/>
      <c r="CW135" s="111"/>
      <c r="CX135" s="111"/>
      <c r="CY135" s="111"/>
      <c r="CZ135" s="111"/>
      <c r="DA135" s="111"/>
      <c r="DB135" s="111"/>
      <c r="DC135" s="111"/>
      <c r="DD135" s="111"/>
      <c r="DE135" s="111"/>
      <c r="DF135" s="111"/>
      <c r="DG135" s="111"/>
      <c r="DH135" s="111"/>
      <c r="DI135" s="111"/>
    </row>
    <row r="136" spans="1:113" s="112" customFormat="1" x14ac:dyDescent="0.2">
      <c r="A136" s="30"/>
      <c r="B136" s="42"/>
      <c r="C136" s="51"/>
      <c r="D136" s="52"/>
      <c r="E136" s="51"/>
      <c r="F136" s="53"/>
      <c r="G136" s="103"/>
      <c r="H136" s="45"/>
      <c r="I136" s="104"/>
      <c r="J136" s="105"/>
      <c r="K136" s="48"/>
      <c r="L136" s="106"/>
      <c r="M136" s="104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1"/>
      <c r="AU136" s="111"/>
      <c r="AV136" s="111"/>
      <c r="AW136" s="111"/>
      <c r="AX136" s="111"/>
      <c r="AY136" s="111"/>
      <c r="AZ136" s="111"/>
      <c r="BA136" s="111"/>
      <c r="BB136" s="111"/>
      <c r="BC136" s="111"/>
      <c r="BD136" s="111"/>
      <c r="BE136" s="111"/>
      <c r="BF136" s="111"/>
      <c r="BG136" s="111"/>
      <c r="BH136" s="111"/>
      <c r="BI136" s="111"/>
      <c r="BJ136" s="111"/>
      <c r="BK136" s="111"/>
      <c r="BL136" s="111"/>
      <c r="BM136" s="111"/>
      <c r="BN136" s="111"/>
      <c r="BO136" s="111"/>
      <c r="BP136" s="111"/>
      <c r="BQ136" s="111"/>
      <c r="BR136" s="111"/>
      <c r="BS136" s="111"/>
      <c r="BT136" s="111"/>
      <c r="BU136" s="111"/>
      <c r="BV136" s="111"/>
      <c r="BW136" s="111"/>
      <c r="BX136" s="111"/>
      <c r="BY136" s="111"/>
      <c r="BZ136" s="111"/>
      <c r="CA136" s="111"/>
      <c r="CB136" s="111"/>
      <c r="CC136" s="111"/>
      <c r="CD136" s="111"/>
      <c r="CE136" s="111"/>
      <c r="CF136" s="111"/>
      <c r="CG136" s="111"/>
      <c r="CH136" s="111"/>
      <c r="CI136" s="111"/>
      <c r="CJ136" s="111"/>
      <c r="CK136" s="111"/>
      <c r="CL136" s="111"/>
      <c r="CM136" s="111"/>
      <c r="CN136" s="111"/>
      <c r="CO136" s="111"/>
      <c r="CP136" s="111"/>
      <c r="CQ136" s="111"/>
      <c r="CR136" s="111"/>
      <c r="CS136" s="111"/>
      <c r="CT136" s="111"/>
      <c r="CU136" s="111"/>
      <c r="CV136" s="111"/>
      <c r="CW136" s="111"/>
      <c r="CX136" s="111"/>
      <c r="CY136" s="111"/>
      <c r="CZ136" s="111"/>
      <c r="DA136" s="111"/>
      <c r="DB136" s="111"/>
      <c r="DC136" s="111"/>
      <c r="DD136" s="111"/>
      <c r="DE136" s="111"/>
      <c r="DF136" s="111"/>
      <c r="DG136" s="111"/>
      <c r="DH136" s="111"/>
      <c r="DI136" s="111"/>
    </row>
    <row r="137" spans="1:113" s="112" customFormat="1" x14ac:dyDescent="0.2">
      <c r="A137" s="30"/>
      <c r="B137" s="42"/>
      <c r="C137" s="51"/>
      <c r="D137" s="52"/>
      <c r="E137" s="51"/>
      <c r="F137" s="53"/>
      <c r="G137" s="103"/>
      <c r="H137" s="45"/>
      <c r="I137" s="104"/>
      <c r="J137" s="105"/>
      <c r="K137" s="48"/>
      <c r="L137" s="106"/>
      <c r="M137" s="104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  <c r="BY137" s="111"/>
      <c r="BZ137" s="111"/>
      <c r="CA137" s="111"/>
      <c r="CB137" s="111"/>
      <c r="CC137" s="111"/>
      <c r="CD137" s="111"/>
      <c r="CE137" s="111"/>
      <c r="CF137" s="111"/>
      <c r="CG137" s="111"/>
      <c r="CH137" s="111"/>
      <c r="CI137" s="111"/>
      <c r="CJ137" s="111"/>
      <c r="CK137" s="111"/>
      <c r="CL137" s="111"/>
      <c r="CM137" s="111"/>
      <c r="CN137" s="111"/>
      <c r="CO137" s="111"/>
      <c r="CP137" s="111"/>
      <c r="CQ137" s="111"/>
      <c r="CR137" s="111"/>
      <c r="CS137" s="111"/>
      <c r="CT137" s="111"/>
      <c r="CU137" s="111"/>
      <c r="CV137" s="111"/>
      <c r="CW137" s="111"/>
      <c r="CX137" s="111"/>
      <c r="CY137" s="111"/>
      <c r="CZ137" s="111"/>
      <c r="DA137" s="111"/>
      <c r="DB137" s="111"/>
      <c r="DC137" s="111"/>
      <c r="DD137" s="111"/>
      <c r="DE137" s="111"/>
      <c r="DF137" s="111"/>
      <c r="DG137" s="111"/>
      <c r="DH137" s="111"/>
      <c r="DI137" s="111"/>
    </row>
    <row r="138" spans="1:113" s="112" customFormat="1" x14ac:dyDescent="0.2">
      <c r="A138" s="30"/>
      <c r="B138" s="42"/>
      <c r="C138" s="51"/>
      <c r="D138" s="52"/>
      <c r="E138" s="51"/>
      <c r="F138" s="53"/>
      <c r="G138" s="103"/>
      <c r="H138" s="45"/>
      <c r="I138" s="104"/>
      <c r="J138" s="105"/>
      <c r="K138" s="48"/>
      <c r="L138" s="106"/>
      <c r="M138" s="104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111"/>
      <c r="AM138" s="111"/>
      <c r="AN138" s="111"/>
      <c r="AO138" s="111"/>
      <c r="AP138" s="111"/>
      <c r="AQ138" s="111"/>
      <c r="AR138" s="111"/>
      <c r="AS138" s="111"/>
      <c r="AT138" s="111"/>
      <c r="AU138" s="111"/>
      <c r="AV138" s="111"/>
      <c r="AW138" s="111"/>
      <c r="AX138" s="111"/>
      <c r="AY138" s="111"/>
      <c r="AZ138" s="111"/>
      <c r="BA138" s="111"/>
      <c r="BB138" s="111"/>
      <c r="BC138" s="111"/>
      <c r="BD138" s="111"/>
      <c r="BE138" s="111"/>
      <c r="BF138" s="111"/>
      <c r="BG138" s="111"/>
      <c r="BH138" s="111"/>
      <c r="BI138" s="111"/>
      <c r="BJ138" s="111"/>
      <c r="BK138" s="111"/>
      <c r="BL138" s="111"/>
      <c r="BM138" s="111"/>
      <c r="BN138" s="111"/>
      <c r="BO138" s="111"/>
      <c r="BP138" s="111"/>
      <c r="BQ138" s="111"/>
      <c r="BR138" s="111"/>
      <c r="BS138" s="111"/>
      <c r="BT138" s="111"/>
      <c r="BU138" s="111"/>
      <c r="BV138" s="111"/>
      <c r="BW138" s="111"/>
      <c r="BX138" s="111"/>
      <c r="BY138" s="111"/>
      <c r="BZ138" s="111"/>
      <c r="CA138" s="111"/>
      <c r="CB138" s="111"/>
      <c r="CC138" s="111"/>
      <c r="CD138" s="111"/>
      <c r="CE138" s="111"/>
      <c r="CF138" s="111"/>
      <c r="CG138" s="111"/>
      <c r="CH138" s="111"/>
      <c r="CI138" s="111"/>
      <c r="CJ138" s="111"/>
      <c r="CK138" s="111"/>
      <c r="CL138" s="111"/>
      <c r="CM138" s="111"/>
      <c r="CN138" s="111"/>
      <c r="CO138" s="111"/>
      <c r="CP138" s="111"/>
      <c r="CQ138" s="111"/>
      <c r="CR138" s="111"/>
      <c r="CS138" s="111"/>
      <c r="CT138" s="111"/>
      <c r="CU138" s="111"/>
      <c r="CV138" s="111"/>
      <c r="CW138" s="111"/>
      <c r="CX138" s="111"/>
      <c r="CY138" s="111"/>
      <c r="CZ138" s="111"/>
      <c r="DA138" s="111"/>
      <c r="DB138" s="111"/>
      <c r="DC138" s="111"/>
      <c r="DD138" s="111"/>
      <c r="DE138" s="111"/>
      <c r="DF138" s="111"/>
      <c r="DG138" s="111"/>
      <c r="DH138" s="111"/>
      <c r="DI138" s="111"/>
    </row>
    <row r="139" spans="1:113" s="112" customFormat="1" x14ac:dyDescent="0.2">
      <c r="A139" s="30"/>
      <c r="B139" s="42"/>
      <c r="C139" s="51"/>
      <c r="D139" s="52"/>
      <c r="E139" s="51"/>
      <c r="F139" s="53"/>
      <c r="G139" s="103"/>
      <c r="H139" s="45"/>
      <c r="I139" s="104"/>
      <c r="J139" s="105"/>
      <c r="K139" s="48"/>
      <c r="L139" s="106"/>
      <c r="M139" s="104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111"/>
      <c r="AM139" s="111"/>
      <c r="AN139" s="111"/>
      <c r="AO139" s="111"/>
      <c r="AP139" s="111"/>
      <c r="AQ139" s="111"/>
      <c r="AR139" s="111"/>
      <c r="AS139" s="111"/>
      <c r="AT139" s="111"/>
      <c r="AU139" s="111"/>
      <c r="AV139" s="111"/>
      <c r="AW139" s="111"/>
      <c r="AX139" s="111"/>
      <c r="AY139" s="111"/>
      <c r="AZ139" s="111"/>
      <c r="BA139" s="111"/>
      <c r="BB139" s="111"/>
      <c r="BC139" s="111"/>
      <c r="BD139" s="111"/>
      <c r="BE139" s="111"/>
      <c r="BF139" s="111"/>
      <c r="BG139" s="111"/>
      <c r="BH139" s="111"/>
      <c r="BI139" s="111"/>
      <c r="BJ139" s="111"/>
      <c r="BK139" s="111"/>
      <c r="BL139" s="111"/>
      <c r="BM139" s="111"/>
      <c r="BN139" s="111"/>
      <c r="BO139" s="111"/>
      <c r="BP139" s="111"/>
      <c r="BQ139" s="111"/>
      <c r="BR139" s="111"/>
      <c r="BS139" s="111"/>
      <c r="BT139" s="111"/>
      <c r="BU139" s="111"/>
      <c r="BV139" s="111"/>
      <c r="BW139" s="111"/>
      <c r="BX139" s="111"/>
      <c r="BY139" s="111"/>
      <c r="BZ139" s="111"/>
      <c r="CA139" s="111"/>
      <c r="CB139" s="111"/>
      <c r="CC139" s="111"/>
      <c r="CD139" s="111"/>
      <c r="CE139" s="111"/>
      <c r="CF139" s="111"/>
      <c r="CG139" s="111"/>
      <c r="CH139" s="111"/>
      <c r="CI139" s="111"/>
      <c r="CJ139" s="111"/>
      <c r="CK139" s="111"/>
      <c r="CL139" s="111"/>
      <c r="CM139" s="111"/>
      <c r="CN139" s="111"/>
      <c r="CO139" s="111"/>
      <c r="CP139" s="111"/>
      <c r="CQ139" s="111"/>
      <c r="CR139" s="111"/>
      <c r="CS139" s="111"/>
      <c r="CT139" s="111"/>
      <c r="CU139" s="111"/>
      <c r="CV139" s="111"/>
      <c r="CW139" s="111"/>
      <c r="CX139" s="111"/>
      <c r="CY139" s="111"/>
      <c r="CZ139" s="111"/>
      <c r="DA139" s="111"/>
      <c r="DB139" s="111"/>
      <c r="DC139" s="111"/>
      <c r="DD139" s="111"/>
      <c r="DE139" s="111"/>
      <c r="DF139" s="111"/>
      <c r="DG139" s="111"/>
      <c r="DH139" s="111"/>
      <c r="DI139" s="111"/>
    </row>
    <row r="140" spans="1:113" s="112" customFormat="1" x14ac:dyDescent="0.2">
      <c r="A140" s="30"/>
      <c r="B140" s="42"/>
      <c r="C140" s="51"/>
      <c r="D140" s="52"/>
      <c r="E140" s="51"/>
      <c r="F140" s="53"/>
      <c r="G140" s="103"/>
      <c r="H140" s="45"/>
      <c r="I140" s="104"/>
      <c r="J140" s="105"/>
      <c r="K140" s="48"/>
      <c r="L140" s="106"/>
      <c r="M140" s="104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11"/>
      <c r="CO140" s="111"/>
      <c r="CP140" s="111"/>
      <c r="CQ140" s="111"/>
      <c r="CR140" s="111"/>
      <c r="CS140" s="111"/>
      <c r="CT140" s="111"/>
      <c r="CU140" s="111"/>
      <c r="CV140" s="111"/>
      <c r="CW140" s="111"/>
      <c r="CX140" s="111"/>
      <c r="CY140" s="111"/>
      <c r="CZ140" s="111"/>
      <c r="DA140" s="111"/>
      <c r="DB140" s="111"/>
      <c r="DC140" s="111"/>
      <c r="DD140" s="111"/>
      <c r="DE140" s="111"/>
      <c r="DF140" s="111"/>
      <c r="DG140" s="111"/>
      <c r="DH140" s="111"/>
      <c r="DI140" s="111"/>
    </row>
    <row r="141" spans="1:113" s="112" customFormat="1" x14ac:dyDescent="0.2">
      <c r="A141" s="30"/>
      <c r="B141" s="42"/>
      <c r="C141" s="51"/>
      <c r="D141" s="52"/>
      <c r="E141" s="51"/>
      <c r="F141" s="53"/>
      <c r="G141" s="103"/>
      <c r="H141" s="45"/>
      <c r="I141" s="104"/>
      <c r="J141" s="105"/>
      <c r="K141" s="48"/>
      <c r="L141" s="106"/>
      <c r="M141" s="104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11"/>
      <c r="CO141" s="111"/>
      <c r="CP141" s="111"/>
      <c r="CQ141" s="111"/>
      <c r="CR141" s="111"/>
      <c r="CS141" s="111"/>
      <c r="CT141" s="111"/>
      <c r="CU141" s="111"/>
      <c r="CV141" s="111"/>
      <c r="CW141" s="111"/>
      <c r="CX141" s="111"/>
      <c r="CY141" s="111"/>
      <c r="CZ141" s="111"/>
      <c r="DA141" s="111"/>
      <c r="DB141" s="111"/>
      <c r="DC141" s="111"/>
      <c r="DD141" s="111"/>
      <c r="DE141" s="111"/>
      <c r="DF141" s="111"/>
      <c r="DG141" s="111"/>
      <c r="DH141" s="111"/>
      <c r="DI141" s="111"/>
    </row>
    <row r="142" spans="1:113" s="112" customFormat="1" x14ac:dyDescent="0.2">
      <c r="A142" s="30"/>
      <c r="B142" s="42"/>
      <c r="C142" s="51"/>
      <c r="D142" s="52"/>
      <c r="E142" s="51"/>
      <c r="F142" s="53"/>
      <c r="G142" s="103"/>
      <c r="H142" s="45"/>
      <c r="I142" s="104"/>
      <c r="J142" s="105"/>
      <c r="K142" s="48"/>
      <c r="L142" s="106"/>
      <c r="M142" s="104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</row>
    <row r="143" spans="1:113" s="112" customFormat="1" x14ac:dyDescent="0.2">
      <c r="A143" s="30"/>
      <c r="B143" s="42"/>
      <c r="C143" s="51"/>
      <c r="D143" s="52"/>
      <c r="E143" s="51"/>
      <c r="F143" s="53"/>
      <c r="G143" s="103"/>
      <c r="H143" s="45"/>
      <c r="I143" s="104"/>
      <c r="J143" s="105"/>
      <c r="K143" s="48"/>
      <c r="L143" s="106"/>
      <c r="M143" s="104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</row>
    <row r="144" spans="1:113" s="112" customFormat="1" x14ac:dyDescent="0.2">
      <c r="A144" s="30"/>
      <c r="B144" s="42"/>
      <c r="C144" s="51"/>
      <c r="D144" s="52"/>
      <c r="E144" s="51"/>
      <c r="F144" s="53"/>
      <c r="G144" s="103"/>
      <c r="H144" s="45"/>
      <c r="I144" s="104"/>
      <c r="J144" s="105"/>
      <c r="K144" s="48"/>
      <c r="L144" s="106"/>
      <c r="M144" s="104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</row>
    <row r="145" spans="1:113" s="112" customFormat="1" x14ac:dyDescent="0.2">
      <c r="A145" s="30"/>
      <c r="B145" s="42"/>
      <c r="C145" s="51"/>
      <c r="D145" s="52"/>
      <c r="E145" s="51"/>
      <c r="F145" s="53"/>
      <c r="G145" s="103"/>
      <c r="H145" s="45"/>
      <c r="I145" s="104"/>
      <c r="J145" s="105"/>
      <c r="K145" s="48"/>
      <c r="L145" s="106"/>
      <c r="M145" s="104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</row>
    <row r="146" spans="1:113" s="112" customFormat="1" x14ac:dyDescent="0.2">
      <c r="A146" s="30"/>
      <c r="B146" s="42"/>
      <c r="C146" s="51"/>
      <c r="D146" s="52"/>
      <c r="E146" s="51"/>
      <c r="F146" s="53"/>
      <c r="G146" s="103"/>
      <c r="H146" s="45"/>
      <c r="I146" s="104"/>
      <c r="J146" s="105"/>
      <c r="K146" s="48"/>
      <c r="L146" s="106"/>
      <c r="M146" s="104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</row>
    <row r="147" spans="1:113" s="112" customFormat="1" x14ac:dyDescent="0.2">
      <c r="A147" s="30"/>
      <c r="B147" s="42"/>
      <c r="C147" s="51"/>
      <c r="D147" s="52"/>
      <c r="E147" s="51"/>
      <c r="F147" s="53"/>
      <c r="G147" s="103"/>
      <c r="H147" s="45"/>
      <c r="I147" s="104"/>
      <c r="J147" s="105"/>
      <c r="K147" s="48"/>
      <c r="L147" s="106"/>
      <c r="M147" s="104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</row>
    <row r="148" spans="1:113" s="112" customFormat="1" x14ac:dyDescent="0.2">
      <c r="A148" s="30"/>
      <c r="B148" s="42"/>
      <c r="C148" s="51"/>
      <c r="D148" s="52"/>
      <c r="E148" s="51"/>
      <c r="F148" s="53"/>
      <c r="G148" s="103"/>
      <c r="H148" s="45"/>
      <c r="I148" s="104"/>
      <c r="J148" s="105"/>
      <c r="K148" s="48"/>
      <c r="L148" s="106"/>
      <c r="M148" s="104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</row>
    <row r="149" spans="1:113" s="112" customFormat="1" x14ac:dyDescent="0.2">
      <c r="A149" s="30"/>
      <c r="B149" s="42"/>
      <c r="C149" s="51"/>
      <c r="D149" s="52"/>
      <c r="E149" s="51"/>
      <c r="F149" s="53"/>
      <c r="G149" s="103"/>
      <c r="H149" s="45"/>
      <c r="I149" s="104"/>
      <c r="J149" s="105"/>
      <c r="K149" s="48"/>
      <c r="L149" s="106"/>
      <c r="M149" s="104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</row>
    <row r="150" spans="1:113" s="112" customFormat="1" x14ac:dyDescent="0.2">
      <c r="A150" s="30"/>
      <c r="B150" s="42"/>
      <c r="C150" s="51"/>
      <c r="D150" s="52"/>
      <c r="E150" s="51"/>
      <c r="F150" s="53"/>
      <c r="G150" s="103"/>
      <c r="H150" s="45"/>
      <c r="I150" s="104"/>
      <c r="J150" s="105"/>
      <c r="K150" s="48"/>
      <c r="L150" s="106"/>
      <c r="M150" s="104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</row>
    <row r="151" spans="1:113" s="112" customFormat="1" x14ac:dyDescent="0.2">
      <c r="A151" s="30"/>
      <c r="B151" s="42"/>
      <c r="C151" s="51"/>
      <c r="D151" s="52"/>
      <c r="E151" s="51"/>
      <c r="F151" s="53"/>
      <c r="G151" s="103"/>
      <c r="H151" s="45"/>
      <c r="I151" s="104"/>
      <c r="J151" s="105"/>
      <c r="K151" s="48"/>
      <c r="L151" s="106"/>
      <c r="M151" s="104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</row>
    <row r="152" spans="1:113" s="112" customFormat="1" x14ac:dyDescent="0.2">
      <c r="A152" s="30"/>
      <c r="B152" s="42"/>
      <c r="C152" s="51"/>
      <c r="D152" s="52"/>
      <c r="E152" s="51"/>
      <c r="F152" s="53"/>
      <c r="G152" s="103"/>
      <c r="H152" s="45"/>
      <c r="I152" s="104"/>
      <c r="J152" s="105"/>
      <c r="K152" s="48"/>
      <c r="L152" s="106"/>
      <c r="M152" s="104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</row>
    <row r="153" spans="1:113" s="112" customFormat="1" x14ac:dyDescent="0.2">
      <c r="A153" s="30"/>
      <c r="B153" s="42"/>
      <c r="C153" s="51"/>
      <c r="D153" s="52"/>
      <c r="E153" s="51"/>
      <c r="F153" s="53"/>
      <c r="G153" s="103"/>
      <c r="H153" s="45"/>
      <c r="I153" s="104"/>
      <c r="J153" s="105"/>
      <c r="K153" s="48"/>
      <c r="L153" s="106"/>
      <c r="M153" s="104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</row>
    <row r="154" spans="1:113" s="112" customFormat="1" x14ac:dyDescent="0.2">
      <c r="A154" s="30"/>
      <c r="B154" s="42"/>
      <c r="C154" s="51"/>
      <c r="D154" s="52"/>
      <c r="E154" s="51"/>
      <c r="F154" s="53"/>
      <c r="G154" s="103"/>
      <c r="H154" s="45"/>
      <c r="I154" s="104"/>
      <c r="J154" s="105"/>
      <c r="K154" s="48"/>
      <c r="L154" s="106"/>
      <c r="M154" s="104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</row>
    <row r="155" spans="1:113" s="112" customFormat="1" x14ac:dyDescent="0.2">
      <c r="A155" s="30"/>
      <c r="B155" s="42"/>
      <c r="C155" s="51"/>
      <c r="D155" s="52"/>
      <c r="E155" s="51"/>
      <c r="F155" s="53"/>
      <c r="G155" s="103"/>
      <c r="H155" s="45"/>
      <c r="I155" s="104"/>
      <c r="J155" s="105"/>
      <c r="K155" s="48"/>
      <c r="L155" s="106"/>
      <c r="M155" s="104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/>
      <c r="BA155" s="111"/>
      <c r="BB155" s="111"/>
      <c r="BC155" s="111"/>
      <c r="BD155" s="111"/>
      <c r="BE155" s="111"/>
      <c r="BF155" s="111"/>
      <c r="BG155" s="111"/>
      <c r="BH155" s="111"/>
      <c r="BI155" s="111"/>
      <c r="BJ155" s="111"/>
      <c r="BK155" s="111"/>
      <c r="BL155" s="111"/>
      <c r="BM155" s="111"/>
      <c r="BN155" s="111"/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</row>
    <row r="156" spans="1:113" s="112" customFormat="1" x14ac:dyDescent="0.2">
      <c r="A156" s="30"/>
      <c r="B156" s="42"/>
      <c r="C156" s="51"/>
      <c r="D156" s="52"/>
      <c r="E156" s="51"/>
      <c r="F156" s="53"/>
      <c r="G156" s="103"/>
      <c r="H156" s="45"/>
      <c r="I156" s="104"/>
      <c r="J156" s="105"/>
      <c r="K156" s="48"/>
      <c r="L156" s="106"/>
      <c r="M156" s="104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  <c r="BH156" s="111"/>
      <c r="BI156" s="111"/>
      <c r="BJ156" s="111"/>
      <c r="BK156" s="111"/>
      <c r="BL156" s="111"/>
      <c r="BM156" s="111"/>
      <c r="BN156" s="111"/>
      <c r="BO156" s="111"/>
      <c r="BP156" s="111"/>
      <c r="BQ156" s="111"/>
      <c r="BR156" s="111"/>
      <c r="BS156" s="111"/>
      <c r="BT156" s="111"/>
      <c r="BU156" s="111"/>
      <c r="BV156" s="111"/>
      <c r="BW156" s="111"/>
      <c r="BX156" s="111"/>
      <c r="BY156" s="111"/>
      <c r="BZ156" s="111"/>
      <c r="CA156" s="111"/>
      <c r="CB156" s="111"/>
      <c r="CC156" s="111"/>
      <c r="CD156" s="111"/>
      <c r="CE156" s="111"/>
      <c r="CF156" s="111"/>
      <c r="CG156" s="111"/>
      <c r="CH156" s="111"/>
      <c r="CI156" s="111"/>
      <c r="CJ156" s="111"/>
      <c r="CK156" s="111"/>
      <c r="CL156" s="111"/>
      <c r="CM156" s="111"/>
      <c r="CN156" s="111"/>
      <c r="CO156" s="111"/>
      <c r="CP156" s="111"/>
      <c r="CQ156" s="111"/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</row>
    <row r="157" spans="1:113" s="112" customFormat="1" x14ac:dyDescent="0.2">
      <c r="A157" s="30"/>
      <c r="B157" s="42"/>
      <c r="C157" s="51"/>
      <c r="D157" s="52"/>
      <c r="E157" s="51"/>
      <c r="F157" s="53"/>
      <c r="G157" s="103"/>
      <c r="H157" s="45"/>
      <c r="I157" s="104"/>
      <c r="J157" s="105"/>
      <c r="K157" s="48"/>
      <c r="L157" s="106"/>
      <c r="M157" s="104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11"/>
      <c r="CO157" s="111"/>
      <c r="CP157" s="111"/>
      <c r="CQ157" s="111"/>
      <c r="CR157" s="111"/>
      <c r="CS157" s="111"/>
      <c r="CT157" s="111"/>
      <c r="CU157" s="111"/>
      <c r="CV157" s="111"/>
      <c r="CW157" s="111"/>
      <c r="CX157" s="111"/>
      <c r="CY157" s="111"/>
      <c r="CZ157" s="111"/>
      <c r="DA157" s="111"/>
      <c r="DB157" s="111"/>
      <c r="DC157" s="111"/>
      <c r="DD157" s="111"/>
      <c r="DE157" s="111"/>
      <c r="DF157" s="111"/>
      <c r="DG157" s="111"/>
      <c r="DH157" s="111"/>
      <c r="DI157" s="111"/>
    </row>
    <row r="158" spans="1:113" s="112" customFormat="1" x14ac:dyDescent="0.2">
      <c r="A158" s="30"/>
      <c r="B158" s="42"/>
      <c r="C158" s="51"/>
      <c r="D158" s="52"/>
      <c r="E158" s="51"/>
      <c r="F158" s="53"/>
      <c r="G158" s="103"/>
      <c r="H158" s="45"/>
      <c r="I158" s="104"/>
      <c r="J158" s="105"/>
      <c r="K158" s="48"/>
      <c r="L158" s="106"/>
      <c r="M158" s="104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/>
      <c r="BB158" s="111"/>
      <c r="BC158" s="111"/>
      <c r="BD158" s="111"/>
      <c r="BE158" s="111"/>
      <c r="BF158" s="111"/>
      <c r="BG158" s="111"/>
      <c r="BH158" s="111"/>
      <c r="BI158" s="111"/>
      <c r="BJ158" s="111"/>
      <c r="BK158" s="111"/>
      <c r="BL158" s="111"/>
      <c r="BM158" s="111"/>
      <c r="BN158" s="111"/>
      <c r="BO158" s="111"/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1"/>
      <c r="CC158" s="111"/>
      <c r="CD158" s="111"/>
      <c r="CE158" s="111"/>
      <c r="CF158" s="111"/>
      <c r="CG158" s="111"/>
      <c r="CH158" s="111"/>
      <c r="CI158" s="111"/>
      <c r="CJ158" s="111"/>
      <c r="CK158" s="111"/>
      <c r="CL158" s="111"/>
      <c r="CM158" s="111"/>
      <c r="CN158" s="111"/>
      <c r="CO158" s="111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</row>
    <row r="159" spans="1:113" s="112" customFormat="1" x14ac:dyDescent="0.2">
      <c r="A159" s="30"/>
      <c r="B159" s="42"/>
      <c r="C159" s="51"/>
      <c r="D159" s="52"/>
      <c r="E159" s="51"/>
      <c r="F159" s="53"/>
      <c r="G159" s="103"/>
      <c r="H159" s="45"/>
      <c r="I159" s="104"/>
      <c r="J159" s="105"/>
      <c r="K159" s="48"/>
      <c r="L159" s="106"/>
      <c r="M159" s="104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11"/>
      <c r="CO159" s="111"/>
      <c r="CP159" s="111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</row>
    <row r="160" spans="1:113" s="112" customFormat="1" x14ac:dyDescent="0.2">
      <c r="A160" s="30"/>
      <c r="B160" s="42"/>
      <c r="C160" s="51"/>
      <c r="D160" s="52"/>
      <c r="E160" s="51"/>
      <c r="F160" s="53"/>
      <c r="G160" s="103"/>
      <c r="H160" s="45"/>
      <c r="I160" s="104"/>
      <c r="J160" s="105"/>
      <c r="K160" s="48"/>
      <c r="L160" s="106"/>
      <c r="M160" s="104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</row>
    <row r="161" spans="1:113" s="112" customFormat="1" x14ac:dyDescent="0.2">
      <c r="A161" s="30"/>
      <c r="B161" s="42"/>
      <c r="C161" s="51"/>
      <c r="D161" s="52"/>
      <c r="E161" s="51"/>
      <c r="F161" s="53"/>
      <c r="G161" s="103"/>
      <c r="H161" s="45"/>
      <c r="I161" s="104"/>
      <c r="J161" s="105"/>
      <c r="K161" s="48"/>
      <c r="L161" s="106"/>
      <c r="M161" s="104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/>
      <c r="BA161" s="111"/>
      <c r="BB161" s="111"/>
      <c r="BC161" s="111"/>
      <c r="BD161" s="111"/>
      <c r="BE161" s="111"/>
      <c r="BF161" s="111"/>
      <c r="BG161" s="111"/>
      <c r="BH161" s="111"/>
      <c r="BI161" s="111"/>
      <c r="BJ161" s="111"/>
      <c r="BK161" s="111"/>
      <c r="BL161" s="111"/>
      <c r="BM161" s="111"/>
      <c r="BN161" s="111"/>
      <c r="BO161" s="111"/>
      <c r="BP161" s="111"/>
      <c r="BQ161" s="111"/>
      <c r="BR161" s="111"/>
      <c r="BS161" s="111"/>
      <c r="BT161" s="111"/>
      <c r="BU161" s="111"/>
      <c r="BV161" s="111"/>
      <c r="BW161" s="111"/>
      <c r="BX161" s="111"/>
      <c r="BY161" s="111"/>
      <c r="BZ161" s="111"/>
      <c r="CA161" s="111"/>
      <c r="CB161" s="111"/>
      <c r="CC161" s="111"/>
      <c r="CD161" s="111"/>
      <c r="CE161" s="111"/>
      <c r="CF161" s="111"/>
      <c r="CG161" s="111"/>
      <c r="CH161" s="111"/>
      <c r="CI161" s="111"/>
      <c r="CJ161" s="111"/>
      <c r="CK161" s="111"/>
      <c r="CL161" s="111"/>
      <c r="CM161" s="111"/>
      <c r="CN161" s="111"/>
      <c r="CO161" s="111"/>
      <c r="CP161" s="111"/>
      <c r="CQ161" s="111"/>
      <c r="CR161" s="111"/>
      <c r="CS161" s="111"/>
      <c r="CT161" s="111"/>
      <c r="CU161" s="111"/>
      <c r="CV161" s="111"/>
      <c r="CW161" s="111"/>
      <c r="CX161" s="111"/>
      <c r="CY161" s="111"/>
      <c r="CZ161" s="111"/>
      <c r="DA161" s="111"/>
      <c r="DB161" s="111"/>
      <c r="DC161" s="111"/>
      <c r="DD161" s="111"/>
      <c r="DE161" s="111"/>
      <c r="DF161" s="111"/>
      <c r="DG161" s="111"/>
      <c r="DH161" s="111"/>
      <c r="DI161" s="111"/>
    </row>
    <row r="162" spans="1:113" s="112" customFormat="1" x14ac:dyDescent="0.2">
      <c r="A162" s="30"/>
      <c r="B162" s="42"/>
      <c r="C162" s="51"/>
      <c r="D162" s="52"/>
      <c r="E162" s="51"/>
      <c r="F162" s="53"/>
      <c r="G162" s="103"/>
      <c r="H162" s="45"/>
      <c r="I162" s="104"/>
      <c r="J162" s="105"/>
      <c r="K162" s="48"/>
      <c r="L162" s="106"/>
      <c r="M162" s="104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111"/>
      <c r="AO162" s="111"/>
      <c r="AP162" s="111"/>
      <c r="AQ162" s="111"/>
      <c r="AR162" s="111"/>
      <c r="AS162" s="111"/>
      <c r="AT162" s="111"/>
      <c r="AU162" s="111"/>
      <c r="AV162" s="111"/>
      <c r="AW162" s="111"/>
      <c r="AX162" s="111"/>
      <c r="AY162" s="111"/>
      <c r="AZ162" s="111"/>
      <c r="BA162" s="111"/>
      <c r="BB162" s="111"/>
      <c r="BC162" s="111"/>
      <c r="BD162" s="111"/>
      <c r="BE162" s="111"/>
      <c r="BF162" s="111"/>
      <c r="BG162" s="111"/>
      <c r="BH162" s="111"/>
      <c r="BI162" s="111"/>
      <c r="BJ162" s="111"/>
      <c r="BK162" s="111"/>
      <c r="BL162" s="111"/>
      <c r="BM162" s="111"/>
      <c r="BN162" s="111"/>
      <c r="BO162" s="111"/>
      <c r="BP162" s="111"/>
      <c r="BQ162" s="111"/>
      <c r="BR162" s="111"/>
      <c r="BS162" s="111"/>
      <c r="BT162" s="111"/>
      <c r="BU162" s="111"/>
      <c r="BV162" s="111"/>
      <c r="BW162" s="111"/>
      <c r="BX162" s="111"/>
      <c r="BY162" s="111"/>
      <c r="BZ162" s="111"/>
      <c r="CA162" s="111"/>
      <c r="CB162" s="111"/>
      <c r="CC162" s="111"/>
      <c r="CD162" s="111"/>
      <c r="CE162" s="111"/>
      <c r="CF162" s="111"/>
      <c r="CG162" s="111"/>
      <c r="CH162" s="111"/>
      <c r="CI162" s="111"/>
      <c r="CJ162" s="111"/>
      <c r="CK162" s="111"/>
      <c r="CL162" s="111"/>
      <c r="CM162" s="111"/>
      <c r="CN162" s="111"/>
      <c r="CO162" s="111"/>
      <c r="CP162" s="111"/>
      <c r="CQ162" s="111"/>
      <c r="CR162" s="111"/>
      <c r="CS162" s="111"/>
      <c r="CT162" s="111"/>
      <c r="CU162" s="111"/>
      <c r="CV162" s="111"/>
      <c r="CW162" s="111"/>
      <c r="CX162" s="111"/>
      <c r="CY162" s="111"/>
      <c r="CZ162" s="111"/>
      <c r="DA162" s="111"/>
      <c r="DB162" s="111"/>
      <c r="DC162" s="111"/>
      <c r="DD162" s="111"/>
      <c r="DE162" s="111"/>
      <c r="DF162" s="111"/>
      <c r="DG162" s="111"/>
      <c r="DH162" s="111"/>
      <c r="DI162" s="111"/>
    </row>
    <row r="163" spans="1:113" s="112" customFormat="1" x14ac:dyDescent="0.2">
      <c r="A163" s="30"/>
      <c r="B163" s="42"/>
      <c r="C163" s="51"/>
      <c r="D163" s="52"/>
      <c r="E163" s="51"/>
      <c r="F163" s="53"/>
      <c r="G163" s="103"/>
      <c r="H163" s="45"/>
      <c r="I163" s="104"/>
      <c r="J163" s="105"/>
      <c r="K163" s="48"/>
      <c r="L163" s="106"/>
      <c r="M163" s="104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11"/>
      <c r="CO163" s="111"/>
      <c r="CP163" s="111"/>
      <c r="CQ163" s="111"/>
      <c r="CR163" s="111"/>
      <c r="CS163" s="111"/>
      <c r="CT163" s="111"/>
      <c r="CU163" s="111"/>
      <c r="CV163" s="111"/>
      <c r="CW163" s="111"/>
      <c r="CX163" s="111"/>
      <c r="CY163" s="111"/>
      <c r="CZ163" s="111"/>
      <c r="DA163" s="111"/>
      <c r="DB163" s="111"/>
      <c r="DC163" s="111"/>
      <c r="DD163" s="111"/>
      <c r="DE163" s="111"/>
      <c r="DF163" s="111"/>
      <c r="DG163" s="111"/>
      <c r="DH163" s="111"/>
      <c r="DI163" s="111"/>
    </row>
    <row r="164" spans="1:113" s="112" customFormat="1" x14ac:dyDescent="0.2">
      <c r="A164" s="30"/>
      <c r="B164" s="42"/>
      <c r="C164" s="51"/>
      <c r="D164" s="52"/>
      <c r="E164" s="51"/>
      <c r="F164" s="53"/>
      <c r="G164" s="103"/>
      <c r="H164" s="45"/>
      <c r="I164" s="104"/>
      <c r="J164" s="105"/>
      <c r="K164" s="48"/>
      <c r="L164" s="106"/>
      <c r="M164" s="104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11"/>
      <c r="CO164" s="111"/>
      <c r="CP164" s="111"/>
      <c r="CQ164" s="111"/>
      <c r="CR164" s="111"/>
      <c r="CS164" s="111"/>
      <c r="CT164" s="111"/>
      <c r="CU164" s="111"/>
      <c r="CV164" s="111"/>
      <c r="CW164" s="111"/>
      <c r="CX164" s="111"/>
      <c r="CY164" s="111"/>
      <c r="CZ164" s="111"/>
      <c r="DA164" s="111"/>
      <c r="DB164" s="111"/>
      <c r="DC164" s="111"/>
      <c r="DD164" s="111"/>
      <c r="DE164" s="111"/>
      <c r="DF164" s="111"/>
      <c r="DG164" s="111"/>
      <c r="DH164" s="111"/>
      <c r="DI164" s="111"/>
    </row>
    <row r="165" spans="1:113" s="112" customFormat="1" x14ac:dyDescent="0.2">
      <c r="A165" s="30"/>
      <c r="B165" s="42"/>
      <c r="C165" s="51"/>
      <c r="D165" s="52"/>
      <c r="E165" s="51"/>
      <c r="F165" s="53"/>
      <c r="G165" s="103"/>
      <c r="H165" s="45"/>
      <c r="I165" s="104"/>
      <c r="J165" s="105"/>
      <c r="K165" s="48"/>
      <c r="L165" s="106"/>
      <c r="M165" s="104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11"/>
      <c r="CO165" s="111"/>
      <c r="CP165" s="111"/>
      <c r="CQ165" s="111"/>
      <c r="CR165" s="111"/>
      <c r="CS165" s="111"/>
      <c r="CT165" s="111"/>
      <c r="CU165" s="111"/>
      <c r="CV165" s="111"/>
      <c r="CW165" s="111"/>
      <c r="CX165" s="111"/>
      <c r="CY165" s="111"/>
      <c r="CZ165" s="111"/>
      <c r="DA165" s="111"/>
      <c r="DB165" s="111"/>
      <c r="DC165" s="111"/>
      <c r="DD165" s="111"/>
      <c r="DE165" s="111"/>
      <c r="DF165" s="111"/>
      <c r="DG165" s="111"/>
      <c r="DH165" s="111"/>
      <c r="DI165" s="111"/>
    </row>
    <row r="166" spans="1:113" s="112" customFormat="1" x14ac:dyDescent="0.2">
      <c r="A166" s="30"/>
      <c r="B166" s="42"/>
      <c r="C166" s="51"/>
      <c r="D166" s="52"/>
      <c r="E166" s="51"/>
      <c r="F166" s="53"/>
      <c r="G166" s="103"/>
      <c r="H166" s="45"/>
      <c r="I166" s="104"/>
      <c r="J166" s="105"/>
      <c r="K166" s="48"/>
      <c r="L166" s="106"/>
      <c r="M166" s="104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11"/>
      <c r="CO166" s="111"/>
      <c r="CP166" s="111"/>
      <c r="CQ166" s="111"/>
      <c r="CR166" s="111"/>
      <c r="CS166" s="111"/>
      <c r="CT166" s="111"/>
      <c r="CU166" s="111"/>
      <c r="CV166" s="111"/>
      <c r="CW166" s="111"/>
      <c r="CX166" s="111"/>
      <c r="CY166" s="111"/>
      <c r="CZ166" s="111"/>
      <c r="DA166" s="111"/>
      <c r="DB166" s="111"/>
      <c r="DC166" s="111"/>
      <c r="DD166" s="111"/>
      <c r="DE166" s="111"/>
      <c r="DF166" s="111"/>
      <c r="DG166" s="111"/>
      <c r="DH166" s="111"/>
      <c r="DI166" s="111"/>
    </row>
    <row r="167" spans="1:113" s="110" customFormat="1" x14ac:dyDescent="0.2">
      <c r="A167" s="30" t="s">
        <v>4</v>
      </c>
      <c r="B167" s="83"/>
      <c r="C167" s="84"/>
      <c r="D167" s="84"/>
      <c r="E167" s="84"/>
      <c r="F167" s="85"/>
      <c r="G167" s="86"/>
      <c r="H167" s="87"/>
      <c r="I167" s="88"/>
      <c r="J167" s="89"/>
      <c r="K167" s="22"/>
      <c r="L167" s="67"/>
      <c r="M167" s="68"/>
      <c r="N167" s="109"/>
    </row>
    <row r="168" spans="1:113" s="110" customFormat="1" ht="12" x14ac:dyDescent="0.2">
      <c r="A168" s="30" t="s">
        <v>4</v>
      </c>
      <c r="B168" s="90" t="s">
        <v>3857</v>
      </c>
      <c r="C168" s="91"/>
      <c r="D168" s="91"/>
      <c r="E168" s="91"/>
      <c r="F168" s="92"/>
      <c r="G168" s="30"/>
      <c r="H168" s="93"/>
      <c r="I168" s="94"/>
      <c r="J168" s="198"/>
      <c r="K168" s="22"/>
      <c r="L168" s="72"/>
      <c r="M168" s="73">
        <f>SUBTOTAL(9,M$7:M135)</f>
        <v>0</v>
      </c>
      <c r="N168" s="109"/>
    </row>
    <row r="169" spans="1:113" s="110" customFormat="1" x14ac:dyDescent="0.2">
      <c r="A169" s="30" t="s">
        <v>4</v>
      </c>
      <c r="B169" s="96"/>
      <c r="C169" s="97"/>
      <c r="D169" s="97"/>
      <c r="E169" s="97"/>
      <c r="F169" s="98"/>
      <c r="G169" s="99"/>
      <c r="H169" s="100"/>
      <c r="I169" s="101"/>
      <c r="J169" s="102"/>
      <c r="K169" s="22"/>
      <c r="L169" s="81"/>
      <c r="M169" s="82"/>
      <c r="N169" s="109"/>
    </row>
  </sheetData>
  <autoFilter ref="G1:H169" xr:uid="{586EB1A4-0051-4B8E-AABB-EBD983619EEC}"/>
  <dataConsolidate link="1"/>
  <dataValidations count="1">
    <dataValidation type="list" showInputMessage="1" showErrorMessage="1" sqref="G115:G120" xr:uid="{210EC1F1-F153-446B-B634-0324269DEA3C}">
      <formula1>"-,No,m,m²,m³,%,Prov Sum,Lump Sum,Sum, Litre, hour, day"</formula1>
    </dataValidation>
  </dataValidations>
  <pageMargins left="0.59055118110236227" right="0.19685039370078741" top="0.59055118110236227" bottom="0.59055118110236227" header="0.19685039370078741" footer="0.19685039370078741"/>
  <pageSetup paperSize="9" firstPageNumber="97" fitToHeight="7" orientation="portrait" cellComments="atEnd" useFirstPageNumber="1" r:id="rId1"/>
  <headerFooter>
    <oddFooter>&amp;CPage &amp;P&amp;RPrint date: &amp;D</oddFooter>
  </headerFooter>
  <rowBreaks count="1" manualBreakCount="1">
    <brk id="117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0">
    <tabColor rgb="FFFF0000"/>
  </sheetPr>
  <dimension ref="A1:DI190"/>
  <sheetViews>
    <sheetView view="pageBreakPreview" topLeftCell="B1" zoomScaleNormal="75" zoomScaleSheetLayoutView="100" workbookViewId="0">
      <pane xSplit="7" ySplit="7" topLeftCell="I139" activePane="bottomRight" state="frozenSplit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defaultColWidth="9.109375" defaultRowHeight="11.4" x14ac:dyDescent="0.2"/>
  <cols>
    <col min="1" max="1" width="11.6640625" style="113" hidden="1" customWidth="1"/>
    <col min="2" max="2" width="9.6640625" style="135" customWidth="1"/>
    <col min="3" max="3" width="10.33203125" style="135" customWidth="1"/>
    <col min="4" max="4" width="3.33203125" style="135" customWidth="1"/>
    <col min="5" max="5" width="3.33203125" style="114" customWidth="1"/>
    <col min="6" max="6" width="33.6640625" style="115" customWidth="1"/>
    <col min="7" max="7" width="8.6640625" style="112" customWidth="1"/>
    <col min="8" max="8" width="7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4" width="22.88671875" style="116" customWidth="1"/>
    <col min="15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4754</v>
      </c>
      <c r="C2" s="128" t="s">
        <v>42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SUBTOTAL(9,M$7:M1163)</f>
        <v>6373160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hidden="1" x14ac:dyDescent="0.2">
      <c r="A7" s="30"/>
      <c r="B7" s="42"/>
      <c r="C7" s="42"/>
      <c r="D7" s="42"/>
      <c r="E7" s="42"/>
      <c r="F7" s="43" t="s">
        <v>42</v>
      </c>
      <c r="G7" s="44"/>
      <c r="H7" s="45"/>
      <c r="I7" s="46"/>
      <c r="J7" s="47"/>
      <c r="K7" s="48"/>
      <c r="L7" s="49"/>
      <c r="M7" s="46"/>
    </row>
    <row r="8" spans="1:113" s="112" customFormat="1" ht="48" x14ac:dyDescent="0.2">
      <c r="A8" s="30" t="s">
        <v>55</v>
      </c>
      <c r="B8" s="150" t="s">
        <v>3219</v>
      </c>
      <c r="C8" s="151"/>
      <c r="D8" s="52"/>
      <c r="E8" s="157"/>
      <c r="F8" s="43" t="s">
        <v>3220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34.200000000000003" x14ac:dyDescent="0.2">
      <c r="A10" s="30" t="s">
        <v>56</v>
      </c>
      <c r="B10" s="155"/>
      <c r="C10" s="151" t="s">
        <v>3221</v>
      </c>
      <c r="D10" s="52"/>
      <c r="E10" s="157"/>
      <c r="F10" s="53" t="s">
        <v>4762</v>
      </c>
      <c r="G10" s="54" t="s">
        <v>16</v>
      </c>
      <c r="H10" s="55">
        <v>730</v>
      </c>
      <c r="I10" s="56"/>
      <c r="J10" s="57"/>
      <c r="K10" s="58"/>
      <c r="L10" s="56">
        <v>3300</v>
      </c>
      <c r="M10" s="56">
        <f>IF(ISNUMBER(H10),L10*H10,IF(ISNUMBER(J10),J10,IF(J10="RATE ONLY",LOWER("RATE ONLY")," ")))</f>
        <v>2409000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/>
      <c r="B11" s="42"/>
      <c r="C11" s="51"/>
      <c r="D11" s="52"/>
      <c r="E11" s="51"/>
      <c r="F11" s="53"/>
      <c r="G11" s="103"/>
      <c r="H11" s="45"/>
      <c r="I11" s="104"/>
      <c r="J11" s="105"/>
      <c r="K11" s="48"/>
      <c r="L11" s="106"/>
      <c r="M11" s="104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22.8" x14ac:dyDescent="0.2">
      <c r="A12" s="30" t="s">
        <v>56</v>
      </c>
      <c r="B12" s="155"/>
      <c r="C12" s="151" t="s">
        <v>3222</v>
      </c>
      <c r="D12" s="52"/>
      <c r="E12" s="157"/>
      <c r="F12" s="53" t="s">
        <v>4763</v>
      </c>
      <c r="G12" s="54" t="s">
        <v>16</v>
      </c>
      <c r="H12" s="55">
        <v>10</v>
      </c>
      <c r="I12" s="56"/>
      <c r="J12" s="57"/>
      <c r="K12" s="58"/>
      <c r="L12" s="56">
        <v>2700</v>
      </c>
      <c r="M12" s="56">
        <f>IF(ISNUMBER(H12),L12*H12,IF(ISNUMBER(J12),J12,IF(J12="RATE ONLY",LOWER("RATE ONLY")," ")))</f>
        <v>27000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/>
      <c r="B13" s="42"/>
      <c r="C13" s="51"/>
      <c r="D13" s="52"/>
      <c r="E13" s="51"/>
      <c r="F13" s="53"/>
      <c r="G13" s="103"/>
      <c r="H13" s="45"/>
      <c r="I13" s="104"/>
      <c r="J13" s="105"/>
      <c r="K13" s="48"/>
      <c r="L13" s="106"/>
      <c r="M13" s="104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12" hidden="1" x14ac:dyDescent="0.25">
      <c r="A14" s="30" t="s">
        <v>56</v>
      </c>
      <c r="B14" s="155"/>
      <c r="C14" s="151" t="s">
        <v>3223</v>
      </c>
      <c r="D14" s="52"/>
      <c r="E14" s="157"/>
      <c r="F14" s="53" t="s">
        <v>3224</v>
      </c>
      <c r="G14" s="54" t="s">
        <v>3902</v>
      </c>
      <c r="H14" s="55"/>
      <c r="I14" s="56"/>
      <c r="J14" s="57"/>
      <c r="K14" s="58"/>
      <c r="L14" s="56"/>
      <c r="M14" s="56" t="str">
        <f>IF(ISNUMBER(H14),L14*H14,IF(ISNUMBER(J14),J14,IF(J14="RATE ONLY",LOWER("RATE ONLY")," ")))</f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idden="1" x14ac:dyDescent="0.2">
      <c r="A15" s="30"/>
      <c r="B15" s="42"/>
      <c r="C15" s="51"/>
      <c r="D15" s="52"/>
      <c r="E15" s="51"/>
      <c r="F15" s="53"/>
      <c r="G15" s="103"/>
      <c r="H15" s="45"/>
      <c r="I15" s="104"/>
      <c r="J15" s="105"/>
      <c r="K15" s="48"/>
      <c r="L15" s="106"/>
      <c r="M15" s="104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12" x14ac:dyDescent="0.25">
      <c r="A16" s="30" t="s">
        <v>56</v>
      </c>
      <c r="B16" s="155"/>
      <c r="C16" s="151" t="s">
        <v>3225</v>
      </c>
      <c r="D16" s="52"/>
      <c r="E16" s="157"/>
      <c r="F16" s="53" t="s">
        <v>3226</v>
      </c>
      <c r="G16" s="54" t="s">
        <v>3902</v>
      </c>
      <c r="H16" s="55">
        <v>3600</v>
      </c>
      <c r="I16" s="56"/>
      <c r="J16" s="57"/>
      <c r="K16" s="58"/>
      <c r="L16" s="56">
        <v>45</v>
      </c>
      <c r="M16" s="56">
        <f>IF(ISNUMBER(H16),L16*H16,IF(ISNUMBER(J16),J16,IF(J16="RATE ONLY",LOWER("RATE ONLY")," ")))</f>
        <v>162000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/>
      <c r="B17" s="42"/>
      <c r="C17" s="51"/>
      <c r="D17" s="52"/>
      <c r="E17" s="51"/>
      <c r="F17" s="53"/>
      <c r="G17" s="103"/>
      <c r="H17" s="45"/>
      <c r="I17" s="104"/>
      <c r="J17" s="105"/>
      <c r="K17" s="48"/>
      <c r="L17" s="106"/>
      <c r="M17" s="104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idden="1" x14ac:dyDescent="0.2">
      <c r="A18" s="30" t="s">
        <v>56</v>
      </c>
      <c r="B18" s="155"/>
      <c r="C18" s="151" t="s">
        <v>3227</v>
      </c>
      <c r="D18" s="52"/>
      <c r="E18" s="157"/>
      <c r="F18" s="53" t="s">
        <v>3228</v>
      </c>
      <c r="G18" s="54" t="s">
        <v>16</v>
      </c>
      <c r="H18" s="55"/>
      <c r="I18" s="56"/>
      <c r="J18" s="57"/>
      <c r="K18" s="58"/>
      <c r="L18" s="56"/>
      <c r="M18" s="56" t="str">
        <f>IF(ISNUMBER(H18),L18*H18,IF(ISNUMBER(J18),J18,IF(J18="RATE ONLY",LOWER("RATE ONLY")," ")))</f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idden="1" x14ac:dyDescent="0.2">
      <c r="A19" s="30"/>
      <c r="B19" s="42"/>
      <c r="C19" s="51"/>
      <c r="D19" s="52"/>
      <c r="E19" s="51"/>
      <c r="F19" s="53"/>
      <c r="G19" s="103"/>
      <c r="H19" s="45"/>
      <c r="I19" s="104"/>
      <c r="J19" s="105"/>
      <c r="K19" s="48"/>
      <c r="L19" s="106"/>
      <c r="M19" s="104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12" hidden="1" x14ac:dyDescent="0.25">
      <c r="A20" s="30" t="s">
        <v>56</v>
      </c>
      <c r="B20" s="155"/>
      <c r="C20" s="151" t="s">
        <v>3229</v>
      </c>
      <c r="D20" s="52"/>
      <c r="E20" s="157"/>
      <c r="F20" s="53" t="s">
        <v>3230</v>
      </c>
      <c r="G20" s="54" t="s">
        <v>3902</v>
      </c>
      <c r="H20" s="55"/>
      <c r="I20" s="56"/>
      <c r="J20" s="57"/>
      <c r="K20" s="58"/>
      <c r="L20" s="56"/>
      <c r="M20" s="56" t="str">
        <f>IF(ISNUMBER(H20),L20*H20,IF(ISNUMBER(J20),J20,IF(J20="RATE ONLY",LOWER("RATE ONLY")," ")))</f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idden="1" x14ac:dyDescent="0.2">
      <c r="A21" s="30"/>
      <c r="B21" s="42"/>
      <c r="C21" s="51"/>
      <c r="D21" s="52"/>
      <c r="E21" s="51"/>
      <c r="F21" s="53"/>
      <c r="G21" s="103"/>
      <c r="H21" s="45"/>
      <c r="I21" s="104"/>
      <c r="J21" s="105"/>
      <c r="K21" s="48"/>
      <c r="L21" s="106"/>
      <c r="M21" s="104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 t="s">
        <v>56</v>
      </c>
      <c r="B22" s="155"/>
      <c r="C22" s="151" t="s">
        <v>3231</v>
      </c>
      <c r="D22" s="52"/>
      <c r="E22" s="157"/>
      <c r="F22" s="53" t="s">
        <v>4764</v>
      </c>
      <c r="G22" s="54"/>
      <c r="H22" s="55"/>
      <c r="I22" s="56"/>
      <c r="J22" s="57"/>
      <c r="K22" s="58"/>
      <c r="L22" s="56"/>
      <c r="M22" s="56" t="str">
        <f>IF(ISNUMBER(H22),L22*H22,IF(ISNUMBER(J22),J22,IF(J22="RATE ONLY",LOWER("RATE ONLY")," ")))</f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x14ac:dyDescent="0.2">
      <c r="A23" s="30"/>
      <c r="B23" s="42"/>
      <c r="C23" s="51"/>
      <c r="D23" s="52"/>
      <c r="E23" s="51"/>
      <c r="F23" s="53"/>
      <c r="G23" s="103"/>
      <c r="H23" s="45"/>
      <c r="I23" s="104"/>
      <c r="J23" s="105"/>
      <c r="K23" s="48"/>
      <c r="L23" s="106"/>
      <c r="M23" s="104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x14ac:dyDescent="0.2">
      <c r="A24" s="30" t="s">
        <v>3</v>
      </c>
      <c r="B24" s="155"/>
      <c r="C24" s="151"/>
      <c r="D24" s="52" t="s">
        <v>3850</v>
      </c>
      <c r="E24" s="157"/>
      <c r="F24" s="53" t="s">
        <v>4765</v>
      </c>
      <c r="G24" s="54" t="s">
        <v>99</v>
      </c>
      <c r="H24" s="55">
        <v>5100</v>
      </c>
      <c r="I24" s="56"/>
      <c r="J24" s="57"/>
      <c r="K24" s="58"/>
      <c r="L24" s="56">
        <v>85</v>
      </c>
      <c r="M24" s="56">
        <f>IF(ISNUMBER(H24),L24*H24,IF(ISNUMBER(J24),J24,IF(J24="RATE ONLY",LOWER("RATE ONLY")," ")))</f>
        <v>433500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x14ac:dyDescent="0.2">
      <c r="A25" s="30"/>
      <c r="B25" s="42"/>
      <c r="C25" s="51"/>
      <c r="D25" s="52"/>
      <c r="E25" s="51"/>
      <c r="F25" s="53"/>
      <c r="G25" s="103"/>
      <c r="H25" s="45"/>
      <c r="I25" s="104"/>
      <c r="J25" s="105"/>
      <c r="K25" s="48"/>
      <c r="L25" s="106"/>
      <c r="M25" s="104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x14ac:dyDescent="0.2">
      <c r="A26" s="30" t="s">
        <v>3</v>
      </c>
      <c r="B26" s="155"/>
      <c r="C26" s="151"/>
      <c r="D26" s="52" t="s">
        <v>3851</v>
      </c>
      <c r="E26" s="157"/>
      <c r="F26" s="53" t="s">
        <v>4766</v>
      </c>
      <c r="G26" s="54" t="s">
        <v>99</v>
      </c>
      <c r="H26" s="55">
        <v>300</v>
      </c>
      <c r="I26" s="56"/>
      <c r="J26" s="57"/>
      <c r="K26" s="58"/>
      <c r="L26" s="56">
        <v>140</v>
      </c>
      <c r="M26" s="56">
        <f>IF(ISNUMBER(H26),L26*H26,IF(ISNUMBER(J26),J26,IF(J26="RATE ONLY",LOWER("RATE ONLY")," ")))</f>
        <v>42000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x14ac:dyDescent="0.2">
      <c r="A27" s="30"/>
      <c r="B27" s="42"/>
      <c r="C27" s="51"/>
      <c r="D27" s="52"/>
      <c r="E27" s="51"/>
      <c r="F27" s="53"/>
      <c r="G27" s="103"/>
      <c r="H27" s="45"/>
      <c r="I27" s="104"/>
      <c r="J27" s="105"/>
      <c r="K27" s="48"/>
      <c r="L27" s="106"/>
      <c r="M27" s="104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x14ac:dyDescent="0.2">
      <c r="A28" s="30" t="s">
        <v>56</v>
      </c>
      <c r="B28" s="155"/>
      <c r="C28" s="151" t="s">
        <v>3232</v>
      </c>
      <c r="D28" s="52"/>
      <c r="E28" s="157"/>
      <c r="F28" s="53" t="s">
        <v>4767</v>
      </c>
      <c r="G28" s="54"/>
      <c r="H28" s="55"/>
      <c r="I28" s="56"/>
      <c r="J28" s="57"/>
      <c r="K28" s="58"/>
      <c r="L28" s="56"/>
      <c r="M28" s="56" t="str">
        <f>IF(ISNUMBER(H28),L28*H28,IF(ISNUMBER(J28),J28,IF(J28="RATE ONLY",LOWER("RATE ONLY")," ")))</f>
        <v xml:space="preserve"> 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x14ac:dyDescent="0.2">
      <c r="A29" s="30"/>
      <c r="B29" s="42"/>
      <c r="C29" s="51"/>
      <c r="D29" s="52"/>
      <c r="E29" s="51"/>
      <c r="F29" s="53"/>
      <c r="G29" s="103"/>
      <c r="H29" s="45"/>
      <c r="I29" s="104"/>
      <c r="J29" s="105"/>
      <c r="K29" s="48"/>
      <c r="L29" s="106"/>
      <c r="M29" s="104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x14ac:dyDescent="0.2">
      <c r="A30" s="30" t="s">
        <v>3</v>
      </c>
      <c r="B30" s="155"/>
      <c r="C30" s="151"/>
      <c r="D30" s="52" t="s">
        <v>3850</v>
      </c>
      <c r="E30" s="157"/>
      <c r="F30" s="53" t="s">
        <v>4768</v>
      </c>
      <c r="G30" s="54" t="s">
        <v>99</v>
      </c>
      <c r="H30" s="55">
        <v>23000</v>
      </c>
      <c r="I30" s="56"/>
      <c r="J30" s="57"/>
      <c r="K30" s="58"/>
      <c r="L30" s="56">
        <v>18.5</v>
      </c>
      <c r="M30" s="56">
        <f>IF(ISNUMBER(H30),L30*H30,IF(ISNUMBER(J30),J30,IF(J30="RATE ONLY",LOWER("RATE ONLY")," ")))</f>
        <v>425500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x14ac:dyDescent="0.2">
      <c r="A31" s="30"/>
      <c r="B31" s="42"/>
      <c r="C31" s="51"/>
      <c r="D31" s="52"/>
      <c r="E31" s="51"/>
      <c r="F31" s="53"/>
      <c r="G31" s="103"/>
      <c r="H31" s="45"/>
      <c r="I31" s="104"/>
      <c r="J31" s="105"/>
      <c r="K31" s="48"/>
      <c r="L31" s="106"/>
      <c r="M31" s="104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x14ac:dyDescent="0.2">
      <c r="A32" s="30" t="s">
        <v>3</v>
      </c>
      <c r="B32" s="155"/>
      <c r="C32" s="151"/>
      <c r="D32" s="52" t="s">
        <v>3851</v>
      </c>
      <c r="E32" s="157"/>
      <c r="F32" s="53" t="s">
        <v>4769</v>
      </c>
      <c r="G32" s="54" t="s">
        <v>99</v>
      </c>
      <c r="H32" s="55">
        <v>1120</v>
      </c>
      <c r="I32" s="56"/>
      <c r="J32" s="57"/>
      <c r="K32" s="58"/>
      <c r="L32" s="56">
        <v>31.5</v>
      </c>
      <c r="M32" s="56">
        <f>IF(ISNUMBER(H32),L32*H32,IF(ISNUMBER(J32),J32,IF(J32="RATE ONLY",LOWER("RATE ONLY")," ")))</f>
        <v>35280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x14ac:dyDescent="0.2">
      <c r="A33" s="30"/>
      <c r="B33" s="42"/>
      <c r="C33" s="51"/>
      <c r="D33" s="52"/>
      <c r="E33" s="51"/>
      <c r="F33" s="53"/>
      <c r="G33" s="103"/>
      <c r="H33" s="45"/>
      <c r="I33" s="104"/>
      <c r="J33" s="105"/>
      <c r="K33" s="48"/>
      <c r="L33" s="106"/>
      <c r="M33" s="104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x14ac:dyDescent="0.2">
      <c r="A34" s="30" t="s">
        <v>56</v>
      </c>
      <c r="B34" s="155"/>
      <c r="C34" s="151" t="s">
        <v>3233</v>
      </c>
      <c r="D34" s="52"/>
      <c r="E34" s="157"/>
      <c r="F34" s="53" t="s">
        <v>3234</v>
      </c>
      <c r="G34" s="54"/>
      <c r="H34" s="55"/>
      <c r="I34" s="56"/>
      <c r="J34" s="57"/>
      <c r="K34" s="58"/>
      <c r="L34" s="56"/>
      <c r="M34" s="56" t="str">
        <f>IF(ISNUMBER(H34),L34*H34,IF(ISNUMBER(J34),J34,IF(J34="RATE ONLY",LOWER("RATE ONLY")," ")))</f>
        <v xml:space="preserve"> 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x14ac:dyDescent="0.2">
      <c r="A35" s="30"/>
      <c r="B35" s="42"/>
      <c r="C35" s="51"/>
      <c r="D35" s="52"/>
      <c r="E35" s="51"/>
      <c r="F35" s="53"/>
      <c r="G35" s="103"/>
      <c r="H35" s="45"/>
      <c r="I35" s="104"/>
      <c r="J35" s="105"/>
      <c r="K35" s="48"/>
      <c r="L35" s="106"/>
      <c r="M35" s="104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x14ac:dyDescent="0.2">
      <c r="A36" s="30" t="s">
        <v>59</v>
      </c>
      <c r="B36" s="155"/>
      <c r="C36" s="151"/>
      <c r="D36" s="52" t="s">
        <v>3850</v>
      </c>
      <c r="E36" s="157"/>
      <c r="F36" s="53" t="s">
        <v>4755</v>
      </c>
      <c r="G36" s="54"/>
      <c r="H36" s="55"/>
      <c r="I36" s="56"/>
      <c r="J36" s="57"/>
      <c r="K36" s="58"/>
      <c r="L36" s="56"/>
      <c r="M36" s="56" t="str">
        <f>IF(ISNUMBER(H36),L36*H36,IF(ISNUMBER(J36),J36,IF(J36="RATE ONLY",LOWER("RATE ONLY")," ")))</f>
        <v xml:space="preserve"> </v>
      </c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x14ac:dyDescent="0.2">
      <c r="A37" s="30"/>
      <c r="B37" s="42"/>
      <c r="C37" s="51"/>
      <c r="D37" s="52"/>
      <c r="E37" s="51"/>
      <c r="F37" s="53"/>
      <c r="G37" s="103"/>
      <c r="H37" s="45"/>
      <c r="I37" s="104"/>
      <c r="J37" s="105"/>
      <c r="K37" s="48"/>
      <c r="L37" s="106"/>
      <c r="M37" s="104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ht="45.6" x14ac:dyDescent="0.2">
      <c r="A38" s="30" t="s">
        <v>57</v>
      </c>
      <c r="B38" s="155"/>
      <c r="C38" s="151"/>
      <c r="D38" s="52"/>
      <c r="E38" s="157" t="s">
        <v>3877</v>
      </c>
      <c r="F38" s="53" t="s">
        <v>4770</v>
      </c>
      <c r="G38" s="54"/>
      <c r="H38" s="55" t="s">
        <v>5225</v>
      </c>
      <c r="I38" s="56"/>
      <c r="J38" s="57"/>
      <c r="K38" s="58"/>
      <c r="L38" s="56"/>
      <c r="M38" s="56" t="str">
        <f>IF(ISNUMBER(H38),L38*H38,IF(ISNUMBER(J38),J38,IF(J38="RATE ONLY",LOWER("RATE ONLY")," ")))</f>
        <v xml:space="preserve"> </v>
      </c>
      <c r="N38" s="172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x14ac:dyDescent="0.2">
      <c r="A39" s="30"/>
      <c r="B39" s="42"/>
      <c r="C39" s="51"/>
      <c r="D39" s="52"/>
      <c r="E39" s="51"/>
      <c r="F39" s="53"/>
      <c r="G39" s="103"/>
      <c r="H39" s="45"/>
      <c r="I39" s="104"/>
      <c r="J39" s="105"/>
      <c r="K39" s="48"/>
      <c r="L39" s="106"/>
      <c r="M39" s="104"/>
      <c r="N39" s="172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x14ac:dyDescent="0.2">
      <c r="A40" s="30" t="s">
        <v>4591</v>
      </c>
      <c r="B40" s="155"/>
      <c r="C40" s="151"/>
      <c r="D40" s="52"/>
      <c r="E40" s="157"/>
      <c r="F40" s="53" t="s">
        <v>4771</v>
      </c>
      <c r="G40" s="54" t="s">
        <v>99</v>
      </c>
      <c r="H40" s="55">
        <v>870</v>
      </c>
      <c r="I40" s="56"/>
      <c r="J40" s="57"/>
      <c r="K40" s="58"/>
      <c r="L40" s="56">
        <v>880</v>
      </c>
      <c r="M40" s="56">
        <f>IF(ISNUMBER(H40),L40*H40,IF(ISNUMBER(J40),J40,IF(J40="RATE ONLY",LOWER("RATE ONLY")," ")))</f>
        <v>765600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x14ac:dyDescent="0.2">
      <c r="A41" s="30"/>
      <c r="B41" s="42"/>
      <c r="C41" s="51"/>
      <c r="D41" s="52"/>
      <c r="E41" s="51"/>
      <c r="F41" s="53"/>
      <c r="G41" s="103"/>
      <c r="H41" s="45"/>
      <c r="I41" s="104"/>
      <c r="J41" s="105"/>
      <c r="K41" s="48"/>
      <c r="L41" s="106"/>
      <c r="M41" s="104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x14ac:dyDescent="0.2">
      <c r="A42" s="30" t="s">
        <v>4591</v>
      </c>
      <c r="B42" s="155"/>
      <c r="C42" s="151"/>
      <c r="D42" s="52"/>
      <c r="E42" s="157"/>
      <c r="F42" s="53" t="s">
        <v>4772</v>
      </c>
      <c r="G42" s="54" t="s">
        <v>99</v>
      </c>
      <c r="H42" s="55">
        <v>60</v>
      </c>
      <c r="I42" s="56"/>
      <c r="J42" s="57"/>
      <c r="K42" s="58"/>
      <c r="L42" s="56">
        <v>990</v>
      </c>
      <c r="M42" s="56">
        <f>IF(ISNUMBER(H42),L42*H42,IF(ISNUMBER(J42),J42,IF(J42="RATE ONLY",LOWER("RATE ONLY")," ")))</f>
        <v>59400</v>
      </c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x14ac:dyDescent="0.2">
      <c r="A43" s="30"/>
      <c r="B43" s="42"/>
      <c r="C43" s="51"/>
      <c r="D43" s="52"/>
      <c r="E43" s="51"/>
      <c r="F43" s="53"/>
      <c r="G43" s="103"/>
      <c r="H43" s="45"/>
      <c r="I43" s="104"/>
      <c r="J43" s="105"/>
      <c r="K43" s="48"/>
      <c r="L43" s="106"/>
      <c r="M43" s="104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ht="22.8" hidden="1" x14ac:dyDescent="0.2">
      <c r="A44" s="30" t="s">
        <v>57</v>
      </c>
      <c r="B44" s="179"/>
      <c r="C44" s="179"/>
      <c r="D44" s="179"/>
      <c r="E44" s="159" t="s">
        <v>3878</v>
      </c>
      <c r="F44" s="180" t="s">
        <v>4756</v>
      </c>
      <c r="G44" s="162" t="s">
        <v>99</v>
      </c>
      <c r="H44" s="163"/>
      <c r="I44" s="164"/>
      <c r="J44" s="165"/>
      <c r="K44" s="58"/>
      <c r="L44" s="56"/>
      <c r="M44" s="56" t="str">
        <f t="shared" ref="M44:M67" si="0">IF(ISNUMBER(H44),L44*H44,IF(ISNUMBER(J44),J44,IF(J44="RATE ONLY",LOWER("RATE ONLY")," ")))</f>
        <v xml:space="preserve"> </v>
      </c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x14ac:dyDescent="0.2">
      <c r="A45" s="30" t="s">
        <v>59</v>
      </c>
      <c r="B45" s="155"/>
      <c r="C45" s="151"/>
      <c r="D45" s="52" t="s">
        <v>3851</v>
      </c>
      <c r="E45" s="157"/>
      <c r="F45" s="53" t="s">
        <v>4757</v>
      </c>
      <c r="G45" s="54"/>
      <c r="H45" s="55"/>
      <c r="I45" s="56"/>
      <c r="J45" s="57"/>
      <c r="K45" s="58"/>
      <c r="L45" s="56"/>
      <c r="M45" s="56" t="str">
        <f>IF(ISNUMBER(H45),L45*H45,IF(ISNUMBER(J45),J45,IF(J45="RATE ONLY",LOWER("RATE ONLY")," ")))</f>
        <v xml:space="preserve"> </v>
      </c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x14ac:dyDescent="0.2">
      <c r="A46" s="30"/>
      <c r="B46" s="42"/>
      <c r="C46" s="51"/>
      <c r="D46" s="52"/>
      <c r="E46" s="51"/>
      <c r="F46" s="53"/>
      <c r="G46" s="103"/>
      <c r="H46" s="45"/>
      <c r="I46" s="104"/>
      <c r="J46" s="105"/>
      <c r="K46" s="48"/>
      <c r="L46" s="106"/>
      <c r="M46" s="104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ht="34.200000000000003" x14ac:dyDescent="0.2">
      <c r="A47" s="30" t="s">
        <v>57</v>
      </c>
      <c r="B47" s="155"/>
      <c r="C47" s="151"/>
      <c r="D47" s="52"/>
      <c r="E47" s="157" t="s">
        <v>3877</v>
      </c>
      <c r="F47" s="53" t="s">
        <v>4773</v>
      </c>
      <c r="G47" s="54"/>
      <c r="H47" s="55" t="s">
        <v>5225</v>
      </c>
      <c r="I47" s="56"/>
      <c r="J47" s="57"/>
      <c r="K47" s="58"/>
      <c r="L47" s="56"/>
      <c r="M47" s="56" t="str">
        <f>IF(ISNUMBER(H47),L47*H47,IF(ISNUMBER(J47),J47,IF(J47="RATE ONLY",LOWER("RATE ONLY")," ")))</f>
        <v xml:space="preserve"> </v>
      </c>
      <c r="N47" s="172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x14ac:dyDescent="0.2">
      <c r="A48" s="30"/>
      <c r="B48" s="42"/>
      <c r="C48" s="51"/>
      <c r="D48" s="52"/>
      <c r="E48" s="51"/>
      <c r="F48" s="53"/>
      <c r="G48" s="103"/>
      <c r="H48" s="45"/>
      <c r="I48" s="104"/>
      <c r="J48" s="105"/>
      <c r="K48" s="48"/>
      <c r="L48" s="106"/>
      <c r="M48" s="104"/>
      <c r="N48" s="172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x14ac:dyDescent="0.2">
      <c r="A49" s="30" t="s">
        <v>4591</v>
      </c>
      <c r="B49" s="155"/>
      <c r="C49" s="151"/>
      <c r="D49" s="52"/>
      <c r="E49" s="157"/>
      <c r="F49" s="53" t="s">
        <v>4774</v>
      </c>
      <c r="G49" s="54" t="s">
        <v>99</v>
      </c>
      <c r="H49" s="55">
        <v>1250</v>
      </c>
      <c r="I49" s="56"/>
      <c r="J49" s="57"/>
      <c r="K49" s="58"/>
      <c r="L49" s="56">
        <v>720</v>
      </c>
      <c r="M49" s="56">
        <f>IF(ISNUMBER(H49),L49*H49,IF(ISNUMBER(J49),J49,IF(J49="RATE ONLY",LOWER("RATE ONLY")," ")))</f>
        <v>900000</v>
      </c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x14ac:dyDescent="0.2">
      <c r="A50" s="30"/>
      <c r="B50" s="42"/>
      <c r="C50" s="51"/>
      <c r="D50" s="52"/>
      <c r="E50" s="51"/>
      <c r="F50" s="53"/>
      <c r="G50" s="103"/>
      <c r="H50" s="45"/>
      <c r="I50" s="104"/>
      <c r="J50" s="105"/>
      <c r="K50" s="48"/>
      <c r="L50" s="106"/>
      <c r="M50" s="104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x14ac:dyDescent="0.2">
      <c r="A51" s="30" t="s">
        <v>4591</v>
      </c>
      <c r="B51" s="155"/>
      <c r="C51" s="151"/>
      <c r="D51" s="52"/>
      <c r="E51" s="157"/>
      <c r="F51" s="53" t="s">
        <v>4775</v>
      </c>
      <c r="G51" s="54" t="s">
        <v>99</v>
      </c>
      <c r="H51" s="55">
        <v>100</v>
      </c>
      <c r="I51" s="56"/>
      <c r="J51" s="57"/>
      <c r="K51" s="58"/>
      <c r="L51" s="56">
        <v>860</v>
      </c>
      <c r="M51" s="56">
        <f>IF(ISNUMBER(H51),L51*H51,IF(ISNUMBER(J51),J51,IF(J51="RATE ONLY",LOWER("RATE ONLY")," ")))</f>
        <v>86000</v>
      </c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x14ac:dyDescent="0.2">
      <c r="A52" s="30"/>
      <c r="B52" s="42"/>
      <c r="C52" s="51"/>
      <c r="D52" s="52"/>
      <c r="E52" s="51"/>
      <c r="F52" s="53"/>
      <c r="G52" s="103"/>
      <c r="H52" s="45"/>
      <c r="I52" s="104"/>
      <c r="J52" s="105"/>
      <c r="K52" s="48"/>
      <c r="L52" s="106"/>
      <c r="M52" s="104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ht="22.8" hidden="1" x14ac:dyDescent="0.2">
      <c r="A53" s="30" t="s">
        <v>57</v>
      </c>
      <c r="B53" s="179"/>
      <c r="C53" s="179"/>
      <c r="D53" s="179"/>
      <c r="E53" s="159" t="s">
        <v>3878</v>
      </c>
      <c r="F53" s="180" t="s">
        <v>4758</v>
      </c>
      <c r="G53" s="162" t="s">
        <v>99</v>
      </c>
      <c r="H53" s="163"/>
      <c r="I53" s="164"/>
      <c r="J53" s="165"/>
      <c r="K53" s="58"/>
      <c r="L53" s="56"/>
      <c r="M53" s="56" t="str">
        <f t="shared" si="0"/>
        <v xml:space="preserve"> </v>
      </c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ht="22.8" x14ac:dyDescent="0.2">
      <c r="A54" s="30" t="s">
        <v>57</v>
      </c>
      <c r="B54" s="155"/>
      <c r="C54" s="151"/>
      <c r="D54" s="52"/>
      <c r="E54" s="157" t="s">
        <v>3879</v>
      </c>
      <c r="F54" s="53" t="s">
        <v>4776</v>
      </c>
      <c r="G54" s="54" t="s">
        <v>99</v>
      </c>
      <c r="H54" s="55">
        <v>81</v>
      </c>
      <c r="I54" s="56"/>
      <c r="J54" s="57"/>
      <c r="K54" s="58"/>
      <c r="L54" s="56">
        <v>85</v>
      </c>
      <c r="M54" s="56">
        <f>IF(ISNUMBER(H54),L54*H54,IF(ISNUMBER(J54),J54,IF(J54="RATE ONLY",LOWER("RATE ONLY")," ")))</f>
        <v>6885</v>
      </c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x14ac:dyDescent="0.2">
      <c r="A55" s="30"/>
      <c r="B55" s="42"/>
      <c r="C55" s="51"/>
      <c r="D55" s="52"/>
      <c r="E55" s="51"/>
      <c r="F55" s="53"/>
      <c r="G55" s="103"/>
      <c r="H55" s="45"/>
      <c r="I55" s="104"/>
      <c r="J55" s="105"/>
      <c r="K55" s="48"/>
      <c r="L55" s="106"/>
      <c r="M55" s="104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x14ac:dyDescent="0.2">
      <c r="A56" s="30" t="s">
        <v>59</v>
      </c>
      <c r="B56" s="155"/>
      <c r="C56" s="151"/>
      <c r="D56" s="52" t="s">
        <v>3852</v>
      </c>
      <c r="E56" s="157"/>
      <c r="F56" s="53" t="s">
        <v>4760</v>
      </c>
      <c r="G56" s="54"/>
      <c r="H56" s="55"/>
      <c r="I56" s="56"/>
      <c r="J56" s="57"/>
      <c r="K56" s="58"/>
      <c r="L56" s="56"/>
      <c r="M56" s="56" t="str">
        <f>IF(ISNUMBER(H56),L56*H56,IF(ISNUMBER(J56),J56,IF(J56="RATE ONLY",LOWER("RATE ONLY")," ")))</f>
        <v xml:space="preserve"> </v>
      </c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x14ac:dyDescent="0.2">
      <c r="A57" s="30" t="s">
        <v>10</v>
      </c>
      <c r="B57" s="60"/>
      <c r="C57" s="61"/>
      <c r="D57" s="61"/>
      <c r="E57" s="61"/>
      <c r="F57" s="62"/>
      <c r="G57" s="63"/>
      <c r="H57" s="64"/>
      <c r="I57" s="65"/>
      <c r="J57" s="66"/>
      <c r="K57" s="22"/>
      <c r="L57" s="67"/>
      <c r="M57" s="68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x14ac:dyDescent="0.2">
      <c r="A58" s="30" t="s">
        <v>10</v>
      </c>
      <c r="B58" s="69" t="s">
        <v>11</v>
      </c>
      <c r="C58" s="70"/>
      <c r="D58" s="70"/>
      <c r="E58" s="70"/>
      <c r="F58" s="29"/>
      <c r="G58" s="41"/>
      <c r="H58" s="59"/>
      <c r="I58" s="71"/>
      <c r="J58" s="197"/>
      <c r="K58" s="22"/>
      <c r="L58" s="72"/>
      <c r="M58" s="73">
        <f>SUBTOTAL(9,M$7:M56)</f>
        <v>5352165</v>
      </c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x14ac:dyDescent="0.2">
      <c r="A59" s="30" t="s">
        <v>10</v>
      </c>
      <c r="B59" s="74"/>
      <c r="C59" s="75"/>
      <c r="D59" s="75"/>
      <c r="E59" s="75"/>
      <c r="F59" s="76"/>
      <c r="G59" s="77"/>
      <c r="H59" s="78"/>
      <c r="I59" s="79"/>
      <c r="J59" s="80"/>
      <c r="K59" s="22"/>
      <c r="L59" s="81"/>
      <c r="M59" s="82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x14ac:dyDescent="0.2">
      <c r="A60" s="30" t="s">
        <v>10</v>
      </c>
      <c r="B60" s="60"/>
      <c r="C60" s="61"/>
      <c r="D60" s="61"/>
      <c r="E60" s="61"/>
      <c r="F60" s="62"/>
      <c r="G60" s="63"/>
      <c r="H60" s="64"/>
      <c r="I60" s="65"/>
      <c r="J60" s="66"/>
      <c r="K60" s="22"/>
      <c r="L60" s="67"/>
      <c r="M60" s="68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x14ac:dyDescent="0.2">
      <c r="A61" s="30" t="s">
        <v>10</v>
      </c>
      <c r="B61" s="69" t="s">
        <v>12</v>
      </c>
      <c r="C61" s="70"/>
      <c r="D61" s="70"/>
      <c r="E61" s="70"/>
      <c r="F61" s="29"/>
      <c r="G61" s="41"/>
      <c r="H61" s="59"/>
      <c r="I61" s="71"/>
      <c r="J61" s="197"/>
      <c r="K61" s="22"/>
      <c r="L61" s="72"/>
      <c r="M61" s="73">
        <f>SUBTOTAL(9,M$7:M59)</f>
        <v>5352165</v>
      </c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x14ac:dyDescent="0.2">
      <c r="A62" s="30" t="s">
        <v>10</v>
      </c>
      <c r="B62" s="74"/>
      <c r="C62" s="75"/>
      <c r="D62" s="75"/>
      <c r="E62" s="75"/>
      <c r="F62" s="76"/>
      <c r="G62" s="77"/>
      <c r="H62" s="78"/>
      <c r="I62" s="79"/>
      <c r="J62" s="80"/>
      <c r="K62" s="22"/>
      <c r="L62" s="81"/>
      <c r="M62" s="82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x14ac:dyDescent="0.2">
      <c r="A63" s="30"/>
      <c r="B63" s="42"/>
      <c r="C63" s="51"/>
      <c r="D63" s="52"/>
      <c r="E63" s="51"/>
      <c r="F63" s="53"/>
      <c r="G63" s="103"/>
      <c r="H63" s="45"/>
      <c r="I63" s="104"/>
      <c r="J63" s="105"/>
      <c r="K63" s="48"/>
      <c r="L63" s="106"/>
      <c r="M63" s="104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ht="45.6" x14ac:dyDescent="0.2">
      <c r="A64" s="30" t="s">
        <v>57</v>
      </c>
      <c r="B64" s="155"/>
      <c r="C64" s="151"/>
      <c r="D64" s="52"/>
      <c r="E64" s="157" t="s">
        <v>3877</v>
      </c>
      <c r="F64" s="53" t="s">
        <v>4777</v>
      </c>
      <c r="G64" s="54" t="s">
        <v>99</v>
      </c>
      <c r="H64" s="55">
        <v>50</v>
      </c>
      <c r="I64" s="56"/>
      <c r="J64" s="57"/>
      <c r="K64" s="58"/>
      <c r="L64" s="56">
        <v>755</v>
      </c>
      <c r="M64" s="56">
        <f>IF(ISNUMBER(H64),L64*H64,IF(ISNUMBER(J64),J64,IF(J64="RATE ONLY",LOWER("RATE ONLY")," ")))</f>
        <v>37750</v>
      </c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x14ac:dyDescent="0.2">
      <c r="A65" s="30"/>
      <c r="B65" s="42"/>
      <c r="C65" s="51"/>
      <c r="D65" s="52"/>
      <c r="E65" s="51"/>
      <c r="F65" s="53"/>
      <c r="G65" s="103"/>
      <c r="H65" s="45"/>
      <c r="I65" s="104"/>
      <c r="J65" s="105"/>
      <c r="K65" s="48"/>
      <c r="L65" s="106"/>
      <c r="M65" s="104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ht="22.8" hidden="1" x14ac:dyDescent="0.2">
      <c r="A66" s="30" t="s">
        <v>57</v>
      </c>
      <c r="B66" s="179"/>
      <c r="C66" s="179"/>
      <c r="D66" s="179"/>
      <c r="E66" s="159" t="s">
        <v>3878</v>
      </c>
      <c r="F66" s="180" t="s">
        <v>4758</v>
      </c>
      <c r="G66" s="162" t="s">
        <v>99</v>
      </c>
      <c r="H66" s="163"/>
      <c r="I66" s="164"/>
      <c r="J66" s="165"/>
      <c r="K66" s="58"/>
      <c r="L66" s="56"/>
      <c r="M66" s="56" t="str">
        <f t="shared" si="0"/>
        <v xml:space="preserve"> </v>
      </c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ht="22.8" hidden="1" x14ac:dyDescent="0.2">
      <c r="A67" s="30" t="s">
        <v>57</v>
      </c>
      <c r="B67" s="179"/>
      <c r="C67" s="179"/>
      <c r="D67" s="179"/>
      <c r="E67" s="159" t="s">
        <v>3879</v>
      </c>
      <c r="F67" s="180" t="s">
        <v>4759</v>
      </c>
      <c r="G67" s="162" t="s">
        <v>99</v>
      </c>
      <c r="H67" s="163"/>
      <c r="I67" s="164"/>
      <c r="J67" s="165"/>
      <c r="K67" s="58"/>
      <c r="L67" s="56"/>
      <c r="M67" s="56" t="str">
        <f t="shared" si="0"/>
        <v xml:space="preserve"> </v>
      </c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ht="22.8" hidden="1" x14ac:dyDescent="0.2">
      <c r="A68" s="30" t="s">
        <v>56</v>
      </c>
      <c r="B68" s="155"/>
      <c r="C68" s="151" t="s">
        <v>3235</v>
      </c>
      <c r="D68" s="52"/>
      <c r="E68" s="157"/>
      <c r="F68" s="53" t="s">
        <v>3236</v>
      </c>
      <c r="G68" s="54" t="s">
        <v>2</v>
      </c>
      <c r="H68" s="55"/>
      <c r="I68" s="56"/>
      <c r="J68" s="57"/>
      <c r="K68" s="58"/>
      <c r="L68" s="56"/>
      <c r="M68" s="56" t="str">
        <f>IF(ISNUMBER(H68),L68*H68,IF(ISNUMBER(J68),J68,IF(J68="RATE ONLY",LOWER("RATE ONLY")," ")))</f>
        <v xml:space="preserve"> </v>
      </c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2" customFormat="1" hidden="1" x14ac:dyDescent="0.2">
      <c r="A69" s="30"/>
      <c r="B69" s="42"/>
      <c r="C69" s="51"/>
      <c r="D69" s="52"/>
      <c r="E69" s="51"/>
      <c r="F69" s="53"/>
      <c r="G69" s="103"/>
      <c r="H69" s="45"/>
      <c r="I69" s="104"/>
      <c r="J69" s="105"/>
      <c r="K69" s="48"/>
      <c r="L69" s="106"/>
      <c r="M69" s="104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</row>
    <row r="70" spans="1:113" s="112" customFormat="1" ht="22.8" hidden="1" x14ac:dyDescent="0.2">
      <c r="A70" s="30" t="s">
        <v>56</v>
      </c>
      <c r="B70" s="155"/>
      <c r="C70" s="151" t="s">
        <v>3237</v>
      </c>
      <c r="D70" s="52"/>
      <c r="E70" s="157"/>
      <c r="F70" s="53" t="s">
        <v>3238</v>
      </c>
      <c r="G70" s="54" t="s">
        <v>2</v>
      </c>
      <c r="H70" s="55"/>
      <c r="I70" s="56"/>
      <c r="J70" s="57"/>
      <c r="K70" s="58"/>
      <c r="L70" s="56"/>
      <c r="M70" s="56" t="str">
        <f>IF(ISNUMBER(H70),L70*H70,IF(ISNUMBER(J70),J70,IF(J70="RATE ONLY",LOWER("RATE ONLY")," ")))</f>
        <v xml:space="preserve"> </v>
      </c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</row>
    <row r="71" spans="1:113" s="112" customFormat="1" hidden="1" x14ac:dyDescent="0.2">
      <c r="A71" s="30"/>
      <c r="B71" s="42"/>
      <c r="C71" s="51"/>
      <c r="D71" s="52"/>
      <c r="E71" s="51"/>
      <c r="F71" s="53"/>
      <c r="G71" s="103"/>
      <c r="H71" s="45"/>
      <c r="I71" s="104"/>
      <c r="J71" s="105"/>
      <c r="K71" s="48"/>
      <c r="L71" s="106"/>
      <c r="M71" s="104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</row>
    <row r="72" spans="1:113" s="112" customFormat="1" ht="12" x14ac:dyDescent="0.2">
      <c r="A72" s="30" t="s">
        <v>55</v>
      </c>
      <c r="B72" s="150" t="s">
        <v>3239</v>
      </c>
      <c r="C72" s="151"/>
      <c r="D72" s="52"/>
      <c r="E72" s="157"/>
      <c r="F72" s="43" t="s">
        <v>4779</v>
      </c>
      <c r="G72" s="54"/>
      <c r="H72" s="55"/>
      <c r="I72" s="56"/>
      <c r="J72" s="57"/>
      <c r="K72" s="58"/>
      <c r="L72" s="56"/>
      <c r="M72" s="56" t="str">
        <f>IF(ISNUMBER(H72),L72*H72,IF(ISNUMBER(J72),J72,IF(J72="RATE ONLY",LOWER("RATE ONLY")," ")))</f>
        <v xml:space="preserve"> </v>
      </c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</row>
    <row r="73" spans="1:113" s="112" customFormat="1" x14ac:dyDescent="0.2">
      <c r="A73" s="30"/>
      <c r="B73" s="42"/>
      <c r="C73" s="51"/>
      <c r="D73" s="52"/>
      <c r="E73" s="51"/>
      <c r="F73" s="53"/>
      <c r="G73" s="103"/>
      <c r="H73" s="45"/>
      <c r="I73" s="104"/>
      <c r="J73" s="105"/>
      <c r="K73" s="48"/>
      <c r="L73" s="106"/>
      <c r="M73" s="104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</row>
    <row r="74" spans="1:113" s="112" customFormat="1" x14ac:dyDescent="0.2">
      <c r="A74" s="30" t="s">
        <v>56</v>
      </c>
      <c r="B74" s="155"/>
      <c r="C74" s="151" t="s">
        <v>4778</v>
      </c>
      <c r="D74" s="52"/>
      <c r="E74" s="157"/>
      <c r="F74" s="53" t="s">
        <v>4406</v>
      </c>
      <c r="G74" s="54"/>
      <c r="H74" s="55"/>
      <c r="I74" s="56"/>
      <c r="J74" s="57"/>
      <c r="K74" s="58"/>
      <c r="L74" s="56"/>
      <c r="M74" s="56" t="str">
        <f>IF(ISNUMBER(H74),L74*H74,IF(ISNUMBER(J74),J74,IF(J74="RATE ONLY",LOWER("RATE ONLY")," ")))</f>
        <v xml:space="preserve"> </v>
      </c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</row>
    <row r="75" spans="1:113" s="112" customFormat="1" x14ac:dyDescent="0.2">
      <c r="A75" s="30"/>
      <c r="B75" s="42"/>
      <c r="C75" s="51"/>
      <c r="D75" s="52"/>
      <c r="E75" s="51"/>
      <c r="F75" s="53"/>
      <c r="G75" s="103"/>
      <c r="H75" s="45"/>
      <c r="I75" s="104"/>
      <c r="J75" s="105"/>
      <c r="K75" s="48"/>
      <c r="L75" s="106"/>
      <c r="M75" s="104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</row>
    <row r="76" spans="1:113" s="112" customFormat="1" ht="34.200000000000003" x14ac:dyDescent="0.2">
      <c r="A76" s="30" t="s">
        <v>3</v>
      </c>
      <c r="B76" s="155"/>
      <c r="C76" s="151"/>
      <c r="D76" s="52" t="s">
        <v>3850</v>
      </c>
      <c r="E76" s="157"/>
      <c r="F76" s="53" t="s">
        <v>4407</v>
      </c>
      <c r="G76" s="54" t="s">
        <v>99</v>
      </c>
      <c r="H76" s="55">
        <v>30</v>
      </c>
      <c r="I76" s="56"/>
      <c r="J76" s="57"/>
      <c r="K76" s="58"/>
      <c r="L76" s="56">
        <v>2980</v>
      </c>
      <c r="M76" s="56">
        <f>IF(ISNUMBER(H76),L76*H76,IF(ISNUMBER(J76),J76,IF(J76="RATE ONLY",LOWER("RATE ONLY")," ")))</f>
        <v>89400</v>
      </c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</row>
    <row r="77" spans="1:113" s="112" customFormat="1" x14ac:dyDescent="0.2">
      <c r="A77" s="30"/>
      <c r="B77" s="42"/>
      <c r="C77" s="51"/>
      <c r="D77" s="52"/>
      <c r="E77" s="51"/>
      <c r="F77" s="53"/>
      <c r="G77" s="103"/>
      <c r="H77" s="45"/>
      <c r="I77" s="104"/>
      <c r="J77" s="105"/>
      <c r="K77" s="48"/>
      <c r="L77" s="106"/>
      <c r="M77" s="104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</row>
    <row r="78" spans="1:113" s="112" customFormat="1" x14ac:dyDescent="0.2">
      <c r="A78" s="30" t="s">
        <v>56</v>
      </c>
      <c r="B78" s="155"/>
      <c r="C78" s="151" t="s">
        <v>4780</v>
      </c>
      <c r="D78" s="52"/>
      <c r="E78" s="157"/>
      <c r="F78" s="53" t="s">
        <v>5132</v>
      </c>
      <c r="G78" s="54"/>
      <c r="H78" s="55"/>
      <c r="I78" s="56"/>
      <c r="J78" s="57"/>
      <c r="K78" s="58"/>
      <c r="L78" s="56"/>
      <c r="M78" s="56" t="str">
        <f>IF(ISNUMBER(H78),L78*H78,IF(ISNUMBER(J78),J78,IF(J78="RATE ONLY",LOWER("RATE ONLY")," ")))</f>
        <v xml:space="preserve"> </v>
      </c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</row>
    <row r="79" spans="1:113" s="112" customFormat="1" x14ac:dyDescent="0.2">
      <c r="A79" s="30"/>
      <c r="B79" s="42"/>
      <c r="C79" s="51"/>
      <c r="D79" s="52"/>
      <c r="E79" s="51"/>
      <c r="F79" s="53"/>
      <c r="G79" s="103"/>
      <c r="H79" s="45"/>
      <c r="I79" s="104"/>
      <c r="J79" s="105"/>
      <c r="K79" s="48"/>
      <c r="L79" s="106"/>
      <c r="M79" s="104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</row>
    <row r="80" spans="1:113" s="112" customFormat="1" ht="34.200000000000003" x14ac:dyDescent="0.2">
      <c r="A80" s="30" t="s">
        <v>3</v>
      </c>
      <c r="B80" s="155"/>
      <c r="C80" s="151"/>
      <c r="D80" s="52" t="s">
        <v>3850</v>
      </c>
      <c r="E80" s="157"/>
      <c r="F80" s="53" t="s">
        <v>4782</v>
      </c>
      <c r="G80" s="54" t="s">
        <v>99</v>
      </c>
      <c r="H80" s="55">
        <v>4</v>
      </c>
      <c r="I80" s="56"/>
      <c r="J80" s="57"/>
      <c r="K80" s="58"/>
      <c r="L80" s="56">
        <v>3550</v>
      </c>
      <c r="M80" s="56">
        <f>IF(ISNUMBER(H80),L80*H80,IF(ISNUMBER(J80),J80,IF(J80="RATE ONLY",LOWER("RATE ONLY")," ")))</f>
        <v>14200</v>
      </c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</row>
    <row r="81" spans="1:113" s="112" customFormat="1" x14ac:dyDescent="0.2">
      <c r="A81" s="30"/>
      <c r="B81" s="42"/>
      <c r="C81" s="51"/>
      <c r="D81" s="52"/>
      <c r="E81" s="51"/>
      <c r="F81" s="53"/>
      <c r="G81" s="103"/>
      <c r="H81" s="45"/>
      <c r="I81" s="104"/>
      <c r="J81" s="105"/>
      <c r="K81" s="48"/>
      <c r="L81" s="106"/>
      <c r="M81" s="104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</row>
    <row r="82" spans="1:113" s="112" customFormat="1" ht="12" x14ac:dyDescent="0.2">
      <c r="A82" s="30" t="s">
        <v>55</v>
      </c>
      <c r="B82" s="150" t="s">
        <v>3240</v>
      </c>
      <c r="C82" s="151"/>
      <c r="D82" s="52"/>
      <c r="E82" s="157"/>
      <c r="F82" s="43" t="s">
        <v>3241</v>
      </c>
      <c r="G82" s="54"/>
      <c r="H82" s="55"/>
      <c r="I82" s="56"/>
      <c r="J82" s="57"/>
      <c r="K82" s="58"/>
      <c r="L82" s="56"/>
      <c r="M82" s="56" t="str">
        <f>IF(ISNUMBER(H82),L82*H82,IF(ISNUMBER(J82),J82,IF(J82="RATE ONLY",LOWER("RATE ONLY")," ")))</f>
        <v xml:space="preserve"> </v>
      </c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</row>
    <row r="83" spans="1:113" s="112" customFormat="1" x14ac:dyDescent="0.2">
      <c r="A83" s="30"/>
      <c r="B83" s="42"/>
      <c r="C83" s="51"/>
      <c r="D83" s="52"/>
      <c r="E83" s="51"/>
      <c r="F83" s="53"/>
      <c r="G83" s="103"/>
      <c r="H83" s="45"/>
      <c r="I83" s="104"/>
      <c r="J83" s="105"/>
      <c r="K83" s="48"/>
      <c r="L83" s="106"/>
      <c r="M83" s="104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</row>
    <row r="84" spans="1:113" s="112" customFormat="1" x14ac:dyDescent="0.2">
      <c r="A84" s="30" t="s">
        <v>56</v>
      </c>
      <c r="B84" s="155"/>
      <c r="C84" s="151" t="s">
        <v>3242</v>
      </c>
      <c r="D84" s="52"/>
      <c r="E84" s="157"/>
      <c r="F84" s="53" t="s">
        <v>3243</v>
      </c>
      <c r="G84" s="54"/>
      <c r="H84" s="55"/>
      <c r="I84" s="56"/>
      <c r="J84" s="57"/>
      <c r="K84" s="58"/>
      <c r="L84" s="56"/>
      <c r="M84" s="56" t="str">
        <f>IF(ISNUMBER(H84),L84*H84,IF(ISNUMBER(J84),J84,IF(J84="RATE ONLY",LOWER("RATE ONLY")," ")))</f>
        <v xml:space="preserve"> </v>
      </c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</row>
    <row r="85" spans="1:113" s="112" customFormat="1" x14ac:dyDescent="0.2">
      <c r="A85" s="30"/>
      <c r="B85" s="42"/>
      <c r="C85" s="51"/>
      <c r="D85" s="52"/>
      <c r="E85" s="51"/>
      <c r="F85" s="53"/>
      <c r="G85" s="103"/>
      <c r="H85" s="45"/>
      <c r="I85" s="104"/>
      <c r="J85" s="105"/>
      <c r="K85" s="48"/>
      <c r="L85" s="106"/>
      <c r="M85" s="104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</row>
    <row r="86" spans="1:113" s="112" customFormat="1" x14ac:dyDescent="0.2">
      <c r="A86" s="30" t="s">
        <v>3</v>
      </c>
      <c r="B86" s="155"/>
      <c r="C86" s="151"/>
      <c r="D86" s="52" t="s">
        <v>3850</v>
      </c>
      <c r="E86" s="157"/>
      <c r="F86" s="53" t="s">
        <v>3257</v>
      </c>
      <c r="G86" s="54" t="s">
        <v>16</v>
      </c>
      <c r="H86" s="55">
        <v>5</v>
      </c>
      <c r="I86" s="56"/>
      <c r="J86" s="57"/>
      <c r="K86" s="58"/>
      <c r="L86" s="56">
        <v>12500</v>
      </c>
      <c r="M86" s="56">
        <f>IF(ISNUMBER(H86),L86*H86,IF(ISNUMBER(J86),J86,IF(J86="RATE ONLY",LOWER("RATE ONLY")," ")))</f>
        <v>62500</v>
      </c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</row>
    <row r="87" spans="1:113" s="112" customFormat="1" x14ac:dyDescent="0.2">
      <c r="A87" s="30"/>
      <c r="B87" s="42"/>
      <c r="C87" s="51"/>
      <c r="D87" s="52"/>
      <c r="E87" s="51"/>
      <c r="F87" s="53"/>
      <c r="G87" s="103"/>
      <c r="H87" s="45"/>
      <c r="I87" s="104"/>
      <c r="J87" s="105"/>
      <c r="K87" s="48"/>
      <c r="L87" s="106"/>
      <c r="M87" s="104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</row>
    <row r="88" spans="1:113" s="112" customFormat="1" hidden="1" x14ac:dyDescent="0.2">
      <c r="A88" s="30" t="s">
        <v>3</v>
      </c>
      <c r="B88" s="166"/>
      <c r="C88" s="167"/>
      <c r="D88" s="168" t="s">
        <v>3851</v>
      </c>
      <c r="E88" s="159"/>
      <c r="F88" s="161" t="s">
        <v>3258</v>
      </c>
      <c r="G88" s="162" t="s">
        <v>16</v>
      </c>
      <c r="H88" s="163"/>
      <c r="I88" s="164"/>
      <c r="J88" s="165"/>
      <c r="K88" s="58"/>
      <c r="L88" s="56"/>
      <c r="M88" s="56" t="str">
        <f t="shared" ref="M88:M107" si="1">IF(ISNUMBER(H88),L88*H88,IF(ISNUMBER(J88),J88,IF(J88="RATE ONLY",LOWER("RATE ONLY")," ")))</f>
        <v xml:space="preserve"> </v>
      </c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</row>
    <row r="89" spans="1:113" s="112" customFormat="1" hidden="1" x14ac:dyDescent="0.2">
      <c r="A89" s="30" t="s">
        <v>3</v>
      </c>
      <c r="B89" s="166"/>
      <c r="C89" s="167"/>
      <c r="D89" s="168" t="s">
        <v>3852</v>
      </c>
      <c r="E89" s="159"/>
      <c r="F89" s="161" t="s">
        <v>3259</v>
      </c>
      <c r="G89" s="162" t="s">
        <v>16</v>
      </c>
      <c r="H89" s="163"/>
      <c r="I89" s="164"/>
      <c r="J89" s="165"/>
      <c r="K89" s="58"/>
      <c r="L89" s="56"/>
      <c r="M89" s="56" t="str">
        <f t="shared" si="1"/>
        <v xml:space="preserve"> </v>
      </c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</row>
    <row r="90" spans="1:113" s="112" customFormat="1" hidden="1" x14ac:dyDescent="0.2">
      <c r="A90" s="30" t="s">
        <v>3</v>
      </c>
      <c r="B90" s="166"/>
      <c r="C90" s="167"/>
      <c r="D90" s="168" t="s">
        <v>3853</v>
      </c>
      <c r="E90" s="159"/>
      <c r="F90" s="161" t="s">
        <v>4761</v>
      </c>
      <c r="G90" s="162" t="s">
        <v>16</v>
      </c>
      <c r="H90" s="163"/>
      <c r="I90" s="164"/>
      <c r="J90" s="165"/>
      <c r="K90" s="58"/>
      <c r="L90" s="56"/>
      <c r="M90" s="56" t="str">
        <f t="shared" si="1"/>
        <v xml:space="preserve"> </v>
      </c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</row>
    <row r="91" spans="1:113" s="112" customFormat="1" x14ac:dyDescent="0.2">
      <c r="A91" s="30" t="s">
        <v>3</v>
      </c>
      <c r="B91" s="155"/>
      <c r="C91" s="151"/>
      <c r="D91" s="52" t="s">
        <v>3854</v>
      </c>
      <c r="E91" s="157"/>
      <c r="F91" s="53" t="s">
        <v>3260</v>
      </c>
      <c r="G91" s="54" t="s">
        <v>16</v>
      </c>
      <c r="H91" s="55">
        <v>1</v>
      </c>
      <c r="I91" s="56"/>
      <c r="J91" s="57"/>
      <c r="K91" s="58"/>
      <c r="L91" s="56">
        <v>32500</v>
      </c>
      <c r="M91" s="56">
        <f>IF(ISNUMBER(H91),L91*H91,IF(ISNUMBER(J91),J91,IF(J91="RATE ONLY",LOWER("RATE ONLY")," ")))</f>
        <v>32500</v>
      </c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</row>
    <row r="92" spans="1:113" s="112" customFormat="1" x14ac:dyDescent="0.2">
      <c r="A92" s="30"/>
      <c r="B92" s="42"/>
      <c r="C92" s="51"/>
      <c r="D92" s="52"/>
      <c r="E92" s="51"/>
      <c r="F92" s="53"/>
      <c r="G92" s="103"/>
      <c r="H92" s="45"/>
      <c r="I92" s="104"/>
      <c r="J92" s="105"/>
      <c r="K92" s="48"/>
      <c r="L92" s="106"/>
      <c r="M92" s="104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</row>
    <row r="93" spans="1:113" s="112" customFormat="1" x14ac:dyDescent="0.2">
      <c r="A93" s="30" t="s">
        <v>56</v>
      </c>
      <c r="B93" s="155"/>
      <c r="C93" s="151" t="s">
        <v>3245</v>
      </c>
      <c r="D93" s="52"/>
      <c r="E93" s="157"/>
      <c r="F93" s="53" t="s">
        <v>3244</v>
      </c>
      <c r="G93" s="54"/>
      <c r="H93" s="55"/>
      <c r="I93" s="56"/>
      <c r="J93" s="57"/>
      <c r="K93" s="58"/>
      <c r="L93" s="56"/>
      <c r="M93" s="56" t="str">
        <f>IF(ISNUMBER(H93),L93*H93,IF(ISNUMBER(J93),J93,IF(J93="RATE ONLY",LOWER("RATE ONLY")," ")))</f>
        <v xml:space="preserve"> </v>
      </c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</row>
    <row r="94" spans="1:113" s="112" customFormat="1" x14ac:dyDescent="0.2">
      <c r="A94" s="30"/>
      <c r="B94" s="42"/>
      <c r="C94" s="51"/>
      <c r="D94" s="52"/>
      <c r="E94" s="51"/>
      <c r="F94" s="53"/>
      <c r="G94" s="103"/>
      <c r="H94" s="45"/>
      <c r="I94" s="104"/>
      <c r="J94" s="105"/>
      <c r="K94" s="48"/>
      <c r="L94" s="106"/>
      <c r="M94" s="104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</row>
    <row r="95" spans="1:113" s="112" customFormat="1" x14ac:dyDescent="0.2">
      <c r="A95" s="30" t="s">
        <v>3</v>
      </c>
      <c r="B95" s="155"/>
      <c r="C95" s="151"/>
      <c r="D95" s="52" t="s">
        <v>3850</v>
      </c>
      <c r="E95" s="157"/>
      <c r="F95" s="53" t="s">
        <v>4783</v>
      </c>
      <c r="G95" s="54" t="s">
        <v>99</v>
      </c>
      <c r="H95" s="55">
        <v>5</v>
      </c>
      <c r="I95" s="56"/>
      <c r="J95" s="57"/>
      <c r="K95" s="58"/>
      <c r="L95" s="56">
        <v>2500</v>
      </c>
      <c r="M95" s="56">
        <f>IF(ISNUMBER(H95),L95*H95,IF(ISNUMBER(J95),J95,IF(J95="RATE ONLY",LOWER("RATE ONLY")," ")))</f>
        <v>12500</v>
      </c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</row>
    <row r="96" spans="1:113" s="112" customFormat="1" x14ac:dyDescent="0.2">
      <c r="A96" s="30"/>
      <c r="B96" s="42"/>
      <c r="C96" s="51"/>
      <c r="D96" s="52"/>
      <c r="E96" s="51"/>
      <c r="F96" s="53"/>
      <c r="G96" s="103"/>
      <c r="H96" s="45"/>
      <c r="I96" s="104"/>
      <c r="J96" s="105"/>
      <c r="K96" s="48"/>
      <c r="L96" s="106"/>
      <c r="M96" s="104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</row>
    <row r="97" spans="1:113" s="112" customFormat="1" x14ac:dyDescent="0.2">
      <c r="A97" s="30" t="s">
        <v>3</v>
      </c>
      <c r="B97" s="155"/>
      <c r="C97" s="151"/>
      <c r="D97" s="52" t="s">
        <v>3851</v>
      </c>
      <c r="E97" s="157"/>
      <c r="F97" s="53" t="s">
        <v>4784</v>
      </c>
      <c r="G97" s="54" t="s">
        <v>99</v>
      </c>
      <c r="H97" s="55">
        <v>2</v>
      </c>
      <c r="I97" s="56"/>
      <c r="J97" s="57"/>
      <c r="K97" s="58"/>
      <c r="L97" s="56">
        <v>2500</v>
      </c>
      <c r="M97" s="56">
        <f>IF(ISNUMBER(H97),L97*H97,IF(ISNUMBER(J97),J97,IF(J97="RATE ONLY",LOWER("RATE ONLY")," ")))</f>
        <v>5000</v>
      </c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</row>
    <row r="98" spans="1:113" s="112" customFormat="1" x14ac:dyDescent="0.2">
      <c r="A98" s="30"/>
      <c r="B98" s="42"/>
      <c r="C98" s="51"/>
      <c r="D98" s="52"/>
      <c r="E98" s="51"/>
      <c r="F98" s="53"/>
      <c r="G98" s="103"/>
      <c r="H98" s="45"/>
      <c r="I98" s="104"/>
      <c r="J98" s="105"/>
      <c r="K98" s="48"/>
      <c r="L98" s="106"/>
      <c r="M98" s="104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</row>
    <row r="99" spans="1:113" s="112" customFormat="1" ht="12" x14ac:dyDescent="0.2">
      <c r="A99" s="30" t="s">
        <v>55</v>
      </c>
      <c r="B99" s="150" t="s">
        <v>3246</v>
      </c>
      <c r="C99" s="151"/>
      <c r="D99" s="52"/>
      <c r="E99" s="157"/>
      <c r="F99" s="43" t="s">
        <v>3249</v>
      </c>
      <c r="G99" s="54"/>
      <c r="H99" s="55"/>
      <c r="I99" s="56"/>
      <c r="J99" s="57"/>
      <c r="K99" s="58"/>
      <c r="L99" s="56"/>
      <c r="M99" s="56" t="str">
        <f>IF(ISNUMBER(H99),L99*H99,IF(ISNUMBER(J99),J99,IF(J99="RATE ONLY",LOWER("RATE ONLY")," ")))</f>
        <v xml:space="preserve"> </v>
      </c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</row>
    <row r="100" spans="1:113" s="112" customFormat="1" x14ac:dyDescent="0.2">
      <c r="A100" s="30"/>
      <c r="B100" s="42"/>
      <c r="C100" s="51"/>
      <c r="D100" s="52"/>
      <c r="E100" s="51"/>
      <c r="F100" s="53"/>
      <c r="G100" s="103"/>
      <c r="H100" s="45"/>
      <c r="I100" s="104"/>
      <c r="J100" s="105"/>
      <c r="K100" s="48"/>
      <c r="L100" s="106"/>
      <c r="M100" s="104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</row>
    <row r="101" spans="1:113" s="112" customFormat="1" x14ac:dyDescent="0.2">
      <c r="A101" s="30" t="s">
        <v>56</v>
      </c>
      <c r="B101" s="155"/>
      <c r="C101" s="151" t="s">
        <v>3247</v>
      </c>
      <c r="D101" s="52"/>
      <c r="E101" s="157"/>
      <c r="F101" s="53" t="s">
        <v>3243</v>
      </c>
      <c r="G101" s="54"/>
      <c r="H101" s="55"/>
      <c r="I101" s="56"/>
      <c r="J101" s="57"/>
      <c r="K101" s="58"/>
      <c r="L101" s="56"/>
      <c r="M101" s="56" t="str">
        <f>IF(ISNUMBER(H101),L101*H101,IF(ISNUMBER(J101),J101,IF(J101="RATE ONLY",LOWER("RATE ONLY")," ")))</f>
        <v xml:space="preserve"> </v>
      </c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</row>
    <row r="102" spans="1:113" s="112" customFormat="1" x14ac:dyDescent="0.2">
      <c r="A102" s="30"/>
      <c r="B102" s="42"/>
      <c r="C102" s="51"/>
      <c r="D102" s="52"/>
      <c r="E102" s="51"/>
      <c r="F102" s="53"/>
      <c r="G102" s="103"/>
      <c r="H102" s="45"/>
      <c r="I102" s="104"/>
      <c r="J102" s="105"/>
      <c r="K102" s="48"/>
      <c r="L102" s="106"/>
      <c r="M102" s="104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</row>
    <row r="103" spans="1:113" s="112" customFormat="1" x14ac:dyDescent="0.2">
      <c r="A103" s="30" t="s">
        <v>3</v>
      </c>
      <c r="B103" s="155"/>
      <c r="C103" s="151"/>
      <c r="D103" s="52" t="s">
        <v>3850</v>
      </c>
      <c r="E103" s="157"/>
      <c r="F103" s="53" t="s">
        <v>3257</v>
      </c>
      <c r="G103" s="54" t="s">
        <v>16</v>
      </c>
      <c r="H103" s="55">
        <v>44</v>
      </c>
      <c r="I103" s="56"/>
      <c r="J103" s="57"/>
      <c r="K103" s="58"/>
      <c r="L103" s="56">
        <v>6350</v>
      </c>
      <c r="M103" s="56">
        <f>IF(ISNUMBER(H103),L103*H103,IF(ISNUMBER(J103),J103,IF(J103="RATE ONLY",LOWER("RATE ONLY")," ")))</f>
        <v>279400</v>
      </c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</row>
    <row r="104" spans="1:113" s="112" customFormat="1" x14ac:dyDescent="0.2">
      <c r="A104" s="30"/>
      <c r="B104" s="42"/>
      <c r="C104" s="51"/>
      <c r="D104" s="52"/>
      <c r="E104" s="51"/>
      <c r="F104" s="53"/>
      <c r="G104" s="103"/>
      <c r="H104" s="45"/>
      <c r="I104" s="104"/>
      <c r="J104" s="105"/>
      <c r="K104" s="48"/>
      <c r="L104" s="106"/>
      <c r="M104" s="104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</row>
    <row r="105" spans="1:113" s="112" customFormat="1" hidden="1" x14ac:dyDescent="0.2">
      <c r="A105" s="30" t="s">
        <v>3</v>
      </c>
      <c r="B105" s="166"/>
      <c r="C105" s="167"/>
      <c r="D105" s="168" t="s">
        <v>3851</v>
      </c>
      <c r="E105" s="159"/>
      <c r="F105" s="161" t="s">
        <v>3258</v>
      </c>
      <c r="G105" s="162" t="s">
        <v>16</v>
      </c>
      <c r="H105" s="163"/>
      <c r="I105" s="164"/>
      <c r="J105" s="165"/>
      <c r="K105" s="58"/>
      <c r="L105" s="56"/>
      <c r="M105" s="56" t="str">
        <f t="shared" si="1"/>
        <v xml:space="preserve"> </v>
      </c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</row>
    <row r="106" spans="1:113" s="112" customFormat="1" hidden="1" x14ac:dyDescent="0.2">
      <c r="A106" s="30" t="s">
        <v>3</v>
      </c>
      <c r="B106" s="166"/>
      <c r="C106" s="167"/>
      <c r="D106" s="168" t="s">
        <v>3852</v>
      </c>
      <c r="E106" s="159"/>
      <c r="F106" s="161" t="s">
        <v>3259</v>
      </c>
      <c r="G106" s="162" t="s">
        <v>16</v>
      </c>
      <c r="H106" s="163"/>
      <c r="I106" s="164"/>
      <c r="J106" s="165"/>
      <c r="K106" s="58"/>
      <c r="L106" s="56"/>
      <c r="M106" s="56" t="str">
        <f t="shared" si="1"/>
        <v xml:space="preserve"> </v>
      </c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</row>
    <row r="107" spans="1:113" s="112" customFormat="1" hidden="1" x14ac:dyDescent="0.2">
      <c r="A107" s="30" t="s">
        <v>3</v>
      </c>
      <c r="B107" s="166"/>
      <c r="C107" s="167"/>
      <c r="D107" s="168" t="s">
        <v>3853</v>
      </c>
      <c r="E107" s="159"/>
      <c r="F107" s="161" t="s">
        <v>4761</v>
      </c>
      <c r="G107" s="162" t="s">
        <v>16</v>
      </c>
      <c r="H107" s="163"/>
      <c r="I107" s="164"/>
      <c r="J107" s="165"/>
      <c r="K107" s="58"/>
      <c r="L107" s="56"/>
      <c r="M107" s="56" t="str">
        <f t="shared" si="1"/>
        <v xml:space="preserve"> </v>
      </c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</row>
    <row r="108" spans="1:113" s="112" customFormat="1" x14ac:dyDescent="0.2">
      <c r="A108" s="30" t="s">
        <v>3</v>
      </c>
      <c r="B108" s="155"/>
      <c r="C108" s="151"/>
      <c r="D108" s="52" t="s">
        <v>3854</v>
      </c>
      <c r="E108" s="157"/>
      <c r="F108" s="53" t="s">
        <v>3260</v>
      </c>
      <c r="G108" s="54" t="s">
        <v>16</v>
      </c>
      <c r="H108" s="55">
        <v>4</v>
      </c>
      <c r="I108" s="56"/>
      <c r="J108" s="57"/>
      <c r="K108" s="58"/>
      <c r="L108" s="56">
        <v>9500</v>
      </c>
      <c r="M108" s="56">
        <f>IF(ISNUMBER(H108),L108*H108,IF(ISNUMBER(J108),J108,IF(J108="RATE ONLY",LOWER("RATE ONLY")," ")))</f>
        <v>38000</v>
      </c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</row>
    <row r="109" spans="1:113" s="112" customFormat="1" x14ac:dyDescent="0.2">
      <c r="A109" s="30"/>
      <c r="B109" s="42"/>
      <c r="C109" s="51"/>
      <c r="D109" s="52"/>
      <c r="E109" s="51"/>
      <c r="F109" s="53"/>
      <c r="G109" s="103"/>
      <c r="H109" s="45"/>
      <c r="I109" s="104"/>
      <c r="J109" s="105"/>
      <c r="K109" s="48"/>
      <c r="L109" s="106"/>
      <c r="M109" s="104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</row>
    <row r="110" spans="1:113" s="112" customFormat="1" x14ac:dyDescent="0.2">
      <c r="A110" s="30" t="s">
        <v>56</v>
      </c>
      <c r="B110" s="155"/>
      <c r="C110" s="151" t="s">
        <v>3248</v>
      </c>
      <c r="D110" s="52"/>
      <c r="E110" s="157"/>
      <c r="F110" s="53" t="s">
        <v>4785</v>
      </c>
      <c r="G110" s="54"/>
      <c r="H110" s="55"/>
      <c r="I110" s="56"/>
      <c r="J110" s="57"/>
      <c r="K110" s="58"/>
      <c r="L110" s="56"/>
      <c r="M110" s="56" t="str">
        <f>IF(ISNUMBER(H110),L110*H110,IF(ISNUMBER(J110),J110,IF(J110="RATE ONLY",LOWER("RATE ONLY")," ")))</f>
        <v xml:space="preserve"> </v>
      </c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</row>
    <row r="111" spans="1:113" s="112" customFormat="1" x14ac:dyDescent="0.2">
      <c r="A111" s="30"/>
      <c r="B111" s="42"/>
      <c r="C111" s="51"/>
      <c r="D111" s="52"/>
      <c r="E111" s="51"/>
      <c r="F111" s="53"/>
      <c r="G111" s="103"/>
      <c r="H111" s="45"/>
      <c r="I111" s="104"/>
      <c r="J111" s="105"/>
      <c r="K111" s="48"/>
      <c r="L111" s="106"/>
      <c r="M111" s="104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</row>
    <row r="112" spans="1:113" s="112" customFormat="1" x14ac:dyDescent="0.2">
      <c r="A112" s="30" t="s">
        <v>3</v>
      </c>
      <c r="B112" s="155"/>
      <c r="C112" s="151"/>
      <c r="D112" s="52" t="s">
        <v>3850</v>
      </c>
      <c r="E112" s="157"/>
      <c r="F112" s="53" t="s">
        <v>4783</v>
      </c>
      <c r="G112" s="54" t="s">
        <v>99</v>
      </c>
      <c r="H112" s="55">
        <v>20</v>
      </c>
      <c r="I112" s="56"/>
      <c r="J112" s="57"/>
      <c r="K112" s="58"/>
      <c r="L112" s="56">
        <v>730</v>
      </c>
      <c r="M112" s="56">
        <f>IF(ISNUMBER(H112),L112*H112,IF(ISNUMBER(J112),J112,IF(J112="RATE ONLY",LOWER("RATE ONLY")," ")))</f>
        <v>14600</v>
      </c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</row>
    <row r="113" spans="1:113" s="112" customFormat="1" x14ac:dyDescent="0.2">
      <c r="A113" s="30"/>
      <c r="B113" s="42"/>
      <c r="C113" s="51"/>
      <c r="D113" s="52"/>
      <c r="E113" s="51"/>
      <c r="F113" s="53"/>
      <c r="G113" s="103"/>
      <c r="H113" s="45"/>
      <c r="I113" s="104"/>
      <c r="J113" s="105"/>
      <c r="K113" s="48"/>
      <c r="L113" s="106"/>
      <c r="M113" s="104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</row>
    <row r="114" spans="1:113" s="112" customFormat="1" x14ac:dyDescent="0.2">
      <c r="A114" s="30" t="s">
        <v>3</v>
      </c>
      <c r="B114" s="155"/>
      <c r="C114" s="151"/>
      <c r="D114" s="52" t="s">
        <v>3851</v>
      </c>
      <c r="E114" s="157"/>
      <c r="F114" s="53" t="s">
        <v>4784</v>
      </c>
      <c r="G114" s="54" t="s">
        <v>99</v>
      </c>
      <c r="H114" s="55">
        <v>4</v>
      </c>
      <c r="I114" s="56"/>
      <c r="J114" s="57"/>
      <c r="K114" s="58"/>
      <c r="L114" s="56">
        <v>1250</v>
      </c>
      <c r="M114" s="56">
        <f>IF(ISNUMBER(H114),L114*H114,IF(ISNUMBER(J114),J114,IF(J114="RATE ONLY",LOWER("RATE ONLY")," ")))</f>
        <v>5000</v>
      </c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</row>
    <row r="115" spans="1:113" s="112" customFormat="1" x14ac:dyDescent="0.2">
      <c r="A115" s="30"/>
      <c r="B115" s="42"/>
      <c r="C115" s="51"/>
      <c r="D115" s="52"/>
      <c r="E115" s="51"/>
      <c r="F115" s="53"/>
      <c r="G115" s="103"/>
      <c r="H115" s="45"/>
      <c r="I115" s="104"/>
      <c r="J115" s="105"/>
      <c r="K115" s="48"/>
      <c r="L115" s="106"/>
      <c r="M115" s="104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</row>
    <row r="116" spans="1:113" s="112" customFormat="1" ht="12" x14ac:dyDescent="0.2">
      <c r="A116" s="30" t="s">
        <v>55</v>
      </c>
      <c r="B116" s="150" t="s">
        <v>3250</v>
      </c>
      <c r="C116" s="151"/>
      <c r="D116" s="52"/>
      <c r="E116" s="157"/>
      <c r="F116" s="43" t="s">
        <v>3256</v>
      </c>
      <c r="G116" s="54"/>
      <c r="H116" s="55"/>
      <c r="I116" s="56"/>
      <c r="J116" s="57"/>
      <c r="K116" s="58"/>
      <c r="L116" s="56"/>
      <c r="M116" s="56" t="str">
        <f>IF(ISNUMBER(H116),L116*H116,IF(ISNUMBER(J116),J116,IF(J116="RATE ONLY",LOWER("RATE ONLY")," ")))</f>
        <v xml:space="preserve"> </v>
      </c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</row>
    <row r="117" spans="1:113" s="112" customFormat="1" x14ac:dyDescent="0.2">
      <c r="A117" s="30"/>
      <c r="B117" s="42"/>
      <c r="C117" s="51"/>
      <c r="D117" s="52"/>
      <c r="E117" s="51"/>
      <c r="F117" s="53"/>
      <c r="G117" s="103"/>
      <c r="H117" s="45"/>
      <c r="I117" s="104"/>
      <c r="J117" s="105"/>
      <c r="K117" s="48"/>
      <c r="L117" s="106"/>
      <c r="M117" s="104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</row>
    <row r="118" spans="1:113" s="112" customFormat="1" x14ac:dyDescent="0.2">
      <c r="A118" s="30" t="s">
        <v>56</v>
      </c>
      <c r="B118" s="155"/>
      <c r="C118" s="151" t="s">
        <v>3251</v>
      </c>
      <c r="D118" s="52"/>
      <c r="E118" s="157"/>
      <c r="F118" s="53" t="s">
        <v>4408</v>
      </c>
      <c r="G118" s="54" t="s">
        <v>16</v>
      </c>
      <c r="H118" s="55">
        <v>2</v>
      </c>
      <c r="I118" s="56"/>
      <c r="J118" s="57"/>
      <c r="K118" s="58"/>
      <c r="L118" s="56">
        <v>56400</v>
      </c>
      <c r="M118" s="56">
        <f>IF(ISNUMBER(H118),L118*H118,IF(ISNUMBER(J118),J118,IF(J118="RATE ONLY",LOWER("RATE ONLY")," ")))</f>
        <v>112800</v>
      </c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</row>
    <row r="119" spans="1:113" s="112" customFormat="1" x14ac:dyDescent="0.2">
      <c r="A119" s="30"/>
      <c r="B119" s="42"/>
      <c r="C119" s="51"/>
      <c r="D119" s="52"/>
      <c r="E119" s="51"/>
      <c r="F119" s="53"/>
      <c r="G119" s="103"/>
      <c r="H119" s="45"/>
      <c r="I119" s="104"/>
      <c r="J119" s="105"/>
      <c r="K119" s="48"/>
      <c r="L119" s="106"/>
      <c r="M119" s="104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</row>
    <row r="120" spans="1:113" s="112" customFormat="1" hidden="1" x14ac:dyDescent="0.2">
      <c r="A120" s="30" t="s">
        <v>56</v>
      </c>
      <c r="B120" s="155"/>
      <c r="C120" s="151" t="s">
        <v>3252</v>
      </c>
      <c r="D120" s="52"/>
      <c r="E120" s="157"/>
      <c r="F120" s="53" t="s">
        <v>3258</v>
      </c>
      <c r="G120" s="54" t="s">
        <v>16</v>
      </c>
      <c r="H120" s="55"/>
      <c r="I120" s="56"/>
      <c r="J120" s="57"/>
      <c r="K120" s="58"/>
      <c r="L120" s="56"/>
      <c r="M120" s="56" t="str">
        <f>IF(ISNUMBER(H120),L120*H120,IF(ISNUMBER(J120),J120,IF(J120="RATE ONLY",LOWER("RATE ONLY")," ")))</f>
        <v xml:space="preserve"> </v>
      </c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</row>
    <row r="121" spans="1:113" s="112" customFormat="1" hidden="1" x14ac:dyDescent="0.2">
      <c r="A121" s="30"/>
      <c r="B121" s="42"/>
      <c r="C121" s="51"/>
      <c r="D121" s="52"/>
      <c r="E121" s="51"/>
      <c r="F121" s="53"/>
      <c r="G121" s="103"/>
      <c r="H121" s="45"/>
      <c r="I121" s="104"/>
      <c r="J121" s="105"/>
      <c r="K121" s="48"/>
      <c r="L121" s="106"/>
      <c r="M121" s="104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</row>
    <row r="122" spans="1:113" s="112" customFormat="1" hidden="1" x14ac:dyDescent="0.2">
      <c r="A122" s="30" t="s">
        <v>56</v>
      </c>
      <c r="B122" s="155"/>
      <c r="C122" s="151" t="s">
        <v>3253</v>
      </c>
      <c r="D122" s="52"/>
      <c r="E122" s="157"/>
      <c r="F122" s="53" t="s">
        <v>3259</v>
      </c>
      <c r="G122" s="54" t="s">
        <v>16</v>
      </c>
      <c r="H122" s="55"/>
      <c r="I122" s="56"/>
      <c r="J122" s="57"/>
      <c r="K122" s="58"/>
      <c r="L122" s="56"/>
      <c r="M122" s="56" t="str">
        <f>IF(ISNUMBER(H122),L122*H122,IF(ISNUMBER(J122),J122,IF(J122="RATE ONLY",LOWER("RATE ONLY")," ")))</f>
        <v xml:space="preserve"> </v>
      </c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</row>
    <row r="123" spans="1:113" s="112" customFormat="1" x14ac:dyDescent="0.2">
      <c r="A123" s="30" t="s">
        <v>10</v>
      </c>
      <c r="B123" s="60"/>
      <c r="C123" s="61"/>
      <c r="D123" s="61"/>
      <c r="E123" s="61"/>
      <c r="F123" s="62"/>
      <c r="G123" s="63"/>
      <c r="H123" s="64"/>
      <c r="I123" s="65"/>
      <c r="J123" s="66"/>
      <c r="K123" s="22"/>
      <c r="L123" s="67"/>
      <c r="M123" s="68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</row>
    <row r="124" spans="1:113" s="112" customFormat="1" x14ac:dyDescent="0.2">
      <c r="A124" s="30" t="s">
        <v>10</v>
      </c>
      <c r="B124" s="69" t="s">
        <v>11</v>
      </c>
      <c r="C124" s="70"/>
      <c r="D124" s="70"/>
      <c r="E124" s="70"/>
      <c r="F124" s="29"/>
      <c r="G124" s="41"/>
      <c r="H124" s="59"/>
      <c r="I124" s="71"/>
      <c r="J124" s="197"/>
      <c r="K124" s="22"/>
      <c r="L124" s="72"/>
      <c r="M124" s="73">
        <f>SUBTOTAL(9,M$7:M122)</f>
        <v>6055815</v>
      </c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</row>
    <row r="125" spans="1:113" s="112" customFormat="1" x14ac:dyDescent="0.2">
      <c r="A125" s="30" t="s">
        <v>10</v>
      </c>
      <c r="B125" s="74"/>
      <c r="C125" s="75"/>
      <c r="D125" s="75"/>
      <c r="E125" s="75"/>
      <c r="F125" s="76"/>
      <c r="G125" s="77"/>
      <c r="H125" s="78"/>
      <c r="I125" s="79"/>
      <c r="J125" s="80"/>
      <c r="K125" s="22"/>
      <c r="L125" s="81"/>
      <c r="M125" s="82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</row>
    <row r="126" spans="1:113" s="112" customFormat="1" x14ac:dyDescent="0.2">
      <c r="A126" s="30" t="s">
        <v>10</v>
      </c>
      <c r="B126" s="60"/>
      <c r="C126" s="61"/>
      <c r="D126" s="61"/>
      <c r="E126" s="61"/>
      <c r="F126" s="62"/>
      <c r="G126" s="63"/>
      <c r="H126" s="64"/>
      <c r="I126" s="65"/>
      <c r="J126" s="66"/>
      <c r="K126" s="22"/>
      <c r="L126" s="67"/>
      <c r="M126" s="68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</row>
    <row r="127" spans="1:113" s="112" customFormat="1" x14ac:dyDescent="0.2">
      <c r="A127" s="30" t="s">
        <v>10</v>
      </c>
      <c r="B127" s="69" t="s">
        <v>12</v>
      </c>
      <c r="C127" s="70"/>
      <c r="D127" s="70"/>
      <c r="E127" s="70"/>
      <c r="F127" s="29"/>
      <c r="G127" s="41"/>
      <c r="H127" s="59"/>
      <c r="I127" s="71"/>
      <c r="J127" s="197"/>
      <c r="K127" s="22"/>
      <c r="L127" s="72"/>
      <c r="M127" s="73">
        <f>SUBTOTAL(9,M$7:M125)</f>
        <v>6055815</v>
      </c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</row>
    <row r="128" spans="1:113" s="112" customFormat="1" x14ac:dyDescent="0.2">
      <c r="A128" s="30" t="s">
        <v>10</v>
      </c>
      <c r="B128" s="74"/>
      <c r="C128" s="75"/>
      <c r="D128" s="75"/>
      <c r="E128" s="75"/>
      <c r="F128" s="76"/>
      <c r="G128" s="77"/>
      <c r="H128" s="78"/>
      <c r="I128" s="79"/>
      <c r="J128" s="80"/>
      <c r="K128" s="22"/>
      <c r="L128" s="81"/>
      <c r="M128" s="82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/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111"/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</row>
    <row r="129" spans="1:113" s="112" customFormat="1" hidden="1" x14ac:dyDescent="0.2">
      <c r="A129" s="30"/>
      <c r="B129" s="42"/>
      <c r="C129" s="51"/>
      <c r="D129" s="52"/>
      <c r="E129" s="51"/>
      <c r="F129" s="53"/>
      <c r="G129" s="103"/>
      <c r="H129" s="45"/>
      <c r="I129" s="104"/>
      <c r="J129" s="105"/>
      <c r="K129" s="48"/>
      <c r="L129" s="106"/>
      <c r="M129" s="104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11"/>
      <c r="CO129" s="111"/>
      <c r="CP129" s="111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</row>
    <row r="130" spans="1:113" s="112" customFormat="1" x14ac:dyDescent="0.2">
      <c r="A130" s="30" t="s">
        <v>56</v>
      </c>
      <c r="B130" s="155"/>
      <c r="C130" s="151" t="s">
        <v>3254</v>
      </c>
      <c r="D130" s="52"/>
      <c r="E130" s="157"/>
      <c r="F130" s="53" t="s">
        <v>5133</v>
      </c>
      <c r="G130" s="54" t="s">
        <v>16</v>
      </c>
      <c r="H130" s="55">
        <v>1</v>
      </c>
      <c r="I130" s="56"/>
      <c r="J130" s="57"/>
      <c r="K130" s="58"/>
      <c r="L130" s="56">
        <v>85000</v>
      </c>
      <c r="M130" s="56">
        <f>IF(ISNUMBER(H130),L130*H130,IF(ISNUMBER(J130),J130,IF(J130="RATE ONLY",LOWER("RATE ONLY")," ")))</f>
        <v>85000</v>
      </c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11"/>
      <c r="CO130" s="111"/>
      <c r="CP130" s="111"/>
      <c r="CQ130" s="111"/>
      <c r="CR130" s="111"/>
      <c r="CS130" s="111"/>
      <c r="CT130" s="111"/>
      <c r="CU130" s="111"/>
      <c r="CV130" s="111"/>
      <c r="CW130" s="111"/>
      <c r="CX130" s="111"/>
      <c r="CY130" s="111"/>
      <c r="CZ130" s="111"/>
      <c r="DA130" s="111"/>
      <c r="DB130" s="111"/>
      <c r="DC130" s="111"/>
      <c r="DD130" s="111"/>
      <c r="DE130" s="111"/>
      <c r="DF130" s="111"/>
      <c r="DG130" s="111"/>
      <c r="DH130" s="111"/>
      <c r="DI130" s="111"/>
    </row>
    <row r="131" spans="1:113" s="112" customFormat="1" x14ac:dyDescent="0.2">
      <c r="A131" s="30"/>
      <c r="B131" s="42"/>
      <c r="C131" s="51"/>
      <c r="D131" s="52"/>
      <c r="E131" s="51"/>
      <c r="F131" s="53"/>
      <c r="G131" s="103"/>
      <c r="H131" s="45"/>
      <c r="I131" s="104"/>
      <c r="J131" s="105"/>
      <c r="K131" s="48"/>
      <c r="L131" s="106"/>
      <c r="M131" s="104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11"/>
      <c r="CO131" s="111"/>
      <c r="CP131" s="111"/>
      <c r="CQ131" s="111"/>
      <c r="CR131" s="111"/>
      <c r="CS131" s="111"/>
      <c r="CT131" s="111"/>
      <c r="CU131" s="111"/>
      <c r="CV131" s="111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</row>
    <row r="132" spans="1:113" s="112" customFormat="1" x14ac:dyDescent="0.2">
      <c r="A132" s="30" t="s">
        <v>56</v>
      </c>
      <c r="B132" s="155"/>
      <c r="C132" s="151" t="s">
        <v>3255</v>
      </c>
      <c r="D132" s="52"/>
      <c r="E132" s="157"/>
      <c r="F132" s="53" t="s">
        <v>4405</v>
      </c>
      <c r="G132" s="54"/>
      <c r="H132" s="55"/>
      <c r="I132" s="56"/>
      <c r="J132" s="57"/>
      <c r="K132" s="58"/>
      <c r="L132" s="56"/>
      <c r="M132" s="56" t="str">
        <f>IF(ISNUMBER(H132),L132*H132,IF(ISNUMBER(J132),J132,IF(J132="RATE ONLY",LOWER("RATE ONLY")," ")))</f>
        <v xml:space="preserve"> </v>
      </c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11"/>
      <c r="CO132" s="111"/>
      <c r="CP132" s="111"/>
      <c r="CQ132" s="111"/>
      <c r="CR132" s="111"/>
      <c r="CS132" s="111"/>
      <c r="CT132" s="111"/>
      <c r="CU132" s="111"/>
      <c r="CV132" s="111"/>
      <c r="CW132" s="111"/>
      <c r="CX132" s="111"/>
      <c r="CY132" s="111"/>
      <c r="CZ132" s="111"/>
      <c r="DA132" s="111"/>
      <c r="DB132" s="111"/>
      <c r="DC132" s="111"/>
      <c r="DD132" s="111"/>
      <c r="DE132" s="111"/>
      <c r="DF132" s="111"/>
      <c r="DG132" s="111"/>
      <c r="DH132" s="111"/>
      <c r="DI132" s="111"/>
    </row>
    <row r="133" spans="1:113" s="112" customFormat="1" x14ac:dyDescent="0.2">
      <c r="A133" s="30"/>
      <c r="B133" s="42"/>
      <c r="C133" s="51"/>
      <c r="D133" s="52"/>
      <c r="E133" s="51"/>
      <c r="F133" s="53"/>
      <c r="G133" s="103"/>
      <c r="H133" s="45"/>
      <c r="I133" s="104"/>
      <c r="J133" s="105"/>
      <c r="K133" s="48"/>
      <c r="L133" s="106"/>
      <c r="M133" s="104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11"/>
      <c r="CO133" s="111"/>
      <c r="CP133" s="111"/>
      <c r="CQ133" s="111"/>
      <c r="CR133" s="111"/>
      <c r="CS133" s="111"/>
      <c r="CT133" s="111"/>
      <c r="CU133" s="111"/>
      <c r="CV133" s="111"/>
      <c r="CW133" s="111"/>
      <c r="CX133" s="111"/>
      <c r="CY133" s="111"/>
      <c r="CZ133" s="111"/>
      <c r="DA133" s="111"/>
      <c r="DB133" s="111"/>
      <c r="DC133" s="111"/>
      <c r="DD133" s="111"/>
      <c r="DE133" s="111"/>
      <c r="DF133" s="111"/>
      <c r="DG133" s="111"/>
      <c r="DH133" s="111"/>
      <c r="DI133" s="111"/>
    </row>
    <row r="134" spans="1:113" s="112" customFormat="1" x14ac:dyDescent="0.2">
      <c r="A134" s="30" t="s">
        <v>59</v>
      </c>
      <c r="B134" s="155"/>
      <c r="C134" s="151"/>
      <c r="D134" s="52" t="s">
        <v>3850</v>
      </c>
      <c r="E134" s="157"/>
      <c r="F134" s="53" t="s">
        <v>4783</v>
      </c>
      <c r="G134" s="54"/>
      <c r="H134" s="55"/>
      <c r="I134" s="56"/>
      <c r="J134" s="57"/>
      <c r="K134" s="58"/>
      <c r="L134" s="56"/>
      <c r="M134" s="56" t="str">
        <f>IF(ISNUMBER(H134),L134*H134,IF(ISNUMBER(J134),J134,IF(J134="RATE ONLY",LOWER("RATE ONLY")," ")))</f>
        <v xml:space="preserve"> </v>
      </c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11"/>
      <c r="CO134" s="111"/>
      <c r="CP134" s="111"/>
      <c r="CQ134" s="111"/>
      <c r="CR134" s="111"/>
      <c r="CS134" s="111"/>
      <c r="CT134" s="111"/>
      <c r="CU134" s="111"/>
      <c r="CV134" s="111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1"/>
      <c r="DG134" s="111"/>
      <c r="DH134" s="111"/>
      <c r="DI134" s="111"/>
    </row>
    <row r="135" spans="1:113" s="112" customFormat="1" x14ac:dyDescent="0.2">
      <c r="A135" s="30"/>
      <c r="B135" s="42"/>
      <c r="C135" s="51"/>
      <c r="D135" s="52"/>
      <c r="E135" s="51"/>
      <c r="F135" s="53"/>
      <c r="G135" s="103"/>
      <c r="H135" s="45"/>
      <c r="I135" s="104"/>
      <c r="J135" s="105"/>
      <c r="K135" s="48"/>
      <c r="L135" s="106"/>
      <c r="M135" s="104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11"/>
      <c r="CO135" s="111"/>
      <c r="CP135" s="111"/>
      <c r="CQ135" s="111"/>
      <c r="CR135" s="111"/>
      <c r="CS135" s="111"/>
      <c r="CT135" s="111"/>
      <c r="CU135" s="111"/>
      <c r="CV135" s="111"/>
      <c r="CW135" s="111"/>
      <c r="CX135" s="111"/>
      <c r="CY135" s="111"/>
      <c r="CZ135" s="111"/>
      <c r="DA135" s="111"/>
      <c r="DB135" s="111"/>
      <c r="DC135" s="111"/>
      <c r="DD135" s="111"/>
      <c r="DE135" s="111"/>
      <c r="DF135" s="111"/>
      <c r="DG135" s="111"/>
      <c r="DH135" s="111"/>
      <c r="DI135" s="111"/>
    </row>
    <row r="136" spans="1:113" s="112" customFormat="1" x14ac:dyDescent="0.2">
      <c r="A136" s="30" t="s">
        <v>57</v>
      </c>
      <c r="B136" s="155"/>
      <c r="C136" s="151"/>
      <c r="D136" s="52"/>
      <c r="E136" s="157" t="s">
        <v>3878</v>
      </c>
      <c r="F136" s="53" t="s">
        <v>4786</v>
      </c>
      <c r="G136" s="54" t="s">
        <v>99</v>
      </c>
      <c r="H136" s="55">
        <v>9</v>
      </c>
      <c r="I136" s="56"/>
      <c r="J136" s="57"/>
      <c r="K136" s="58"/>
      <c r="L136" s="56">
        <v>2500</v>
      </c>
      <c r="M136" s="56">
        <f>IF(ISNUMBER(H136),L136*H136,IF(ISNUMBER(J136),J136,IF(J136="RATE ONLY",LOWER("RATE ONLY")," ")))</f>
        <v>22500</v>
      </c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1"/>
      <c r="AU136" s="111"/>
      <c r="AV136" s="111"/>
      <c r="AW136" s="111"/>
      <c r="AX136" s="111"/>
      <c r="AY136" s="111"/>
      <c r="AZ136" s="111"/>
      <c r="BA136" s="111"/>
      <c r="BB136" s="111"/>
      <c r="BC136" s="111"/>
      <c r="BD136" s="111"/>
      <c r="BE136" s="111"/>
      <c r="BF136" s="111"/>
      <c r="BG136" s="111"/>
      <c r="BH136" s="111"/>
      <c r="BI136" s="111"/>
      <c r="BJ136" s="111"/>
      <c r="BK136" s="111"/>
      <c r="BL136" s="111"/>
      <c r="BM136" s="111"/>
      <c r="BN136" s="111"/>
      <c r="BO136" s="111"/>
      <c r="BP136" s="111"/>
      <c r="BQ136" s="111"/>
      <c r="BR136" s="111"/>
      <c r="BS136" s="111"/>
      <c r="BT136" s="111"/>
      <c r="BU136" s="111"/>
      <c r="BV136" s="111"/>
      <c r="BW136" s="111"/>
      <c r="BX136" s="111"/>
      <c r="BY136" s="111"/>
      <c r="BZ136" s="111"/>
      <c r="CA136" s="111"/>
      <c r="CB136" s="111"/>
      <c r="CC136" s="111"/>
      <c r="CD136" s="111"/>
      <c r="CE136" s="111"/>
      <c r="CF136" s="111"/>
      <c r="CG136" s="111"/>
      <c r="CH136" s="111"/>
      <c r="CI136" s="111"/>
      <c r="CJ136" s="111"/>
      <c r="CK136" s="111"/>
      <c r="CL136" s="111"/>
      <c r="CM136" s="111"/>
      <c r="CN136" s="111"/>
      <c r="CO136" s="111"/>
      <c r="CP136" s="111"/>
      <c r="CQ136" s="111"/>
      <c r="CR136" s="111"/>
      <c r="CS136" s="111"/>
      <c r="CT136" s="111"/>
      <c r="CU136" s="111"/>
      <c r="CV136" s="111"/>
      <c r="CW136" s="111"/>
      <c r="CX136" s="111"/>
      <c r="CY136" s="111"/>
      <c r="CZ136" s="111"/>
      <c r="DA136" s="111"/>
      <c r="DB136" s="111"/>
      <c r="DC136" s="111"/>
      <c r="DD136" s="111"/>
      <c r="DE136" s="111"/>
      <c r="DF136" s="111"/>
      <c r="DG136" s="111"/>
      <c r="DH136" s="111"/>
      <c r="DI136" s="111"/>
    </row>
    <row r="137" spans="1:113" s="112" customFormat="1" x14ac:dyDescent="0.2">
      <c r="A137" s="30"/>
      <c r="B137" s="42"/>
      <c r="C137" s="51"/>
      <c r="D137" s="52"/>
      <c r="E137" s="51"/>
      <c r="F137" s="53"/>
      <c r="G137" s="103"/>
      <c r="H137" s="45"/>
      <c r="I137" s="104"/>
      <c r="J137" s="105"/>
      <c r="K137" s="48"/>
      <c r="L137" s="106"/>
      <c r="M137" s="104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  <c r="BY137" s="111"/>
      <c r="BZ137" s="111"/>
      <c r="CA137" s="111"/>
      <c r="CB137" s="111"/>
      <c r="CC137" s="111"/>
      <c r="CD137" s="111"/>
      <c r="CE137" s="111"/>
      <c r="CF137" s="111"/>
      <c r="CG137" s="111"/>
      <c r="CH137" s="111"/>
      <c r="CI137" s="111"/>
      <c r="CJ137" s="111"/>
      <c r="CK137" s="111"/>
      <c r="CL137" s="111"/>
      <c r="CM137" s="111"/>
      <c r="CN137" s="111"/>
      <c r="CO137" s="111"/>
      <c r="CP137" s="111"/>
      <c r="CQ137" s="111"/>
      <c r="CR137" s="111"/>
      <c r="CS137" s="111"/>
      <c r="CT137" s="111"/>
      <c r="CU137" s="111"/>
      <c r="CV137" s="111"/>
      <c r="CW137" s="111"/>
      <c r="CX137" s="111"/>
      <c r="CY137" s="111"/>
      <c r="CZ137" s="111"/>
      <c r="DA137" s="111"/>
      <c r="DB137" s="111"/>
      <c r="DC137" s="111"/>
      <c r="DD137" s="111"/>
      <c r="DE137" s="111"/>
      <c r="DF137" s="111"/>
      <c r="DG137" s="111"/>
      <c r="DH137" s="111"/>
      <c r="DI137" s="111"/>
    </row>
    <row r="138" spans="1:113" s="112" customFormat="1" x14ac:dyDescent="0.2">
      <c r="A138" s="30" t="s">
        <v>59</v>
      </c>
      <c r="B138" s="155"/>
      <c r="C138" s="151"/>
      <c r="D138" s="52" t="s">
        <v>3851</v>
      </c>
      <c r="E138" s="157"/>
      <c r="F138" s="53" t="s">
        <v>4781</v>
      </c>
      <c r="G138" s="54"/>
      <c r="H138" s="55"/>
      <c r="I138" s="56"/>
      <c r="J138" s="57"/>
      <c r="K138" s="58"/>
      <c r="L138" s="56"/>
      <c r="M138" s="56" t="str">
        <f>IF(ISNUMBER(H138),L138*H138,IF(ISNUMBER(J138),J138,IF(J138="RATE ONLY",LOWER("RATE ONLY")," ")))</f>
        <v xml:space="preserve"> </v>
      </c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111"/>
      <c r="AM138" s="111"/>
      <c r="AN138" s="111"/>
      <c r="AO138" s="111"/>
      <c r="AP138" s="111"/>
      <c r="AQ138" s="111"/>
      <c r="AR138" s="111"/>
      <c r="AS138" s="111"/>
      <c r="AT138" s="111"/>
      <c r="AU138" s="111"/>
      <c r="AV138" s="111"/>
      <c r="AW138" s="111"/>
      <c r="AX138" s="111"/>
      <c r="AY138" s="111"/>
      <c r="AZ138" s="111"/>
      <c r="BA138" s="111"/>
      <c r="BB138" s="111"/>
      <c r="BC138" s="111"/>
      <c r="BD138" s="111"/>
      <c r="BE138" s="111"/>
      <c r="BF138" s="111"/>
      <c r="BG138" s="111"/>
      <c r="BH138" s="111"/>
      <c r="BI138" s="111"/>
      <c r="BJ138" s="111"/>
      <c r="BK138" s="111"/>
      <c r="BL138" s="111"/>
      <c r="BM138" s="111"/>
      <c r="BN138" s="111"/>
      <c r="BO138" s="111"/>
      <c r="BP138" s="111"/>
      <c r="BQ138" s="111"/>
      <c r="BR138" s="111"/>
      <c r="BS138" s="111"/>
      <c r="BT138" s="111"/>
      <c r="BU138" s="111"/>
      <c r="BV138" s="111"/>
      <c r="BW138" s="111"/>
      <c r="BX138" s="111"/>
      <c r="BY138" s="111"/>
      <c r="BZ138" s="111"/>
      <c r="CA138" s="111"/>
      <c r="CB138" s="111"/>
      <c r="CC138" s="111"/>
      <c r="CD138" s="111"/>
      <c r="CE138" s="111"/>
      <c r="CF138" s="111"/>
      <c r="CG138" s="111"/>
      <c r="CH138" s="111"/>
      <c r="CI138" s="111"/>
      <c r="CJ138" s="111"/>
      <c r="CK138" s="111"/>
      <c r="CL138" s="111"/>
      <c r="CM138" s="111"/>
      <c r="CN138" s="111"/>
      <c r="CO138" s="111"/>
      <c r="CP138" s="111"/>
      <c r="CQ138" s="111"/>
      <c r="CR138" s="111"/>
      <c r="CS138" s="111"/>
      <c r="CT138" s="111"/>
      <c r="CU138" s="111"/>
      <c r="CV138" s="111"/>
      <c r="CW138" s="111"/>
      <c r="CX138" s="111"/>
      <c r="CY138" s="111"/>
      <c r="CZ138" s="111"/>
      <c r="DA138" s="111"/>
      <c r="DB138" s="111"/>
      <c r="DC138" s="111"/>
      <c r="DD138" s="111"/>
      <c r="DE138" s="111"/>
      <c r="DF138" s="111"/>
      <c r="DG138" s="111"/>
      <c r="DH138" s="111"/>
      <c r="DI138" s="111"/>
    </row>
    <row r="139" spans="1:113" s="112" customFormat="1" x14ac:dyDescent="0.2">
      <c r="A139" s="30"/>
      <c r="B139" s="42"/>
      <c r="C139" s="51"/>
      <c r="D139" s="52"/>
      <c r="E139" s="51"/>
      <c r="F139" s="53"/>
      <c r="G139" s="103"/>
      <c r="H139" s="45"/>
      <c r="I139" s="104"/>
      <c r="J139" s="105"/>
      <c r="K139" s="48"/>
      <c r="L139" s="106"/>
      <c r="M139" s="104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111"/>
      <c r="AM139" s="111"/>
      <c r="AN139" s="111"/>
      <c r="AO139" s="111"/>
      <c r="AP139" s="111"/>
      <c r="AQ139" s="111"/>
      <c r="AR139" s="111"/>
      <c r="AS139" s="111"/>
      <c r="AT139" s="111"/>
      <c r="AU139" s="111"/>
      <c r="AV139" s="111"/>
      <c r="AW139" s="111"/>
      <c r="AX139" s="111"/>
      <c r="AY139" s="111"/>
      <c r="AZ139" s="111"/>
      <c r="BA139" s="111"/>
      <c r="BB139" s="111"/>
      <c r="BC139" s="111"/>
      <c r="BD139" s="111"/>
      <c r="BE139" s="111"/>
      <c r="BF139" s="111"/>
      <c r="BG139" s="111"/>
      <c r="BH139" s="111"/>
      <c r="BI139" s="111"/>
      <c r="BJ139" s="111"/>
      <c r="BK139" s="111"/>
      <c r="BL139" s="111"/>
      <c r="BM139" s="111"/>
      <c r="BN139" s="111"/>
      <c r="BO139" s="111"/>
      <c r="BP139" s="111"/>
      <c r="BQ139" s="111"/>
      <c r="BR139" s="111"/>
      <c r="BS139" s="111"/>
      <c r="BT139" s="111"/>
      <c r="BU139" s="111"/>
      <c r="BV139" s="111"/>
      <c r="BW139" s="111"/>
      <c r="BX139" s="111"/>
      <c r="BY139" s="111"/>
      <c r="BZ139" s="111"/>
      <c r="CA139" s="111"/>
      <c r="CB139" s="111"/>
      <c r="CC139" s="111"/>
      <c r="CD139" s="111"/>
      <c r="CE139" s="111"/>
      <c r="CF139" s="111"/>
      <c r="CG139" s="111"/>
      <c r="CH139" s="111"/>
      <c r="CI139" s="111"/>
      <c r="CJ139" s="111"/>
      <c r="CK139" s="111"/>
      <c r="CL139" s="111"/>
      <c r="CM139" s="111"/>
      <c r="CN139" s="111"/>
      <c r="CO139" s="111"/>
      <c r="CP139" s="111"/>
      <c r="CQ139" s="111"/>
      <c r="CR139" s="111"/>
      <c r="CS139" s="111"/>
      <c r="CT139" s="111"/>
      <c r="CU139" s="111"/>
      <c r="CV139" s="111"/>
      <c r="CW139" s="111"/>
      <c r="CX139" s="111"/>
      <c r="CY139" s="111"/>
      <c r="CZ139" s="111"/>
      <c r="DA139" s="111"/>
      <c r="DB139" s="111"/>
      <c r="DC139" s="111"/>
      <c r="DD139" s="111"/>
      <c r="DE139" s="111"/>
      <c r="DF139" s="111"/>
      <c r="DG139" s="111"/>
      <c r="DH139" s="111"/>
      <c r="DI139" s="111"/>
    </row>
    <row r="140" spans="1:113" s="112" customFormat="1" x14ac:dyDescent="0.2">
      <c r="A140" s="30" t="s">
        <v>57</v>
      </c>
      <c r="B140" s="155"/>
      <c r="C140" s="151"/>
      <c r="D140" s="52"/>
      <c r="E140" s="157" t="s">
        <v>3878</v>
      </c>
      <c r="F140" s="53" t="s">
        <v>4787</v>
      </c>
      <c r="G140" s="54" t="s">
        <v>99</v>
      </c>
      <c r="H140" s="55">
        <v>1</v>
      </c>
      <c r="I140" s="56"/>
      <c r="J140" s="57"/>
      <c r="K140" s="58"/>
      <c r="L140" s="56">
        <v>3400</v>
      </c>
      <c r="M140" s="56">
        <f>IF(ISNUMBER(H140),L140*H140,IF(ISNUMBER(J140),J140,IF(J140="RATE ONLY",LOWER("RATE ONLY")," ")))</f>
        <v>3400</v>
      </c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11"/>
      <c r="CO140" s="111"/>
      <c r="CP140" s="111"/>
      <c r="CQ140" s="111"/>
      <c r="CR140" s="111"/>
      <c r="CS140" s="111"/>
      <c r="CT140" s="111"/>
      <c r="CU140" s="111"/>
      <c r="CV140" s="111"/>
      <c r="CW140" s="111"/>
      <c r="CX140" s="111"/>
      <c r="CY140" s="111"/>
      <c r="CZ140" s="111"/>
      <c r="DA140" s="111"/>
      <c r="DB140" s="111"/>
      <c r="DC140" s="111"/>
      <c r="DD140" s="111"/>
      <c r="DE140" s="111"/>
      <c r="DF140" s="111"/>
      <c r="DG140" s="111"/>
      <c r="DH140" s="111"/>
      <c r="DI140" s="111"/>
    </row>
    <row r="141" spans="1:113" s="112" customFormat="1" x14ac:dyDescent="0.2">
      <c r="A141" s="30"/>
      <c r="B141" s="42"/>
      <c r="C141" s="51"/>
      <c r="D141" s="52"/>
      <c r="E141" s="51"/>
      <c r="F141" s="53"/>
      <c r="G141" s="103"/>
      <c r="H141" s="45"/>
      <c r="I141" s="104"/>
      <c r="J141" s="105"/>
      <c r="K141" s="48"/>
      <c r="L141" s="106"/>
      <c r="M141" s="104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11"/>
      <c r="CO141" s="111"/>
      <c r="CP141" s="111"/>
      <c r="CQ141" s="111"/>
      <c r="CR141" s="111"/>
      <c r="CS141" s="111"/>
      <c r="CT141" s="111"/>
      <c r="CU141" s="111"/>
      <c r="CV141" s="111"/>
      <c r="CW141" s="111"/>
      <c r="CX141" s="111"/>
      <c r="CY141" s="111"/>
      <c r="CZ141" s="111"/>
      <c r="DA141" s="111"/>
      <c r="DB141" s="111"/>
      <c r="DC141" s="111"/>
      <c r="DD141" s="111"/>
      <c r="DE141" s="111"/>
      <c r="DF141" s="111"/>
      <c r="DG141" s="111"/>
      <c r="DH141" s="111"/>
      <c r="DI141" s="111"/>
    </row>
    <row r="142" spans="1:113" s="112" customFormat="1" ht="24" x14ac:dyDescent="0.2">
      <c r="A142" s="30" t="s">
        <v>55</v>
      </c>
      <c r="B142" s="150" t="s">
        <v>3261</v>
      </c>
      <c r="C142" s="151"/>
      <c r="D142" s="52"/>
      <c r="E142" s="157"/>
      <c r="F142" s="43" t="s">
        <v>3262</v>
      </c>
      <c r="G142" s="54" t="s">
        <v>99</v>
      </c>
      <c r="H142" s="55">
        <v>81</v>
      </c>
      <c r="I142" s="56"/>
      <c r="J142" s="57"/>
      <c r="K142" s="58"/>
      <c r="L142" s="56">
        <v>145</v>
      </c>
      <c r="M142" s="56">
        <f>IF(ISNUMBER(H142),L142*H142,IF(ISNUMBER(J142),J142,IF(J142="RATE ONLY",LOWER("RATE ONLY")," ")))</f>
        <v>11745</v>
      </c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</row>
    <row r="143" spans="1:113" s="112" customFormat="1" x14ac:dyDescent="0.2">
      <c r="A143" s="30"/>
      <c r="B143" s="42"/>
      <c r="C143" s="51"/>
      <c r="D143" s="52"/>
      <c r="E143" s="51"/>
      <c r="F143" s="53"/>
      <c r="G143" s="103"/>
      <c r="H143" s="45"/>
      <c r="I143" s="104"/>
      <c r="J143" s="105"/>
      <c r="K143" s="48"/>
      <c r="L143" s="106"/>
      <c r="M143" s="104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</row>
    <row r="144" spans="1:113" s="112" customFormat="1" ht="24" x14ac:dyDescent="0.2">
      <c r="A144" s="30" t="s">
        <v>55</v>
      </c>
      <c r="B144" s="150" t="s">
        <v>3263</v>
      </c>
      <c r="C144" s="151"/>
      <c r="D144" s="52"/>
      <c r="E144" s="157"/>
      <c r="F144" s="43" t="s">
        <v>3264</v>
      </c>
      <c r="G144" s="54" t="s">
        <v>99</v>
      </c>
      <c r="H144" s="55">
        <v>150</v>
      </c>
      <c r="I144" s="56"/>
      <c r="J144" s="57"/>
      <c r="K144" s="58"/>
      <c r="L144" s="56">
        <v>650</v>
      </c>
      <c r="M144" s="56">
        <f>IF(ISNUMBER(H144),L144*H144,IF(ISNUMBER(J144),J144,IF(J144="RATE ONLY",LOWER("RATE ONLY")," ")))</f>
        <v>97500</v>
      </c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</row>
    <row r="145" spans="1:113" s="112" customFormat="1" x14ac:dyDescent="0.2">
      <c r="A145" s="30"/>
      <c r="B145" s="42"/>
      <c r="C145" s="51"/>
      <c r="D145" s="52"/>
      <c r="E145" s="51"/>
      <c r="F145" s="53"/>
      <c r="G145" s="103"/>
      <c r="H145" s="45"/>
      <c r="I145" s="104"/>
      <c r="J145" s="105"/>
      <c r="K145" s="48"/>
      <c r="L145" s="106"/>
      <c r="M145" s="104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</row>
    <row r="146" spans="1:113" s="112" customFormat="1" ht="36" hidden="1" x14ac:dyDescent="0.2">
      <c r="A146" s="30" t="s">
        <v>55</v>
      </c>
      <c r="B146" s="150" t="s">
        <v>3265</v>
      </c>
      <c r="C146" s="151"/>
      <c r="D146" s="52"/>
      <c r="E146" s="157"/>
      <c r="F146" s="43" t="s">
        <v>3268</v>
      </c>
      <c r="G146" s="54"/>
      <c r="H146" s="55"/>
      <c r="I146" s="56"/>
      <c r="J146" s="57"/>
      <c r="K146" s="58"/>
      <c r="L146" s="56"/>
      <c r="M146" s="56" t="str">
        <f>IF(ISNUMBER(H146),L146*H146,IF(ISNUMBER(J146),J146,IF(J146="RATE ONLY",LOWER("RATE ONLY")," ")))</f>
        <v xml:space="preserve"> </v>
      </c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</row>
    <row r="147" spans="1:113" s="112" customFormat="1" hidden="1" x14ac:dyDescent="0.2">
      <c r="A147" s="30"/>
      <c r="B147" s="42"/>
      <c r="C147" s="51"/>
      <c r="D147" s="52"/>
      <c r="E147" s="51"/>
      <c r="F147" s="53"/>
      <c r="G147" s="103"/>
      <c r="H147" s="45"/>
      <c r="I147" s="104"/>
      <c r="J147" s="105"/>
      <c r="K147" s="48"/>
      <c r="L147" s="106"/>
      <c r="M147" s="104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</row>
    <row r="148" spans="1:113" s="112" customFormat="1" hidden="1" x14ac:dyDescent="0.2">
      <c r="A148" s="30" t="s">
        <v>3</v>
      </c>
      <c r="B148" s="166"/>
      <c r="C148" s="167" t="s">
        <v>3266</v>
      </c>
      <c r="D148" s="168"/>
      <c r="E148" s="159"/>
      <c r="F148" s="161" t="s">
        <v>4165</v>
      </c>
      <c r="G148" s="162" t="s">
        <v>2</v>
      </c>
      <c r="H148" s="163"/>
      <c r="I148" s="164"/>
      <c r="J148" s="165"/>
      <c r="K148" s="58"/>
      <c r="L148" s="56"/>
      <c r="M148" s="56" t="str">
        <f t="shared" ref="M148:M149" si="2">IF(ISNUMBER(H148),L148*H148,IF(ISNUMBER(J148),J148,IF(J148="RATE ONLY",LOWER("RATE ONLY")," ")))</f>
        <v xml:space="preserve"> </v>
      </c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</row>
    <row r="149" spans="1:113" s="112" customFormat="1" ht="22.8" hidden="1" x14ac:dyDescent="0.2">
      <c r="A149" s="30" t="s">
        <v>3</v>
      </c>
      <c r="B149" s="166"/>
      <c r="C149" s="167" t="s">
        <v>3267</v>
      </c>
      <c r="D149" s="168"/>
      <c r="E149" s="159"/>
      <c r="F149" s="161" t="s">
        <v>4166</v>
      </c>
      <c r="G149" s="162" t="s">
        <v>2</v>
      </c>
      <c r="H149" s="163"/>
      <c r="I149" s="164"/>
      <c r="J149" s="165"/>
      <c r="K149" s="58"/>
      <c r="L149" s="56"/>
      <c r="M149" s="56" t="str">
        <f t="shared" si="2"/>
        <v xml:space="preserve"> </v>
      </c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</row>
    <row r="150" spans="1:113" s="112" customFormat="1" ht="24" hidden="1" x14ac:dyDescent="0.2">
      <c r="A150" s="30" t="s">
        <v>55</v>
      </c>
      <c r="B150" s="150" t="s">
        <v>3269</v>
      </c>
      <c r="C150" s="151"/>
      <c r="D150" s="52"/>
      <c r="E150" s="157"/>
      <c r="F150" s="43" t="s">
        <v>4167</v>
      </c>
      <c r="G150" s="54" t="s">
        <v>16</v>
      </c>
      <c r="H150" s="55"/>
      <c r="I150" s="56"/>
      <c r="J150" s="57"/>
      <c r="K150" s="58"/>
      <c r="L150" s="56"/>
      <c r="M150" s="56" t="str">
        <f>IF(ISNUMBER(H150),L150*H150,IF(ISNUMBER(J150),J150,IF(J150="RATE ONLY",LOWER("RATE ONLY")," ")))</f>
        <v xml:space="preserve"> </v>
      </c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</row>
    <row r="151" spans="1:113" s="112" customFormat="1" hidden="1" x14ac:dyDescent="0.2">
      <c r="A151" s="30"/>
      <c r="B151" s="42"/>
      <c r="C151" s="51"/>
      <c r="D151" s="52"/>
      <c r="E151" s="51"/>
      <c r="F151" s="53"/>
      <c r="G151" s="103"/>
      <c r="H151" s="45"/>
      <c r="I151" s="104"/>
      <c r="J151" s="105"/>
      <c r="K151" s="48"/>
      <c r="L151" s="106"/>
      <c r="M151" s="104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</row>
    <row r="152" spans="1:113" s="112" customFormat="1" ht="12" x14ac:dyDescent="0.2">
      <c r="A152" s="30" t="s">
        <v>55</v>
      </c>
      <c r="B152" s="150" t="s">
        <v>3270</v>
      </c>
      <c r="C152" s="151"/>
      <c r="D152" s="52"/>
      <c r="E152" s="157"/>
      <c r="F152" s="43" t="s">
        <v>3276</v>
      </c>
      <c r="G152" s="54"/>
      <c r="H152" s="55"/>
      <c r="I152" s="56"/>
      <c r="J152" s="57"/>
      <c r="K152" s="58"/>
      <c r="L152" s="56"/>
      <c r="M152" s="56" t="str">
        <f>IF(ISNUMBER(H152),L152*H152,IF(ISNUMBER(J152),J152,IF(J152="RATE ONLY",LOWER("RATE ONLY")," ")))</f>
        <v xml:space="preserve"> </v>
      </c>
      <c r="N152" s="172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</row>
    <row r="153" spans="1:113" s="112" customFormat="1" x14ac:dyDescent="0.2">
      <c r="A153" s="30"/>
      <c r="B153" s="42"/>
      <c r="C153" s="51"/>
      <c r="D153" s="52"/>
      <c r="E153" s="51"/>
      <c r="F153" s="53"/>
      <c r="G153" s="103"/>
      <c r="H153" s="45"/>
      <c r="I153" s="104"/>
      <c r="J153" s="105"/>
      <c r="K153" s="48"/>
      <c r="L153" s="106"/>
      <c r="M153" s="104"/>
      <c r="N153" s="172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</row>
    <row r="154" spans="1:113" s="112" customFormat="1" x14ac:dyDescent="0.2">
      <c r="A154" s="30" t="s">
        <v>56</v>
      </c>
      <c r="B154" s="155"/>
      <c r="C154" s="151" t="s">
        <v>3271</v>
      </c>
      <c r="D154" s="52"/>
      <c r="E154" s="157"/>
      <c r="F154" s="53" t="s">
        <v>3257</v>
      </c>
      <c r="G154" s="54" t="s">
        <v>16</v>
      </c>
      <c r="H154" s="55">
        <v>44</v>
      </c>
      <c r="I154" s="56"/>
      <c r="J154" s="57"/>
      <c r="K154" s="58"/>
      <c r="L154" s="56">
        <v>1100</v>
      </c>
      <c r="M154" s="56">
        <f>IF(ISNUMBER(H154),L154*H154,IF(ISNUMBER(J154),J154,IF(J154="RATE ONLY",LOWER("RATE ONLY")," ")))</f>
        <v>48400</v>
      </c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</row>
    <row r="155" spans="1:113" s="112" customFormat="1" x14ac:dyDescent="0.2">
      <c r="A155" s="30"/>
      <c r="B155" s="42"/>
      <c r="C155" s="51"/>
      <c r="D155" s="52"/>
      <c r="E155" s="51"/>
      <c r="F155" s="53"/>
      <c r="G155" s="103"/>
      <c r="H155" s="45"/>
      <c r="I155" s="104"/>
      <c r="J155" s="105"/>
      <c r="K155" s="48"/>
      <c r="L155" s="106"/>
      <c r="M155" s="104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/>
      <c r="BA155" s="111"/>
      <c r="BB155" s="111"/>
      <c r="BC155" s="111"/>
      <c r="BD155" s="111"/>
      <c r="BE155" s="111"/>
      <c r="BF155" s="111"/>
      <c r="BG155" s="111"/>
      <c r="BH155" s="111"/>
      <c r="BI155" s="111"/>
      <c r="BJ155" s="111"/>
      <c r="BK155" s="111"/>
      <c r="BL155" s="111"/>
      <c r="BM155" s="111"/>
      <c r="BN155" s="111"/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</row>
    <row r="156" spans="1:113" s="112" customFormat="1" hidden="1" x14ac:dyDescent="0.2">
      <c r="A156" s="30" t="s">
        <v>56</v>
      </c>
      <c r="B156" s="155"/>
      <c r="C156" s="151" t="s">
        <v>3272</v>
      </c>
      <c r="D156" s="52"/>
      <c r="E156" s="157"/>
      <c r="F156" s="53" t="s">
        <v>3258</v>
      </c>
      <c r="G156" s="54" t="s">
        <v>16</v>
      </c>
      <c r="H156" s="55"/>
      <c r="I156" s="56"/>
      <c r="J156" s="57"/>
      <c r="K156" s="58"/>
      <c r="L156" s="56"/>
      <c r="M156" s="56" t="str">
        <f>IF(ISNUMBER(H156),L156*H156,IF(ISNUMBER(J156),J156,IF(J156="RATE ONLY",LOWER("RATE ONLY")," ")))</f>
        <v xml:space="preserve"> </v>
      </c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  <c r="BH156" s="111"/>
      <c r="BI156" s="111"/>
      <c r="BJ156" s="111"/>
      <c r="BK156" s="111"/>
      <c r="BL156" s="111"/>
      <c r="BM156" s="111"/>
      <c r="BN156" s="111"/>
      <c r="BO156" s="111"/>
      <c r="BP156" s="111"/>
      <c r="BQ156" s="111"/>
      <c r="BR156" s="111"/>
      <c r="BS156" s="111"/>
      <c r="BT156" s="111"/>
      <c r="BU156" s="111"/>
      <c r="BV156" s="111"/>
      <c r="BW156" s="111"/>
      <c r="BX156" s="111"/>
      <c r="BY156" s="111"/>
      <c r="BZ156" s="111"/>
      <c r="CA156" s="111"/>
      <c r="CB156" s="111"/>
      <c r="CC156" s="111"/>
      <c r="CD156" s="111"/>
      <c r="CE156" s="111"/>
      <c r="CF156" s="111"/>
      <c r="CG156" s="111"/>
      <c r="CH156" s="111"/>
      <c r="CI156" s="111"/>
      <c r="CJ156" s="111"/>
      <c r="CK156" s="111"/>
      <c r="CL156" s="111"/>
      <c r="CM156" s="111"/>
      <c r="CN156" s="111"/>
      <c r="CO156" s="111"/>
      <c r="CP156" s="111"/>
      <c r="CQ156" s="111"/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</row>
    <row r="157" spans="1:113" s="112" customFormat="1" hidden="1" x14ac:dyDescent="0.2">
      <c r="A157" s="30"/>
      <c r="B157" s="42"/>
      <c r="C157" s="51"/>
      <c r="D157" s="52"/>
      <c r="E157" s="51"/>
      <c r="F157" s="53"/>
      <c r="G157" s="103"/>
      <c r="H157" s="45"/>
      <c r="I157" s="104"/>
      <c r="J157" s="105"/>
      <c r="K157" s="48"/>
      <c r="L157" s="106"/>
      <c r="M157" s="104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11"/>
      <c r="CO157" s="111"/>
      <c r="CP157" s="111"/>
      <c r="CQ157" s="111"/>
      <c r="CR157" s="111"/>
      <c r="CS157" s="111"/>
      <c r="CT157" s="111"/>
      <c r="CU157" s="111"/>
      <c r="CV157" s="111"/>
      <c r="CW157" s="111"/>
      <c r="CX157" s="111"/>
      <c r="CY157" s="111"/>
      <c r="CZ157" s="111"/>
      <c r="DA157" s="111"/>
      <c r="DB157" s="111"/>
      <c r="DC157" s="111"/>
      <c r="DD157" s="111"/>
      <c r="DE157" s="111"/>
      <c r="DF157" s="111"/>
      <c r="DG157" s="111"/>
      <c r="DH157" s="111"/>
      <c r="DI157" s="111"/>
    </row>
    <row r="158" spans="1:113" s="112" customFormat="1" hidden="1" x14ac:dyDescent="0.2">
      <c r="A158" s="30" t="s">
        <v>56</v>
      </c>
      <c r="B158" s="155"/>
      <c r="C158" s="151" t="s">
        <v>3273</v>
      </c>
      <c r="D158" s="52"/>
      <c r="E158" s="157"/>
      <c r="F158" s="53" t="s">
        <v>3259</v>
      </c>
      <c r="G158" s="54" t="s">
        <v>16</v>
      </c>
      <c r="H158" s="55"/>
      <c r="I158" s="56"/>
      <c r="J158" s="57"/>
      <c r="K158" s="58"/>
      <c r="L158" s="56"/>
      <c r="M158" s="56" t="str">
        <f>IF(ISNUMBER(H158),L158*H158,IF(ISNUMBER(J158),J158,IF(J158="RATE ONLY",LOWER("RATE ONLY")," ")))</f>
        <v xml:space="preserve"> </v>
      </c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/>
      <c r="BB158" s="111"/>
      <c r="BC158" s="111"/>
      <c r="BD158" s="111"/>
      <c r="BE158" s="111"/>
      <c r="BF158" s="111"/>
      <c r="BG158" s="111"/>
      <c r="BH158" s="111"/>
      <c r="BI158" s="111"/>
      <c r="BJ158" s="111"/>
      <c r="BK158" s="111"/>
      <c r="BL158" s="111"/>
      <c r="BM158" s="111"/>
      <c r="BN158" s="111"/>
      <c r="BO158" s="111"/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1"/>
      <c r="CC158" s="111"/>
      <c r="CD158" s="111"/>
      <c r="CE158" s="111"/>
      <c r="CF158" s="111"/>
      <c r="CG158" s="111"/>
      <c r="CH158" s="111"/>
      <c r="CI158" s="111"/>
      <c r="CJ158" s="111"/>
      <c r="CK158" s="111"/>
      <c r="CL158" s="111"/>
      <c r="CM158" s="111"/>
      <c r="CN158" s="111"/>
      <c r="CO158" s="111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</row>
    <row r="159" spans="1:113" s="112" customFormat="1" hidden="1" x14ac:dyDescent="0.2">
      <c r="A159" s="30"/>
      <c r="B159" s="42"/>
      <c r="C159" s="51"/>
      <c r="D159" s="52"/>
      <c r="E159" s="51"/>
      <c r="F159" s="53"/>
      <c r="G159" s="103"/>
      <c r="H159" s="45"/>
      <c r="I159" s="104"/>
      <c r="J159" s="105"/>
      <c r="K159" s="48"/>
      <c r="L159" s="106"/>
      <c r="M159" s="104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11"/>
      <c r="CO159" s="111"/>
      <c r="CP159" s="111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</row>
    <row r="160" spans="1:113" s="112" customFormat="1" hidden="1" x14ac:dyDescent="0.2">
      <c r="A160" s="30" t="s">
        <v>56</v>
      </c>
      <c r="B160" s="155"/>
      <c r="C160" s="151" t="s">
        <v>3274</v>
      </c>
      <c r="D160" s="52"/>
      <c r="E160" s="157"/>
      <c r="F160" s="53" t="s">
        <v>4761</v>
      </c>
      <c r="G160" s="54" t="s">
        <v>16</v>
      </c>
      <c r="H160" s="55"/>
      <c r="I160" s="56"/>
      <c r="J160" s="57"/>
      <c r="K160" s="58"/>
      <c r="L160" s="56"/>
      <c r="M160" s="56" t="str">
        <f>IF(ISNUMBER(H160),L160*H160,IF(ISNUMBER(J160),J160,IF(J160="RATE ONLY",LOWER("RATE ONLY")," ")))</f>
        <v xml:space="preserve"> </v>
      </c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</row>
    <row r="161" spans="1:113" s="112" customFormat="1" hidden="1" x14ac:dyDescent="0.2">
      <c r="A161" s="30"/>
      <c r="B161" s="42"/>
      <c r="C161" s="51"/>
      <c r="D161" s="52"/>
      <c r="E161" s="51"/>
      <c r="F161" s="53"/>
      <c r="G161" s="103"/>
      <c r="H161" s="45"/>
      <c r="I161" s="104"/>
      <c r="J161" s="105"/>
      <c r="K161" s="48"/>
      <c r="L161" s="106"/>
      <c r="M161" s="104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/>
      <c r="BA161" s="111"/>
      <c r="BB161" s="111"/>
      <c r="BC161" s="111"/>
      <c r="BD161" s="111"/>
      <c r="BE161" s="111"/>
      <c r="BF161" s="111"/>
      <c r="BG161" s="111"/>
      <c r="BH161" s="111"/>
      <c r="BI161" s="111"/>
      <c r="BJ161" s="111"/>
      <c r="BK161" s="111"/>
      <c r="BL161" s="111"/>
      <c r="BM161" s="111"/>
      <c r="BN161" s="111"/>
      <c r="BO161" s="111"/>
      <c r="BP161" s="111"/>
      <c r="BQ161" s="111"/>
      <c r="BR161" s="111"/>
      <c r="BS161" s="111"/>
      <c r="BT161" s="111"/>
      <c r="BU161" s="111"/>
      <c r="BV161" s="111"/>
      <c r="BW161" s="111"/>
      <c r="BX161" s="111"/>
      <c r="BY161" s="111"/>
      <c r="BZ161" s="111"/>
      <c r="CA161" s="111"/>
      <c r="CB161" s="111"/>
      <c r="CC161" s="111"/>
      <c r="CD161" s="111"/>
      <c r="CE161" s="111"/>
      <c r="CF161" s="111"/>
      <c r="CG161" s="111"/>
      <c r="CH161" s="111"/>
      <c r="CI161" s="111"/>
      <c r="CJ161" s="111"/>
      <c r="CK161" s="111"/>
      <c r="CL161" s="111"/>
      <c r="CM161" s="111"/>
      <c r="CN161" s="111"/>
      <c r="CO161" s="111"/>
      <c r="CP161" s="111"/>
      <c r="CQ161" s="111"/>
      <c r="CR161" s="111"/>
      <c r="CS161" s="111"/>
      <c r="CT161" s="111"/>
      <c r="CU161" s="111"/>
      <c r="CV161" s="111"/>
      <c r="CW161" s="111"/>
      <c r="CX161" s="111"/>
      <c r="CY161" s="111"/>
      <c r="CZ161" s="111"/>
      <c r="DA161" s="111"/>
      <c r="DB161" s="111"/>
      <c r="DC161" s="111"/>
      <c r="DD161" s="111"/>
      <c r="DE161" s="111"/>
      <c r="DF161" s="111"/>
      <c r="DG161" s="111"/>
      <c r="DH161" s="111"/>
      <c r="DI161" s="111"/>
    </row>
    <row r="162" spans="1:113" s="112" customFormat="1" x14ac:dyDescent="0.2">
      <c r="A162" s="30" t="s">
        <v>56</v>
      </c>
      <c r="B162" s="155"/>
      <c r="C162" s="151" t="s">
        <v>3275</v>
      </c>
      <c r="D162" s="52"/>
      <c r="E162" s="157"/>
      <c r="F162" s="53" t="s">
        <v>4788</v>
      </c>
      <c r="G162" s="54" t="s">
        <v>16</v>
      </c>
      <c r="H162" s="55">
        <v>4</v>
      </c>
      <c r="I162" s="56"/>
      <c r="J162" s="57"/>
      <c r="K162" s="58"/>
      <c r="L162" s="56">
        <v>2500</v>
      </c>
      <c r="M162" s="56">
        <f>IF(ISNUMBER(H162),L162*H162,IF(ISNUMBER(J162),J162,IF(J162="RATE ONLY",LOWER("RATE ONLY")," ")))</f>
        <v>10000</v>
      </c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111"/>
      <c r="AO162" s="111"/>
      <c r="AP162" s="111"/>
      <c r="AQ162" s="111"/>
      <c r="AR162" s="111"/>
      <c r="AS162" s="111"/>
      <c r="AT162" s="111"/>
      <c r="AU162" s="111"/>
      <c r="AV162" s="111"/>
      <c r="AW162" s="111"/>
      <c r="AX162" s="111"/>
      <c r="AY162" s="111"/>
      <c r="AZ162" s="111"/>
      <c r="BA162" s="111"/>
      <c r="BB162" s="111"/>
      <c r="BC162" s="111"/>
      <c r="BD162" s="111"/>
      <c r="BE162" s="111"/>
      <c r="BF162" s="111"/>
      <c r="BG162" s="111"/>
      <c r="BH162" s="111"/>
      <c r="BI162" s="111"/>
      <c r="BJ162" s="111"/>
      <c r="BK162" s="111"/>
      <c r="BL162" s="111"/>
      <c r="BM162" s="111"/>
      <c r="BN162" s="111"/>
      <c r="BO162" s="111"/>
      <c r="BP162" s="111"/>
      <c r="BQ162" s="111"/>
      <c r="BR162" s="111"/>
      <c r="BS162" s="111"/>
      <c r="BT162" s="111"/>
      <c r="BU162" s="111"/>
      <c r="BV162" s="111"/>
      <c r="BW162" s="111"/>
      <c r="BX162" s="111"/>
      <c r="BY162" s="111"/>
      <c r="BZ162" s="111"/>
      <c r="CA162" s="111"/>
      <c r="CB162" s="111"/>
      <c r="CC162" s="111"/>
      <c r="CD162" s="111"/>
      <c r="CE162" s="111"/>
      <c r="CF162" s="111"/>
      <c r="CG162" s="111"/>
      <c r="CH162" s="111"/>
      <c r="CI162" s="111"/>
      <c r="CJ162" s="111"/>
      <c r="CK162" s="111"/>
      <c r="CL162" s="111"/>
      <c r="CM162" s="111"/>
      <c r="CN162" s="111"/>
      <c r="CO162" s="111"/>
      <c r="CP162" s="111"/>
      <c r="CQ162" s="111"/>
      <c r="CR162" s="111"/>
      <c r="CS162" s="111"/>
      <c r="CT162" s="111"/>
      <c r="CU162" s="111"/>
      <c r="CV162" s="111"/>
      <c r="CW162" s="111"/>
      <c r="CX162" s="111"/>
      <c r="CY162" s="111"/>
      <c r="CZ162" s="111"/>
      <c r="DA162" s="111"/>
      <c r="DB162" s="111"/>
      <c r="DC162" s="111"/>
      <c r="DD162" s="111"/>
      <c r="DE162" s="111"/>
      <c r="DF162" s="111"/>
      <c r="DG162" s="111"/>
      <c r="DH162" s="111"/>
      <c r="DI162" s="111"/>
    </row>
    <row r="163" spans="1:113" s="112" customFormat="1" x14ac:dyDescent="0.2">
      <c r="A163" s="30"/>
      <c r="B163" s="42"/>
      <c r="C163" s="51"/>
      <c r="D163" s="52"/>
      <c r="E163" s="51"/>
      <c r="F163" s="53"/>
      <c r="G163" s="103"/>
      <c r="H163" s="45"/>
      <c r="I163" s="104"/>
      <c r="J163" s="105"/>
      <c r="K163" s="48"/>
      <c r="L163" s="106"/>
      <c r="M163" s="104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11"/>
      <c r="CO163" s="111"/>
      <c r="CP163" s="111"/>
      <c r="CQ163" s="111"/>
      <c r="CR163" s="111"/>
      <c r="CS163" s="111"/>
      <c r="CT163" s="111"/>
      <c r="CU163" s="111"/>
      <c r="CV163" s="111"/>
      <c r="CW163" s="111"/>
      <c r="CX163" s="111"/>
      <c r="CY163" s="111"/>
      <c r="CZ163" s="111"/>
      <c r="DA163" s="111"/>
      <c r="DB163" s="111"/>
      <c r="DC163" s="111"/>
      <c r="DD163" s="111"/>
      <c r="DE163" s="111"/>
      <c r="DF163" s="111"/>
      <c r="DG163" s="111"/>
      <c r="DH163" s="111"/>
      <c r="DI163" s="111"/>
    </row>
    <row r="164" spans="1:113" s="112" customFormat="1" x14ac:dyDescent="0.2">
      <c r="A164" s="30" t="s">
        <v>56</v>
      </c>
      <c r="B164" s="155"/>
      <c r="C164" s="151" t="s">
        <v>3277</v>
      </c>
      <c r="D164" s="52"/>
      <c r="E164" s="157"/>
      <c r="F164" s="53" t="s">
        <v>4785</v>
      </c>
      <c r="G164" s="54"/>
      <c r="H164" s="55"/>
      <c r="I164" s="56"/>
      <c r="J164" s="57"/>
      <c r="K164" s="58"/>
      <c r="L164" s="56"/>
      <c r="M164" s="56" t="str">
        <f>IF(ISNUMBER(H164),L164*H164,IF(ISNUMBER(J164),J164,IF(J164="RATE ONLY",LOWER("RATE ONLY")," ")))</f>
        <v xml:space="preserve"> </v>
      </c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11"/>
      <c r="CO164" s="111"/>
      <c r="CP164" s="111"/>
      <c r="CQ164" s="111"/>
      <c r="CR164" s="111"/>
      <c r="CS164" s="111"/>
      <c r="CT164" s="111"/>
      <c r="CU164" s="111"/>
      <c r="CV164" s="111"/>
      <c r="CW164" s="111"/>
      <c r="CX164" s="111"/>
      <c r="CY164" s="111"/>
      <c r="CZ164" s="111"/>
      <c r="DA164" s="111"/>
      <c r="DB164" s="111"/>
      <c r="DC164" s="111"/>
      <c r="DD164" s="111"/>
      <c r="DE164" s="111"/>
      <c r="DF164" s="111"/>
      <c r="DG164" s="111"/>
      <c r="DH164" s="111"/>
      <c r="DI164" s="111"/>
    </row>
    <row r="165" spans="1:113" s="112" customFormat="1" x14ac:dyDescent="0.2">
      <c r="A165" s="30"/>
      <c r="B165" s="42"/>
      <c r="C165" s="51"/>
      <c r="D165" s="52"/>
      <c r="E165" s="51"/>
      <c r="F165" s="53"/>
      <c r="G165" s="103"/>
      <c r="H165" s="45"/>
      <c r="I165" s="104"/>
      <c r="J165" s="105"/>
      <c r="K165" s="48"/>
      <c r="L165" s="106"/>
      <c r="M165" s="104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11"/>
      <c r="CO165" s="111"/>
      <c r="CP165" s="111"/>
      <c r="CQ165" s="111"/>
      <c r="CR165" s="111"/>
      <c r="CS165" s="111"/>
      <c r="CT165" s="111"/>
      <c r="CU165" s="111"/>
      <c r="CV165" s="111"/>
      <c r="CW165" s="111"/>
      <c r="CX165" s="111"/>
      <c r="CY165" s="111"/>
      <c r="CZ165" s="111"/>
      <c r="DA165" s="111"/>
      <c r="DB165" s="111"/>
      <c r="DC165" s="111"/>
      <c r="DD165" s="111"/>
      <c r="DE165" s="111"/>
      <c r="DF165" s="111"/>
      <c r="DG165" s="111"/>
      <c r="DH165" s="111"/>
      <c r="DI165" s="111"/>
    </row>
    <row r="166" spans="1:113" s="112" customFormat="1" x14ac:dyDescent="0.2">
      <c r="A166" s="30" t="s">
        <v>3</v>
      </c>
      <c r="B166" s="155"/>
      <c r="C166" s="151"/>
      <c r="D166" s="52" t="s">
        <v>3850</v>
      </c>
      <c r="E166" s="157"/>
      <c r="F166" s="53" t="s">
        <v>4783</v>
      </c>
      <c r="G166" s="54" t="s">
        <v>99</v>
      </c>
      <c r="H166" s="55">
        <v>20</v>
      </c>
      <c r="I166" s="56"/>
      <c r="J166" s="57"/>
      <c r="K166" s="58"/>
      <c r="L166" s="56">
        <v>350</v>
      </c>
      <c r="M166" s="56">
        <f>IF(ISNUMBER(H166),L166*H166,IF(ISNUMBER(J166),J166,IF(J166="RATE ONLY",LOWER("RATE ONLY")," ")))</f>
        <v>7000</v>
      </c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11"/>
      <c r="CO166" s="111"/>
      <c r="CP166" s="111"/>
      <c r="CQ166" s="111"/>
      <c r="CR166" s="111"/>
      <c r="CS166" s="111"/>
      <c r="CT166" s="111"/>
      <c r="CU166" s="111"/>
      <c r="CV166" s="111"/>
      <c r="CW166" s="111"/>
      <c r="CX166" s="111"/>
      <c r="CY166" s="111"/>
      <c r="CZ166" s="111"/>
      <c r="DA166" s="111"/>
      <c r="DB166" s="111"/>
      <c r="DC166" s="111"/>
      <c r="DD166" s="111"/>
      <c r="DE166" s="111"/>
      <c r="DF166" s="111"/>
      <c r="DG166" s="111"/>
      <c r="DH166" s="111"/>
      <c r="DI166" s="111"/>
    </row>
    <row r="167" spans="1:113" s="112" customFormat="1" x14ac:dyDescent="0.2">
      <c r="A167" s="30"/>
      <c r="B167" s="42"/>
      <c r="C167" s="51"/>
      <c r="D167" s="52"/>
      <c r="E167" s="51"/>
      <c r="F167" s="53"/>
      <c r="G167" s="103"/>
      <c r="H167" s="45"/>
      <c r="I167" s="104"/>
      <c r="J167" s="105"/>
      <c r="K167" s="48"/>
      <c r="L167" s="106"/>
      <c r="M167" s="104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11"/>
      <c r="CO167" s="111"/>
      <c r="CP167" s="111"/>
      <c r="CQ167" s="111"/>
      <c r="CR167" s="111"/>
      <c r="CS167" s="111"/>
      <c r="CT167" s="111"/>
      <c r="CU167" s="111"/>
      <c r="CV167" s="111"/>
      <c r="CW167" s="111"/>
      <c r="CX167" s="111"/>
      <c r="CY167" s="111"/>
      <c r="CZ167" s="111"/>
      <c r="DA167" s="111"/>
      <c r="DB167" s="111"/>
      <c r="DC167" s="111"/>
      <c r="DD167" s="111"/>
      <c r="DE167" s="111"/>
      <c r="DF167" s="111"/>
      <c r="DG167" s="111"/>
      <c r="DH167" s="111"/>
      <c r="DI167" s="111"/>
    </row>
    <row r="168" spans="1:113" s="112" customFormat="1" x14ac:dyDescent="0.2">
      <c r="A168" s="30" t="s">
        <v>3</v>
      </c>
      <c r="B168" s="155"/>
      <c r="C168" s="151"/>
      <c r="D168" s="52" t="s">
        <v>3851</v>
      </c>
      <c r="E168" s="157"/>
      <c r="F168" s="53" t="s">
        <v>4784</v>
      </c>
      <c r="G168" s="54" t="s">
        <v>99</v>
      </c>
      <c r="H168" s="55">
        <v>4</v>
      </c>
      <c r="I168" s="56"/>
      <c r="J168" s="57"/>
      <c r="K168" s="58"/>
      <c r="L168" s="56">
        <v>450</v>
      </c>
      <c r="M168" s="56">
        <f>IF(ISNUMBER(H168),L168*H168,IF(ISNUMBER(J168),J168,IF(J168="RATE ONLY",LOWER("RATE ONLY")," ")))</f>
        <v>1800</v>
      </c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111"/>
      <c r="AM168" s="111"/>
      <c r="AN168" s="111"/>
      <c r="AO168" s="111"/>
      <c r="AP168" s="111"/>
      <c r="AQ168" s="111"/>
      <c r="AR168" s="111"/>
      <c r="AS168" s="111"/>
      <c r="AT168" s="111"/>
      <c r="AU168" s="111"/>
      <c r="AV168" s="111"/>
      <c r="AW168" s="111"/>
      <c r="AX168" s="111"/>
      <c r="AY168" s="111"/>
      <c r="AZ168" s="111"/>
      <c r="BA168" s="111"/>
      <c r="BB168" s="111"/>
      <c r="BC168" s="111"/>
      <c r="BD168" s="111"/>
      <c r="BE168" s="111"/>
      <c r="BF168" s="111"/>
      <c r="BG168" s="111"/>
      <c r="BH168" s="111"/>
      <c r="BI168" s="111"/>
      <c r="BJ168" s="111"/>
      <c r="BK168" s="111"/>
      <c r="BL168" s="111"/>
      <c r="BM168" s="111"/>
      <c r="BN168" s="111"/>
      <c r="BO168" s="111"/>
      <c r="BP168" s="111"/>
      <c r="BQ168" s="111"/>
      <c r="BR168" s="111"/>
      <c r="BS168" s="111"/>
      <c r="BT168" s="111"/>
      <c r="BU168" s="111"/>
      <c r="BV168" s="111"/>
      <c r="BW168" s="111"/>
      <c r="BX168" s="111"/>
      <c r="BY168" s="111"/>
      <c r="BZ168" s="111"/>
      <c r="CA168" s="111"/>
      <c r="CB168" s="111"/>
      <c r="CC168" s="111"/>
      <c r="CD168" s="111"/>
      <c r="CE168" s="111"/>
      <c r="CF168" s="111"/>
      <c r="CG168" s="111"/>
      <c r="CH168" s="111"/>
      <c r="CI168" s="111"/>
      <c r="CJ168" s="111"/>
      <c r="CK168" s="111"/>
      <c r="CL168" s="111"/>
      <c r="CM168" s="111"/>
      <c r="CN168" s="111"/>
      <c r="CO168" s="111"/>
      <c r="CP168" s="111"/>
      <c r="CQ168" s="111"/>
      <c r="CR168" s="111"/>
      <c r="CS168" s="111"/>
      <c r="CT168" s="111"/>
      <c r="CU168" s="111"/>
      <c r="CV168" s="111"/>
      <c r="CW168" s="111"/>
      <c r="CX168" s="111"/>
      <c r="CY168" s="111"/>
      <c r="CZ168" s="111"/>
      <c r="DA168" s="111"/>
      <c r="DB168" s="111"/>
      <c r="DC168" s="111"/>
      <c r="DD168" s="111"/>
      <c r="DE168" s="111"/>
      <c r="DF168" s="111"/>
      <c r="DG168" s="111"/>
      <c r="DH168" s="111"/>
      <c r="DI168" s="111"/>
    </row>
    <row r="169" spans="1:113" s="112" customFormat="1" x14ac:dyDescent="0.2">
      <c r="A169" s="30"/>
      <c r="B169" s="42"/>
      <c r="C169" s="51"/>
      <c r="D169" s="52"/>
      <c r="E169" s="51"/>
      <c r="F169" s="53"/>
      <c r="G169" s="103"/>
      <c r="H169" s="45"/>
      <c r="I169" s="104"/>
      <c r="J169" s="105"/>
      <c r="K169" s="48"/>
      <c r="L169" s="106"/>
      <c r="M169" s="56" t="str">
        <f t="shared" ref="M169:M178" si="3">IF(ISNUMBER(H169),L169*H169,IF(ISNUMBER(J169),J169,IF(J169="RATE ONLY",LOWER("RATE ONLY")," ")))</f>
        <v xml:space="preserve"> </v>
      </c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1"/>
      <c r="BJ169" s="111"/>
      <c r="BK169" s="111"/>
      <c r="BL169" s="111"/>
      <c r="BM169" s="111"/>
      <c r="BN169" s="111"/>
      <c r="BO169" s="111"/>
      <c r="BP169" s="111"/>
      <c r="BQ169" s="111"/>
      <c r="BR169" s="111"/>
      <c r="BS169" s="111"/>
      <c r="BT169" s="111"/>
      <c r="BU169" s="111"/>
      <c r="BV169" s="111"/>
      <c r="BW169" s="111"/>
      <c r="BX169" s="111"/>
      <c r="BY169" s="111"/>
      <c r="BZ169" s="111"/>
      <c r="CA169" s="111"/>
      <c r="CB169" s="111"/>
      <c r="CC169" s="111"/>
      <c r="CD169" s="111"/>
      <c r="CE169" s="111"/>
      <c r="CF169" s="111"/>
      <c r="CG169" s="111"/>
      <c r="CH169" s="111"/>
      <c r="CI169" s="111"/>
      <c r="CJ169" s="111"/>
      <c r="CK169" s="111"/>
      <c r="CL169" s="111"/>
      <c r="CM169" s="111"/>
      <c r="CN169" s="111"/>
      <c r="CO169" s="111"/>
      <c r="CP169" s="111"/>
      <c r="CQ169" s="111"/>
      <c r="CR169" s="111"/>
      <c r="CS169" s="111"/>
      <c r="CT169" s="111"/>
      <c r="CU169" s="111"/>
      <c r="CV169" s="111"/>
      <c r="CW169" s="111"/>
      <c r="CX169" s="111"/>
      <c r="CY169" s="111"/>
      <c r="CZ169" s="111"/>
      <c r="DA169" s="111"/>
      <c r="DB169" s="111"/>
      <c r="DC169" s="111"/>
      <c r="DD169" s="111"/>
      <c r="DE169" s="111"/>
      <c r="DF169" s="111"/>
      <c r="DG169" s="111"/>
      <c r="DH169" s="111"/>
      <c r="DI169" s="111"/>
    </row>
    <row r="170" spans="1:113" s="112" customFormat="1" ht="24" x14ac:dyDescent="0.2">
      <c r="A170" s="30" t="s">
        <v>55</v>
      </c>
      <c r="B170" s="150" t="s">
        <v>5208</v>
      </c>
      <c r="C170" s="151"/>
      <c r="D170" s="52"/>
      <c r="E170" s="157"/>
      <c r="F170" s="43" t="s">
        <v>4848</v>
      </c>
      <c r="G170" s="54" t="s">
        <v>68</v>
      </c>
      <c r="H170" s="55">
        <v>1</v>
      </c>
      <c r="I170" s="56">
        <v>30000</v>
      </c>
      <c r="J170" s="57">
        <f>I170</f>
        <v>30000</v>
      </c>
      <c r="K170" s="58"/>
      <c r="L170" s="56">
        <v>30000</v>
      </c>
      <c r="M170" s="56">
        <f t="shared" si="3"/>
        <v>30000</v>
      </c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111"/>
      <c r="AO170" s="111"/>
      <c r="AP170" s="111"/>
      <c r="AQ170" s="111"/>
      <c r="AR170" s="111"/>
      <c r="AS170" s="111"/>
      <c r="AT170" s="111"/>
      <c r="AU170" s="111"/>
      <c r="AV170" s="111"/>
      <c r="AW170" s="111"/>
      <c r="AX170" s="111"/>
      <c r="AY170" s="111"/>
      <c r="AZ170" s="111"/>
      <c r="BA170" s="111"/>
      <c r="BB170" s="111"/>
      <c r="BC170" s="111"/>
      <c r="BD170" s="111"/>
      <c r="BE170" s="111"/>
      <c r="BF170" s="111"/>
      <c r="BG170" s="111"/>
      <c r="BH170" s="111"/>
      <c r="BI170" s="111"/>
      <c r="BJ170" s="111"/>
      <c r="BK170" s="111"/>
      <c r="BL170" s="111"/>
      <c r="BM170" s="111"/>
      <c r="BN170" s="111"/>
      <c r="BO170" s="111"/>
      <c r="BP170" s="111"/>
      <c r="BQ170" s="111"/>
      <c r="BR170" s="111"/>
      <c r="BS170" s="111"/>
      <c r="BT170" s="111"/>
      <c r="BU170" s="111"/>
      <c r="BV170" s="111"/>
      <c r="BW170" s="111"/>
      <c r="BX170" s="111"/>
      <c r="BY170" s="111"/>
      <c r="BZ170" s="111"/>
      <c r="CA170" s="111"/>
      <c r="CB170" s="111"/>
      <c r="CC170" s="111"/>
      <c r="CD170" s="111"/>
      <c r="CE170" s="111"/>
      <c r="CF170" s="111"/>
      <c r="CG170" s="111"/>
      <c r="CH170" s="111"/>
      <c r="CI170" s="111"/>
      <c r="CJ170" s="111"/>
      <c r="CK170" s="111"/>
      <c r="CL170" s="111"/>
      <c r="CM170" s="111"/>
      <c r="CN170" s="111"/>
      <c r="CO170" s="111"/>
      <c r="CP170" s="111"/>
      <c r="CQ170" s="111"/>
      <c r="CR170" s="111"/>
      <c r="CS170" s="111"/>
      <c r="CT170" s="111"/>
      <c r="CU170" s="111"/>
      <c r="CV170" s="111"/>
      <c r="CW170" s="111"/>
      <c r="CX170" s="111"/>
      <c r="CY170" s="111"/>
      <c r="CZ170" s="111"/>
      <c r="DA170" s="111"/>
      <c r="DB170" s="111"/>
      <c r="DC170" s="111"/>
      <c r="DD170" s="111"/>
      <c r="DE170" s="111"/>
      <c r="DF170" s="111"/>
      <c r="DG170" s="111"/>
      <c r="DH170" s="111"/>
      <c r="DI170" s="111"/>
    </row>
    <row r="171" spans="1:113" s="112" customFormat="1" x14ac:dyDescent="0.2">
      <c r="A171" s="30"/>
      <c r="B171" s="42"/>
      <c r="C171" s="51"/>
      <c r="D171" s="52"/>
      <c r="E171" s="51"/>
      <c r="F171" s="53"/>
      <c r="G171" s="103"/>
      <c r="H171" s="45"/>
      <c r="I171" s="104"/>
      <c r="J171" s="105"/>
      <c r="K171" s="48"/>
      <c r="L171" s="106"/>
      <c r="M171" s="56" t="str">
        <f t="shared" si="3"/>
        <v xml:space="preserve"> </v>
      </c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  <c r="AO171" s="111"/>
      <c r="AP171" s="111"/>
      <c r="AQ171" s="111"/>
      <c r="AR171" s="111"/>
      <c r="AS171" s="111"/>
      <c r="AT171" s="111"/>
      <c r="AU171" s="111"/>
      <c r="AV171" s="111"/>
      <c r="AW171" s="111"/>
      <c r="AX171" s="111"/>
      <c r="AY171" s="111"/>
      <c r="AZ171" s="111"/>
      <c r="BA171" s="111"/>
      <c r="BB171" s="111"/>
      <c r="BC171" s="111"/>
      <c r="BD171" s="111"/>
      <c r="BE171" s="111"/>
      <c r="BF171" s="111"/>
      <c r="BG171" s="111"/>
      <c r="BH171" s="111"/>
      <c r="BI171" s="111"/>
      <c r="BJ171" s="111"/>
      <c r="BK171" s="111"/>
      <c r="BL171" s="111"/>
      <c r="BM171" s="111"/>
      <c r="BN171" s="111"/>
      <c r="BO171" s="111"/>
      <c r="BP171" s="111"/>
      <c r="BQ171" s="111"/>
      <c r="BR171" s="111"/>
      <c r="BS171" s="111"/>
      <c r="BT171" s="111"/>
      <c r="BU171" s="111"/>
      <c r="BV171" s="111"/>
      <c r="BW171" s="111"/>
      <c r="BX171" s="111"/>
      <c r="BY171" s="111"/>
      <c r="BZ171" s="111"/>
      <c r="CA171" s="111"/>
      <c r="CB171" s="111"/>
      <c r="CC171" s="111"/>
      <c r="CD171" s="111"/>
      <c r="CE171" s="111"/>
      <c r="CF171" s="111"/>
      <c r="CG171" s="111"/>
      <c r="CH171" s="111"/>
      <c r="CI171" s="111"/>
      <c r="CJ171" s="111"/>
      <c r="CK171" s="111"/>
      <c r="CL171" s="111"/>
      <c r="CM171" s="111"/>
      <c r="CN171" s="111"/>
      <c r="CO171" s="111"/>
      <c r="CP171" s="111"/>
      <c r="CQ171" s="111"/>
      <c r="CR171" s="111"/>
      <c r="CS171" s="111"/>
      <c r="CT171" s="111"/>
      <c r="CU171" s="111"/>
      <c r="CV171" s="111"/>
      <c r="CW171" s="111"/>
      <c r="CX171" s="111"/>
      <c r="CY171" s="111"/>
      <c r="CZ171" s="111"/>
      <c r="DA171" s="111"/>
      <c r="DB171" s="111"/>
      <c r="DC171" s="111"/>
      <c r="DD171" s="111"/>
      <c r="DE171" s="111"/>
      <c r="DF171" s="111"/>
      <c r="DG171" s="111"/>
      <c r="DH171" s="111"/>
      <c r="DI171" s="111"/>
    </row>
    <row r="172" spans="1:113" s="112" customFormat="1" x14ac:dyDescent="0.2">
      <c r="A172" s="30" t="s">
        <v>4371</v>
      </c>
      <c r="B172" s="155"/>
      <c r="C172" s="51"/>
      <c r="D172" s="52"/>
      <c r="E172" s="51"/>
      <c r="F172" s="53"/>
      <c r="G172" s="103"/>
      <c r="H172" s="45"/>
      <c r="I172" s="104"/>
      <c r="J172" s="105"/>
      <c r="K172" s="58"/>
      <c r="L172" s="56"/>
      <c r="M172" s="56" t="str">
        <f t="shared" si="3"/>
        <v xml:space="preserve"> </v>
      </c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111"/>
      <c r="AM172" s="111"/>
      <c r="AN172" s="111"/>
      <c r="AO172" s="111"/>
      <c r="AP172" s="111"/>
      <c r="AQ172" s="111"/>
      <c r="AR172" s="111"/>
      <c r="AS172" s="111"/>
      <c r="AT172" s="111"/>
      <c r="AU172" s="111"/>
      <c r="AV172" s="111"/>
      <c r="AW172" s="111"/>
      <c r="AX172" s="111"/>
      <c r="AY172" s="111"/>
      <c r="AZ172" s="111"/>
      <c r="BA172" s="111"/>
      <c r="BB172" s="111"/>
      <c r="BC172" s="111"/>
      <c r="BD172" s="111"/>
      <c r="BE172" s="111"/>
      <c r="BF172" s="111"/>
      <c r="BG172" s="111"/>
      <c r="BH172" s="111"/>
      <c r="BI172" s="111"/>
      <c r="BJ172" s="111"/>
      <c r="BK172" s="111"/>
      <c r="BL172" s="111"/>
      <c r="BM172" s="111"/>
      <c r="BN172" s="111"/>
      <c r="BO172" s="111"/>
      <c r="BP172" s="111"/>
      <c r="BQ172" s="111"/>
      <c r="BR172" s="111"/>
      <c r="BS172" s="111"/>
      <c r="BT172" s="111"/>
      <c r="BU172" s="111"/>
      <c r="BV172" s="111"/>
      <c r="BW172" s="111"/>
      <c r="BX172" s="111"/>
      <c r="BY172" s="111"/>
      <c r="BZ172" s="111"/>
      <c r="CA172" s="111"/>
      <c r="CB172" s="111"/>
      <c r="CC172" s="111"/>
      <c r="CD172" s="111"/>
      <c r="CE172" s="111"/>
      <c r="CF172" s="111"/>
      <c r="CG172" s="111"/>
      <c r="CH172" s="111"/>
      <c r="CI172" s="111"/>
      <c r="CJ172" s="111"/>
      <c r="CK172" s="111"/>
      <c r="CL172" s="111"/>
      <c r="CM172" s="111"/>
      <c r="CN172" s="111"/>
      <c r="CO172" s="111"/>
      <c r="CP172" s="111"/>
      <c r="CQ172" s="111"/>
      <c r="CR172" s="111"/>
      <c r="CS172" s="111"/>
      <c r="CT172" s="111"/>
      <c r="CU172" s="111"/>
      <c r="CV172" s="111"/>
      <c r="CW172" s="111"/>
      <c r="CX172" s="111"/>
      <c r="CY172" s="111"/>
      <c r="CZ172" s="111"/>
      <c r="DA172" s="111"/>
      <c r="DB172" s="111"/>
      <c r="DC172" s="111"/>
      <c r="DD172" s="111"/>
      <c r="DE172" s="111"/>
      <c r="DF172" s="111"/>
      <c r="DG172" s="111"/>
      <c r="DH172" s="111"/>
      <c r="DI172" s="111"/>
    </row>
    <row r="173" spans="1:113" s="112" customFormat="1" x14ac:dyDescent="0.2">
      <c r="A173" s="30"/>
      <c r="B173" s="42"/>
      <c r="C173" s="51"/>
      <c r="D173" s="52"/>
      <c r="E173" s="51"/>
      <c r="F173" s="53"/>
      <c r="G173" s="103"/>
      <c r="H173" s="45"/>
      <c r="I173" s="104"/>
      <c r="J173" s="105"/>
      <c r="K173" s="48"/>
      <c r="L173" s="106"/>
      <c r="M173" s="56" t="str">
        <f t="shared" si="3"/>
        <v xml:space="preserve"> </v>
      </c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1"/>
      <c r="AJ173" s="111"/>
      <c r="AK173" s="111"/>
      <c r="AL173" s="111"/>
      <c r="AM173" s="111"/>
      <c r="AN173" s="111"/>
      <c r="AO173" s="111"/>
      <c r="AP173" s="111"/>
      <c r="AQ173" s="111"/>
      <c r="AR173" s="111"/>
      <c r="AS173" s="111"/>
      <c r="AT173" s="111"/>
      <c r="AU173" s="111"/>
      <c r="AV173" s="111"/>
      <c r="AW173" s="111"/>
      <c r="AX173" s="111"/>
      <c r="AY173" s="111"/>
      <c r="AZ173" s="111"/>
      <c r="BA173" s="111"/>
      <c r="BB173" s="111"/>
      <c r="BC173" s="111"/>
      <c r="BD173" s="111"/>
      <c r="BE173" s="111"/>
      <c r="BF173" s="111"/>
      <c r="BG173" s="111"/>
      <c r="BH173" s="111"/>
      <c r="BI173" s="111"/>
      <c r="BJ173" s="111"/>
      <c r="BK173" s="111"/>
      <c r="BL173" s="111"/>
      <c r="BM173" s="111"/>
      <c r="BN173" s="111"/>
      <c r="BO173" s="111"/>
      <c r="BP173" s="111"/>
      <c r="BQ173" s="111"/>
      <c r="BR173" s="111"/>
      <c r="BS173" s="111"/>
      <c r="BT173" s="111"/>
      <c r="BU173" s="111"/>
      <c r="BV173" s="111"/>
      <c r="BW173" s="111"/>
      <c r="BX173" s="111"/>
      <c r="BY173" s="111"/>
      <c r="BZ173" s="111"/>
      <c r="CA173" s="111"/>
      <c r="CB173" s="111"/>
      <c r="CC173" s="111"/>
      <c r="CD173" s="111"/>
      <c r="CE173" s="111"/>
      <c r="CF173" s="111"/>
      <c r="CG173" s="111"/>
      <c r="CH173" s="111"/>
      <c r="CI173" s="111"/>
      <c r="CJ173" s="111"/>
      <c r="CK173" s="111"/>
      <c r="CL173" s="111"/>
      <c r="CM173" s="111"/>
      <c r="CN173" s="111"/>
      <c r="CO173" s="111"/>
      <c r="CP173" s="111"/>
      <c r="CQ173" s="111"/>
      <c r="CR173" s="111"/>
      <c r="CS173" s="111"/>
      <c r="CT173" s="111"/>
      <c r="CU173" s="111"/>
      <c r="CV173" s="111"/>
      <c r="CW173" s="111"/>
      <c r="CX173" s="111"/>
      <c r="CY173" s="111"/>
      <c r="CZ173" s="111"/>
      <c r="DA173" s="111"/>
      <c r="DB173" s="111"/>
      <c r="DC173" s="111"/>
      <c r="DD173" s="111"/>
      <c r="DE173" s="111"/>
      <c r="DF173" s="111"/>
      <c r="DG173" s="111"/>
      <c r="DH173" s="111"/>
      <c r="DI173" s="111"/>
    </row>
    <row r="174" spans="1:113" s="112" customFormat="1" x14ac:dyDescent="0.2">
      <c r="A174" s="30"/>
      <c r="B174" s="42"/>
      <c r="C174" s="51"/>
      <c r="D174" s="52"/>
      <c r="E174" s="51"/>
      <c r="F174" s="53"/>
      <c r="G174" s="103"/>
      <c r="H174" s="45"/>
      <c r="I174" s="104"/>
      <c r="J174" s="105"/>
      <c r="K174" s="48"/>
      <c r="L174" s="106"/>
      <c r="M174" s="56" t="str">
        <f t="shared" si="3"/>
        <v xml:space="preserve"> </v>
      </c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/>
      <c r="BO174" s="111"/>
      <c r="BP174" s="111"/>
      <c r="BQ174" s="111"/>
      <c r="BR174" s="111"/>
      <c r="BS174" s="111"/>
      <c r="BT174" s="111"/>
      <c r="BU174" s="111"/>
      <c r="BV174" s="111"/>
      <c r="BW174" s="111"/>
      <c r="BX174" s="111"/>
      <c r="BY174" s="111"/>
      <c r="BZ174" s="111"/>
      <c r="CA174" s="111"/>
      <c r="CB174" s="111"/>
      <c r="CC174" s="111"/>
      <c r="CD174" s="111"/>
      <c r="CE174" s="111"/>
      <c r="CF174" s="111"/>
      <c r="CG174" s="111"/>
      <c r="CH174" s="111"/>
      <c r="CI174" s="111"/>
      <c r="CJ174" s="111"/>
      <c r="CK174" s="111"/>
      <c r="CL174" s="111"/>
      <c r="CM174" s="111"/>
      <c r="CN174" s="111"/>
      <c r="CO174" s="111"/>
      <c r="CP174" s="111"/>
      <c r="CQ174" s="111"/>
      <c r="CR174" s="111"/>
      <c r="CS174" s="111"/>
      <c r="CT174" s="111"/>
      <c r="CU174" s="111"/>
      <c r="CV174" s="111"/>
      <c r="CW174" s="111"/>
      <c r="CX174" s="111"/>
      <c r="CY174" s="111"/>
      <c r="CZ174" s="111"/>
      <c r="DA174" s="111"/>
      <c r="DB174" s="111"/>
      <c r="DC174" s="111"/>
      <c r="DD174" s="111"/>
      <c r="DE174" s="111"/>
      <c r="DF174" s="111"/>
      <c r="DG174" s="111"/>
      <c r="DH174" s="111"/>
      <c r="DI174" s="111"/>
    </row>
    <row r="175" spans="1:113" s="112" customFormat="1" x14ac:dyDescent="0.2">
      <c r="A175" s="30"/>
      <c r="B175" s="42"/>
      <c r="C175" s="51"/>
      <c r="D175" s="52"/>
      <c r="E175" s="51"/>
      <c r="F175" s="53"/>
      <c r="G175" s="103"/>
      <c r="H175" s="45"/>
      <c r="I175" s="104"/>
      <c r="J175" s="105"/>
      <c r="K175" s="48"/>
      <c r="L175" s="106"/>
      <c r="M175" s="56" t="str">
        <f t="shared" si="3"/>
        <v xml:space="preserve"> </v>
      </c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/>
      <c r="BB175" s="111"/>
      <c r="BC175" s="111"/>
      <c r="BD175" s="111"/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/>
      <c r="BO175" s="111"/>
      <c r="BP175" s="111"/>
      <c r="BQ175" s="111"/>
      <c r="BR175" s="111"/>
      <c r="BS175" s="111"/>
      <c r="BT175" s="111"/>
      <c r="BU175" s="111"/>
      <c r="BV175" s="111"/>
      <c r="BW175" s="111"/>
      <c r="BX175" s="111"/>
      <c r="BY175" s="111"/>
      <c r="BZ175" s="111"/>
      <c r="CA175" s="111"/>
      <c r="CB175" s="111"/>
      <c r="CC175" s="111"/>
      <c r="CD175" s="111"/>
      <c r="CE175" s="111"/>
      <c r="CF175" s="111"/>
      <c r="CG175" s="111"/>
      <c r="CH175" s="111"/>
      <c r="CI175" s="111"/>
      <c r="CJ175" s="111"/>
      <c r="CK175" s="111"/>
      <c r="CL175" s="111"/>
      <c r="CM175" s="111"/>
      <c r="CN175" s="111"/>
      <c r="CO175" s="111"/>
      <c r="CP175" s="111"/>
      <c r="CQ175" s="111"/>
      <c r="CR175" s="111"/>
      <c r="CS175" s="111"/>
      <c r="CT175" s="111"/>
      <c r="CU175" s="111"/>
      <c r="CV175" s="111"/>
      <c r="CW175" s="111"/>
      <c r="CX175" s="111"/>
      <c r="CY175" s="111"/>
      <c r="CZ175" s="111"/>
      <c r="DA175" s="111"/>
      <c r="DB175" s="111"/>
      <c r="DC175" s="111"/>
      <c r="DD175" s="111"/>
      <c r="DE175" s="111"/>
      <c r="DF175" s="111"/>
      <c r="DG175" s="111"/>
      <c r="DH175" s="111"/>
      <c r="DI175" s="111"/>
    </row>
    <row r="176" spans="1:113" s="112" customFormat="1" x14ac:dyDescent="0.2">
      <c r="A176" s="30"/>
      <c r="B176" s="42"/>
      <c r="C176" s="51"/>
      <c r="D176" s="52"/>
      <c r="E176" s="51"/>
      <c r="F176" s="53"/>
      <c r="G176" s="103"/>
      <c r="H176" s="45"/>
      <c r="I176" s="104"/>
      <c r="J176" s="105"/>
      <c r="K176" s="48"/>
      <c r="L176" s="106"/>
      <c r="M176" s="56" t="str">
        <f t="shared" si="3"/>
        <v xml:space="preserve"> </v>
      </c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/>
      <c r="BA176" s="111"/>
      <c r="BB176" s="111"/>
      <c r="BC176" s="111"/>
      <c r="BD176" s="111"/>
      <c r="BE176" s="111"/>
      <c r="BF176" s="111"/>
      <c r="BG176" s="111"/>
      <c r="BH176" s="111"/>
      <c r="BI176" s="111"/>
      <c r="BJ176" s="111"/>
      <c r="BK176" s="111"/>
      <c r="BL176" s="111"/>
      <c r="BM176" s="111"/>
      <c r="BN176" s="111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1"/>
      <c r="CM176" s="111"/>
      <c r="CN176" s="111"/>
      <c r="CO176" s="111"/>
      <c r="CP176" s="111"/>
      <c r="CQ176" s="111"/>
      <c r="CR176" s="111"/>
      <c r="CS176" s="111"/>
      <c r="CT176" s="111"/>
      <c r="CU176" s="111"/>
      <c r="CV176" s="111"/>
      <c r="CW176" s="111"/>
      <c r="CX176" s="111"/>
      <c r="CY176" s="111"/>
      <c r="CZ176" s="111"/>
      <c r="DA176" s="111"/>
      <c r="DB176" s="111"/>
      <c r="DC176" s="111"/>
      <c r="DD176" s="111"/>
      <c r="DE176" s="111"/>
      <c r="DF176" s="111"/>
      <c r="DG176" s="111"/>
      <c r="DH176" s="111"/>
      <c r="DI176" s="111"/>
    </row>
    <row r="177" spans="1:113" s="112" customFormat="1" x14ac:dyDescent="0.2">
      <c r="A177" s="30"/>
      <c r="B177" s="42"/>
      <c r="C177" s="51"/>
      <c r="D177" s="52"/>
      <c r="E177" s="51"/>
      <c r="F177" s="53"/>
      <c r="G177" s="103"/>
      <c r="H177" s="45"/>
      <c r="I177" s="104"/>
      <c r="J177" s="105"/>
      <c r="K177" s="48"/>
      <c r="L177" s="106"/>
      <c r="M177" s="56" t="str">
        <f t="shared" si="3"/>
        <v xml:space="preserve"> </v>
      </c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/>
      <c r="BB177" s="111"/>
      <c r="BC177" s="111"/>
      <c r="BD177" s="111"/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/>
      <c r="BO177" s="111"/>
      <c r="BP177" s="111"/>
      <c r="BQ177" s="111"/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1"/>
      <c r="CB177" s="111"/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1"/>
      <c r="CM177" s="111"/>
      <c r="CN177" s="111"/>
      <c r="CO177" s="111"/>
      <c r="CP177" s="111"/>
      <c r="CQ177" s="111"/>
      <c r="CR177" s="111"/>
      <c r="CS177" s="111"/>
      <c r="CT177" s="111"/>
      <c r="CU177" s="111"/>
      <c r="CV177" s="111"/>
      <c r="CW177" s="111"/>
      <c r="CX177" s="111"/>
      <c r="CY177" s="111"/>
      <c r="CZ177" s="111"/>
      <c r="DA177" s="111"/>
      <c r="DB177" s="111"/>
      <c r="DC177" s="111"/>
      <c r="DD177" s="111"/>
      <c r="DE177" s="111"/>
      <c r="DF177" s="111"/>
      <c r="DG177" s="111"/>
      <c r="DH177" s="111"/>
      <c r="DI177" s="111"/>
    </row>
    <row r="178" spans="1:113" s="112" customFormat="1" x14ac:dyDescent="0.2">
      <c r="A178" s="30"/>
      <c r="B178" s="42"/>
      <c r="C178" s="51"/>
      <c r="D178" s="52"/>
      <c r="E178" s="51"/>
      <c r="F178" s="53"/>
      <c r="G178" s="103"/>
      <c r="H178" s="45"/>
      <c r="I178" s="104"/>
      <c r="J178" s="105"/>
      <c r="K178" s="48"/>
      <c r="L178" s="106"/>
      <c r="M178" s="56" t="str">
        <f t="shared" si="3"/>
        <v xml:space="preserve"> </v>
      </c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  <c r="AZ178" s="111"/>
      <c r="BA178" s="111"/>
      <c r="BB178" s="111"/>
      <c r="BC178" s="111"/>
      <c r="BD178" s="111"/>
      <c r="BE178" s="111"/>
      <c r="BF178" s="111"/>
      <c r="BG178" s="111"/>
      <c r="BH178" s="111"/>
      <c r="BI178" s="111"/>
      <c r="BJ178" s="111"/>
      <c r="BK178" s="111"/>
      <c r="BL178" s="111"/>
      <c r="BM178" s="111"/>
      <c r="BN178" s="111"/>
      <c r="BO178" s="111"/>
      <c r="BP178" s="111"/>
      <c r="BQ178" s="111"/>
      <c r="BR178" s="111"/>
      <c r="BS178" s="111"/>
      <c r="BT178" s="111"/>
      <c r="BU178" s="111"/>
      <c r="BV178" s="111"/>
      <c r="BW178" s="111"/>
      <c r="BX178" s="111"/>
      <c r="BY178" s="111"/>
      <c r="BZ178" s="111"/>
      <c r="CA178" s="111"/>
      <c r="CB178" s="111"/>
      <c r="CC178" s="111"/>
      <c r="CD178" s="111"/>
      <c r="CE178" s="111"/>
      <c r="CF178" s="111"/>
      <c r="CG178" s="111"/>
      <c r="CH178" s="111"/>
      <c r="CI178" s="111"/>
      <c r="CJ178" s="111"/>
      <c r="CK178" s="111"/>
      <c r="CL178" s="111"/>
      <c r="CM178" s="111"/>
      <c r="CN178" s="111"/>
      <c r="CO178" s="111"/>
      <c r="CP178" s="111"/>
      <c r="CQ178" s="111"/>
      <c r="CR178" s="111"/>
      <c r="CS178" s="111"/>
      <c r="CT178" s="111"/>
      <c r="CU178" s="111"/>
      <c r="CV178" s="111"/>
      <c r="CW178" s="111"/>
      <c r="CX178" s="111"/>
      <c r="CY178" s="111"/>
      <c r="CZ178" s="111"/>
      <c r="DA178" s="111"/>
      <c r="DB178" s="111"/>
      <c r="DC178" s="111"/>
      <c r="DD178" s="111"/>
      <c r="DE178" s="111"/>
      <c r="DF178" s="111"/>
      <c r="DG178" s="111"/>
      <c r="DH178" s="111"/>
      <c r="DI178" s="111"/>
    </row>
    <row r="179" spans="1:113" s="112" customFormat="1" x14ac:dyDescent="0.2">
      <c r="A179" s="30"/>
      <c r="B179" s="42"/>
      <c r="C179" s="51"/>
      <c r="D179" s="52"/>
      <c r="E179" s="51"/>
      <c r="F179" s="53"/>
      <c r="G179" s="103"/>
      <c r="H179" s="45"/>
      <c r="I179" s="104"/>
      <c r="J179" s="105"/>
      <c r="K179" s="48"/>
      <c r="L179" s="106"/>
      <c r="M179" s="104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1"/>
      <c r="AJ179" s="111"/>
      <c r="AK179" s="111"/>
      <c r="AL179" s="111"/>
      <c r="AM179" s="111"/>
      <c r="AN179" s="111"/>
      <c r="AO179" s="111"/>
      <c r="AP179" s="111"/>
      <c r="AQ179" s="111"/>
      <c r="AR179" s="111"/>
      <c r="AS179" s="111"/>
      <c r="AT179" s="111"/>
      <c r="AU179" s="111"/>
      <c r="AV179" s="111"/>
      <c r="AW179" s="111"/>
      <c r="AX179" s="111"/>
      <c r="AY179" s="111"/>
      <c r="AZ179" s="111"/>
      <c r="BA179" s="111"/>
      <c r="BB179" s="111"/>
      <c r="BC179" s="111"/>
      <c r="BD179" s="111"/>
      <c r="BE179" s="111"/>
      <c r="BF179" s="111"/>
      <c r="BG179" s="111"/>
      <c r="BH179" s="111"/>
      <c r="BI179" s="111"/>
      <c r="BJ179" s="111"/>
      <c r="BK179" s="111"/>
      <c r="BL179" s="111"/>
      <c r="BM179" s="111"/>
      <c r="BN179" s="111"/>
      <c r="BO179" s="111"/>
      <c r="BP179" s="111"/>
      <c r="BQ179" s="111"/>
      <c r="BR179" s="111"/>
      <c r="BS179" s="111"/>
      <c r="BT179" s="111"/>
      <c r="BU179" s="111"/>
      <c r="BV179" s="111"/>
      <c r="BW179" s="111"/>
      <c r="BX179" s="111"/>
      <c r="BY179" s="111"/>
      <c r="BZ179" s="111"/>
      <c r="CA179" s="111"/>
      <c r="CB179" s="111"/>
      <c r="CC179" s="111"/>
      <c r="CD179" s="111"/>
      <c r="CE179" s="111"/>
      <c r="CF179" s="111"/>
      <c r="CG179" s="111"/>
      <c r="CH179" s="111"/>
      <c r="CI179" s="111"/>
      <c r="CJ179" s="111"/>
      <c r="CK179" s="111"/>
      <c r="CL179" s="111"/>
      <c r="CM179" s="111"/>
      <c r="CN179" s="111"/>
      <c r="CO179" s="111"/>
      <c r="CP179" s="111"/>
      <c r="CQ179" s="111"/>
      <c r="CR179" s="111"/>
      <c r="CS179" s="111"/>
      <c r="CT179" s="111"/>
      <c r="CU179" s="111"/>
      <c r="CV179" s="111"/>
      <c r="CW179" s="111"/>
      <c r="CX179" s="111"/>
      <c r="CY179" s="111"/>
      <c r="CZ179" s="111"/>
      <c r="DA179" s="111"/>
      <c r="DB179" s="111"/>
      <c r="DC179" s="111"/>
      <c r="DD179" s="111"/>
      <c r="DE179" s="111"/>
      <c r="DF179" s="111"/>
      <c r="DG179" s="111"/>
      <c r="DH179" s="111"/>
      <c r="DI179" s="111"/>
    </row>
    <row r="180" spans="1:113" s="112" customFormat="1" x14ac:dyDescent="0.2">
      <c r="A180" s="30"/>
      <c r="B180" s="42"/>
      <c r="C180" s="51"/>
      <c r="D180" s="52"/>
      <c r="E180" s="51"/>
      <c r="F180" s="53"/>
      <c r="G180" s="103"/>
      <c r="H180" s="45"/>
      <c r="I180" s="104"/>
      <c r="J180" s="105"/>
      <c r="K180" s="48"/>
      <c r="L180" s="106"/>
      <c r="M180" s="104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111"/>
      <c r="AO180" s="111"/>
      <c r="AP180" s="111"/>
      <c r="AQ180" s="111"/>
      <c r="AR180" s="111"/>
      <c r="AS180" s="111"/>
      <c r="AT180" s="111"/>
      <c r="AU180" s="111"/>
      <c r="AV180" s="111"/>
      <c r="AW180" s="111"/>
      <c r="AX180" s="111"/>
      <c r="AY180" s="111"/>
      <c r="AZ180" s="111"/>
      <c r="BA180" s="111"/>
      <c r="BB180" s="111"/>
      <c r="BC180" s="111"/>
      <c r="BD180" s="111"/>
      <c r="BE180" s="111"/>
      <c r="BF180" s="111"/>
      <c r="BG180" s="111"/>
      <c r="BH180" s="111"/>
      <c r="BI180" s="111"/>
      <c r="BJ180" s="111"/>
      <c r="BK180" s="111"/>
      <c r="BL180" s="111"/>
      <c r="BM180" s="111"/>
      <c r="BN180" s="111"/>
      <c r="BO180" s="111"/>
      <c r="BP180" s="111"/>
      <c r="BQ180" s="111"/>
      <c r="BR180" s="111"/>
      <c r="BS180" s="111"/>
      <c r="BT180" s="111"/>
      <c r="BU180" s="111"/>
      <c r="BV180" s="111"/>
      <c r="BW180" s="111"/>
      <c r="BX180" s="111"/>
      <c r="BY180" s="111"/>
      <c r="BZ180" s="111"/>
      <c r="CA180" s="111"/>
      <c r="CB180" s="111"/>
      <c r="CC180" s="111"/>
      <c r="CD180" s="111"/>
      <c r="CE180" s="111"/>
      <c r="CF180" s="111"/>
      <c r="CG180" s="111"/>
      <c r="CH180" s="111"/>
      <c r="CI180" s="111"/>
      <c r="CJ180" s="111"/>
      <c r="CK180" s="111"/>
      <c r="CL180" s="111"/>
      <c r="CM180" s="111"/>
      <c r="CN180" s="111"/>
      <c r="CO180" s="111"/>
      <c r="CP180" s="111"/>
      <c r="CQ180" s="111"/>
      <c r="CR180" s="111"/>
      <c r="CS180" s="111"/>
      <c r="CT180" s="111"/>
      <c r="CU180" s="111"/>
      <c r="CV180" s="111"/>
      <c r="CW180" s="111"/>
      <c r="CX180" s="111"/>
      <c r="CY180" s="111"/>
      <c r="CZ180" s="111"/>
      <c r="DA180" s="111"/>
      <c r="DB180" s="111"/>
      <c r="DC180" s="111"/>
      <c r="DD180" s="111"/>
      <c r="DE180" s="111"/>
      <c r="DF180" s="111"/>
      <c r="DG180" s="111"/>
      <c r="DH180" s="111"/>
      <c r="DI180" s="111"/>
    </row>
    <row r="181" spans="1:113" s="112" customFormat="1" x14ac:dyDescent="0.2">
      <c r="A181" s="30"/>
      <c r="B181" s="42"/>
      <c r="C181" s="51"/>
      <c r="D181" s="52"/>
      <c r="E181" s="51"/>
      <c r="F181" s="53"/>
      <c r="G181" s="103"/>
      <c r="H181" s="45"/>
      <c r="I181" s="104"/>
      <c r="J181" s="105"/>
      <c r="K181" s="48"/>
      <c r="L181" s="106"/>
      <c r="M181" s="104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  <c r="AJ181" s="111"/>
      <c r="AK181" s="111"/>
      <c r="AL181" s="111"/>
      <c r="AM181" s="111"/>
      <c r="AN181" s="111"/>
      <c r="AO181" s="111"/>
      <c r="AP181" s="111"/>
      <c r="AQ181" s="111"/>
      <c r="AR181" s="111"/>
      <c r="AS181" s="111"/>
      <c r="AT181" s="111"/>
      <c r="AU181" s="111"/>
      <c r="AV181" s="111"/>
      <c r="AW181" s="111"/>
      <c r="AX181" s="111"/>
      <c r="AY181" s="111"/>
      <c r="AZ181" s="111"/>
      <c r="BA181" s="111"/>
      <c r="BB181" s="111"/>
      <c r="BC181" s="111"/>
      <c r="BD181" s="111"/>
      <c r="BE181" s="111"/>
      <c r="BF181" s="111"/>
      <c r="BG181" s="111"/>
      <c r="BH181" s="111"/>
      <c r="BI181" s="111"/>
      <c r="BJ181" s="111"/>
      <c r="BK181" s="111"/>
      <c r="BL181" s="111"/>
      <c r="BM181" s="111"/>
      <c r="BN181" s="111"/>
      <c r="BO181" s="111"/>
      <c r="BP181" s="111"/>
      <c r="BQ181" s="111"/>
      <c r="BR181" s="111"/>
      <c r="BS181" s="111"/>
      <c r="BT181" s="111"/>
      <c r="BU181" s="111"/>
      <c r="BV181" s="111"/>
      <c r="BW181" s="111"/>
      <c r="BX181" s="111"/>
      <c r="BY181" s="111"/>
      <c r="BZ181" s="111"/>
      <c r="CA181" s="111"/>
      <c r="CB181" s="111"/>
      <c r="CC181" s="111"/>
      <c r="CD181" s="111"/>
      <c r="CE181" s="111"/>
      <c r="CF181" s="111"/>
      <c r="CG181" s="111"/>
      <c r="CH181" s="111"/>
      <c r="CI181" s="111"/>
      <c r="CJ181" s="111"/>
      <c r="CK181" s="111"/>
      <c r="CL181" s="111"/>
      <c r="CM181" s="111"/>
      <c r="CN181" s="111"/>
      <c r="CO181" s="111"/>
      <c r="CP181" s="111"/>
      <c r="CQ181" s="111"/>
      <c r="CR181" s="111"/>
      <c r="CS181" s="111"/>
      <c r="CT181" s="111"/>
      <c r="CU181" s="111"/>
      <c r="CV181" s="111"/>
      <c r="CW181" s="111"/>
      <c r="CX181" s="111"/>
      <c r="CY181" s="111"/>
      <c r="CZ181" s="111"/>
      <c r="DA181" s="111"/>
      <c r="DB181" s="111"/>
      <c r="DC181" s="111"/>
      <c r="DD181" s="111"/>
      <c r="DE181" s="111"/>
      <c r="DF181" s="111"/>
      <c r="DG181" s="111"/>
      <c r="DH181" s="111"/>
      <c r="DI181" s="111"/>
    </row>
    <row r="182" spans="1:113" s="112" customFormat="1" x14ac:dyDescent="0.2">
      <c r="A182" s="30"/>
      <c r="B182" s="42"/>
      <c r="C182" s="51"/>
      <c r="D182" s="52"/>
      <c r="E182" s="51"/>
      <c r="F182" s="53"/>
      <c r="G182" s="103"/>
      <c r="H182" s="45"/>
      <c r="I182" s="104"/>
      <c r="J182" s="105"/>
      <c r="K182" s="48"/>
      <c r="L182" s="106"/>
      <c r="M182" s="104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111"/>
      <c r="AJ182" s="111"/>
      <c r="AK182" s="111"/>
      <c r="AL182" s="111"/>
      <c r="AM182" s="111"/>
      <c r="AN182" s="111"/>
      <c r="AO182" s="111"/>
      <c r="AP182" s="111"/>
      <c r="AQ182" s="111"/>
      <c r="AR182" s="111"/>
      <c r="AS182" s="111"/>
      <c r="AT182" s="111"/>
      <c r="AU182" s="111"/>
      <c r="AV182" s="111"/>
      <c r="AW182" s="111"/>
      <c r="AX182" s="111"/>
      <c r="AY182" s="111"/>
      <c r="AZ182" s="111"/>
      <c r="BA182" s="111"/>
      <c r="BB182" s="111"/>
      <c r="BC182" s="111"/>
      <c r="BD182" s="111"/>
      <c r="BE182" s="111"/>
      <c r="BF182" s="111"/>
      <c r="BG182" s="111"/>
      <c r="BH182" s="111"/>
      <c r="BI182" s="111"/>
      <c r="BJ182" s="111"/>
      <c r="BK182" s="111"/>
      <c r="BL182" s="111"/>
      <c r="BM182" s="111"/>
      <c r="BN182" s="111"/>
      <c r="BO182" s="111"/>
      <c r="BP182" s="111"/>
      <c r="BQ182" s="111"/>
      <c r="BR182" s="111"/>
      <c r="BS182" s="111"/>
      <c r="BT182" s="111"/>
      <c r="BU182" s="111"/>
      <c r="BV182" s="111"/>
      <c r="BW182" s="111"/>
      <c r="BX182" s="111"/>
      <c r="BY182" s="111"/>
      <c r="BZ182" s="111"/>
      <c r="CA182" s="111"/>
      <c r="CB182" s="111"/>
      <c r="CC182" s="111"/>
      <c r="CD182" s="111"/>
      <c r="CE182" s="111"/>
      <c r="CF182" s="111"/>
      <c r="CG182" s="111"/>
      <c r="CH182" s="111"/>
      <c r="CI182" s="111"/>
      <c r="CJ182" s="111"/>
      <c r="CK182" s="111"/>
      <c r="CL182" s="111"/>
      <c r="CM182" s="111"/>
      <c r="CN182" s="111"/>
      <c r="CO182" s="111"/>
      <c r="CP182" s="111"/>
      <c r="CQ182" s="111"/>
      <c r="CR182" s="111"/>
      <c r="CS182" s="111"/>
      <c r="CT182" s="111"/>
      <c r="CU182" s="111"/>
      <c r="CV182" s="111"/>
      <c r="CW182" s="111"/>
      <c r="CX182" s="111"/>
      <c r="CY182" s="111"/>
      <c r="CZ182" s="111"/>
      <c r="DA182" s="111"/>
      <c r="DB182" s="111"/>
      <c r="DC182" s="111"/>
      <c r="DD182" s="111"/>
      <c r="DE182" s="111"/>
      <c r="DF182" s="111"/>
      <c r="DG182" s="111"/>
      <c r="DH182" s="111"/>
      <c r="DI182" s="111"/>
    </row>
    <row r="183" spans="1:113" s="112" customFormat="1" x14ac:dyDescent="0.2">
      <c r="A183" s="30"/>
      <c r="B183" s="42"/>
      <c r="C183" s="51"/>
      <c r="D183" s="52"/>
      <c r="E183" s="51"/>
      <c r="F183" s="53"/>
      <c r="G183" s="103"/>
      <c r="H183" s="45"/>
      <c r="I183" s="104"/>
      <c r="J183" s="105"/>
      <c r="K183" s="48"/>
      <c r="L183" s="106"/>
      <c r="M183" s="104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1"/>
      <c r="AL183" s="111"/>
      <c r="AM183" s="111"/>
      <c r="AN183" s="111"/>
      <c r="AO183" s="111"/>
      <c r="AP183" s="111"/>
      <c r="AQ183" s="111"/>
      <c r="AR183" s="111"/>
      <c r="AS183" s="111"/>
      <c r="AT183" s="111"/>
      <c r="AU183" s="111"/>
      <c r="AV183" s="111"/>
      <c r="AW183" s="111"/>
      <c r="AX183" s="111"/>
      <c r="AY183" s="111"/>
      <c r="AZ183" s="111"/>
      <c r="BA183" s="111"/>
      <c r="BB183" s="111"/>
      <c r="BC183" s="111"/>
      <c r="BD183" s="111"/>
      <c r="BE183" s="111"/>
      <c r="BF183" s="111"/>
      <c r="BG183" s="111"/>
      <c r="BH183" s="111"/>
      <c r="BI183" s="111"/>
      <c r="BJ183" s="111"/>
      <c r="BK183" s="111"/>
      <c r="BL183" s="111"/>
      <c r="BM183" s="111"/>
      <c r="BN183" s="111"/>
      <c r="BO183" s="111"/>
      <c r="BP183" s="111"/>
      <c r="BQ183" s="111"/>
      <c r="BR183" s="111"/>
      <c r="BS183" s="111"/>
      <c r="BT183" s="111"/>
      <c r="BU183" s="111"/>
      <c r="BV183" s="111"/>
      <c r="BW183" s="111"/>
      <c r="BX183" s="111"/>
      <c r="BY183" s="111"/>
      <c r="BZ183" s="111"/>
      <c r="CA183" s="111"/>
      <c r="CB183" s="111"/>
      <c r="CC183" s="111"/>
      <c r="CD183" s="111"/>
      <c r="CE183" s="111"/>
      <c r="CF183" s="111"/>
      <c r="CG183" s="111"/>
      <c r="CH183" s="111"/>
      <c r="CI183" s="111"/>
      <c r="CJ183" s="111"/>
      <c r="CK183" s="111"/>
      <c r="CL183" s="111"/>
      <c r="CM183" s="111"/>
      <c r="CN183" s="111"/>
      <c r="CO183" s="111"/>
      <c r="CP183" s="111"/>
      <c r="CQ183" s="111"/>
      <c r="CR183" s="111"/>
      <c r="CS183" s="111"/>
      <c r="CT183" s="111"/>
      <c r="CU183" s="111"/>
      <c r="CV183" s="111"/>
      <c r="CW183" s="111"/>
      <c r="CX183" s="111"/>
      <c r="CY183" s="111"/>
      <c r="CZ183" s="111"/>
      <c r="DA183" s="111"/>
      <c r="DB183" s="111"/>
      <c r="DC183" s="111"/>
      <c r="DD183" s="111"/>
      <c r="DE183" s="111"/>
      <c r="DF183" s="111"/>
      <c r="DG183" s="111"/>
      <c r="DH183" s="111"/>
      <c r="DI183" s="111"/>
    </row>
    <row r="184" spans="1:113" s="112" customFormat="1" x14ac:dyDescent="0.2">
      <c r="A184" s="30"/>
      <c r="B184" s="42"/>
      <c r="C184" s="51"/>
      <c r="D184" s="52"/>
      <c r="E184" s="51"/>
      <c r="F184" s="53"/>
      <c r="G184" s="103"/>
      <c r="H184" s="45"/>
      <c r="I184" s="104"/>
      <c r="J184" s="105"/>
      <c r="K184" s="48"/>
      <c r="L184" s="106"/>
      <c r="M184" s="104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111"/>
      <c r="AJ184" s="111"/>
      <c r="AK184" s="111"/>
      <c r="AL184" s="111"/>
      <c r="AM184" s="111"/>
      <c r="AN184" s="111"/>
      <c r="AO184" s="111"/>
      <c r="AP184" s="111"/>
      <c r="AQ184" s="111"/>
      <c r="AR184" s="111"/>
      <c r="AS184" s="111"/>
      <c r="AT184" s="111"/>
      <c r="AU184" s="111"/>
      <c r="AV184" s="111"/>
      <c r="AW184" s="111"/>
      <c r="AX184" s="111"/>
      <c r="AY184" s="111"/>
      <c r="AZ184" s="111"/>
      <c r="BA184" s="111"/>
      <c r="BB184" s="111"/>
      <c r="BC184" s="111"/>
      <c r="BD184" s="111"/>
      <c r="BE184" s="111"/>
      <c r="BF184" s="111"/>
      <c r="BG184" s="111"/>
      <c r="BH184" s="111"/>
      <c r="BI184" s="111"/>
      <c r="BJ184" s="111"/>
      <c r="BK184" s="111"/>
      <c r="BL184" s="111"/>
      <c r="BM184" s="111"/>
      <c r="BN184" s="111"/>
      <c r="BO184" s="111"/>
      <c r="BP184" s="111"/>
      <c r="BQ184" s="111"/>
      <c r="BR184" s="111"/>
      <c r="BS184" s="111"/>
      <c r="BT184" s="111"/>
      <c r="BU184" s="111"/>
      <c r="BV184" s="111"/>
      <c r="BW184" s="111"/>
      <c r="BX184" s="111"/>
      <c r="BY184" s="111"/>
      <c r="BZ184" s="111"/>
      <c r="CA184" s="111"/>
      <c r="CB184" s="111"/>
      <c r="CC184" s="111"/>
      <c r="CD184" s="111"/>
      <c r="CE184" s="111"/>
      <c r="CF184" s="111"/>
      <c r="CG184" s="111"/>
      <c r="CH184" s="111"/>
      <c r="CI184" s="111"/>
      <c r="CJ184" s="111"/>
      <c r="CK184" s="111"/>
      <c r="CL184" s="111"/>
      <c r="CM184" s="111"/>
      <c r="CN184" s="111"/>
      <c r="CO184" s="111"/>
      <c r="CP184" s="111"/>
      <c r="CQ184" s="111"/>
      <c r="CR184" s="111"/>
      <c r="CS184" s="111"/>
      <c r="CT184" s="111"/>
      <c r="CU184" s="111"/>
      <c r="CV184" s="111"/>
      <c r="CW184" s="111"/>
      <c r="CX184" s="111"/>
      <c r="CY184" s="111"/>
      <c r="CZ184" s="111"/>
      <c r="DA184" s="111"/>
      <c r="DB184" s="111"/>
      <c r="DC184" s="111"/>
      <c r="DD184" s="111"/>
      <c r="DE184" s="111"/>
      <c r="DF184" s="111"/>
      <c r="DG184" s="111"/>
      <c r="DH184" s="111"/>
      <c r="DI184" s="111"/>
    </row>
    <row r="185" spans="1:113" s="112" customFormat="1" x14ac:dyDescent="0.2">
      <c r="A185" s="30"/>
      <c r="B185" s="42"/>
      <c r="C185" s="51"/>
      <c r="D185" s="52"/>
      <c r="E185" s="51"/>
      <c r="F185" s="53"/>
      <c r="G185" s="103"/>
      <c r="H185" s="45"/>
      <c r="I185" s="104"/>
      <c r="J185" s="105"/>
      <c r="K185" s="48"/>
      <c r="L185" s="106"/>
      <c r="M185" s="104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  <c r="AI185" s="111"/>
      <c r="AJ185" s="111"/>
      <c r="AK185" s="111"/>
      <c r="AL185" s="111"/>
      <c r="AM185" s="111"/>
      <c r="AN185" s="111"/>
      <c r="AO185" s="111"/>
      <c r="AP185" s="111"/>
      <c r="AQ185" s="111"/>
      <c r="AR185" s="111"/>
      <c r="AS185" s="111"/>
      <c r="AT185" s="111"/>
      <c r="AU185" s="111"/>
      <c r="AV185" s="111"/>
      <c r="AW185" s="111"/>
      <c r="AX185" s="111"/>
      <c r="AY185" s="111"/>
      <c r="AZ185" s="111"/>
      <c r="BA185" s="111"/>
      <c r="BB185" s="111"/>
      <c r="BC185" s="111"/>
      <c r="BD185" s="111"/>
      <c r="BE185" s="111"/>
      <c r="BF185" s="111"/>
      <c r="BG185" s="111"/>
      <c r="BH185" s="111"/>
      <c r="BI185" s="111"/>
      <c r="BJ185" s="111"/>
      <c r="BK185" s="111"/>
      <c r="BL185" s="111"/>
      <c r="BM185" s="111"/>
      <c r="BN185" s="111"/>
      <c r="BO185" s="111"/>
      <c r="BP185" s="111"/>
      <c r="BQ185" s="111"/>
      <c r="BR185" s="111"/>
      <c r="BS185" s="111"/>
      <c r="BT185" s="111"/>
      <c r="BU185" s="111"/>
      <c r="BV185" s="111"/>
      <c r="BW185" s="111"/>
      <c r="BX185" s="111"/>
      <c r="BY185" s="111"/>
      <c r="BZ185" s="111"/>
      <c r="CA185" s="111"/>
      <c r="CB185" s="111"/>
      <c r="CC185" s="111"/>
      <c r="CD185" s="111"/>
      <c r="CE185" s="111"/>
      <c r="CF185" s="111"/>
      <c r="CG185" s="111"/>
      <c r="CH185" s="111"/>
      <c r="CI185" s="111"/>
      <c r="CJ185" s="111"/>
      <c r="CK185" s="111"/>
      <c r="CL185" s="111"/>
      <c r="CM185" s="111"/>
      <c r="CN185" s="111"/>
      <c r="CO185" s="111"/>
      <c r="CP185" s="111"/>
      <c r="CQ185" s="111"/>
      <c r="CR185" s="111"/>
      <c r="CS185" s="111"/>
      <c r="CT185" s="111"/>
      <c r="CU185" s="111"/>
      <c r="CV185" s="111"/>
      <c r="CW185" s="111"/>
      <c r="CX185" s="111"/>
      <c r="CY185" s="111"/>
      <c r="CZ185" s="111"/>
      <c r="DA185" s="111"/>
      <c r="DB185" s="111"/>
      <c r="DC185" s="111"/>
      <c r="DD185" s="111"/>
      <c r="DE185" s="111"/>
      <c r="DF185" s="111"/>
      <c r="DG185" s="111"/>
      <c r="DH185" s="111"/>
      <c r="DI185" s="111"/>
    </row>
    <row r="186" spans="1:113" s="112" customFormat="1" x14ac:dyDescent="0.2">
      <c r="A186" s="30"/>
      <c r="B186" s="42"/>
      <c r="C186" s="51"/>
      <c r="D186" s="52"/>
      <c r="E186" s="51"/>
      <c r="F186" s="53"/>
      <c r="G186" s="103"/>
      <c r="H186" s="45"/>
      <c r="I186" s="104"/>
      <c r="J186" s="105"/>
      <c r="K186" s="48"/>
      <c r="L186" s="106"/>
      <c r="M186" s="104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/>
      <c r="BA186" s="111"/>
      <c r="BB186" s="111"/>
      <c r="BC186" s="111"/>
      <c r="BD186" s="111"/>
      <c r="BE186" s="111"/>
      <c r="BF186" s="111"/>
      <c r="BG186" s="111"/>
      <c r="BH186" s="111"/>
      <c r="BI186" s="111"/>
      <c r="BJ186" s="111"/>
      <c r="BK186" s="111"/>
      <c r="BL186" s="111"/>
      <c r="BM186" s="111"/>
      <c r="BN186" s="111"/>
      <c r="BO186" s="111"/>
      <c r="BP186" s="111"/>
      <c r="BQ186" s="111"/>
      <c r="BR186" s="111"/>
      <c r="BS186" s="111"/>
      <c r="BT186" s="111"/>
      <c r="BU186" s="111"/>
      <c r="BV186" s="111"/>
      <c r="BW186" s="111"/>
      <c r="BX186" s="111"/>
      <c r="BY186" s="111"/>
      <c r="BZ186" s="111"/>
      <c r="CA186" s="111"/>
      <c r="CB186" s="111"/>
      <c r="CC186" s="111"/>
      <c r="CD186" s="111"/>
      <c r="CE186" s="111"/>
      <c r="CF186" s="111"/>
      <c r="CG186" s="111"/>
      <c r="CH186" s="111"/>
      <c r="CI186" s="111"/>
      <c r="CJ186" s="111"/>
      <c r="CK186" s="111"/>
      <c r="CL186" s="111"/>
      <c r="CM186" s="111"/>
      <c r="CN186" s="111"/>
      <c r="CO186" s="111"/>
      <c r="CP186" s="111"/>
      <c r="CQ186" s="111"/>
      <c r="CR186" s="111"/>
      <c r="CS186" s="111"/>
      <c r="CT186" s="111"/>
      <c r="CU186" s="111"/>
      <c r="CV186" s="111"/>
      <c r="CW186" s="111"/>
      <c r="CX186" s="111"/>
      <c r="CY186" s="111"/>
      <c r="CZ186" s="111"/>
      <c r="DA186" s="111"/>
      <c r="DB186" s="111"/>
      <c r="DC186" s="111"/>
      <c r="DD186" s="111"/>
      <c r="DE186" s="111"/>
      <c r="DF186" s="111"/>
      <c r="DG186" s="111"/>
      <c r="DH186" s="111"/>
      <c r="DI186" s="111"/>
    </row>
    <row r="187" spans="1:113" s="112" customFormat="1" x14ac:dyDescent="0.2">
      <c r="A187" s="30"/>
      <c r="B187" s="42"/>
      <c r="C187" s="51"/>
      <c r="D187" s="52"/>
      <c r="E187" s="51"/>
      <c r="F187" s="53"/>
      <c r="G187" s="103"/>
      <c r="H187" s="45"/>
      <c r="I187" s="104"/>
      <c r="J187" s="105"/>
      <c r="K187" s="48"/>
      <c r="L187" s="106"/>
      <c r="M187" s="104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  <c r="BH187" s="111"/>
      <c r="BI187" s="111"/>
      <c r="BJ187" s="111"/>
      <c r="BK187" s="111"/>
      <c r="BL187" s="111"/>
      <c r="BM187" s="111"/>
      <c r="BN187" s="111"/>
      <c r="BO187" s="111"/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11"/>
      <c r="BZ187" s="111"/>
      <c r="CA187" s="111"/>
      <c r="CB187" s="111"/>
      <c r="CC187" s="111"/>
      <c r="CD187" s="111"/>
      <c r="CE187" s="111"/>
      <c r="CF187" s="111"/>
      <c r="CG187" s="111"/>
      <c r="CH187" s="111"/>
      <c r="CI187" s="111"/>
      <c r="CJ187" s="111"/>
      <c r="CK187" s="111"/>
      <c r="CL187" s="111"/>
      <c r="CM187" s="111"/>
      <c r="CN187" s="111"/>
      <c r="CO187" s="111"/>
      <c r="CP187" s="111"/>
      <c r="CQ187" s="111"/>
      <c r="CR187" s="111"/>
      <c r="CS187" s="111"/>
      <c r="CT187" s="111"/>
      <c r="CU187" s="111"/>
      <c r="CV187" s="111"/>
      <c r="CW187" s="111"/>
      <c r="CX187" s="111"/>
      <c r="CY187" s="111"/>
      <c r="CZ187" s="111"/>
      <c r="DA187" s="111"/>
      <c r="DB187" s="111"/>
      <c r="DC187" s="111"/>
      <c r="DD187" s="111"/>
      <c r="DE187" s="111"/>
      <c r="DF187" s="111"/>
      <c r="DG187" s="111"/>
      <c r="DH187" s="111"/>
      <c r="DI187" s="111"/>
    </row>
    <row r="188" spans="1:113" s="110" customFormat="1" x14ac:dyDescent="0.2">
      <c r="A188" s="30" t="s">
        <v>4</v>
      </c>
      <c r="B188" s="83"/>
      <c r="C188" s="84"/>
      <c r="D188" s="84"/>
      <c r="E188" s="84"/>
      <c r="F188" s="85"/>
      <c r="G188" s="86"/>
      <c r="H188" s="87"/>
      <c r="I188" s="88"/>
      <c r="J188" s="89"/>
      <c r="K188" s="22"/>
      <c r="L188" s="67"/>
      <c r="M188" s="68"/>
      <c r="N188" s="109"/>
    </row>
    <row r="189" spans="1:113" s="110" customFormat="1" ht="12" x14ac:dyDescent="0.2">
      <c r="A189" s="30" t="s">
        <v>4</v>
      </c>
      <c r="B189" s="90" t="s">
        <v>3857</v>
      </c>
      <c r="C189" s="91"/>
      <c r="D189" s="91"/>
      <c r="E189" s="91"/>
      <c r="F189" s="92"/>
      <c r="G189" s="30"/>
      <c r="H189" s="93"/>
      <c r="I189" s="94"/>
      <c r="J189" s="198"/>
      <c r="K189" s="22"/>
      <c r="L189" s="72"/>
      <c r="M189" s="73">
        <f>SUBTOTAL(9,M$7:M173)</f>
        <v>6373160</v>
      </c>
      <c r="N189" s="109"/>
    </row>
    <row r="190" spans="1:113" s="110" customFormat="1" x14ac:dyDescent="0.2">
      <c r="A190" s="30" t="s">
        <v>4</v>
      </c>
      <c r="B190" s="96"/>
      <c r="C190" s="97"/>
      <c r="D190" s="97"/>
      <c r="E190" s="97"/>
      <c r="F190" s="98"/>
      <c r="G190" s="99"/>
      <c r="H190" s="100"/>
      <c r="I190" s="101"/>
      <c r="J190" s="102"/>
      <c r="K190" s="22"/>
      <c r="L190" s="81"/>
      <c r="M190" s="82"/>
      <c r="N190" s="109"/>
    </row>
  </sheetData>
  <autoFilter ref="G1:H190" xr:uid="{67B32489-614C-4983-A7B6-6D736CF51111}"/>
  <dataConsolidate link="1"/>
  <phoneticPr fontId="18" type="noConversion"/>
  <dataValidations count="1">
    <dataValidation type="list" showInputMessage="1" showErrorMessage="1" sqref="G57:G62 G123:G128" xr:uid="{A9A9031B-5960-48CC-8209-F9440B4FE2D3}">
      <formula1>"-,No,m,m²,m³,%,Prov Sum,Lump Sum,Sum, Litre, hour, day"</formula1>
    </dataValidation>
  </dataValidations>
  <pageMargins left="0.59055118110236227" right="0.19685039370078741" top="0.59055118110236227" bottom="0.59055118110236227" header="0.19685039370078741" footer="0.19685039370078741"/>
  <pageSetup paperSize="9" firstPageNumber="100" fitToHeight="5" orientation="portrait" cellComments="atEnd" useFirstPageNumber="1" r:id="rId1"/>
  <headerFooter>
    <oddFooter>&amp;CPage &amp;P&amp;RPrint date: &amp;D</oddFooter>
  </headerFooter>
  <rowBreaks count="2" manualBreakCount="2">
    <brk id="59" max="16383" man="1"/>
    <brk id="125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1">
    <tabColor rgb="FFFF0000"/>
  </sheetPr>
  <dimension ref="A1:DI209"/>
  <sheetViews>
    <sheetView view="pageBreakPreview" topLeftCell="B1" zoomScaleNormal="75" zoomScaleSheetLayoutView="100" workbookViewId="0">
      <pane xSplit="7" ySplit="7" topLeftCell="I8" activePane="bottomRight" state="frozenSplit"/>
      <selection activeCell="M64" sqref="M64"/>
      <selection pane="topRight" activeCell="M64" sqref="M64"/>
      <selection pane="bottomLeft" activeCell="M64" sqref="M64"/>
      <selection pane="bottomRight" activeCell="H116" sqref="H116"/>
    </sheetView>
  </sheetViews>
  <sheetFormatPr defaultColWidth="9.109375" defaultRowHeight="11.4" x14ac:dyDescent="0.2"/>
  <cols>
    <col min="1" max="1" width="10.44140625" style="113" hidden="1" customWidth="1"/>
    <col min="2" max="2" width="8.33203125" style="135" customWidth="1"/>
    <col min="3" max="3" width="9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4" width="11.6640625" style="116" bestFit="1" customWidth="1"/>
    <col min="15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4789</v>
      </c>
      <c r="C2" s="128" t="s">
        <v>44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SUBTOTAL(9,M$7:M1177)</f>
        <v>1732525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hidden="1" x14ac:dyDescent="0.2">
      <c r="A7" s="30"/>
      <c r="B7" s="42"/>
      <c r="C7" s="42"/>
      <c r="D7" s="42"/>
      <c r="E7" s="42"/>
      <c r="F7" s="43" t="s">
        <v>44</v>
      </c>
      <c r="G7" s="44"/>
      <c r="H7" s="45"/>
      <c r="I7" s="46"/>
      <c r="J7" s="47"/>
      <c r="K7" s="48"/>
      <c r="L7" s="49"/>
      <c r="M7" s="46"/>
    </row>
    <row r="8" spans="1:113" s="112" customFormat="1" ht="60" x14ac:dyDescent="0.2">
      <c r="A8" s="30" t="s">
        <v>55</v>
      </c>
      <c r="B8" s="150" t="s">
        <v>3278</v>
      </c>
      <c r="C8" s="151"/>
      <c r="D8" s="52"/>
      <c r="E8" s="157"/>
      <c r="F8" s="43" t="s">
        <v>3302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idden="1" x14ac:dyDescent="0.2">
      <c r="A10" s="30" t="s">
        <v>56</v>
      </c>
      <c r="B10" s="155"/>
      <c r="C10" s="151" t="s">
        <v>3279</v>
      </c>
      <c r="D10" s="52"/>
      <c r="E10" s="157"/>
      <c r="F10" s="53" t="s">
        <v>3280</v>
      </c>
      <c r="G10" s="54"/>
      <c r="H10" s="55"/>
      <c r="I10" s="56"/>
      <c r="J10" s="57"/>
      <c r="K10" s="58"/>
      <c r="L10" s="56"/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idden="1" x14ac:dyDescent="0.2">
      <c r="A11" s="30"/>
      <c r="B11" s="42"/>
      <c r="C11" s="51"/>
      <c r="D11" s="52"/>
      <c r="E11" s="51"/>
      <c r="F11" s="53"/>
      <c r="G11" s="103"/>
      <c r="H11" s="45"/>
      <c r="I11" s="104"/>
      <c r="J11" s="105"/>
      <c r="K11" s="48"/>
      <c r="L11" s="106"/>
      <c r="M11" s="104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12" hidden="1" x14ac:dyDescent="0.25">
      <c r="A12" s="30" t="s">
        <v>3</v>
      </c>
      <c r="B12" s="158"/>
      <c r="C12" s="158"/>
      <c r="D12" s="158" t="s">
        <v>3850</v>
      </c>
      <c r="E12" s="159"/>
      <c r="F12" s="161" t="s">
        <v>3342</v>
      </c>
      <c r="G12" s="162" t="s">
        <v>3902</v>
      </c>
      <c r="H12" s="163"/>
      <c r="I12" s="164"/>
      <c r="J12" s="165"/>
      <c r="K12" s="58"/>
      <c r="L12" s="56"/>
      <c r="M12" s="56" t="str">
        <f t="shared" ref="M12:M49" si="0"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12" hidden="1" x14ac:dyDescent="0.25">
      <c r="A13" s="30" t="s">
        <v>3</v>
      </c>
      <c r="B13" s="158"/>
      <c r="C13" s="158"/>
      <c r="D13" s="158" t="s">
        <v>3851</v>
      </c>
      <c r="E13" s="159"/>
      <c r="F13" s="161" t="s">
        <v>3343</v>
      </c>
      <c r="G13" s="162" t="s">
        <v>3902</v>
      </c>
      <c r="H13" s="163"/>
      <c r="I13" s="164"/>
      <c r="J13" s="165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12" hidden="1" x14ac:dyDescent="0.25">
      <c r="A14" s="30" t="s">
        <v>3</v>
      </c>
      <c r="B14" s="158"/>
      <c r="C14" s="158"/>
      <c r="D14" s="158" t="s">
        <v>3852</v>
      </c>
      <c r="E14" s="159"/>
      <c r="F14" s="161" t="s">
        <v>4790</v>
      </c>
      <c r="G14" s="162" t="s">
        <v>3902</v>
      </c>
      <c r="H14" s="163"/>
      <c r="I14" s="164"/>
      <c r="J14" s="165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12" hidden="1" x14ac:dyDescent="0.25">
      <c r="A15" s="30" t="s">
        <v>3</v>
      </c>
      <c r="B15" s="158"/>
      <c r="C15" s="158"/>
      <c r="D15" s="158" t="s">
        <v>3853</v>
      </c>
      <c r="E15" s="159"/>
      <c r="F15" s="161" t="s">
        <v>4791</v>
      </c>
      <c r="G15" s="162" t="s">
        <v>3902</v>
      </c>
      <c r="H15" s="163"/>
      <c r="I15" s="164"/>
      <c r="J15" s="165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idden="1" x14ac:dyDescent="0.2">
      <c r="A16" s="30" t="s">
        <v>56</v>
      </c>
      <c r="B16" s="155"/>
      <c r="C16" s="151" t="s">
        <v>3281</v>
      </c>
      <c r="D16" s="52"/>
      <c r="E16" s="157"/>
      <c r="F16" s="53" t="s">
        <v>3282</v>
      </c>
      <c r="G16" s="54"/>
      <c r="H16" s="55"/>
      <c r="I16" s="56"/>
      <c r="J16" s="57"/>
      <c r="K16" s="58"/>
      <c r="L16" s="56"/>
      <c r="M16" s="56" t="str">
        <f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idden="1" x14ac:dyDescent="0.2">
      <c r="A17" s="30"/>
      <c r="B17" s="42"/>
      <c r="C17" s="51"/>
      <c r="D17" s="52"/>
      <c r="E17" s="51"/>
      <c r="F17" s="53"/>
      <c r="G17" s="103"/>
      <c r="H17" s="45"/>
      <c r="I17" s="104"/>
      <c r="J17" s="105"/>
      <c r="K17" s="48"/>
      <c r="L17" s="106"/>
      <c r="M17" s="104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22.8" hidden="1" x14ac:dyDescent="0.25">
      <c r="A18" s="30" t="s">
        <v>3</v>
      </c>
      <c r="B18" s="158"/>
      <c r="C18" s="158"/>
      <c r="D18" s="158" t="s">
        <v>3850</v>
      </c>
      <c r="E18" s="159"/>
      <c r="F18" s="161" t="s">
        <v>4792</v>
      </c>
      <c r="G18" s="162" t="s">
        <v>3902</v>
      </c>
      <c r="H18" s="163"/>
      <c r="I18" s="164"/>
      <c r="J18" s="165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22.8" hidden="1" x14ac:dyDescent="0.25">
      <c r="A19" s="30" t="s">
        <v>3</v>
      </c>
      <c r="B19" s="158"/>
      <c r="C19" s="158"/>
      <c r="D19" s="158" t="s">
        <v>3851</v>
      </c>
      <c r="E19" s="159"/>
      <c r="F19" s="161" t="s">
        <v>4793</v>
      </c>
      <c r="G19" s="162" t="s">
        <v>3902</v>
      </c>
      <c r="H19" s="163"/>
      <c r="I19" s="164"/>
      <c r="J19" s="165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22.8" hidden="1" x14ac:dyDescent="0.25">
      <c r="A20" s="30" t="s">
        <v>3</v>
      </c>
      <c r="B20" s="158"/>
      <c r="C20" s="158"/>
      <c r="D20" s="158" t="s">
        <v>3852</v>
      </c>
      <c r="E20" s="159"/>
      <c r="F20" s="161" t="s">
        <v>4794</v>
      </c>
      <c r="G20" s="162" t="s">
        <v>3902</v>
      </c>
      <c r="H20" s="163"/>
      <c r="I20" s="164"/>
      <c r="J20" s="165"/>
      <c r="K20" s="58"/>
      <c r="L20" s="56"/>
      <c r="M20" s="56" t="str">
        <f t="shared" si="0"/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22.8" hidden="1" x14ac:dyDescent="0.25">
      <c r="A21" s="30" t="s">
        <v>3</v>
      </c>
      <c r="B21" s="158"/>
      <c r="C21" s="158"/>
      <c r="D21" s="158" t="s">
        <v>3853</v>
      </c>
      <c r="E21" s="159"/>
      <c r="F21" s="161" t="s">
        <v>4795</v>
      </c>
      <c r="G21" s="162" t="s">
        <v>3902</v>
      </c>
      <c r="H21" s="163"/>
      <c r="I21" s="164"/>
      <c r="J21" s="165"/>
      <c r="K21" s="58"/>
      <c r="L21" s="56"/>
      <c r="M21" s="56" t="str">
        <f t="shared" si="0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 t="s">
        <v>56</v>
      </c>
      <c r="B22" s="155"/>
      <c r="C22" s="151" t="s">
        <v>3283</v>
      </c>
      <c r="D22" s="52"/>
      <c r="E22" s="157"/>
      <c r="F22" s="53" t="s">
        <v>3284</v>
      </c>
      <c r="G22" s="54"/>
      <c r="H22" s="55"/>
      <c r="I22" s="56"/>
      <c r="J22" s="57"/>
      <c r="K22" s="58"/>
      <c r="L22" s="56"/>
      <c r="M22" s="56" t="str">
        <f>IF(ISNUMBER(H22),L22*H22,IF(ISNUMBER(J22),J22,IF(J22="RATE ONLY",LOWER("RATE ONLY")," ")))</f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x14ac:dyDescent="0.2">
      <c r="A23" s="30"/>
      <c r="B23" s="42"/>
      <c r="C23" s="51"/>
      <c r="D23" s="52"/>
      <c r="E23" s="51"/>
      <c r="F23" s="53"/>
      <c r="G23" s="103"/>
      <c r="H23" s="45"/>
      <c r="I23" s="104"/>
      <c r="J23" s="105"/>
      <c r="K23" s="48"/>
      <c r="L23" s="106"/>
      <c r="M23" s="104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t="12" x14ac:dyDescent="0.25">
      <c r="A24" s="30" t="s">
        <v>3</v>
      </c>
      <c r="B24" s="155"/>
      <c r="C24" s="151"/>
      <c r="D24" s="52" t="s">
        <v>3850</v>
      </c>
      <c r="E24" s="157"/>
      <c r="F24" s="53" t="s">
        <v>3342</v>
      </c>
      <c r="G24" s="54" t="s">
        <v>3902</v>
      </c>
      <c r="H24" s="55">
        <v>18</v>
      </c>
      <c r="I24" s="56"/>
      <c r="J24" s="57"/>
      <c r="K24" s="58"/>
      <c r="L24" s="56">
        <v>760</v>
      </c>
      <c r="M24" s="56">
        <f>IF(ISNUMBER(H24),L24*H24,IF(ISNUMBER(J24),J24,IF(J24="RATE ONLY",LOWER("RATE ONLY")," ")))</f>
        <v>13680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x14ac:dyDescent="0.2">
      <c r="A25" s="30"/>
      <c r="B25" s="42"/>
      <c r="C25" s="51"/>
      <c r="D25" s="52"/>
      <c r="E25" s="51"/>
      <c r="F25" s="53"/>
      <c r="G25" s="103"/>
      <c r="H25" s="45"/>
      <c r="I25" s="104"/>
      <c r="J25" s="105"/>
      <c r="K25" s="48"/>
      <c r="L25" s="106"/>
      <c r="M25" s="104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t="12" x14ac:dyDescent="0.25">
      <c r="A26" s="30" t="s">
        <v>3</v>
      </c>
      <c r="B26" s="155"/>
      <c r="C26" s="151"/>
      <c r="D26" s="52" t="s">
        <v>3851</v>
      </c>
      <c r="E26" s="157"/>
      <c r="F26" s="53" t="s">
        <v>3343</v>
      </c>
      <c r="G26" s="54" t="s">
        <v>3902</v>
      </c>
      <c r="H26" s="55">
        <v>34</v>
      </c>
      <c r="I26" s="56"/>
      <c r="J26" s="57"/>
      <c r="K26" s="58"/>
      <c r="L26" s="56">
        <v>760</v>
      </c>
      <c r="M26" s="56">
        <f>IF(ISNUMBER(H26),L26*H26,IF(ISNUMBER(J26),J26,IF(J26="RATE ONLY",LOWER("RATE ONLY")," ")))</f>
        <v>25840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x14ac:dyDescent="0.2">
      <c r="A27" s="30"/>
      <c r="B27" s="42"/>
      <c r="C27" s="51"/>
      <c r="D27" s="52"/>
      <c r="E27" s="51"/>
      <c r="F27" s="53"/>
      <c r="G27" s="103"/>
      <c r="H27" s="45"/>
      <c r="I27" s="104"/>
      <c r="J27" s="105"/>
      <c r="K27" s="48"/>
      <c r="L27" s="106"/>
      <c r="M27" s="104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ht="12" hidden="1" x14ac:dyDescent="0.25">
      <c r="A28" s="30" t="s">
        <v>3</v>
      </c>
      <c r="B28" s="158"/>
      <c r="C28" s="158"/>
      <c r="D28" s="158" t="s">
        <v>3852</v>
      </c>
      <c r="E28" s="159"/>
      <c r="F28" s="161" t="s">
        <v>4790</v>
      </c>
      <c r="G28" s="162" t="s">
        <v>3902</v>
      </c>
      <c r="H28" s="163"/>
      <c r="I28" s="164"/>
      <c r="J28" s="165"/>
      <c r="K28" s="58"/>
      <c r="L28" s="56"/>
      <c r="M28" s="56" t="str">
        <f t="shared" si="0"/>
        <v xml:space="preserve"> 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ht="12" hidden="1" x14ac:dyDescent="0.25">
      <c r="A29" s="30" t="s">
        <v>3</v>
      </c>
      <c r="B29" s="158"/>
      <c r="C29" s="158"/>
      <c r="D29" s="158" t="s">
        <v>3853</v>
      </c>
      <c r="E29" s="159"/>
      <c r="F29" s="161" t="s">
        <v>4791</v>
      </c>
      <c r="G29" s="162" t="s">
        <v>3902</v>
      </c>
      <c r="H29" s="163"/>
      <c r="I29" s="164"/>
      <c r="J29" s="165"/>
      <c r="K29" s="58"/>
      <c r="L29" s="56"/>
      <c r="M29" s="56" t="str">
        <f t="shared" si="0"/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ht="22.8" x14ac:dyDescent="0.2">
      <c r="A30" s="30" t="s">
        <v>56</v>
      </c>
      <c r="B30" s="155"/>
      <c r="C30" s="151" t="s">
        <v>3285</v>
      </c>
      <c r="D30" s="52"/>
      <c r="E30" s="157"/>
      <c r="F30" s="53" t="s">
        <v>3286</v>
      </c>
      <c r="G30" s="54"/>
      <c r="H30" s="55"/>
      <c r="I30" s="56"/>
      <c r="J30" s="57"/>
      <c r="K30" s="58"/>
      <c r="L30" s="56"/>
      <c r="M30" s="56" t="str">
        <f>IF(ISNUMBER(H30),L30*H30,IF(ISNUMBER(J30),J30,IF(J30="RATE ONLY",LOWER("RATE ONLY")," ")))</f>
        <v xml:space="preserve"> 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x14ac:dyDescent="0.2">
      <c r="A31" s="30"/>
      <c r="B31" s="42"/>
      <c r="C31" s="51"/>
      <c r="D31" s="52"/>
      <c r="E31" s="51"/>
      <c r="F31" s="53"/>
      <c r="G31" s="103"/>
      <c r="H31" s="45"/>
      <c r="I31" s="104"/>
      <c r="J31" s="105"/>
      <c r="K31" s="48"/>
      <c r="L31" s="106"/>
      <c r="M31" s="104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ht="12" hidden="1" x14ac:dyDescent="0.25">
      <c r="A32" s="30" t="s">
        <v>3</v>
      </c>
      <c r="B32" s="158"/>
      <c r="C32" s="158"/>
      <c r="D32" s="158" t="s">
        <v>3850</v>
      </c>
      <c r="E32" s="159"/>
      <c r="F32" s="161" t="s">
        <v>3342</v>
      </c>
      <c r="G32" s="162" t="s">
        <v>3902</v>
      </c>
      <c r="H32" s="163"/>
      <c r="I32" s="164"/>
      <c r="J32" s="165"/>
      <c r="K32" s="58"/>
      <c r="L32" s="56"/>
      <c r="M32" s="56" t="str">
        <f t="shared" si="0"/>
        <v xml:space="preserve"> 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ht="12" x14ac:dyDescent="0.25">
      <c r="A33" s="30" t="s">
        <v>3</v>
      </c>
      <c r="B33" s="155"/>
      <c r="C33" s="151"/>
      <c r="D33" s="52" t="s">
        <v>3851</v>
      </c>
      <c r="E33" s="157"/>
      <c r="F33" s="53" t="s">
        <v>3343</v>
      </c>
      <c r="G33" s="54" t="s">
        <v>3902</v>
      </c>
      <c r="H33" s="55">
        <v>38</v>
      </c>
      <c r="I33" s="56"/>
      <c r="J33" s="57"/>
      <c r="K33" s="58"/>
      <c r="L33" s="56">
        <v>1100</v>
      </c>
      <c r="M33" s="56">
        <f>IF(ISNUMBER(H33),L33*H33,IF(ISNUMBER(J33),J33,IF(J33="RATE ONLY",LOWER("RATE ONLY")," ")))</f>
        <v>41800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x14ac:dyDescent="0.2">
      <c r="A34" s="30"/>
      <c r="B34" s="42"/>
      <c r="C34" s="51"/>
      <c r="D34" s="52"/>
      <c r="E34" s="51"/>
      <c r="F34" s="53"/>
      <c r="G34" s="103"/>
      <c r="H34" s="45"/>
      <c r="I34" s="104"/>
      <c r="J34" s="105"/>
      <c r="K34" s="48"/>
      <c r="L34" s="106"/>
      <c r="M34" s="104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ht="12" x14ac:dyDescent="0.25">
      <c r="A35" s="30" t="s">
        <v>3</v>
      </c>
      <c r="B35" s="155"/>
      <c r="C35" s="151"/>
      <c r="D35" s="52" t="s">
        <v>3852</v>
      </c>
      <c r="E35" s="157"/>
      <c r="F35" s="53" t="s">
        <v>4790</v>
      </c>
      <c r="G35" s="54" t="s">
        <v>3902</v>
      </c>
      <c r="H35" s="55">
        <v>131</v>
      </c>
      <c r="I35" s="56"/>
      <c r="J35" s="57"/>
      <c r="K35" s="58"/>
      <c r="L35" s="56">
        <v>1100</v>
      </c>
      <c r="M35" s="56">
        <f>IF(ISNUMBER(H35),L35*H35,IF(ISNUMBER(J35),J35,IF(J35="RATE ONLY",LOWER("RATE ONLY")," ")))</f>
        <v>144100</v>
      </c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x14ac:dyDescent="0.2">
      <c r="A36" s="30"/>
      <c r="B36" s="42"/>
      <c r="C36" s="51"/>
      <c r="D36" s="52"/>
      <c r="E36" s="51"/>
      <c r="F36" s="53"/>
      <c r="G36" s="103"/>
      <c r="H36" s="45"/>
      <c r="I36" s="104"/>
      <c r="J36" s="105"/>
      <c r="K36" s="48"/>
      <c r="L36" s="106"/>
      <c r="M36" s="104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ht="12" x14ac:dyDescent="0.25">
      <c r="A37" s="30" t="s">
        <v>3</v>
      </c>
      <c r="B37" s="155"/>
      <c r="C37" s="151"/>
      <c r="D37" s="52" t="s">
        <v>3853</v>
      </c>
      <c r="E37" s="157"/>
      <c r="F37" s="53" t="s">
        <v>4791</v>
      </c>
      <c r="G37" s="54" t="s">
        <v>3902</v>
      </c>
      <c r="H37" s="55">
        <v>30</v>
      </c>
      <c r="I37" s="56"/>
      <c r="J37" s="57"/>
      <c r="K37" s="58"/>
      <c r="L37" s="56">
        <v>1100</v>
      </c>
      <c r="M37" s="56">
        <f>IF(ISNUMBER(H37),L37*H37,IF(ISNUMBER(J37),J37,IF(J37="RATE ONLY",LOWER("RATE ONLY")," ")))</f>
        <v>33000</v>
      </c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x14ac:dyDescent="0.2">
      <c r="A38" s="30"/>
      <c r="B38" s="42"/>
      <c r="C38" s="51"/>
      <c r="D38" s="52"/>
      <c r="E38" s="51"/>
      <c r="F38" s="53"/>
      <c r="G38" s="103"/>
      <c r="H38" s="45"/>
      <c r="I38" s="104"/>
      <c r="J38" s="105"/>
      <c r="K38" s="48"/>
      <c r="L38" s="106"/>
      <c r="M38" s="104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hidden="1" x14ac:dyDescent="0.2">
      <c r="A39" s="30" t="s">
        <v>56</v>
      </c>
      <c r="B39" s="155"/>
      <c r="C39" s="151" t="s">
        <v>3287</v>
      </c>
      <c r="D39" s="52"/>
      <c r="E39" s="157"/>
      <c r="F39" s="53" t="s">
        <v>4162</v>
      </c>
      <c r="G39" s="54"/>
      <c r="H39" s="55"/>
      <c r="I39" s="56"/>
      <c r="J39" s="57"/>
      <c r="K39" s="58"/>
      <c r="L39" s="56"/>
      <c r="M39" s="56" t="str">
        <f>IF(ISNUMBER(H39),L39*H39,IF(ISNUMBER(J39),J39,IF(J39="RATE ONLY",LOWER("RATE ONLY")," ")))</f>
        <v xml:space="preserve"> </v>
      </c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hidden="1" x14ac:dyDescent="0.2">
      <c r="A40" s="30"/>
      <c r="B40" s="42"/>
      <c r="C40" s="51"/>
      <c r="D40" s="52"/>
      <c r="E40" s="51"/>
      <c r="F40" s="53"/>
      <c r="G40" s="103"/>
      <c r="H40" s="45"/>
      <c r="I40" s="104"/>
      <c r="J40" s="105"/>
      <c r="K40" s="48"/>
      <c r="L40" s="106"/>
      <c r="M40" s="104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ht="12" hidden="1" x14ac:dyDescent="0.25">
      <c r="A41" s="30" t="s">
        <v>3</v>
      </c>
      <c r="B41" s="158"/>
      <c r="C41" s="158"/>
      <c r="D41" s="158" t="s">
        <v>3850</v>
      </c>
      <c r="E41" s="159"/>
      <c r="F41" s="161" t="s">
        <v>3342</v>
      </c>
      <c r="G41" s="162" t="s">
        <v>3902</v>
      </c>
      <c r="H41" s="163"/>
      <c r="I41" s="164"/>
      <c r="J41" s="165"/>
      <c r="K41" s="58"/>
      <c r="L41" s="56"/>
      <c r="M41" s="56" t="str">
        <f t="shared" si="0"/>
        <v xml:space="preserve"> </v>
      </c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ht="12" hidden="1" x14ac:dyDescent="0.25">
      <c r="A42" s="30" t="s">
        <v>3</v>
      </c>
      <c r="B42" s="158"/>
      <c r="C42" s="158"/>
      <c r="D42" s="158" t="s">
        <v>3851</v>
      </c>
      <c r="E42" s="159"/>
      <c r="F42" s="161" t="s">
        <v>3343</v>
      </c>
      <c r="G42" s="162" t="s">
        <v>3902</v>
      </c>
      <c r="H42" s="163"/>
      <c r="I42" s="164"/>
      <c r="J42" s="165"/>
      <c r="K42" s="58"/>
      <c r="L42" s="56"/>
      <c r="M42" s="56" t="str">
        <f t="shared" si="0"/>
        <v xml:space="preserve"> </v>
      </c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ht="12" hidden="1" x14ac:dyDescent="0.25">
      <c r="A43" s="30" t="s">
        <v>3</v>
      </c>
      <c r="B43" s="158"/>
      <c r="C43" s="158"/>
      <c r="D43" s="158" t="s">
        <v>3852</v>
      </c>
      <c r="E43" s="159"/>
      <c r="F43" s="161" t="s">
        <v>4790</v>
      </c>
      <c r="G43" s="162" t="s">
        <v>3902</v>
      </c>
      <c r="H43" s="163"/>
      <c r="I43" s="164"/>
      <c r="J43" s="165"/>
      <c r="K43" s="58"/>
      <c r="L43" s="56"/>
      <c r="M43" s="56" t="str">
        <f t="shared" si="0"/>
        <v xml:space="preserve"> </v>
      </c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ht="12" hidden="1" x14ac:dyDescent="0.25">
      <c r="A44" s="30" t="s">
        <v>3</v>
      </c>
      <c r="B44" s="158"/>
      <c r="C44" s="158"/>
      <c r="D44" s="158" t="s">
        <v>3853</v>
      </c>
      <c r="E44" s="159"/>
      <c r="F44" s="161" t="s">
        <v>4791</v>
      </c>
      <c r="G44" s="162" t="s">
        <v>3902</v>
      </c>
      <c r="H44" s="163"/>
      <c r="I44" s="164"/>
      <c r="J44" s="165"/>
      <c r="K44" s="58"/>
      <c r="L44" s="56"/>
      <c r="M44" s="56" t="str">
        <f t="shared" si="0"/>
        <v xml:space="preserve"> </v>
      </c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ht="34.200000000000003" hidden="1" x14ac:dyDescent="0.25">
      <c r="A45" s="30" t="s">
        <v>56</v>
      </c>
      <c r="B45" s="155"/>
      <c r="C45" s="151" t="s">
        <v>3288</v>
      </c>
      <c r="D45" s="52"/>
      <c r="E45" s="157"/>
      <c r="F45" s="53" t="s">
        <v>3289</v>
      </c>
      <c r="G45" s="54" t="s">
        <v>3902</v>
      </c>
      <c r="H45" s="55"/>
      <c r="I45" s="56"/>
      <c r="J45" s="57"/>
      <c r="K45" s="58"/>
      <c r="L45" s="56"/>
      <c r="M45" s="56" t="str">
        <f>IF(ISNUMBER(H45),L45*H45,IF(ISNUMBER(J45),J45,IF(J45="RATE ONLY",LOWER("RATE ONLY")," ")))</f>
        <v xml:space="preserve"> </v>
      </c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hidden="1" x14ac:dyDescent="0.2">
      <c r="A46" s="30"/>
      <c r="B46" s="42"/>
      <c r="C46" s="51"/>
      <c r="D46" s="52"/>
      <c r="E46" s="51"/>
      <c r="F46" s="53"/>
      <c r="G46" s="103"/>
      <c r="H46" s="45"/>
      <c r="I46" s="104"/>
      <c r="J46" s="105"/>
      <c r="K46" s="48"/>
      <c r="L46" s="106"/>
      <c r="M46" s="104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x14ac:dyDescent="0.2">
      <c r="A47" s="30" t="s">
        <v>56</v>
      </c>
      <c r="B47" s="155"/>
      <c r="C47" s="151" t="s">
        <v>3290</v>
      </c>
      <c r="D47" s="52"/>
      <c r="E47" s="157"/>
      <c r="F47" s="53" t="s">
        <v>3292</v>
      </c>
      <c r="G47" s="54"/>
      <c r="H47" s="55"/>
      <c r="I47" s="56"/>
      <c r="J47" s="57"/>
      <c r="K47" s="58"/>
      <c r="L47" s="56"/>
      <c r="M47" s="56" t="str">
        <f>IF(ISNUMBER(H47),L47*H47,IF(ISNUMBER(J47),J47,IF(J47="RATE ONLY",LOWER("RATE ONLY")," ")))</f>
        <v xml:space="preserve"> </v>
      </c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x14ac:dyDescent="0.2">
      <c r="A48" s="30"/>
      <c r="B48" s="42"/>
      <c r="C48" s="51"/>
      <c r="D48" s="52"/>
      <c r="E48" s="51"/>
      <c r="F48" s="53"/>
      <c r="G48" s="103"/>
      <c r="H48" s="45"/>
      <c r="I48" s="104"/>
      <c r="J48" s="105"/>
      <c r="K48" s="48"/>
      <c r="L48" s="106"/>
      <c r="M48" s="104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ht="34.200000000000003" hidden="1" x14ac:dyDescent="0.2">
      <c r="A49" s="30" t="s">
        <v>3</v>
      </c>
      <c r="B49" s="158"/>
      <c r="C49" s="158"/>
      <c r="D49" s="158" t="s">
        <v>3850</v>
      </c>
      <c r="E49" s="159"/>
      <c r="F49" s="161" t="s">
        <v>4796</v>
      </c>
      <c r="G49" s="162" t="s">
        <v>99</v>
      </c>
      <c r="H49" s="163"/>
      <c r="I49" s="164"/>
      <c r="J49" s="165"/>
      <c r="K49" s="58"/>
      <c r="L49" s="56"/>
      <c r="M49" s="56" t="str">
        <f t="shared" si="0"/>
        <v xml:space="preserve"> </v>
      </c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ht="34.200000000000003" x14ac:dyDescent="0.2">
      <c r="A50" s="30" t="s">
        <v>3</v>
      </c>
      <c r="B50" s="155"/>
      <c r="C50" s="151"/>
      <c r="D50" s="52" t="s">
        <v>3851</v>
      </c>
      <c r="E50" s="157"/>
      <c r="F50" s="53" t="s">
        <v>4807</v>
      </c>
      <c r="G50" s="54" t="s">
        <v>99</v>
      </c>
      <c r="H50" s="55">
        <v>6</v>
      </c>
      <c r="I50" s="56"/>
      <c r="J50" s="57"/>
      <c r="K50" s="58"/>
      <c r="L50" s="56">
        <v>1050</v>
      </c>
      <c r="M50" s="56">
        <f>IF(ISNUMBER(H50),L50*H50,IF(ISNUMBER(J50),J50,IF(J50="RATE ONLY",LOWER("RATE ONLY")," ")))</f>
        <v>6300</v>
      </c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x14ac:dyDescent="0.2">
      <c r="A51" s="30"/>
      <c r="B51" s="42"/>
      <c r="C51" s="51"/>
      <c r="D51" s="52"/>
      <c r="E51" s="51"/>
      <c r="F51" s="53"/>
      <c r="G51" s="103"/>
      <c r="H51" s="45"/>
      <c r="I51" s="104"/>
      <c r="J51" s="105"/>
      <c r="K51" s="48"/>
      <c r="L51" s="106"/>
      <c r="M51" s="104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ht="34.200000000000003" x14ac:dyDescent="0.2">
      <c r="A52" s="30" t="s">
        <v>3</v>
      </c>
      <c r="B52" s="155"/>
      <c r="C52" s="151"/>
      <c r="D52" s="52" t="s">
        <v>3852</v>
      </c>
      <c r="E52" s="157"/>
      <c r="F52" s="53" t="s">
        <v>4808</v>
      </c>
      <c r="G52" s="54" t="s">
        <v>99</v>
      </c>
      <c r="H52" s="55">
        <v>76</v>
      </c>
      <c r="I52" s="56"/>
      <c r="J52" s="57"/>
      <c r="K52" s="58"/>
      <c r="L52" s="56">
        <v>1150</v>
      </c>
      <c r="M52" s="56">
        <f>IF(ISNUMBER(H52),L52*H52,IF(ISNUMBER(J52),J52,IF(J52="RATE ONLY",LOWER("RATE ONLY")," ")))</f>
        <v>87400</v>
      </c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x14ac:dyDescent="0.2">
      <c r="A53" s="30"/>
      <c r="B53" s="42"/>
      <c r="C53" s="51"/>
      <c r="D53" s="52"/>
      <c r="E53" s="51"/>
      <c r="F53" s="53"/>
      <c r="G53" s="103"/>
      <c r="H53" s="45"/>
      <c r="I53" s="104"/>
      <c r="J53" s="105"/>
      <c r="K53" s="48"/>
      <c r="L53" s="106"/>
      <c r="M53" s="104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hidden="1" x14ac:dyDescent="0.2">
      <c r="A54" s="30" t="s">
        <v>56</v>
      </c>
      <c r="B54" s="155"/>
      <c r="C54" s="151" t="s">
        <v>3291</v>
      </c>
      <c r="D54" s="52"/>
      <c r="E54" s="157"/>
      <c r="F54" s="53" t="s">
        <v>3293</v>
      </c>
      <c r="G54" s="54"/>
      <c r="H54" s="55"/>
      <c r="I54" s="56"/>
      <c r="J54" s="57"/>
      <c r="K54" s="58"/>
      <c r="L54" s="56"/>
      <c r="M54" s="56" t="str">
        <f>IF(ISNUMBER(H54),L54*H54,IF(ISNUMBER(J54),J54,IF(J54="RATE ONLY",LOWER("RATE ONLY")," ")))</f>
        <v xml:space="preserve"> </v>
      </c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hidden="1" x14ac:dyDescent="0.2">
      <c r="A55" s="30"/>
      <c r="B55" s="42"/>
      <c r="C55" s="51"/>
      <c r="D55" s="52"/>
      <c r="E55" s="51"/>
      <c r="F55" s="53"/>
      <c r="G55" s="103"/>
      <c r="H55" s="45"/>
      <c r="I55" s="104"/>
      <c r="J55" s="105"/>
      <c r="K55" s="48"/>
      <c r="L55" s="106"/>
      <c r="M55" s="104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ht="34.200000000000003" hidden="1" x14ac:dyDescent="0.2">
      <c r="A56" s="30" t="s">
        <v>3</v>
      </c>
      <c r="B56" s="158"/>
      <c r="C56" s="158"/>
      <c r="D56" s="158" t="s">
        <v>3850</v>
      </c>
      <c r="E56" s="159"/>
      <c r="F56" s="161" t="s">
        <v>4796</v>
      </c>
      <c r="G56" s="162" t="s">
        <v>99</v>
      </c>
      <c r="H56" s="163"/>
      <c r="I56" s="164"/>
      <c r="J56" s="165"/>
      <c r="K56" s="58"/>
      <c r="L56" s="56"/>
      <c r="M56" s="56" t="str">
        <f t="shared" ref="M56:M94" si="1">IF(ISNUMBER(H56),L56*H56,IF(ISNUMBER(J56),J56,IF(J56="RATE ONLY",LOWER("RATE ONLY")," ")))</f>
        <v xml:space="preserve"> </v>
      </c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ht="34.200000000000003" hidden="1" x14ac:dyDescent="0.2">
      <c r="A57" s="30" t="s">
        <v>3</v>
      </c>
      <c r="B57" s="158"/>
      <c r="C57" s="158"/>
      <c r="D57" s="158" t="s">
        <v>3851</v>
      </c>
      <c r="E57" s="159"/>
      <c r="F57" s="161" t="s">
        <v>4797</v>
      </c>
      <c r="G57" s="162" t="s">
        <v>99</v>
      </c>
      <c r="H57" s="163"/>
      <c r="I57" s="164"/>
      <c r="J57" s="165"/>
      <c r="K57" s="58"/>
      <c r="L57" s="56"/>
      <c r="M57" s="56" t="str">
        <f t="shared" si="1"/>
        <v xml:space="preserve"> </v>
      </c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ht="34.200000000000003" hidden="1" x14ac:dyDescent="0.2">
      <c r="A58" s="30" t="s">
        <v>3</v>
      </c>
      <c r="B58" s="166"/>
      <c r="C58" s="167"/>
      <c r="D58" s="168" t="s">
        <v>3852</v>
      </c>
      <c r="E58" s="159"/>
      <c r="F58" s="161" t="s">
        <v>4808</v>
      </c>
      <c r="G58" s="162" t="s">
        <v>99</v>
      </c>
      <c r="H58" s="163"/>
      <c r="I58" s="164"/>
      <c r="J58" s="165"/>
      <c r="K58" s="58"/>
      <c r="L58" s="56"/>
      <c r="M58" s="56" t="str">
        <f>IF(ISNUMBER(H58),L58*H58,IF(ISNUMBER(J58),J58,IF(J58="RATE ONLY",LOWER("RATE ONLY")," ")))</f>
        <v xml:space="preserve"> </v>
      </c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x14ac:dyDescent="0.2">
      <c r="A59" s="30" t="s">
        <v>56</v>
      </c>
      <c r="B59" s="155"/>
      <c r="C59" s="151" t="s">
        <v>3294</v>
      </c>
      <c r="D59" s="52"/>
      <c r="E59" s="157"/>
      <c r="F59" s="53" t="s">
        <v>3295</v>
      </c>
      <c r="G59" s="54"/>
      <c r="H59" s="55"/>
      <c r="I59" s="56"/>
      <c r="J59" s="57"/>
      <c r="K59" s="58"/>
      <c r="L59" s="56"/>
      <c r="M59" s="56" t="str">
        <f>IF(ISNUMBER(H59),L59*H59,IF(ISNUMBER(J59),J59,IF(J59="RATE ONLY",LOWER("RATE ONLY")," ")))</f>
        <v xml:space="preserve"> </v>
      </c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x14ac:dyDescent="0.2">
      <c r="A60" s="30"/>
      <c r="B60" s="42"/>
      <c r="C60" s="51"/>
      <c r="D60" s="52"/>
      <c r="E60" s="51"/>
      <c r="F60" s="53"/>
      <c r="G60" s="103"/>
      <c r="H60" s="45"/>
      <c r="I60" s="104"/>
      <c r="J60" s="105"/>
      <c r="K60" s="48"/>
      <c r="L60" s="106"/>
      <c r="M60" s="104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ht="34.200000000000003" hidden="1" x14ac:dyDescent="0.2">
      <c r="A61" s="30" t="s">
        <v>3</v>
      </c>
      <c r="B61" s="158"/>
      <c r="C61" s="158"/>
      <c r="D61" s="158" t="s">
        <v>3850</v>
      </c>
      <c r="E61" s="159"/>
      <c r="F61" s="161" t="s">
        <v>4798</v>
      </c>
      <c r="G61" s="162" t="s">
        <v>99</v>
      </c>
      <c r="H61" s="163"/>
      <c r="I61" s="164"/>
      <c r="J61" s="165"/>
      <c r="K61" s="58"/>
      <c r="L61" s="56"/>
      <c r="M61" s="56" t="str">
        <f t="shared" si="1"/>
        <v xml:space="preserve"> </v>
      </c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ht="34.200000000000003" hidden="1" x14ac:dyDescent="0.2">
      <c r="A62" s="30" t="s">
        <v>3</v>
      </c>
      <c r="B62" s="158"/>
      <c r="C62" s="158"/>
      <c r="D62" s="158" t="s">
        <v>3851</v>
      </c>
      <c r="E62" s="159"/>
      <c r="F62" s="161" t="s">
        <v>4799</v>
      </c>
      <c r="G62" s="162" t="s">
        <v>99</v>
      </c>
      <c r="H62" s="163"/>
      <c r="I62" s="164"/>
      <c r="J62" s="165"/>
      <c r="K62" s="58"/>
      <c r="L62" s="56"/>
      <c r="M62" s="56" t="str">
        <f t="shared" si="1"/>
        <v xml:space="preserve"> </v>
      </c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ht="34.200000000000003" hidden="1" x14ac:dyDescent="0.2">
      <c r="A63" s="30" t="s">
        <v>3</v>
      </c>
      <c r="B63" s="158"/>
      <c r="C63" s="158"/>
      <c r="D63" s="158" t="s">
        <v>3852</v>
      </c>
      <c r="E63" s="159"/>
      <c r="F63" s="161" t="s">
        <v>4800</v>
      </c>
      <c r="G63" s="162" t="s">
        <v>99</v>
      </c>
      <c r="H63" s="163"/>
      <c r="I63" s="164"/>
      <c r="J63" s="165"/>
      <c r="K63" s="58"/>
      <c r="L63" s="56"/>
      <c r="M63" s="56" t="str">
        <f t="shared" si="1"/>
        <v xml:space="preserve"> </v>
      </c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ht="34.200000000000003" x14ac:dyDescent="0.2">
      <c r="A64" s="30" t="s">
        <v>3</v>
      </c>
      <c r="B64" s="155"/>
      <c r="C64" s="151"/>
      <c r="D64" s="52" t="s">
        <v>3853</v>
      </c>
      <c r="E64" s="157"/>
      <c r="F64" s="53" t="s">
        <v>4412</v>
      </c>
      <c r="G64" s="54" t="s">
        <v>99</v>
      </c>
      <c r="H64" s="55">
        <v>53</v>
      </c>
      <c r="I64" s="56"/>
      <c r="J64" s="57"/>
      <c r="K64" s="58"/>
      <c r="L64" s="56">
        <v>1400</v>
      </c>
      <c r="M64" s="56">
        <f>IF(ISNUMBER(H64),L64*H64,IF(ISNUMBER(J64),J64,IF(J64="RATE ONLY",LOWER("RATE ONLY")," ")))</f>
        <v>74200</v>
      </c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x14ac:dyDescent="0.2">
      <c r="A65" s="30"/>
      <c r="B65" s="42"/>
      <c r="C65" s="51"/>
      <c r="D65" s="52"/>
      <c r="E65" s="51"/>
      <c r="F65" s="53"/>
      <c r="G65" s="103"/>
      <c r="H65" s="45"/>
      <c r="I65" s="104"/>
      <c r="J65" s="105"/>
      <c r="K65" s="48"/>
      <c r="L65" s="106"/>
      <c r="M65" s="104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hidden="1" x14ac:dyDescent="0.2">
      <c r="A66" s="30" t="s">
        <v>56</v>
      </c>
      <c r="B66" s="155"/>
      <c r="C66" s="151" t="s">
        <v>3296</v>
      </c>
      <c r="D66" s="52"/>
      <c r="E66" s="157"/>
      <c r="F66" s="53" t="s">
        <v>3297</v>
      </c>
      <c r="G66" s="54"/>
      <c r="H66" s="55"/>
      <c r="I66" s="56"/>
      <c r="J66" s="57"/>
      <c r="K66" s="58"/>
      <c r="L66" s="56"/>
      <c r="M66" s="56" t="str">
        <f>IF(ISNUMBER(H66),L66*H66,IF(ISNUMBER(J66),J66,IF(J66="RATE ONLY",LOWER("RATE ONLY")," ")))</f>
        <v xml:space="preserve"> </v>
      </c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hidden="1" x14ac:dyDescent="0.2">
      <c r="A67" s="30"/>
      <c r="B67" s="42"/>
      <c r="C67" s="51"/>
      <c r="D67" s="52"/>
      <c r="E67" s="51"/>
      <c r="F67" s="53"/>
      <c r="G67" s="103"/>
      <c r="H67" s="45"/>
      <c r="I67" s="104"/>
      <c r="J67" s="105"/>
      <c r="K67" s="48"/>
      <c r="L67" s="106"/>
      <c r="M67" s="104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ht="34.200000000000003" hidden="1" x14ac:dyDescent="0.2">
      <c r="A68" s="30" t="s">
        <v>3</v>
      </c>
      <c r="B68" s="158"/>
      <c r="C68" s="158"/>
      <c r="D68" s="158" t="s">
        <v>3850</v>
      </c>
      <c r="E68" s="159"/>
      <c r="F68" s="161" t="s">
        <v>4798</v>
      </c>
      <c r="G68" s="162" t="s">
        <v>99</v>
      </c>
      <c r="H68" s="163"/>
      <c r="I68" s="164"/>
      <c r="J68" s="165"/>
      <c r="K68" s="58"/>
      <c r="L68" s="56"/>
      <c r="M68" s="56" t="str">
        <f t="shared" si="1"/>
        <v xml:space="preserve"> </v>
      </c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2" customFormat="1" ht="34.200000000000003" hidden="1" x14ac:dyDescent="0.2">
      <c r="A69" s="30" t="s">
        <v>3</v>
      </c>
      <c r="B69" s="158"/>
      <c r="C69" s="158"/>
      <c r="D69" s="158" t="s">
        <v>3851</v>
      </c>
      <c r="E69" s="159"/>
      <c r="F69" s="161" t="s">
        <v>4799</v>
      </c>
      <c r="G69" s="162" t="s">
        <v>99</v>
      </c>
      <c r="H69" s="163"/>
      <c r="I69" s="164"/>
      <c r="J69" s="165"/>
      <c r="K69" s="58"/>
      <c r="L69" s="56"/>
      <c r="M69" s="56" t="str">
        <f t="shared" si="1"/>
        <v xml:space="preserve"> </v>
      </c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</row>
    <row r="70" spans="1:113" s="112" customFormat="1" ht="34.200000000000003" hidden="1" x14ac:dyDescent="0.2">
      <c r="A70" s="30" t="s">
        <v>3</v>
      </c>
      <c r="B70" s="158"/>
      <c r="C70" s="158"/>
      <c r="D70" s="158" t="s">
        <v>3852</v>
      </c>
      <c r="E70" s="159"/>
      <c r="F70" s="161" t="s">
        <v>4801</v>
      </c>
      <c r="G70" s="162" t="s">
        <v>99</v>
      </c>
      <c r="H70" s="163"/>
      <c r="I70" s="164"/>
      <c r="J70" s="165"/>
      <c r="K70" s="58"/>
      <c r="L70" s="56"/>
      <c r="M70" s="56" t="str">
        <f t="shared" si="1"/>
        <v xml:space="preserve"> </v>
      </c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</row>
    <row r="71" spans="1:113" s="112" customFormat="1" ht="34.200000000000003" hidden="1" x14ac:dyDescent="0.2">
      <c r="A71" s="30" t="s">
        <v>3</v>
      </c>
      <c r="B71" s="166"/>
      <c r="C71" s="167"/>
      <c r="D71" s="168" t="s">
        <v>3853</v>
      </c>
      <c r="E71" s="159"/>
      <c r="F71" s="161" t="s">
        <v>4809</v>
      </c>
      <c r="G71" s="162" t="s">
        <v>99</v>
      </c>
      <c r="H71" s="163"/>
      <c r="I71" s="164"/>
      <c r="J71" s="165"/>
      <c r="K71" s="58"/>
      <c r="L71" s="56"/>
      <c r="M71" s="56" t="str">
        <f>IF(ISNUMBER(H71),L71*H71,IF(ISNUMBER(J71),J71,IF(J71="RATE ONLY",LOWER("RATE ONLY")," ")))</f>
        <v xml:space="preserve"> </v>
      </c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</row>
    <row r="72" spans="1:113" s="112" customFormat="1" ht="45.6" x14ac:dyDescent="0.25">
      <c r="A72" s="30" t="s">
        <v>56</v>
      </c>
      <c r="B72" s="155"/>
      <c r="C72" s="151" t="s">
        <v>3298</v>
      </c>
      <c r="D72" s="52"/>
      <c r="E72" s="157"/>
      <c r="F72" s="53" t="s">
        <v>4810</v>
      </c>
      <c r="G72" s="54" t="s">
        <v>3902</v>
      </c>
      <c r="H72" s="55">
        <v>7</v>
      </c>
      <c r="I72" s="56"/>
      <c r="J72" s="57"/>
      <c r="K72" s="58"/>
      <c r="L72" s="56">
        <v>760</v>
      </c>
      <c r="M72" s="56">
        <f>IF(ISNUMBER(H72),L72*H72,IF(ISNUMBER(J72),J72,IF(J72="RATE ONLY",LOWER("RATE ONLY")," ")))</f>
        <v>5320</v>
      </c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</row>
    <row r="73" spans="1:113" s="112" customFormat="1" x14ac:dyDescent="0.2">
      <c r="A73" s="30"/>
      <c r="B73" s="42"/>
      <c r="C73" s="51"/>
      <c r="D73" s="52"/>
      <c r="E73" s="51"/>
      <c r="F73" s="53"/>
      <c r="G73" s="103"/>
      <c r="H73" s="45"/>
      <c r="I73" s="104"/>
      <c r="J73" s="105"/>
      <c r="K73" s="48"/>
      <c r="L73" s="106"/>
      <c r="M73" s="104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</row>
    <row r="74" spans="1:113" s="112" customFormat="1" ht="45.6" hidden="1" x14ac:dyDescent="0.25">
      <c r="A74" s="30" t="s">
        <v>56</v>
      </c>
      <c r="B74" s="155"/>
      <c r="C74" s="151" t="s">
        <v>3299</v>
      </c>
      <c r="D74" s="52"/>
      <c r="E74" s="157"/>
      <c r="F74" s="53" t="s">
        <v>4413</v>
      </c>
      <c r="G74" s="54" t="s">
        <v>3902</v>
      </c>
      <c r="H74" s="55"/>
      <c r="I74" s="56"/>
      <c r="J74" s="57"/>
      <c r="K74" s="58"/>
      <c r="L74" s="56"/>
      <c r="M74" s="56" t="str">
        <f>IF(ISNUMBER(H74),L74*H74,IF(ISNUMBER(J74),J74,IF(J74="RATE ONLY",LOWER("RATE ONLY")," ")))</f>
        <v xml:space="preserve"> </v>
      </c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</row>
    <row r="75" spans="1:113" s="112" customFormat="1" hidden="1" x14ac:dyDescent="0.2">
      <c r="A75" s="30"/>
      <c r="B75" s="42"/>
      <c r="C75" s="51"/>
      <c r="D75" s="52"/>
      <c r="E75" s="51"/>
      <c r="F75" s="53"/>
      <c r="G75" s="103"/>
      <c r="H75" s="45"/>
      <c r="I75" s="104"/>
      <c r="J75" s="105"/>
      <c r="K75" s="48"/>
      <c r="L75" s="106"/>
      <c r="M75" s="104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</row>
    <row r="76" spans="1:113" s="112" customFormat="1" ht="12" x14ac:dyDescent="0.2">
      <c r="A76" s="30" t="s">
        <v>55</v>
      </c>
      <c r="B76" s="150" t="s">
        <v>3300</v>
      </c>
      <c r="C76" s="151"/>
      <c r="D76" s="52"/>
      <c r="E76" s="157"/>
      <c r="F76" s="43" t="s">
        <v>3301</v>
      </c>
      <c r="G76" s="54"/>
      <c r="H76" s="55"/>
      <c r="I76" s="56"/>
      <c r="J76" s="57"/>
      <c r="K76" s="58"/>
      <c r="L76" s="56"/>
      <c r="M76" s="56" t="str">
        <f>IF(ISNUMBER(H76),L76*H76,IF(ISNUMBER(J76),J76,IF(J76="RATE ONLY",LOWER("RATE ONLY")," ")))</f>
        <v xml:space="preserve"> </v>
      </c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</row>
    <row r="77" spans="1:113" s="112" customFormat="1" x14ac:dyDescent="0.2">
      <c r="A77" s="30"/>
      <c r="B77" s="42"/>
      <c r="C77" s="51"/>
      <c r="D77" s="52"/>
      <c r="E77" s="51"/>
      <c r="F77" s="53"/>
      <c r="G77" s="103"/>
      <c r="H77" s="45"/>
      <c r="I77" s="104"/>
      <c r="J77" s="105"/>
      <c r="K77" s="48"/>
      <c r="L77" s="106"/>
      <c r="M77" s="104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</row>
    <row r="78" spans="1:113" s="112" customFormat="1" x14ac:dyDescent="0.2">
      <c r="A78" s="30" t="s">
        <v>56</v>
      </c>
      <c r="B78" s="155"/>
      <c r="C78" s="151" t="s">
        <v>3303</v>
      </c>
      <c r="D78" s="52"/>
      <c r="E78" s="157"/>
      <c r="F78" s="53" t="s">
        <v>3304</v>
      </c>
      <c r="G78" s="54"/>
      <c r="H78" s="55"/>
      <c r="I78" s="56"/>
      <c r="J78" s="57"/>
      <c r="K78" s="58"/>
      <c r="L78" s="56"/>
      <c r="M78" s="56" t="str">
        <f>IF(ISNUMBER(H78),L78*H78,IF(ISNUMBER(J78),J78,IF(J78="RATE ONLY",LOWER("RATE ONLY")," ")))</f>
        <v xml:space="preserve"> </v>
      </c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</row>
    <row r="79" spans="1:113" s="112" customFormat="1" x14ac:dyDescent="0.2">
      <c r="A79" s="30"/>
      <c r="B79" s="42"/>
      <c r="C79" s="51"/>
      <c r="D79" s="52"/>
      <c r="E79" s="51"/>
      <c r="F79" s="53"/>
      <c r="G79" s="103"/>
      <c r="H79" s="45"/>
      <c r="I79" s="104"/>
      <c r="J79" s="105"/>
      <c r="K79" s="48"/>
      <c r="L79" s="106"/>
      <c r="M79" s="104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</row>
    <row r="80" spans="1:113" s="112" customFormat="1" ht="12" hidden="1" x14ac:dyDescent="0.25">
      <c r="A80" s="30" t="s">
        <v>3</v>
      </c>
      <c r="B80" s="158"/>
      <c r="C80" s="158"/>
      <c r="D80" s="158" t="s">
        <v>3850</v>
      </c>
      <c r="E80" s="159"/>
      <c r="F80" s="161" t="s">
        <v>4802</v>
      </c>
      <c r="G80" s="162" t="s">
        <v>3902</v>
      </c>
      <c r="H80" s="163"/>
      <c r="I80" s="164"/>
      <c r="J80" s="165"/>
      <c r="K80" s="58"/>
      <c r="L80" s="56"/>
      <c r="M80" s="56" t="str">
        <f t="shared" si="1"/>
        <v xml:space="preserve"> </v>
      </c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</row>
    <row r="81" spans="1:113" s="112" customFormat="1" ht="12" x14ac:dyDescent="0.25">
      <c r="A81" s="30" t="s">
        <v>3</v>
      </c>
      <c r="B81" s="155"/>
      <c r="C81" s="151"/>
      <c r="D81" s="52" t="s">
        <v>3851</v>
      </c>
      <c r="E81" s="157"/>
      <c r="F81" s="53" t="s">
        <v>4803</v>
      </c>
      <c r="G81" s="54" t="s">
        <v>3902</v>
      </c>
      <c r="H81" s="55">
        <v>400</v>
      </c>
      <c r="I81" s="56"/>
      <c r="J81" s="57"/>
      <c r="K81" s="58"/>
      <c r="L81" s="56">
        <v>385</v>
      </c>
      <c r="M81" s="56">
        <f>IF(ISNUMBER(H81),L81*H81,IF(ISNUMBER(J81),J81,IF(J81="RATE ONLY",LOWER("RATE ONLY")," ")))</f>
        <v>154000</v>
      </c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</row>
    <row r="82" spans="1:113" s="112" customFormat="1" x14ac:dyDescent="0.2">
      <c r="A82" s="30"/>
      <c r="B82" s="42"/>
      <c r="C82" s="51"/>
      <c r="D82" s="52"/>
      <c r="E82" s="51"/>
      <c r="F82" s="53"/>
      <c r="G82" s="103"/>
      <c r="H82" s="45"/>
      <c r="I82" s="104"/>
      <c r="J82" s="105"/>
      <c r="K82" s="48"/>
      <c r="L82" s="106"/>
      <c r="M82" s="104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</row>
    <row r="83" spans="1:113" s="112" customFormat="1" ht="12" hidden="1" x14ac:dyDescent="0.25">
      <c r="A83" s="30" t="s">
        <v>3</v>
      </c>
      <c r="B83" s="158"/>
      <c r="C83" s="158"/>
      <c r="D83" s="158" t="s">
        <v>3852</v>
      </c>
      <c r="E83" s="159"/>
      <c r="F83" s="161" t="s">
        <v>4804</v>
      </c>
      <c r="G83" s="162" t="s">
        <v>3902</v>
      </c>
      <c r="H83" s="163"/>
      <c r="I83" s="164"/>
      <c r="J83" s="165"/>
      <c r="K83" s="58"/>
      <c r="L83" s="56"/>
      <c r="M83" s="56" t="str">
        <f t="shared" si="1"/>
        <v xml:space="preserve"> </v>
      </c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</row>
    <row r="84" spans="1:113" s="112" customFormat="1" ht="34.200000000000003" x14ac:dyDescent="0.2">
      <c r="A84" s="30" t="s">
        <v>56</v>
      </c>
      <c r="B84" s="155"/>
      <c r="C84" s="151" t="s">
        <v>3305</v>
      </c>
      <c r="D84" s="52"/>
      <c r="E84" s="157"/>
      <c r="F84" s="53" t="s">
        <v>3306</v>
      </c>
      <c r="G84" s="54"/>
      <c r="H84" s="55"/>
      <c r="I84" s="56"/>
      <c r="J84" s="57"/>
      <c r="K84" s="58"/>
      <c r="L84" s="56"/>
      <c r="M84" s="56" t="str">
        <f>IF(ISNUMBER(H84),L84*H84,IF(ISNUMBER(J84),J84,IF(J84="RATE ONLY",LOWER("RATE ONLY")," ")))</f>
        <v xml:space="preserve"> </v>
      </c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</row>
    <row r="85" spans="1:113" s="112" customFormat="1" x14ac:dyDescent="0.2">
      <c r="A85" s="30"/>
      <c r="B85" s="42"/>
      <c r="C85" s="51"/>
      <c r="D85" s="52"/>
      <c r="E85" s="51"/>
      <c r="F85" s="53"/>
      <c r="G85" s="103"/>
      <c r="H85" s="45"/>
      <c r="I85" s="104"/>
      <c r="J85" s="105"/>
      <c r="K85" s="48"/>
      <c r="L85" s="106"/>
      <c r="M85" s="104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</row>
    <row r="86" spans="1:113" s="112" customFormat="1" ht="12" x14ac:dyDescent="0.25">
      <c r="A86" s="30" t="s">
        <v>3</v>
      </c>
      <c r="B86" s="155"/>
      <c r="C86" s="151"/>
      <c r="D86" s="52" t="s">
        <v>3850</v>
      </c>
      <c r="E86" s="157"/>
      <c r="F86" s="53" t="s">
        <v>4803</v>
      </c>
      <c r="G86" s="54" t="s">
        <v>3902</v>
      </c>
      <c r="H86" s="55">
        <v>201</v>
      </c>
      <c r="I86" s="56"/>
      <c r="J86" s="57"/>
      <c r="K86" s="58"/>
      <c r="L86" s="56">
        <v>385</v>
      </c>
      <c r="M86" s="56">
        <f>IF(ISNUMBER(H86),L86*H86,IF(ISNUMBER(J86),J86,IF(J86="RATE ONLY",LOWER("RATE ONLY")," ")))</f>
        <v>77385</v>
      </c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</row>
    <row r="87" spans="1:113" s="112" customFormat="1" x14ac:dyDescent="0.2">
      <c r="A87" s="30"/>
      <c r="B87" s="42"/>
      <c r="C87" s="51"/>
      <c r="D87" s="52"/>
      <c r="E87" s="51"/>
      <c r="F87" s="53"/>
      <c r="G87" s="103"/>
      <c r="H87" s="45"/>
      <c r="I87" s="104"/>
      <c r="J87" s="105"/>
      <c r="K87" s="48"/>
      <c r="L87" s="106"/>
      <c r="M87" s="104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</row>
    <row r="88" spans="1:113" s="112" customFormat="1" x14ac:dyDescent="0.2">
      <c r="A88" s="30" t="s">
        <v>10</v>
      </c>
      <c r="B88" s="60"/>
      <c r="C88" s="61"/>
      <c r="D88" s="61"/>
      <c r="E88" s="61"/>
      <c r="F88" s="62"/>
      <c r="G88" s="63"/>
      <c r="H88" s="64"/>
      <c r="I88" s="65"/>
      <c r="J88" s="66"/>
      <c r="K88" s="22"/>
      <c r="L88" s="67"/>
      <c r="M88" s="68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</row>
    <row r="89" spans="1:113" s="112" customFormat="1" x14ac:dyDescent="0.2">
      <c r="A89" s="30" t="s">
        <v>10</v>
      </c>
      <c r="B89" s="69" t="s">
        <v>11</v>
      </c>
      <c r="C89" s="70"/>
      <c r="D89" s="70"/>
      <c r="E89" s="70"/>
      <c r="F89" s="29"/>
      <c r="G89" s="41"/>
      <c r="H89" s="59"/>
      <c r="I89" s="71"/>
      <c r="J89" s="197"/>
      <c r="K89" s="22"/>
      <c r="L89" s="72"/>
      <c r="M89" s="73">
        <f>SUBTOTAL(9,M$7:M87)</f>
        <v>663025</v>
      </c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</row>
    <row r="90" spans="1:113" s="112" customFormat="1" x14ac:dyDescent="0.2">
      <c r="A90" s="30" t="s">
        <v>10</v>
      </c>
      <c r="B90" s="74"/>
      <c r="C90" s="75"/>
      <c r="D90" s="75"/>
      <c r="E90" s="75"/>
      <c r="F90" s="76"/>
      <c r="G90" s="77"/>
      <c r="H90" s="78"/>
      <c r="I90" s="79"/>
      <c r="J90" s="80"/>
      <c r="K90" s="22"/>
      <c r="L90" s="81"/>
      <c r="M90" s="82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</row>
    <row r="91" spans="1:113" s="112" customFormat="1" x14ac:dyDescent="0.2">
      <c r="A91" s="30" t="s">
        <v>10</v>
      </c>
      <c r="B91" s="60"/>
      <c r="C91" s="61"/>
      <c r="D91" s="61"/>
      <c r="E91" s="61"/>
      <c r="F91" s="62"/>
      <c r="G91" s="63"/>
      <c r="H91" s="64"/>
      <c r="I91" s="65"/>
      <c r="J91" s="66"/>
      <c r="K91" s="22"/>
      <c r="L91" s="67"/>
      <c r="M91" s="68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</row>
    <row r="92" spans="1:113" s="112" customFormat="1" x14ac:dyDescent="0.2">
      <c r="A92" s="30" t="s">
        <v>10</v>
      </c>
      <c r="B92" s="69" t="s">
        <v>12</v>
      </c>
      <c r="C92" s="70"/>
      <c r="D92" s="70"/>
      <c r="E92" s="70"/>
      <c r="F92" s="29"/>
      <c r="G92" s="41"/>
      <c r="H92" s="59"/>
      <c r="I92" s="71"/>
      <c r="J92" s="197"/>
      <c r="K92" s="22"/>
      <c r="L92" s="72"/>
      <c r="M92" s="73">
        <f>SUBTOTAL(9,M$7:M90)</f>
        <v>663025</v>
      </c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</row>
    <row r="93" spans="1:113" s="112" customFormat="1" x14ac:dyDescent="0.2">
      <c r="A93" s="30" t="s">
        <v>10</v>
      </c>
      <c r="B93" s="74"/>
      <c r="C93" s="75"/>
      <c r="D93" s="75"/>
      <c r="E93" s="75"/>
      <c r="F93" s="76"/>
      <c r="G93" s="77"/>
      <c r="H93" s="78"/>
      <c r="I93" s="79"/>
      <c r="J93" s="80"/>
      <c r="K93" s="22"/>
      <c r="L93" s="81"/>
      <c r="M93" s="82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</row>
    <row r="94" spans="1:113" s="112" customFormat="1" ht="12" hidden="1" x14ac:dyDescent="0.25">
      <c r="A94" s="30" t="s">
        <v>3</v>
      </c>
      <c r="B94" s="158"/>
      <c r="C94" s="158"/>
      <c r="D94" s="158" t="s">
        <v>3851</v>
      </c>
      <c r="E94" s="159"/>
      <c r="F94" s="161" t="s">
        <v>4804</v>
      </c>
      <c r="G94" s="162" t="s">
        <v>3902</v>
      </c>
      <c r="H94" s="163"/>
      <c r="I94" s="164"/>
      <c r="J94" s="165"/>
      <c r="K94" s="58"/>
      <c r="L94" s="56"/>
      <c r="M94" s="56" t="str">
        <f t="shared" si="1"/>
        <v xml:space="preserve"> </v>
      </c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</row>
    <row r="95" spans="1:113" s="112" customFormat="1" ht="24" x14ac:dyDescent="0.2">
      <c r="A95" s="30" t="s">
        <v>55</v>
      </c>
      <c r="B95" s="150" t="s">
        <v>3307</v>
      </c>
      <c r="C95" s="151"/>
      <c r="D95" s="52"/>
      <c r="E95" s="157"/>
      <c r="F95" s="43" t="s">
        <v>3309</v>
      </c>
      <c r="G95" s="54"/>
      <c r="H95" s="55"/>
      <c r="I95" s="56"/>
      <c r="J95" s="57"/>
      <c r="K95" s="58"/>
      <c r="L95" s="56"/>
      <c r="M95" s="56" t="str">
        <f>IF(ISNUMBER(H95),L95*H95,IF(ISNUMBER(J95),J95,IF(J95="RATE ONLY",LOWER("RATE ONLY")," ")))</f>
        <v xml:space="preserve"> </v>
      </c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</row>
    <row r="96" spans="1:113" s="112" customFormat="1" x14ac:dyDescent="0.2">
      <c r="A96" s="30"/>
      <c r="B96" s="42"/>
      <c r="C96" s="51"/>
      <c r="D96" s="52"/>
      <c r="E96" s="51"/>
      <c r="F96" s="53"/>
      <c r="G96" s="103"/>
      <c r="H96" s="45"/>
      <c r="I96" s="104"/>
      <c r="J96" s="105"/>
      <c r="K96" s="48"/>
      <c r="L96" s="106"/>
      <c r="M96" s="104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</row>
    <row r="97" spans="1:113" s="112" customFormat="1" ht="22.8" hidden="1" x14ac:dyDescent="0.2">
      <c r="A97" s="30" t="s">
        <v>56</v>
      </c>
      <c r="B97" s="155"/>
      <c r="C97" s="151" t="s">
        <v>3308</v>
      </c>
      <c r="D97" s="52"/>
      <c r="E97" s="157"/>
      <c r="F97" s="53" t="s">
        <v>4163</v>
      </c>
      <c r="G97" s="54" t="s">
        <v>26</v>
      </c>
      <c r="H97" s="55"/>
      <c r="I97" s="56"/>
      <c r="J97" s="57"/>
      <c r="K97" s="58"/>
      <c r="L97" s="56"/>
      <c r="M97" s="56" t="str">
        <f>IF(ISNUMBER(H97),L97*H97,IF(ISNUMBER(J97),J97,IF(J97="RATE ONLY",LOWER("RATE ONLY")," ")))</f>
        <v xml:space="preserve"> </v>
      </c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</row>
    <row r="98" spans="1:113" s="112" customFormat="1" hidden="1" x14ac:dyDescent="0.2">
      <c r="A98" s="30"/>
      <c r="B98" s="42"/>
      <c r="C98" s="51"/>
      <c r="D98" s="52"/>
      <c r="E98" s="51"/>
      <c r="F98" s="53"/>
      <c r="G98" s="103"/>
      <c r="H98" s="45"/>
      <c r="I98" s="104"/>
      <c r="J98" s="105"/>
      <c r="K98" s="48"/>
      <c r="L98" s="106"/>
      <c r="M98" s="104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</row>
    <row r="99" spans="1:113" s="112" customFormat="1" x14ac:dyDescent="0.2">
      <c r="A99" s="30" t="s">
        <v>56</v>
      </c>
      <c r="B99" s="155"/>
      <c r="C99" s="151" t="s">
        <v>3310</v>
      </c>
      <c r="D99" s="52"/>
      <c r="E99" s="157"/>
      <c r="F99" s="53" t="s">
        <v>4811</v>
      </c>
      <c r="G99" s="54"/>
      <c r="H99" s="55"/>
      <c r="I99" s="56"/>
      <c r="J99" s="57"/>
      <c r="K99" s="58"/>
      <c r="L99" s="56"/>
      <c r="M99" s="56" t="str">
        <f>IF(ISNUMBER(H99),L99*H99,IF(ISNUMBER(J99),J99,IF(J99="RATE ONLY",LOWER("RATE ONLY")," ")))</f>
        <v xml:space="preserve"> </v>
      </c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</row>
    <row r="100" spans="1:113" s="112" customFormat="1" x14ac:dyDescent="0.2">
      <c r="A100" s="30"/>
      <c r="B100" s="42"/>
      <c r="C100" s="51"/>
      <c r="D100" s="52"/>
      <c r="E100" s="51"/>
      <c r="F100" s="53"/>
      <c r="G100" s="103"/>
      <c r="H100" s="45"/>
      <c r="I100" s="104"/>
      <c r="J100" s="105"/>
      <c r="K100" s="48"/>
      <c r="L100" s="106"/>
      <c r="M100" s="104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</row>
    <row r="101" spans="1:113" s="112" customFormat="1" x14ac:dyDescent="0.2">
      <c r="A101" s="30" t="s">
        <v>3</v>
      </c>
      <c r="B101" s="155"/>
      <c r="C101" s="151"/>
      <c r="D101" s="52" t="s">
        <v>3850</v>
      </c>
      <c r="E101" s="157"/>
      <c r="F101" s="53" t="s">
        <v>4812</v>
      </c>
      <c r="G101" s="54" t="s">
        <v>2</v>
      </c>
      <c r="H101" s="55">
        <v>1471</v>
      </c>
      <c r="I101" s="56"/>
      <c r="J101" s="57"/>
      <c r="K101" s="58"/>
      <c r="L101" s="56">
        <v>125</v>
      </c>
      <c r="M101" s="56">
        <f>IF(ISNUMBER(H101),L101*H101,IF(ISNUMBER(J101),J101,IF(J101="RATE ONLY",LOWER("RATE ONLY")," ")))</f>
        <v>183875</v>
      </c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</row>
    <row r="102" spans="1:113" s="112" customFormat="1" x14ac:dyDescent="0.2">
      <c r="A102" s="30"/>
      <c r="B102" s="42"/>
      <c r="C102" s="51"/>
      <c r="D102" s="52"/>
      <c r="E102" s="51"/>
      <c r="F102" s="53"/>
      <c r="G102" s="103"/>
      <c r="H102" s="45"/>
      <c r="I102" s="104"/>
      <c r="J102" s="105"/>
      <c r="K102" s="48"/>
      <c r="L102" s="106"/>
      <c r="M102" s="104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</row>
    <row r="103" spans="1:113" s="112" customFormat="1" x14ac:dyDescent="0.2">
      <c r="A103" s="30" t="s">
        <v>3</v>
      </c>
      <c r="B103" s="155"/>
      <c r="C103" s="151"/>
      <c r="D103" s="52" t="s">
        <v>3851</v>
      </c>
      <c r="E103" s="157"/>
      <c r="F103" s="53" t="s">
        <v>4813</v>
      </c>
      <c r="G103" s="54" t="s">
        <v>2</v>
      </c>
      <c r="H103" s="55">
        <v>232</v>
      </c>
      <c r="I103" s="56"/>
      <c r="J103" s="57"/>
      <c r="K103" s="58"/>
      <c r="L103" s="56">
        <v>150</v>
      </c>
      <c r="M103" s="56">
        <f>IF(ISNUMBER(H103),L103*H103,IF(ISNUMBER(J103),J103,IF(J103="RATE ONLY",LOWER("RATE ONLY")," ")))</f>
        <v>34800</v>
      </c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</row>
    <row r="104" spans="1:113" s="112" customFormat="1" x14ac:dyDescent="0.2">
      <c r="A104" s="30"/>
      <c r="B104" s="42"/>
      <c r="C104" s="51"/>
      <c r="D104" s="52"/>
      <c r="E104" s="51"/>
      <c r="F104" s="53"/>
      <c r="G104" s="103"/>
      <c r="H104" s="45"/>
      <c r="I104" s="104"/>
      <c r="J104" s="105"/>
      <c r="K104" s="48"/>
      <c r="L104" s="106"/>
      <c r="M104" s="104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</row>
    <row r="105" spans="1:113" s="112" customFormat="1" x14ac:dyDescent="0.2">
      <c r="A105" s="30" t="s">
        <v>3</v>
      </c>
      <c r="B105" s="155"/>
      <c r="C105" s="151"/>
      <c r="D105" s="52" t="s">
        <v>3852</v>
      </c>
      <c r="E105" s="157"/>
      <c r="F105" s="53" t="s">
        <v>4814</v>
      </c>
      <c r="G105" s="54" t="s">
        <v>2</v>
      </c>
      <c r="H105" s="55">
        <v>202</v>
      </c>
      <c r="I105" s="56"/>
      <c r="J105" s="57"/>
      <c r="K105" s="58"/>
      <c r="L105" s="56">
        <v>175</v>
      </c>
      <c r="M105" s="56">
        <f>IF(ISNUMBER(H105),L105*H105,IF(ISNUMBER(J105),J105,IF(J105="RATE ONLY",LOWER("RATE ONLY")," ")))</f>
        <v>35350</v>
      </c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</row>
    <row r="106" spans="1:113" s="112" customFormat="1" x14ac:dyDescent="0.2">
      <c r="A106" s="30"/>
      <c r="B106" s="42"/>
      <c r="C106" s="51"/>
      <c r="D106" s="52"/>
      <c r="E106" s="51"/>
      <c r="F106" s="53"/>
      <c r="G106" s="103"/>
      <c r="H106" s="45"/>
      <c r="I106" s="104"/>
      <c r="J106" s="105"/>
      <c r="K106" s="48"/>
      <c r="L106" s="106"/>
      <c r="M106" s="104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</row>
    <row r="107" spans="1:113" s="112" customFormat="1" x14ac:dyDescent="0.2">
      <c r="A107" s="30" t="s">
        <v>3</v>
      </c>
      <c r="B107" s="155"/>
      <c r="C107" s="151"/>
      <c r="D107" s="52" t="s">
        <v>3852</v>
      </c>
      <c r="E107" s="157"/>
      <c r="F107" s="53" t="s">
        <v>4815</v>
      </c>
      <c r="G107" s="54" t="s">
        <v>2</v>
      </c>
      <c r="H107" s="55">
        <v>167</v>
      </c>
      <c r="I107" s="56"/>
      <c r="J107" s="57"/>
      <c r="K107" s="58"/>
      <c r="L107" s="56">
        <v>200</v>
      </c>
      <c r="M107" s="56">
        <f>IF(ISNUMBER(H107),L107*H107,IF(ISNUMBER(J107),J107,IF(J107="RATE ONLY",LOWER("RATE ONLY")," ")))</f>
        <v>33400</v>
      </c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</row>
    <row r="108" spans="1:113" s="112" customFormat="1" x14ac:dyDescent="0.2">
      <c r="A108" s="30"/>
      <c r="B108" s="42"/>
      <c r="C108" s="51"/>
      <c r="D108" s="52"/>
      <c r="E108" s="51"/>
      <c r="F108" s="53"/>
      <c r="G108" s="103"/>
      <c r="H108" s="45"/>
      <c r="I108" s="104"/>
      <c r="J108" s="105"/>
      <c r="K108" s="48"/>
      <c r="L108" s="106"/>
      <c r="M108" s="104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</row>
    <row r="109" spans="1:113" s="112" customFormat="1" ht="12" x14ac:dyDescent="0.2">
      <c r="A109" s="30" t="s">
        <v>55</v>
      </c>
      <c r="B109" s="150" t="s">
        <v>3311</v>
      </c>
      <c r="C109" s="151"/>
      <c r="D109" s="52"/>
      <c r="E109" s="157"/>
      <c r="F109" s="43" t="s">
        <v>3675</v>
      </c>
      <c r="G109" s="54"/>
      <c r="H109" s="55"/>
      <c r="I109" s="56"/>
      <c r="J109" s="57"/>
      <c r="K109" s="58"/>
      <c r="L109" s="56"/>
      <c r="M109" s="56" t="str">
        <f>IF(ISNUMBER(H109),L109*H109,IF(ISNUMBER(J109),J109,IF(J109="RATE ONLY",LOWER("RATE ONLY")," ")))</f>
        <v xml:space="preserve"> </v>
      </c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</row>
    <row r="110" spans="1:113" s="112" customFormat="1" x14ac:dyDescent="0.2">
      <c r="A110" s="30"/>
      <c r="B110" s="42"/>
      <c r="C110" s="51"/>
      <c r="D110" s="52"/>
      <c r="E110" s="51"/>
      <c r="F110" s="53"/>
      <c r="G110" s="103"/>
      <c r="H110" s="45"/>
      <c r="I110" s="104"/>
      <c r="J110" s="105"/>
      <c r="K110" s="48"/>
      <c r="L110" s="106"/>
      <c r="M110" s="104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</row>
    <row r="111" spans="1:113" s="112" customFormat="1" ht="57" x14ac:dyDescent="0.2">
      <c r="A111" s="30" t="s">
        <v>3</v>
      </c>
      <c r="B111" s="155"/>
      <c r="C111" s="151" t="s">
        <v>3312</v>
      </c>
      <c r="D111" s="52"/>
      <c r="E111" s="157"/>
      <c r="F111" s="53" t="s">
        <v>5134</v>
      </c>
      <c r="G111" s="54" t="s">
        <v>99</v>
      </c>
      <c r="H111" s="55">
        <v>264</v>
      </c>
      <c r="I111" s="56"/>
      <c r="J111" s="57"/>
      <c r="K111" s="58"/>
      <c r="L111" s="56">
        <v>425</v>
      </c>
      <c r="M111" s="56">
        <f>IF(ISNUMBER(H111),L111*H111,IF(ISNUMBER(J111),J111,IF(J111="RATE ONLY",LOWER("RATE ONLY")," ")))</f>
        <v>112200</v>
      </c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</row>
    <row r="112" spans="1:113" s="112" customFormat="1" x14ac:dyDescent="0.2">
      <c r="A112" s="30"/>
      <c r="B112" s="42"/>
      <c r="C112" s="51"/>
      <c r="D112" s="52"/>
      <c r="E112" s="51"/>
      <c r="F112" s="53"/>
      <c r="G112" s="103"/>
      <c r="H112" s="45"/>
      <c r="I112" s="104"/>
      <c r="J112" s="105"/>
      <c r="K112" s="48"/>
      <c r="L112" s="106"/>
      <c r="M112" s="104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</row>
    <row r="113" spans="1:113" s="112" customFormat="1" ht="22.8" hidden="1" x14ac:dyDescent="0.2">
      <c r="A113" s="30" t="s">
        <v>3</v>
      </c>
      <c r="B113" s="166"/>
      <c r="C113" s="167" t="s">
        <v>3313</v>
      </c>
      <c r="D113" s="168"/>
      <c r="E113" s="159"/>
      <c r="F113" s="161" t="s">
        <v>3314</v>
      </c>
      <c r="G113" s="162" t="s">
        <v>19</v>
      </c>
      <c r="H113" s="163"/>
      <c r="I113" s="164"/>
      <c r="J113" s="165"/>
      <c r="K113" s="58"/>
      <c r="L113" s="56"/>
      <c r="M113" s="56" t="str">
        <f t="shared" ref="M113:M129" si="2">IF(ISNUMBER(H113),L113*H113,IF(ISNUMBER(J113),J113,IF(J113="RATE ONLY",LOWER("RATE ONLY")," ")))</f>
        <v xml:space="preserve"> </v>
      </c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</row>
    <row r="114" spans="1:113" s="112" customFormat="1" ht="36" x14ac:dyDescent="0.2">
      <c r="A114" s="30" t="s">
        <v>55</v>
      </c>
      <c r="B114" s="150" t="s">
        <v>3325</v>
      </c>
      <c r="C114" s="151"/>
      <c r="D114" s="52"/>
      <c r="E114" s="157"/>
      <c r="F114" s="43" t="s">
        <v>3674</v>
      </c>
      <c r="G114" s="54"/>
      <c r="H114" s="55"/>
      <c r="I114" s="56"/>
      <c r="J114" s="57"/>
      <c r="K114" s="58"/>
      <c r="L114" s="56"/>
      <c r="M114" s="56" t="str">
        <f>IF(ISNUMBER(H114),L114*H114,IF(ISNUMBER(J114),J114,IF(J114="RATE ONLY",LOWER("RATE ONLY")," ")))</f>
        <v xml:space="preserve"> </v>
      </c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</row>
    <row r="115" spans="1:113" s="112" customFormat="1" x14ac:dyDescent="0.2">
      <c r="A115" s="30"/>
      <c r="B115" s="42"/>
      <c r="C115" s="51"/>
      <c r="D115" s="52"/>
      <c r="E115" s="51"/>
      <c r="F115" s="53"/>
      <c r="G115" s="103"/>
      <c r="H115" s="45"/>
      <c r="I115" s="104"/>
      <c r="J115" s="105"/>
      <c r="K115" s="48"/>
      <c r="L115" s="106"/>
      <c r="M115" s="104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</row>
    <row r="116" spans="1:113" s="112" customFormat="1" x14ac:dyDescent="0.2">
      <c r="A116" s="30" t="s">
        <v>3</v>
      </c>
      <c r="B116" s="155"/>
      <c r="C116" s="151" t="s">
        <v>3326</v>
      </c>
      <c r="D116" s="52"/>
      <c r="E116" s="157"/>
      <c r="F116" s="53" t="s">
        <v>3330</v>
      </c>
      <c r="G116" s="54" t="s">
        <v>8</v>
      </c>
      <c r="H116" s="55">
        <v>235</v>
      </c>
      <c r="I116" s="56"/>
      <c r="J116" s="57"/>
      <c r="K116" s="58"/>
      <c r="L116" s="56">
        <v>435</v>
      </c>
      <c r="M116" s="56">
        <f>IF(ISNUMBER(H116),L116*H116,IF(ISNUMBER(J116),J116,IF(J116="RATE ONLY",LOWER("RATE ONLY")," ")))</f>
        <v>102225</v>
      </c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</row>
    <row r="117" spans="1:113" s="112" customFormat="1" x14ac:dyDescent="0.2">
      <c r="A117" s="30"/>
      <c r="B117" s="42"/>
      <c r="C117" s="51"/>
      <c r="D117" s="52"/>
      <c r="E117" s="51"/>
      <c r="F117" s="53"/>
      <c r="G117" s="103"/>
      <c r="H117" s="45"/>
      <c r="I117" s="104"/>
      <c r="J117" s="105"/>
      <c r="K117" s="48"/>
      <c r="L117" s="106"/>
      <c r="M117" s="104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</row>
    <row r="118" spans="1:113" s="112" customFormat="1" ht="34.200000000000003" hidden="1" x14ac:dyDescent="0.2">
      <c r="A118" s="30" t="s">
        <v>3</v>
      </c>
      <c r="B118" s="166"/>
      <c r="C118" s="167" t="s">
        <v>3327</v>
      </c>
      <c r="D118" s="168"/>
      <c r="E118" s="159"/>
      <c r="F118" s="161" t="s">
        <v>3331</v>
      </c>
      <c r="G118" s="162" t="s">
        <v>8</v>
      </c>
      <c r="H118" s="163"/>
      <c r="I118" s="164"/>
      <c r="J118" s="165"/>
      <c r="K118" s="58"/>
      <c r="L118" s="56"/>
      <c r="M118" s="56" t="str">
        <f t="shared" si="2"/>
        <v xml:space="preserve"> </v>
      </c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</row>
    <row r="119" spans="1:113" s="112" customFormat="1" ht="22.8" x14ac:dyDescent="0.2">
      <c r="A119" s="30" t="s">
        <v>3</v>
      </c>
      <c r="B119" s="155"/>
      <c r="C119" s="151" t="s">
        <v>3328</v>
      </c>
      <c r="D119" s="52"/>
      <c r="E119" s="157"/>
      <c r="F119" s="53" t="s">
        <v>3332</v>
      </c>
      <c r="G119" s="54" t="s">
        <v>8</v>
      </c>
      <c r="H119" s="55">
        <v>235</v>
      </c>
      <c r="I119" s="56"/>
      <c r="J119" s="57"/>
      <c r="K119" s="58"/>
      <c r="L119" s="56">
        <v>410</v>
      </c>
      <c r="M119" s="56">
        <f>IF(ISNUMBER(H119),L119*H119,IF(ISNUMBER(J119),J119,IF(J119="RATE ONLY",LOWER("RATE ONLY")," ")))</f>
        <v>96350</v>
      </c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</row>
    <row r="120" spans="1:113" s="112" customFormat="1" x14ac:dyDescent="0.2">
      <c r="A120" s="30"/>
      <c r="B120" s="42"/>
      <c r="C120" s="51"/>
      <c r="D120" s="52"/>
      <c r="E120" s="51"/>
      <c r="F120" s="53"/>
      <c r="G120" s="103"/>
      <c r="H120" s="45"/>
      <c r="I120" s="104"/>
      <c r="J120" s="105"/>
      <c r="K120" s="48"/>
      <c r="L120" s="106"/>
      <c r="M120" s="104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</row>
    <row r="121" spans="1:113" s="112" customFormat="1" ht="22.8" x14ac:dyDescent="0.2">
      <c r="A121" s="30" t="s">
        <v>3</v>
      </c>
      <c r="B121" s="155"/>
      <c r="C121" s="151" t="s">
        <v>3329</v>
      </c>
      <c r="D121" s="52"/>
      <c r="E121" s="157"/>
      <c r="F121" s="53" t="s">
        <v>3333</v>
      </c>
      <c r="G121" s="54" t="s">
        <v>8</v>
      </c>
      <c r="H121" s="55">
        <v>59</v>
      </c>
      <c r="I121" s="56"/>
      <c r="J121" s="57"/>
      <c r="K121" s="58"/>
      <c r="L121" s="56">
        <v>680</v>
      </c>
      <c r="M121" s="56">
        <f>IF(ISNUMBER(H121),L121*H121,IF(ISNUMBER(J121),J121,IF(J121="RATE ONLY",LOWER("RATE ONLY")," ")))</f>
        <v>40120</v>
      </c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</row>
    <row r="122" spans="1:113" s="112" customFormat="1" x14ac:dyDescent="0.2">
      <c r="A122" s="30"/>
      <c r="B122" s="42"/>
      <c r="C122" s="51"/>
      <c r="D122" s="52"/>
      <c r="E122" s="51"/>
      <c r="F122" s="53"/>
      <c r="G122" s="103"/>
      <c r="H122" s="45"/>
      <c r="I122" s="104"/>
      <c r="J122" s="105"/>
      <c r="K122" s="48"/>
      <c r="L122" s="106"/>
      <c r="M122" s="104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</row>
    <row r="123" spans="1:113" s="112" customFormat="1" ht="22.8" hidden="1" x14ac:dyDescent="0.2">
      <c r="A123" s="30" t="s">
        <v>3</v>
      </c>
      <c r="B123" s="166"/>
      <c r="C123" s="167" t="s">
        <v>3334</v>
      </c>
      <c r="D123" s="168"/>
      <c r="E123" s="159"/>
      <c r="F123" s="161" t="s">
        <v>3335</v>
      </c>
      <c r="G123" s="162" t="s">
        <v>8</v>
      </c>
      <c r="H123" s="163"/>
      <c r="I123" s="164"/>
      <c r="J123" s="165"/>
      <c r="K123" s="58"/>
      <c r="L123" s="56"/>
      <c r="M123" s="56" t="str">
        <f t="shared" si="2"/>
        <v xml:space="preserve"> </v>
      </c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</row>
    <row r="124" spans="1:113" s="112" customFormat="1" ht="24" hidden="1" x14ac:dyDescent="0.2">
      <c r="A124" s="30" t="s">
        <v>55</v>
      </c>
      <c r="B124" s="150" t="s">
        <v>3336</v>
      </c>
      <c r="C124" s="151"/>
      <c r="D124" s="52"/>
      <c r="E124" s="157"/>
      <c r="F124" s="43" t="s">
        <v>3341</v>
      </c>
      <c r="G124" s="54"/>
      <c r="H124" s="55"/>
      <c r="I124" s="56"/>
      <c r="J124" s="57"/>
      <c r="K124" s="58"/>
      <c r="L124" s="56"/>
      <c r="M124" s="56" t="str">
        <f>IF(ISNUMBER(H124),L124*H124,IF(ISNUMBER(J124),J124,IF(J124="RATE ONLY",LOWER("RATE ONLY")," ")))</f>
        <v xml:space="preserve"> </v>
      </c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</row>
    <row r="125" spans="1:113" s="112" customFormat="1" hidden="1" x14ac:dyDescent="0.2">
      <c r="A125" s="30"/>
      <c r="B125" s="42"/>
      <c r="C125" s="51"/>
      <c r="D125" s="52"/>
      <c r="E125" s="51"/>
      <c r="F125" s="53"/>
      <c r="G125" s="103"/>
      <c r="H125" s="45"/>
      <c r="I125" s="104"/>
      <c r="J125" s="105"/>
      <c r="K125" s="48"/>
      <c r="L125" s="106"/>
      <c r="M125" s="104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</row>
    <row r="126" spans="1:113" s="112" customFormat="1" ht="12" hidden="1" x14ac:dyDescent="0.25">
      <c r="A126" s="30" t="s">
        <v>3</v>
      </c>
      <c r="B126" s="166"/>
      <c r="C126" s="167" t="s">
        <v>3337</v>
      </c>
      <c r="D126" s="168"/>
      <c r="E126" s="159"/>
      <c r="F126" s="161" t="s">
        <v>3342</v>
      </c>
      <c r="G126" s="162" t="s">
        <v>3902</v>
      </c>
      <c r="H126" s="163"/>
      <c r="I126" s="164"/>
      <c r="J126" s="165"/>
      <c r="K126" s="58"/>
      <c r="L126" s="56"/>
      <c r="M126" s="56" t="str">
        <f t="shared" si="2"/>
        <v xml:space="preserve"> </v>
      </c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</row>
    <row r="127" spans="1:113" s="112" customFormat="1" ht="12" hidden="1" x14ac:dyDescent="0.25">
      <c r="A127" s="30" t="s">
        <v>3</v>
      </c>
      <c r="B127" s="166"/>
      <c r="C127" s="167" t="s">
        <v>3338</v>
      </c>
      <c r="D127" s="168"/>
      <c r="E127" s="159"/>
      <c r="F127" s="161" t="s">
        <v>3343</v>
      </c>
      <c r="G127" s="162" t="s">
        <v>3902</v>
      </c>
      <c r="H127" s="163"/>
      <c r="I127" s="164"/>
      <c r="J127" s="165"/>
      <c r="K127" s="58"/>
      <c r="L127" s="56"/>
      <c r="M127" s="56" t="str">
        <f t="shared" si="2"/>
        <v xml:space="preserve"> </v>
      </c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</row>
    <row r="128" spans="1:113" s="112" customFormat="1" ht="12" hidden="1" x14ac:dyDescent="0.25">
      <c r="A128" s="30" t="s">
        <v>3</v>
      </c>
      <c r="B128" s="166"/>
      <c r="C128" s="167" t="s">
        <v>3339</v>
      </c>
      <c r="D128" s="168"/>
      <c r="E128" s="159"/>
      <c r="F128" s="161" t="s">
        <v>3759</v>
      </c>
      <c r="G128" s="162" t="s">
        <v>3902</v>
      </c>
      <c r="H128" s="163"/>
      <c r="I128" s="164"/>
      <c r="J128" s="165"/>
      <c r="K128" s="58"/>
      <c r="L128" s="56"/>
      <c r="M128" s="56" t="str">
        <f t="shared" si="2"/>
        <v xml:space="preserve"> </v>
      </c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/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111"/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</row>
    <row r="129" spans="1:113" s="112" customFormat="1" ht="12" hidden="1" x14ac:dyDescent="0.25">
      <c r="A129" s="30" t="s">
        <v>3</v>
      </c>
      <c r="B129" s="166"/>
      <c r="C129" s="167" t="s">
        <v>3340</v>
      </c>
      <c r="D129" s="168"/>
      <c r="E129" s="159"/>
      <c r="F129" s="161" t="s">
        <v>3370</v>
      </c>
      <c r="G129" s="162" t="s">
        <v>3902</v>
      </c>
      <c r="H129" s="163"/>
      <c r="I129" s="164"/>
      <c r="J129" s="165"/>
      <c r="K129" s="58"/>
      <c r="L129" s="56"/>
      <c r="M129" s="56" t="str">
        <f t="shared" si="2"/>
        <v xml:space="preserve"> </v>
      </c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11"/>
      <c r="CO129" s="111"/>
      <c r="CP129" s="111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</row>
    <row r="130" spans="1:113" s="112" customFormat="1" ht="24" x14ac:dyDescent="0.2">
      <c r="A130" s="30" t="s">
        <v>55</v>
      </c>
      <c r="B130" s="150" t="s">
        <v>3344</v>
      </c>
      <c r="C130" s="151"/>
      <c r="D130" s="52"/>
      <c r="E130" s="157"/>
      <c r="F130" s="43" t="s">
        <v>3346</v>
      </c>
      <c r="G130" s="54"/>
      <c r="H130" s="55"/>
      <c r="I130" s="56"/>
      <c r="J130" s="57"/>
      <c r="K130" s="58"/>
      <c r="L130" s="56"/>
      <c r="M130" s="56" t="str">
        <f>IF(ISNUMBER(H130),L130*H130,IF(ISNUMBER(J130),J130,IF(J130="RATE ONLY",LOWER("RATE ONLY")," ")))</f>
        <v xml:space="preserve"> </v>
      </c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11"/>
      <c r="CO130" s="111"/>
      <c r="CP130" s="111"/>
      <c r="CQ130" s="111"/>
      <c r="CR130" s="111"/>
      <c r="CS130" s="111"/>
      <c r="CT130" s="111"/>
      <c r="CU130" s="111"/>
      <c r="CV130" s="111"/>
      <c r="CW130" s="111"/>
      <c r="CX130" s="111"/>
      <c r="CY130" s="111"/>
      <c r="CZ130" s="111"/>
      <c r="DA130" s="111"/>
      <c r="DB130" s="111"/>
      <c r="DC130" s="111"/>
      <c r="DD130" s="111"/>
      <c r="DE130" s="111"/>
      <c r="DF130" s="111"/>
      <c r="DG130" s="111"/>
      <c r="DH130" s="111"/>
      <c r="DI130" s="111"/>
    </row>
    <row r="131" spans="1:113" s="112" customFormat="1" x14ac:dyDescent="0.2">
      <c r="A131" s="30"/>
      <c r="B131" s="42"/>
      <c r="C131" s="51"/>
      <c r="D131" s="52"/>
      <c r="E131" s="51"/>
      <c r="F131" s="53"/>
      <c r="G131" s="103"/>
      <c r="H131" s="45"/>
      <c r="I131" s="104"/>
      <c r="J131" s="105"/>
      <c r="K131" s="48"/>
      <c r="L131" s="106"/>
      <c r="M131" s="104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11"/>
      <c r="CO131" s="111"/>
      <c r="CP131" s="111"/>
      <c r="CQ131" s="111"/>
      <c r="CR131" s="111"/>
      <c r="CS131" s="111"/>
      <c r="CT131" s="111"/>
      <c r="CU131" s="111"/>
      <c r="CV131" s="111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</row>
    <row r="132" spans="1:113" s="112" customFormat="1" ht="22.8" x14ac:dyDescent="0.2">
      <c r="A132" s="30" t="s">
        <v>56</v>
      </c>
      <c r="B132" s="155"/>
      <c r="C132" s="151" t="s">
        <v>3345</v>
      </c>
      <c r="D132" s="52"/>
      <c r="E132" s="157"/>
      <c r="F132" s="53" t="s">
        <v>3347</v>
      </c>
      <c r="G132" s="54"/>
      <c r="H132" s="55"/>
      <c r="I132" s="56"/>
      <c r="J132" s="57"/>
      <c r="K132" s="58"/>
      <c r="L132" s="56"/>
      <c r="M132" s="56" t="str">
        <f>IF(ISNUMBER(H132),L132*H132,IF(ISNUMBER(J132),J132,IF(J132="RATE ONLY",LOWER("RATE ONLY")," ")))</f>
        <v xml:space="preserve"> </v>
      </c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11"/>
      <c r="CO132" s="111"/>
      <c r="CP132" s="111"/>
      <c r="CQ132" s="111"/>
      <c r="CR132" s="111"/>
      <c r="CS132" s="111"/>
      <c r="CT132" s="111"/>
      <c r="CU132" s="111"/>
      <c r="CV132" s="111"/>
      <c r="CW132" s="111"/>
      <c r="CX132" s="111"/>
      <c r="CY132" s="111"/>
      <c r="CZ132" s="111"/>
      <c r="DA132" s="111"/>
      <c r="DB132" s="111"/>
      <c r="DC132" s="111"/>
      <c r="DD132" s="111"/>
      <c r="DE132" s="111"/>
      <c r="DF132" s="111"/>
      <c r="DG132" s="111"/>
      <c r="DH132" s="111"/>
      <c r="DI132" s="111"/>
    </row>
    <row r="133" spans="1:113" s="112" customFormat="1" x14ac:dyDescent="0.2">
      <c r="A133" s="30"/>
      <c r="B133" s="42"/>
      <c r="C133" s="51"/>
      <c r="D133" s="52"/>
      <c r="E133" s="51"/>
      <c r="F133" s="53"/>
      <c r="G133" s="103"/>
      <c r="H133" s="45"/>
      <c r="I133" s="104"/>
      <c r="J133" s="105"/>
      <c r="K133" s="48"/>
      <c r="L133" s="106"/>
      <c r="M133" s="104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11"/>
      <c r="CO133" s="111"/>
      <c r="CP133" s="111"/>
      <c r="CQ133" s="111"/>
      <c r="CR133" s="111"/>
      <c r="CS133" s="111"/>
      <c r="CT133" s="111"/>
      <c r="CU133" s="111"/>
      <c r="CV133" s="111"/>
      <c r="CW133" s="111"/>
      <c r="CX133" s="111"/>
      <c r="CY133" s="111"/>
      <c r="CZ133" s="111"/>
      <c r="DA133" s="111"/>
      <c r="DB133" s="111"/>
      <c r="DC133" s="111"/>
      <c r="DD133" s="111"/>
      <c r="DE133" s="111"/>
      <c r="DF133" s="111"/>
      <c r="DG133" s="111"/>
      <c r="DH133" s="111"/>
      <c r="DI133" s="111"/>
    </row>
    <row r="134" spans="1:113" s="112" customFormat="1" ht="12" x14ac:dyDescent="0.25">
      <c r="A134" s="30" t="s">
        <v>3</v>
      </c>
      <c r="B134" s="155"/>
      <c r="C134" s="151"/>
      <c r="D134" s="52" t="s">
        <v>3850</v>
      </c>
      <c r="E134" s="157"/>
      <c r="F134" s="53" t="s">
        <v>3342</v>
      </c>
      <c r="G134" s="54" t="s">
        <v>3902</v>
      </c>
      <c r="H134" s="55">
        <v>50</v>
      </c>
      <c r="I134" s="56"/>
      <c r="J134" s="57"/>
      <c r="K134" s="58"/>
      <c r="L134" s="56">
        <v>270</v>
      </c>
      <c r="M134" s="56">
        <f>IF(ISNUMBER(H134),L134*H134,IF(ISNUMBER(J134),J134,IF(J134="RATE ONLY",LOWER("RATE ONLY")," ")))</f>
        <v>13500</v>
      </c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11"/>
      <c r="CO134" s="111"/>
      <c r="CP134" s="111"/>
      <c r="CQ134" s="111"/>
      <c r="CR134" s="111"/>
      <c r="CS134" s="111"/>
      <c r="CT134" s="111"/>
      <c r="CU134" s="111"/>
      <c r="CV134" s="111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1"/>
      <c r="DG134" s="111"/>
      <c r="DH134" s="111"/>
      <c r="DI134" s="111"/>
    </row>
    <row r="135" spans="1:113" s="112" customFormat="1" x14ac:dyDescent="0.2">
      <c r="A135" s="30"/>
      <c r="B135" s="42"/>
      <c r="C135" s="51"/>
      <c r="D135" s="52"/>
      <c r="E135" s="51"/>
      <c r="F135" s="53"/>
      <c r="G135" s="103"/>
      <c r="H135" s="45"/>
      <c r="I135" s="104"/>
      <c r="J135" s="105"/>
      <c r="K135" s="48"/>
      <c r="L135" s="106"/>
      <c r="M135" s="104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11"/>
      <c r="CO135" s="111"/>
      <c r="CP135" s="111"/>
      <c r="CQ135" s="111"/>
      <c r="CR135" s="111"/>
      <c r="CS135" s="111"/>
      <c r="CT135" s="111"/>
      <c r="CU135" s="111"/>
      <c r="CV135" s="111"/>
      <c r="CW135" s="111"/>
      <c r="CX135" s="111"/>
      <c r="CY135" s="111"/>
      <c r="CZ135" s="111"/>
      <c r="DA135" s="111"/>
      <c r="DB135" s="111"/>
      <c r="DC135" s="111"/>
      <c r="DD135" s="111"/>
      <c r="DE135" s="111"/>
      <c r="DF135" s="111"/>
      <c r="DG135" s="111"/>
      <c r="DH135" s="111"/>
      <c r="DI135" s="111"/>
    </row>
    <row r="136" spans="1:113" s="112" customFormat="1" ht="12" x14ac:dyDescent="0.25">
      <c r="A136" s="30" t="s">
        <v>3</v>
      </c>
      <c r="B136" s="155"/>
      <c r="C136" s="151"/>
      <c r="D136" s="52" t="s">
        <v>3851</v>
      </c>
      <c r="E136" s="157"/>
      <c r="F136" s="53" t="s">
        <v>3343</v>
      </c>
      <c r="G136" s="54" t="s">
        <v>3902</v>
      </c>
      <c r="H136" s="55">
        <v>70</v>
      </c>
      <c r="I136" s="56"/>
      <c r="J136" s="57"/>
      <c r="K136" s="58"/>
      <c r="L136" s="56">
        <v>305</v>
      </c>
      <c r="M136" s="56">
        <f>IF(ISNUMBER(H136),L136*H136,IF(ISNUMBER(J136),J136,IF(J136="RATE ONLY",LOWER("RATE ONLY")," ")))</f>
        <v>21350</v>
      </c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1"/>
      <c r="AU136" s="111"/>
      <c r="AV136" s="111"/>
      <c r="AW136" s="111"/>
      <c r="AX136" s="111"/>
      <c r="AY136" s="111"/>
      <c r="AZ136" s="111"/>
      <c r="BA136" s="111"/>
      <c r="BB136" s="111"/>
      <c r="BC136" s="111"/>
      <c r="BD136" s="111"/>
      <c r="BE136" s="111"/>
      <c r="BF136" s="111"/>
      <c r="BG136" s="111"/>
      <c r="BH136" s="111"/>
      <c r="BI136" s="111"/>
      <c r="BJ136" s="111"/>
      <c r="BK136" s="111"/>
      <c r="BL136" s="111"/>
      <c r="BM136" s="111"/>
      <c r="BN136" s="111"/>
      <c r="BO136" s="111"/>
      <c r="BP136" s="111"/>
      <c r="BQ136" s="111"/>
      <c r="BR136" s="111"/>
      <c r="BS136" s="111"/>
      <c r="BT136" s="111"/>
      <c r="BU136" s="111"/>
      <c r="BV136" s="111"/>
      <c r="BW136" s="111"/>
      <c r="BX136" s="111"/>
      <c r="BY136" s="111"/>
      <c r="BZ136" s="111"/>
      <c r="CA136" s="111"/>
      <c r="CB136" s="111"/>
      <c r="CC136" s="111"/>
      <c r="CD136" s="111"/>
      <c r="CE136" s="111"/>
      <c r="CF136" s="111"/>
      <c r="CG136" s="111"/>
      <c r="CH136" s="111"/>
      <c r="CI136" s="111"/>
      <c r="CJ136" s="111"/>
      <c r="CK136" s="111"/>
      <c r="CL136" s="111"/>
      <c r="CM136" s="111"/>
      <c r="CN136" s="111"/>
      <c r="CO136" s="111"/>
      <c r="CP136" s="111"/>
      <c r="CQ136" s="111"/>
      <c r="CR136" s="111"/>
      <c r="CS136" s="111"/>
      <c r="CT136" s="111"/>
      <c r="CU136" s="111"/>
      <c r="CV136" s="111"/>
      <c r="CW136" s="111"/>
      <c r="CX136" s="111"/>
      <c r="CY136" s="111"/>
      <c r="CZ136" s="111"/>
      <c r="DA136" s="111"/>
      <c r="DB136" s="111"/>
      <c r="DC136" s="111"/>
      <c r="DD136" s="111"/>
      <c r="DE136" s="111"/>
      <c r="DF136" s="111"/>
      <c r="DG136" s="111"/>
      <c r="DH136" s="111"/>
      <c r="DI136" s="111"/>
    </row>
    <row r="137" spans="1:113" s="112" customFormat="1" x14ac:dyDescent="0.2">
      <c r="A137" s="30"/>
      <c r="B137" s="42"/>
      <c r="C137" s="51"/>
      <c r="D137" s="52"/>
      <c r="E137" s="51"/>
      <c r="F137" s="53"/>
      <c r="G137" s="103"/>
      <c r="H137" s="45"/>
      <c r="I137" s="104"/>
      <c r="J137" s="105"/>
      <c r="K137" s="48"/>
      <c r="L137" s="106"/>
      <c r="M137" s="104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  <c r="BY137" s="111"/>
      <c r="BZ137" s="111"/>
      <c r="CA137" s="111"/>
      <c r="CB137" s="111"/>
      <c r="CC137" s="111"/>
      <c r="CD137" s="111"/>
      <c r="CE137" s="111"/>
      <c r="CF137" s="111"/>
      <c r="CG137" s="111"/>
      <c r="CH137" s="111"/>
      <c r="CI137" s="111"/>
      <c r="CJ137" s="111"/>
      <c r="CK137" s="111"/>
      <c r="CL137" s="111"/>
      <c r="CM137" s="111"/>
      <c r="CN137" s="111"/>
      <c r="CO137" s="111"/>
      <c r="CP137" s="111"/>
      <c r="CQ137" s="111"/>
      <c r="CR137" s="111"/>
      <c r="CS137" s="111"/>
      <c r="CT137" s="111"/>
      <c r="CU137" s="111"/>
      <c r="CV137" s="111"/>
      <c r="CW137" s="111"/>
      <c r="CX137" s="111"/>
      <c r="CY137" s="111"/>
      <c r="CZ137" s="111"/>
      <c r="DA137" s="111"/>
      <c r="DB137" s="111"/>
      <c r="DC137" s="111"/>
      <c r="DD137" s="111"/>
      <c r="DE137" s="111"/>
      <c r="DF137" s="111"/>
      <c r="DG137" s="111"/>
      <c r="DH137" s="111"/>
      <c r="DI137" s="111"/>
    </row>
    <row r="138" spans="1:113" s="112" customFormat="1" ht="12" x14ac:dyDescent="0.25">
      <c r="A138" s="30" t="s">
        <v>3</v>
      </c>
      <c r="B138" s="155"/>
      <c r="C138" s="151"/>
      <c r="D138" s="52" t="s">
        <v>3852</v>
      </c>
      <c r="E138" s="157"/>
      <c r="F138" s="53" t="s">
        <v>4805</v>
      </c>
      <c r="G138" s="54" t="s">
        <v>3902</v>
      </c>
      <c r="H138" s="55">
        <v>100</v>
      </c>
      <c r="I138" s="56"/>
      <c r="J138" s="57"/>
      <c r="K138" s="58"/>
      <c r="L138" s="56">
        <v>360</v>
      </c>
      <c r="M138" s="56">
        <f>IF(ISNUMBER(H138),L138*H138,IF(ISNUMBER(J138),J138,IF(J138="RATE ONLY",LOWER("RATE ONLY")," ")))</f>
        <v>36000</v>
      </c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111"/>
      <c r="AM138" s="111"/>
      <c r="AN138" s="111"/>
      <c r="AO138" s="111"/>
      <c r="AP138" s="111"/>
      <c r="AQ138" s="111"/>
      <c r="AR138" s="111"/>
      <c r="AS138" s="111"/>
      <c r="AT138" s="111"/>
      <c r="AU138" s="111"/>
      <c r="AV138" s="111"/>
      <c r="AW138" s="111"/>
      <c r="AX138" s="111"/>
      <c r="AY138" s="111"/>
      <c r="AZ138" s="111"/>
      <c r="BA138" s="111"/>
      <c r="BB138" s="111"/>
      <c r="BC138" s="111"/>
      <c r="BD138" s="111"/>
      <c r="BE138" s="111"/>
      <c r="BF138" s="111"/>
      <c r="BG138" s="111"/>
      <c r="BH138" s="111"/>
      <c r="BI138" s="111"/>
      <c r="BJ138" s="111"/>
      <c r="BK138" s="111"/>
      <c r="BL138" s="111"/>
      <c r="BM138" s="111"/>
      <c r="BN138" s="111"/>
      <c r="BO138" s="111"/>
      <c r="BP138" s="111"/>
      <c r="BQ138" s="111"/>
      <c r="BR138" s="111"/>
      <c r="BS138" s="111"/>
      <c r="BT138" s="111"/>
      <c r="BU138" s="111"/>
      <c r="BV138" s="111"/>
      <c r="BW138" s="111"/>
      <c r="BX138" s="111"/>
      <c r="BY138" s="111"/>
      <c r="BZ138" s="111"/>
      <c r="CA138" s="111"/>
      <c r="CB138" s="111"/>
      <c r="CC138" s="111"/>
      <c r="CD138" s="111"/>
      <c r="CE138" s="111"/>
      <c r="CF138" s="111"/>
      <c r="CG138" s="111"/>
      <c r="CH138" s="111"/>
      <c r="CI138" s="111"/>
      <c r="CJ138" s="111"/>
      <c r="CK138" s="111"/>
      <c r="CL138" s="111"/>
      <c r="CM138" s="111"/>
      <c r="CN138" s="111"/>
      <c r="CO138" s="111"/>
      <c r="CP138" s="111"/>
      <c r="CQ138" s="111"/>
      <c r="CR138" s="111"/>
      <c r="CS138" s="111"/>
      <c r="CT138" s="111"/>
      <c r="CU138" s="111"/>
      <c r="CV138" s="111"/>
      <c r="CW138" s="111"/>
      <c r="CX138" s="111"/>
      <c r="CY138" s="111"/>
      <c r="CZ138" s="111"/>
      <c r="DA138" s="111"/>
      <c r="DB138" s="111"/>
      <c r="DC138" s="111"/>
      <c r="DD138" s="111"/>
      <c r="DE138" s="111"/>
      <c r="DF138" s="111"/>
      <c r="DG138" s="111"/>
      <c r="DH138" s="111"/>
      <c r="DI138" s="111"/>
    </row>
    <row r="139" spans="1:113" s="112" customFormat="1" x14ac:dyDescent="0.2">
      <c r="A139" s="30"/>
      <c r="B139" s="42"/>
      <c r="C139" s="51"/>
      <c r="D139" s="52"/>
      <c r="E139" s="51"/>
      <c r="F139" s="53"/>
      <c r="G139" s="103"/>
      <c r="H139" s="45"/>
      <c r="I139" s="104"/>
      <c r="J139" s="105"/>
      <c r="K139" s="48"/>
      <c r="L139" s="106"/>
      <c r="M139" s="104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111"/>
      <c r="AM139" s="111"/>
      <c r="AN139" s="111"/>
      <c r="AO139" s="111"/>
      <c r="AP139" s="111"/>
      <c r="AQ139" s="111"/>
      <c r="AR139" s="111"/>
      <c r="AS139" s="111"/>
      <c r="AT139" s="111"/>
      <c r="AU139" s="111"/>
      <c r="AV139" s="111"/>
      <c r="AW139" s="111"/>
      <c r="AX139" s="111"/>
      <c r="AY139" s="111"/>
      <c r="AZ139" s="111"/>
      <c r="BA139" s="111"/>
      <c r="BB139" s="111"/>
      <c r="BC139" s="111"/>
      <c r="BD139" s="111"/>
      <c r="BE139" s="111"/>
      <c r="BF139" s="111"/>
      <c r="BG139" s="111"/>
      <c r="BH139" s="111"/>
      <c r="BI139" s="111"/>
      <c r="BJ139" s="111"/>
      <c r="BK139" s="111"/>
      <c r="BL139" s="111"/>
      <c r="BM139" s="111"/>
      <c r="BN139" s="111"/>
      <c r="BO139" s="111"/>
      <c r="BP139" s="111"/>
      <c r="BQ139" s="111"/>
      <c r="BR139" s="111"/>
      <c r="BS139" s="111"/>
      <c r="BT139" s="111"/>
      <c r="BU139" s="111"/>
      <c r="BV139" s="111"/>
      <c r="BW139" s="111"/>
      <c r="BX139" s="111"/>
      <c r="BY139" s="111"/>
      <c r="BZ139" s="111"/>
      <c r="CA139" s="111"/>
      <c r="CB139" s="111"/>
      <c r="CC139" s="111"/>
      <c r="CD139" s="111"/>
      <c r="CE139" s="111"/>
      <c r="CF139" s="111"/>
      <c r="CG139" s="111"/>
      <c r="CH139" s="111"/>
      <c r="CI139" s="111"/>
      <c r="CJ139" s="111"/>
      <c r="CK139" s="111"/>
      <c r="CL139" s="111"/>
      <c r="CM139" s="111"/>
      <c r="CN139" s="111"/>
      <c r="CO139" s="111"/>
      <c r="CP139" s="111"/>
      <c r="CQ139" s="111"/>
      <c r="CR139" s="111"/>
      <c r="CS139" s="111"/>
      <c r="CT139" s="111"/>
      <c r="CU139" s="111"/>
      <c r="CV139" s="111"/>
      <c r="CW139" s="111"/>
      <c r="CX139" s="111"/>
      <c r="CY139" s="111"/>
      <c r="CZ139" s="111"/>
      <c r="DA139" s="111"/>
      <c r="DB139" s="111"/>
      <c r="DC139" s="111"/>
      <c r="DD139" s="111"/>
      <c r="DE139" s="111"/>
      <c r="DF139" s="111"/>
      <c r="DG139" s="111"/>
      <c r="DH139" s="111"/>
      <c r="DI139" s="111"/>
    </row>
    <row r="140" spans="1:113" s="112" customFormat="1" ht="12" x14ac:dyDescent="0.25">
      <c r="A140" s="30" t="s">
        <v>3</v>
      </c>
      <c r="B140" s="155"/>
      <c r="C140" s="151"/>
      <c r="D140" s="52" t="s">
        <v>3853</v>
      </c>
      <c r="E140" s="157"/>
      <c r="F140" s="53" t="s">
        <v>3370</v>
      </c>
      <c r="G140" s="54" t="s">
        <v>3902</v>
      </c>
      <c r="H140" s="55">
        <v>70</v>
      </c>
      <c r="I140" s="56"/>
      <c r="J140" s="57"/>
      <c r="K140" s="58"/>
      <c r="L140" s="56">
        <v>450</v>
      </c>
      <c r="M140" s="56">
        <f>IF(ISNUMBER(H140),L140*H140,IF(ISNUMBER(J140),J140,IF(J140="RATE ONLY",LOWER("RATE ONLY")," ")))</f>
        <v>31500</v>
      </c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11"/>
      <c r="CO140" s="111"/>
      <c r="CP140" s="111"/>
      <c r="CQ140" s="111"/>
      <c r="CR140" s="111"/>
      <c r="CS140" s="111"/>
      <c r="CT140" s="111"/>
      <c r="CU140" s="111"/>
      <c r="CV140" s="111"/>
      <c r="CW140" s="111"/>
      <c r="CX140" s="111"/>
      <c r="CY140" s="111"/>
      <c r="CZ140" s="111"/>
      <c r="DA140" s="111"/>
      <c r="DB140" s="111"/>
      <c r="DC140" s="111"/>
      <c r="DD140" s="111"/>
      <c r="DE140" s="111"/>
      <c r="DF140" s="111"/>
      <c r="DG140" s="111"/>
      <c r="DH140" s="111"/>
      <c r="DI140" s="111"/>
    </row>
    <row r="141" spans="1:113" s="112" customFormat="1" x14ac:dyDescent="0.2">
      <c r="A141" s="30"/>
      <c r="B141" s="42"/>
      <c r="C141" s="51"/>
      <c r="D141" s="52"/>
      <c r="E141" s="51"/>
      <c r="F141" s="53"/>
      <c r="G141" s="103"/>
      <c r="H141" s="45"/>
      <c r="I141" s="104"/>
      <c r="J141" s="105"/>
      <c r="K141" s="48"/>
      <c r="L141" s="106"/>
      <c r="M141" s="104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11"/>
      <c r="CO141" s="111"/>
      <c r="CP141" s="111"/>
      <c r="CQ141" s="111"/>
      <c r="CR141" s="111"/>
      <c r="CS141" s="111"/>
      <c r="CT141" s="111"/>
      <c r="CU141" s="111"/>
      <c r="CV141" s="111"/>
      <c r="CW141" s="111"/>
      <c r="CX141" s="111"/>
      <c r="CY141" s="111"/>
      <c r="CZ141" s="111"/>
      <c r="DA141" s="111"/>
      <c r="DB141" s="111"/>
      <c r="DC141" s="111"/>
      <c r="DD141" s="111"/>
      <c r="DE141" s="111"/>
      <c r="DF141" s="111"/>
      <c r="DG141" s="111"/>
      <c r="DH141" s="111"/>
      <c r="DI141" s="111"/>
    </row>
    <row r="142" spans="1:113" s="112" customFormat="1" ht="22.8" hidden="1" x14ac:dyDescent="0.2">
      <c r="A142" s="30" t="s">
        <v>56</v>
      </c>
      <c r="B142" s="155"/>
      <c r="C142" s="151" t="s">
        <v>3348</v>
      </c>
      <c r="D142" s="52"/>
      <c r="E142" s="157"/>
      <c r="F142" s="53" t="s">
        <v>3349</v>
      </c>
      <c r="G142" s="54"/>
      <c r="H142" s="55"/>
      <c r="I142" s="56"/>
      <c r="J142" s="57"/>
      <c r="K142" s="58"/>
      <c r="L142" s="56"/>
      <c r="M142" s="56" t="str">
        <f>IF(ISNUMBER(H142),L142*H142,IF(ISNUMBER(J142),J142,IF(J142="RATE ONLY",LOWER("RATE ONLY")," ")))</f>
        <v xml:space="preserve"> </v>
      </c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</row>
    <row r="143" spans="1:113" s="112" customFormat="1" hidden="1" x14ac:dyDescent="0.2">
      <c r="A143" s="30"/>
      <c r="B143" s="42"/>
      <c r="C143" s="51"/>
      <c r="D143" s="52"/>
      <c r="E143" s="51"/>
      <c r="F143" s="53"/>
      <c r="G143" s="103"/>
      <c r="H143" s="45"/>
      <c r="I143" s="104"/>
      <c r="J143" s="105"/>
      <c r="K143" s="48"/>
      <c r="L143" s="106"/>
      <c r="M143" s="104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</row>
    <row r="144" spans="1:113" s="112" customFormat="1" ht="12" hidden="1" x14ac:dyDescent="0.25">
      <c r="A144" s="30" t="s">
        <v>3</v>
      </c>
      <c r="B144" s="158"/>
      <c r="C144" s="158"/>
      <c r="D144" s="158" t="s">
        <v>3850</v>
      </c>
      <c r="E144" s="159"/>
      <c r="F144" s="161" t="s">
        <v>4806</v>
      </c>
      <c r="G144" s="162" t="s">
        <v>3902</v>
      </c>
      <c r="H144" s="163"/>
      <c r="I144" s="164"/>
      <c r="J144" s="165"/>
      <c r="K144" s="58"/>
      <c r="L144" s="56"/>
      <c r="M144" s="56" t="str">
        <f>IF(ISNUMBER(H144),L144*H144,IF(ISNUMBER(J144),J144,IF(J144="RATE ONLY",LOWER("RATE ONLY")," ")))</f>
        <v xml:space="preserve"> </v>
      </c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</row>
    <row r="145" spans="1:113" s="112" customFormat="1" ht="12" hidden="1" x14ac:dyDescent="0.25">
      <c r="A145" s="30" t="s">
        <v>3</v>
      </c>
      <c r="B145" s="158"/>
      <c r="C145" s="158"/>
      <c r="D145" s="158" t="s">
        <v>3851</v>
      </c>
      <c r="E145" s="159"/>
      <c r="F145" s="161" t="s">
        <v>3759</v>
      </c>
      <c r="G145" s="162" t="s">
        <v>3902</v>
      </c>
      <c r="H145" s="163"/>
      <c r="I145" s="164"/>
      <c r="J145" s="165"/>
      <c r="K145" s="58"/>
      <c r="L145" s="56"/>
      <c r="M145" s="56" t="str">
        <f>IF(ISNUMBER(H145),L145*H145,IF(ISNUMBER(J145),J145,IF(J145="RATE ONLY",LOWER("RATE ONLY")," ")))</f>
        <v xml:space="preserve"> </v>
      </c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</row>
    <row r="146" spans="1:113" s="112" customFormat="1" ht="12" hidden="1" x14ac:dyDescent="0.25">
      <c r="A146" s="30" t="s">
        <v>3</v>
      </c>
      <c r="B146" s="158"/>
      <c r="C146" s="158"/>
      <c r="D146" s="158" t="s">
        <v>3852</v>
      </c>
      <c r="E146" s="159"/>
      <c r="F146" s="161" t="s">
        <v>3760</v>
      </c>
      <c r="G146" s="162" t="s">
        <v>3902</v>
      </c>
      <c r="H146" s="163"/>
      <c r="I146" s="164"/>
      <c r="J146" s="165"/>
      <c r="K146" s="58"/>
      <c r="L146" s="56"/>
      <c r="M146" s="56" t="str">
        <f>IF(ISNUMBER(H146),L146*H146,IF(ISNUMBER(J146),J146,IF(J146="RATE ONLY",LOWER("RATE ONLY")," ")))</f>
        <v xml:space="preserve"> </v>
      </c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</row>
    <row r="147" spans="1:113" s="112" customFormat="1" ht="12" x14ac:dyDescent="0.2">
      <c r="A147" s="30" t="s">
        <v>55</v>
      </c>
      <c r="B147" s="150" t="s">
        <v>3350</v>
      </c>
      <c r="C147" s="151"/>
      <c r="D147" s="52"/>
      <c r="E147" s="157"/>
      <c r="F147" s="43" t="s">
        <v>3673</v>
      </c>
      <c r="G147" s="54"/>
      <c r="H147" s="55"/>
      <c r="I147" s="56"/>
      <c r="J147" s="57"/>
      <c r="K147" s="58"/>
      <c r="L147" s="56"/>
      <c r="M147" s="56" t="str">
        <f>IF(ISNUMBER(H147),L147*H147,IF(ISNUMBER(J147),J147,IF(J147="RATE ONLY",LOWER("RATE ONLY")," ")))</f>
        <v xml:space="preserve"> </v>
      </c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</row>
    <row r="148" spans="1:113" s="112" customFormat="1" x14ac:dyDescent="0.2">
      <c r="A148" s="30"/>
      <c r="B148" s="42"/>
      <c r="C148" s="51"/>
      <c r="D148" s="52"/>
      <c r="E148" s="51"/>
      <c r="F148" s="53"/>
      <c r="G148" s="103"/>
      <c r="H148" s="45"/>
      <c r="I148" s="104"/>
      <c r="J148" s="105"/>
      <c r="K148" s="48"/>
      <c r="L148" s="106"/>
      <c r="M148" s="104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</row>
    <row r="149" spans="1:113" s="112" customFormat="1" x14ac:dyDescent="0.2">
      <c r="A149" s="30" t="s">
        <v>10</v>
      </c>
      <c r="B149" s="60"/>
      <c r="C149" s="61"/>
      <c r="D149" s="61"/>
      <c r="E149" s="61"/>
      <c r="F149" s="62"/>
      <c r="G149" s="63"/>
      <c r="H149" s="64"/>
      <c r="I149" s="65"/>
      <c r="J149" s="66"/>
      <c r="K149" s="22"/>
      <c r="L149" s="67"/>
      <c r="M149" s="68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</row>
    <row r="150" spans="1:113" s="112" customFormat="1" x14ac:dyDescent="0.2">
      <c r="A150" s="30" t="s">
        <v>10</v>
      </c>
      <c r="B150" s="69" t="s">
        <v>11</v>
      </c>
      <c r="C150" s="70"/>
      <c r="D150" s="70"/>
      <c r="E150" s="70"/>
      <c r="F150" s="29"/>
      <c r="G150" s="41"/>
      <c r="H150" s="59"/>
      <c r="I150" s="71"/>
      <c r="J150" s="197"/>
      <c r="K150" s="22"/>
      <c r="L150" s="72"/>
      <c r="M150" s="73">
        <f>SUBTOTAL(9,M$7:M148)</f>
        <v>1403695</v>
      </c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</row>
    <row r="151" spans="1:113" s="112" customFormat="1" x14ac:dyDescent="0.2">
      <c r="A151" s="30" t="s">
        <v>10</v>
      </c>
      <c r="B151" s="74"/>
      <c r="C151" s="75"/>
      <c r="D151" s="75"/>
      <c r="E151" s="75"/>
      <c r="F151" s="76"/>
      <c r="G151" s="77"/>
      <c r="H151" s="78"/>
      <c r="I151" s="79"/>
      <c r="J151" s="80"/>
      <c r="K151" s="22"/>
      <c r="L151" s="81"/>
      <c r="M151" s="82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</row>
    <row r="152" spans="1:113" s="112" customFormat="1" x14ac:dyDescent="0.2">
      <c r="A152" s="30" t="s">
        <v>10</v>
      </c>
      <c r="B152" s="60"/>
      <c r="C152" s="61"/>
      <c r="D152" s="61"/>
      <c r="E152" s="61"/>
      <c r="F152" s="62"/>
      <c r="G152" s="63"/>
      <c r="H152" s="64"/>
      <c r="I152" s="65"/>
      <c r="J152" s="66"/>
      <c r="K152" s="22"/>
      <c r="L152" s="67"/>
      <c r="M152" s="68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</row>
    <row r="153" spans="1:113" s="112" customFormat="1" x14ac:dyDescent="0.2">
      <c r="A153" s="30" t="s">
        <v>10</v>
      </c>
      <c r="B153" s="69" t="s">
        <v>12</v>
      </c>
      <c r="C153" s="70"/>
      <c r="D153" s="70"/>
      <c r="E153" s="70"/>
      <c r="F153" s="29"/>
      <c r="G153" s="41"/>
      <c r="H153" s="59"/>
      <c r="I153" s="71"/>
      <c r="J153" s="197"/>
      <c r="K153" s="22"/>
      <c r="L153" s="72"/>
      <c r="M153" s="73">
        <f>SUBTOTAL(9,M$7:M151)</f>
        <v>1403695</v>
      </c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</row>
    <row r="154" spans="1:113" s="112" customFormat="1" x14ac:dyDescent="0.2">
      <c r="A154" s="30" t="s">
        <v>10</v>
      </c>
      <c r="B154" s="74"/>
      <c r="C154" s="75"/>
      <c r="D154" s="75"/>
      <c r="E154" s="75"/>
      <c r="F154" s="76"/>
      <c r="G154" s="77"/>
      <c r="H154" s="78"/>
      <c r="I154" s="79"/>
      <c r="J154" s="80"/>
      <c r="K154" s="22"/>
      <c r="L154" s="81"/>
      <c r="M154" s="82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</row>
    <row r="155" spans="1:113" s="112" customFormat="1" ht="22.8" hidden="1" x14ac:dyDescent="0.2">
      <c r="A155" s="30" t="s">
        <v>3</v>
      </c>
      <c r="B155" s="166"/>
      <c r="C155" s="167" t="s">
        <v>3351</v>
      </c>
      <c r="D155" s="168"/>
      <c r="E155" s="159"/>
      <c r="F155" s="161" t="s">
        <v>4164</v>
      </c>
      <c r="G155" s="162" t="s">
        <v>99</v>
      </c>
      <c r="H155" s="163"/>
      <c r="I155" s="164"/>
      <c r="J155" s="165"/>
      <c r="K155" s="58"/>
      <c r="L155" s="56"/>
      <c r="M155" s="56" t="str">
        <f t="shared" ref="M155:M177" si="3">IF(ISNUMBER(H155),L155*H155,IF(ISNUMBER(J155),J155,IF(J155="RATE ONLY",LOWER("RATE ONLY")," ")))</f>
        <v xml:space="preserve"> </v>
      </c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/>
      <c r="BA155" s="111"/>
      <c r="BB155" s="111"/>
      <c r="BC155" s="111"/>
      <c r="BD155" s="111"/>
      <c r="BE155" s="111"/>
      <c r="BF155" s="111"/>
      <c r="BG155" s="111"/>
      <c r="BH155" s="111"/>
      <c r="BI155" s="111"/>
      <c r="BJ155" s="111"/>
      <c r="BK155" s="111"/>
      <c r="BL155" s="111"/>
      <c r="BM155" s="111"/>
      <c r="BN155" s="111"/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</row>
    <row r="156" spans="1:113" s="112" customFormat="1" ht="34.200000000000003" x14ac:dyDescent="0.2">
      <c r="A156" s="30" t="s">
        <v>3</v>
      </c>
      <c r="B156" s="155"/>
      <c r="C156" s="151" t="s">
        <v>3352</v>
      </c>
      <c r="D156" s="52"/>
      <c r="E156" s="157"/>
      <c r="F156" s="53" t="s">
        <v>4816</v>
      </c>
      <c r="G156" s="54" t="s">
        <v>99</v>
      </c>
      <c r="H156" s="55">
        <v>518</v>
      </c>
      <c r="I156" s="56"/>
      <c r="J156" s="57"/>
      <c r="K156" s="58"/>
      <c r="L156" s="56">
        <v>535</v>
      </c>
      <c r="M156" s="56">
        <f>IF(ISNUMBER(H156),L156*H156,IF(ISNUMBER(J156),J156,IF(J156="RATE ONLY",LOWER("RATE ONLY")," ")))</f>
        <v>277130</v>
      </c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  <c r="BH156" s="111"/>
      <c r="BI156" s="111"/>
      <c r="BJ156" s="111"/>
      <c r="BK156" s="111"/>
      <c r="BL156" s="111"/>
      <c r="BM156" s="111"/>
      <c r="BN156" s="111"/>
      <c r="BO156" s="111"/>
      <c r="BP156" s="111"/>
      <c r="BQ156" s="111"/>
      <c r="BR156" s="111"/>
      <c r="BS156" s="111"/>
      <c r="BT156" s="111"/>
      <c r="BU156" s="111"/>
      <c r="BV156" s="111"/>
      <c r="BW156" s="111"/>
      <c r="BX156" s="111"/>
      <c r="BY156" s="111"/>
      <c r="BZ156" s="111"/>
      <c r="CA156" s="111"/>
      <c r="CB156" s="111"/>
      <c r="CC156" s="111"/>
      <c r="CD156" s="111"/>
      <c r="CE156" s="111"/>
      <c r="CF156" s="111"/>
      <c r="CG156" s="111"/>
      <c r="CH156" s="111"/>
      <c r="CI156" s="111"/>
      <c r="CJ156" s="111"/>
      <c r="CK156" s="111"/>
      <c r="CL156" s="111"/>
      <c r="CM156" s="111"/>
      <c r="CN156" s="111"/>
      <c r="CO156" s="111"/>
      <c r="CP156" s="111"/>
      <c r="CQ156" s="111"/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</row>
    <row r="157" spans="1:113" s="112" customFormat="1" x14ac:dyDescent="0.2">
      <c r="A157" s="30"/>
      <c r="B157" s="42"/>
      <c r="C157" s="51"/>
      <c r="D157" s="52"/>
      <c r="E157" s="51"/>
      <c r="F157" s="53"/>
      <c r="G157" s="103"/>
      <c r="H157" s="45"/>
      <c r="I157" s="104"/>
      <c r="J157" s="105"/>
      <c r="K157" s="48"/>
      <c r="L157" s="106"/>
      <c r="M157" s="104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11"/>
      <c r="CO157" s="111"/>
      <c r="CP157" s="111"/>
      <c r="CQ157" s="111"/>
      <c r="CR157" s="111"/>
      <c r="CS157" s="111"/>
      <c r="CT157" s="111"/>
      <c r="CU157" s="111"/>
      <c r="CV157" s="111"/>
      <c r="CW157" s="111"/>
      <c r="CX157" s="111"/>
      <c r="CY157" s="111"/>
      <c r="CZ157" s="111"/>
      <c r="DA157" s="111"/>
      <c r="DB157" s="111"/>
      <c r="DC157" s="111"/>
      <c r="DD157" s="111"/>
      <c r="DE157" s="111"/>
      <c r="DF157" s="111"/>
      <c r="DG157" s="111"/>
      <c r="DH157" s="111"/>
      <c r="DI157" s="111"/>
    </row>
    <row r="158" spans="1:113" s="112" customFormat="1" ht="22.8" x14ac:dyDescent="0.2">
      <c r="A158" s="30" t="s">
        <v>3</v>
      </c>
      <c r="B158" s="155"/>
      <c r="C158" s="151" t="s">
        <v>3353</v>
      </c>
      <c r="D158" s="52"/>
      <c r="E158" s="157"/>
      <c r="F158" s="53" t="s">
        <v>5135</v>
      </c>
      <c r="G158" s="54" t="s">
        <v>99</v>
      </c>
      <c r="H158" s="55">
        <v>16</v>
      </c>
      <c r="I158" s="56"/>
      <c r="J158" s="57"/>
      <c r="K158" s="58"/>
      <c r="L158" s="56">
        <v>700</v>
      </c>
      <c r="M158" s="56">
        <f>IF(ISNUMBER(H158),L158*H158,IF(ISNUMBER(J158),J158,IF(J158="RATE ONLY",LOWER("RATE ONLY")," ")))</f>
        <v>11200</v>
      </c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/>
      <c r="BB158" s="111"/>
      <c r="BC158" s="111"/>
      <c r="BD158" s="111"/>
      <c r="BE158" s="111"/>
      <c r="BF158" s="111"/>
      <c r="BG158" s="111"/>
      <c r="BH158" s="111"/>
      <c r="BI158" s="111"/>
      <c r="BJ158" s="111"/>
      <c r="BK158" s="111"/>
      <c r="BL158" s="111"/>
      <c r="BM158" s="111"/>
      <c r="BN158" s="111"/>
      <c r="BO158" s="111"/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1"/>
      <c r="CC158" s="111"/>
      <c r="CD158" s="111"/>
      <c r="CE158" s="111"/>
      <c r="CF158" s="111"/>
      <c r="CG158" s="111"/>
      <c r="CH158" s="111"/>
      <c r="CI158" s="111"/>
      <c r="CJ158" s="111"/>
      <c r="CK158" s="111"/>
      <c r="CL158" s="111"/>
      <c r="CM158" s="111"/>
      <c r="CN158" s="111"/>
      <c r="CO158" s="111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</row>
    <row r="159" spans="1:113" s="112" customFormat="1" x14ac:dyDescent="0.2">
      <c r="A159" s="30"/>
      <c r="B159" s="42"/>
      <c r="C159" s="51"/>
      <c r="D159" s="52"/>
      <c r="E159" s="51"/>
      <c r="F159" s="53"/>
      <c r="G159" s="103"/>
      <c r="H159" s="45"/>
      <c r="I159" s="104"/>
      <c r="J159" s="105"/>
      <c r="K159" s="48"/>
      <c r="L159" s="106"/>
      <c r="M159" s="104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11"/>
      <c r="CO159" s="111"/>
      <c r="CP159" s="111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</row>
    <row r="160" spans="1:113" s="112" customFormat="1" ht="12" hidden="1" x14ac:dyDescent="0.2">
      <c r="A160" s="30" t="s">
        <v>55</v>
      </c>
      <c r="B160" s="150" t="s">
        <v>3354</v>
      </c>
      <c r="C160" s="151"/>
      <c r="D160" s="52"/>
      <c r="E160" s="157"/>
      <c r="F160" s="43" t="s">
        <v>3672</v>
      </c>
      <c r="G160" s="54"/>
      <c r="H160" s="55"/>
      <c r="I160" s="56"/>
      <c r="J160" s="57"/>
      <c r="K160" s="58"/>
      <c r="L160" s="56"/>
      <c r="M160" s="56" t="str">
        <f>IF(ISNUMBER(H160),L160*H160,IF(ISNUMBER(J160),J160,IF(J160="RATE ONLY",LOWER("RATE ONLY")," ")))</f>
        <v xml:space="preserve"> </v>
      </c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</row>
    <row r="161" spans="1:113" s="112" customFormat="1" hidden="1" x14ac:dyDescent="0.2">
      <c r="A161" s="30"/>
      <c r="B161" s="42"/>
      <c r="C161" s="51"/>
      <c r="D161" s="52"/>
      <c r="E161" s="51"/>
      <c r="F161" s="53"/>
      <c r="G161" s="103"/>
      <c r="H161" s="45"/>
      <c r="I161" s="104"/>
      <c r="J161" s="105"/>
      <c r="K161" s="48"/>
      <c r="L161" s="106"/>
      <c r="M161" s="104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/>
      <c r="BA161" s="111"/>
      <c r="BB161" s="111"/>
      <c r="BC161" s="111"/>
      <c r="BD161" s="111"/>
      <c r="BE161" s="111"/>
      <c r="BF161" s="111"/>
      <c r="BG161" s="111"/>
      <c r="BH161" s="111"/>
      <c r="BI161" s="111"/>
      <c r="BJ161" s="111"/>
      <c r="BK161" s="111"/>
      <c r="BL161" s="111"/>
      <c r="BM161" s="111"/>
      <c r="BN161" s="111"/>
      <c r="BO161" s="111"/>
      <c r="BP161" s="111"/>
      <c r="BQ161" s="111"/>
      <c r="BR161" s="111"/>
      <c r="BS161" s="111"/>
      <c r="BT161" s="111"/>
      <c r="BU161" s="111"/>
      <c r="BV161" s="111"/>
      <c r="BW161" s="111"/>
      <c r="BX161" s="111"/>
      <c r="BY161" s="111"/>
      <c r="BZ161" s="111"/>
      <c r="CA161" s="111"/>
      <c r="CB161" s="111"/>
      <c r="CC161" s="111"/>
      <c r="CD161" s="111"/>
      <c r="CE161" s="111"/>
      <c r="CF161" s="111"/>
      <c r="CG161" s="111"/>
      <c r="CH161" s="111"/>
      <c r="CI161" s="111"/>
      <c r="CJ161" s="111"/>
      <c r="CK161" s="111"/>
      <c r="CL161" s="111"/>
      <c r="CM161" s="111"/>
      <c r="CN161" s="111"/>
      <c r="CO161" s="111"/>
      <c r="CP161" s="111"/>
      <c r="CQ161" s="111"/>
      <c r="CR161" s="111"/>
      <c r="CS161" s="111"/>
      <c r="CT161" s="111"/>
      <c r="CU161" s="111"/>
      <c r="CV161" s="111"/>
      <c r="CW161" s="111"/>
      <c r="CX161" s="111"/>
      <c r="CY161" s="111"/>
      <c r="CZ161" s="111"/>
      <c r="DA161" s="111"/>
      <c r="DB161" s="111"/>
      <c r="DC161" s="111"/>
      <c r="DD161" s="111"/>
      <c r="DE161" s="111"/>
      <c r="DF161" s="111"/>
      <c r="DG161" s="111"/>
      <c r="DH161" s="111"/>
      <c r="DI161" s="111"/>
    </row>
    <row r="162" spans="1:113" s="112" customFormat="1" hidden="1" x14ac:dyDescent="0.2">
      <c r="A162" s="30" t="s">
        <v>3</v>
      </c>
      <c r="B162" s="166"/>
      <c r="C162" s="167" t="s">
        <v>3355</v>
      </c>
      <c r="D162" s="168"/>
      <c r="E162" s="159"/>
      <c r="F162" s="161" t="s">
        <v>3357</v>
      </c>
      <c r="G162" s="162" t="s">
        <v>30</v>
      </c>
      <c r="H162" s="163"/>
      <c r="I162" s="164"/>
      <c r="J162" s="165"/>
      <c r="K162" s="58"/>
      <c r="L162" s="56"/>
      <c r="M162" s="56" t="str">
        <f t="shared" si="3"/>
        <v xml:space="preserve"> </v>
      </c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111"/>
      <c r="AO162" s="111"/>
      <c r="AP162" s="111"/>
      <c r="AQ162" s="111"/>
      <c r="AR162" s="111"/>
      <c r="AS162" s="111"/>
      <c r="AT162" s="111"/>
      <c r="AU162" s="111"/>
      <c r="AV162" s="111"/>
      <c r="AW162" s="111"/>
      <c r="AX162" s="111"/>
      <c r="AY162" s="111"/>
      <c r="AZ162" s="111"/>
      <c r="BA162" s="111"/>
      <c r="BB162" s="111"/>
      <c r="BC162" s="111"/>
      <c r="BD162" s="111"/>
      <c r="BE162" s="111"/>
      <c r="BF162" s="111"/>
      <c r="BG162" s="111"/>
      <c r="BH162" s="111"/>
      <c r="BI162" s="111"/>
      <c r="BJ162" s="111"/>
      <c r="BK162" s="111"/>
      <c r="BL162" s="111"/>
      <c r="BM162" s="111"/>
      <c r="BN162" s="111"/>
      <c r="BO162" s="111"/>
      <c r="BP162" s="111"/>
      <c r="BQ162" s="111"/>
      <c r="BR162" s="111"/>
      <c r="BS162" s="111"/>
      <c r="BT162" s="111"/>
      <c r="BU162" s="111"/>
      <c r="BV162" s="111"/>
      <c r="BW162" s="111"/>
      <c r="BX162" s="111"/>
      <c r="BY162" s="111"/>
      <c r="BZ162" s="111"/>
      <c r="CA162" s="111"/>
      <c r="CB162" s="111"/>
      <c r="CC162" s="111"/>
      <c r="CD162" s="111"/>
      <c r="CE162" s="111"/>
      <c r="CF162" s="111"/>
      <c r="CG162" s="111"/>
      <c r="CH162" s="111"/>
      <c r="CI162" s="111"/>
      <c r="CJ162" s="111"/>
      <c r="CK162" s="111"/>
      <c r="CL162" s="111"/>
      <c r="CM162" s="111"/>
      <c r="CN162" s="111"/>
      <c r="CO162" s="111"/>
      <c r="CP162" s="111"/>
      <c r="CQ162" s="111"/>
      <c r="CR162" s="111"/>
      <c r="CS162" s="111"/>
      <c r="CT162" s="111"/>
      <c r="CU162" s="111"/>
      <c r="CV162" s="111"/>
      <c r="CW162" s="111"/>
      <c r="CX162" s="111"/>
      <c r="CY162" s="111"/>
      <c r="CZ162" s="111"/>
      <c r="DA162" s="111"/>
      <c r="DB162" s="111"/>
      <c r="DC162" s="111"/>
      <c r="DD162" s="111"/>
      <c r="DE162" s="111"/>
      <c r="DF162" s="111"/>
      <c r="DG162" s="111"/>
      <c r="DH162" s="111"/>
      <c r="DI162" s="111"/>
    </row>
    <row r="163" spans="1:113" s="112" customFormat="1" ht="22.8" hidden="1" x14ac:dyDescent="0.2">
      <c r="A163" s="30" t="s">
        <v>5106</v>
      </c>
      <c r="B163" s="166"/>
      <c r="C163" s="167" t="s">
        <v>3356</v>
      </c>
      <c r="D163" s="168"/>
      <c r="E163" s="159"/>
      <c r="F163" s="161" t="s">
        <v>3358</v>
      </c>
      <c r="G163" s="162" t="s">
        <v>14</v>
      </c>
      <c r="H163" s="163"/>
      <c r="I163" s="164"/>
      <c r="J163" s="165"/>
      <c r="K163" s="58"/>
      <c r="L163" s="56"/>
      <c r="M163" s="56" t="str">
        <f t="shared" si="3"/>
        <v xml:space="preserve"> </v>
      </c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11"/>
      <c r="CO163" s="111"/>
      <c r="CP163" s="111"/>
      <c r="CQ163" s="111"/>
      <c r="CR163" s="111"/>
      <c r="CS163" s="111"/>
      <c r="CT163" s="111"/>
      <c r="CU163" s="111"/>
      <c r="CV163" s="111"/>
      <c r="CW163" s="111"/>
      <c r="CX163" s="111"/>
      <c r="CY163" s="111"/>
      <c r="CZ163" s="111"/>
      <c r="DA163" s="111"/>
      <c r="DB163" s="111"/>
      <c r="DC163" s="111"/>
      <c r="DD163" s="111"/>
      <c r="DE163" s="111"/>
      <c r="DF163" s="111"/>
      <c r="DG163" s="111"/>
      <c r="DH163" s="111"/>
      <c r="DI163" s="111"/>
    </row>
    <row r="164" spans="1:113" s="112" customFormat="1" ht="24" x14ac:dyDescent="0.2">
      <c r="A164" s="30" t="s">
        <v>55</v>
      </c>
      <c r="B164" s="150" t="s">
        <v>3359</v>
      </c>
      <c r="C164" s="151"/>
      <c r="D164" s="52"/>
      <c r="E164" s="157"/>
      <c r="F164" s="43" t="s">
        <v>3364</v>
      </c>
      <c r="G164" s="54"/>
      <c r="H164" s="55"/>
      <c r="I164" s="56"/>
      <c r="J164" s="57"/>
      <c r="K164" s="58"/>
      <c r="L164" s="56"/>
      <c r="M164" s="56" t="str">
        <f>IF(ISNUMBER(H164),L164*H164,IF(ISNUMBER(J164),J164,IF(J164="RATE ONLY",LOWER("RATE ONLY")," ")))</f>
        <v xml:space="preserve"> </v>
      </c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11"/>
      <c r="CO164" s="111"/>
      <c r="CP164" s="111"/>
      <c r="CQ164" s="111"/>
      <c r="CR164" s="111"/>
      <c r="CS164" s="111"/>
      <c r="CT164" s="111"/>
      <c r="CU164" s="111"/>
      <c r="CV164" s="111"/>
      <c r="CW164" s="111"/>
      <c r="CX164" s="111"/>
      <c r="CY164" s="111"/>
      <c r="CZ164" s="111"/>
      <c r="DA164" s="111"/>
      <c r="DB164" s="111"/>
      <c r="DC164" s="111"/>
      <c r="DD164" s="111"/>
      <c r="DE164" s="111"/>
      <c r="DF164" s="111"/>
      <c r="DG164" s="111"/>
      <c r="DH164" s="111"/>
      <c r="DI164" s="111"/>
    </row>
    <row r="165" spans="1:113" s="112" customFormat="1" x14ac:dyDescent="0.2">
      <c r="A165" s="30"/>
      <c r="B165" s="42"/>
      <c r="C165" s="51"/>
      <c r="D165" s="52"/>
      <c r="E165" s="51"/>
      <c r="F165" s="53"/>
      <c r="G165" s="103"/>
      <c r="H165" s="45"/>
      <c r="I165" s="104"/>
      <c r="J165" s="105"/>
      <c r="K165" s="48"/>
      <c r="L165" s="106"/>
      <c r="M165" s="104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11"/>
      <c r="CO165" s="111"/>
      <c r="CP165" s="111"/>
      <c r="CQ165" s="111"/>
      <c r="CR165" s="111"/>
      <c r="CS165" s="111"/>
      <c r="CT165" s="111"/>
      <c r="CU165" s="111"/>
      <c r="CV165" s="111"/>
      <c r="CW165" s="111"/>
      <c r="CX165" s="111"/>
      <c r="CY165" s="111"/>
      <c r="CZ165" s="111"/>
      <c r="DA165" s="111"/>
      <c r="DB165" s="111"/>
      <c r="DC165" s="111"/>
      <c r="DD165" s="111"/>
      <c r="DE165" s="111"/>
      <c r="DF165" s="111"/>
      <c r="DG165" s="111"/>
      <c r="DH165" s="111"/>
      <c r="DI165" s="111"/>
    </row>
    <row r="166" spans="1:113" s="112" customFormat="1" ht="12" x14ac:dyDescent="0.25">
      <c r="A166" s="30" t="s">
        <v>3</v>
      </c>
      <c r="B166" s="155"/>
      <c r="C166" s="151" t="s">
        <v>3360</v>
      </c>
      <c r="D166" s="52"/>
      <c r="E166" s="157"/>
      <c r="F166" s="53" t="s">
        <v>3342</v>
      </c>
      <c r="G166" s="54" t="s">
        <v>3902</v>
      </c>
      <c r="H166" s="55">
        <v>50</v>
      </c>
      <c r="I166" s="56"/>
      <c r="J166" s="57"/>
      <c r="K166" s="58"/>
      <c r="L166" s="56">
        <v>110</v>
      </c>
      <c r="M166" s="56">
        <f>IF(ISNUMBER(H166),L166*H166,IF(ISNUMBER(J166),J166,IF(J166="RATE ONLY",LOWER("RATE ONLY")," ")))</f>
        <v>5500</v>
      </c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11"/>
      <c r="CO166" s="111"/>
      <c r="CP166" s="111"/>
      <c r="CQ166" s="111"/>
      <c r="CR166" s="111"/>
      <c r="CS166" s="111"/>
      <c r="CT166" s="111"/>
      <c r="CU166" s="111"/>
      <c r="CV166" s="111"/>
      <c r="CW166" s="111"/>
      <c r="CX166" s="111"/>
      <c r="CY166" s="111"/>
      <c r="CZ166" s="111"/>
      <c r="DA166" s="111"/>
      <c r="DB166" s="111"/>
      <c r="DC166" s="111"/>
      <c r="DD166" s="111"/>
      <c r="DE166" s="111"/>
      <c r="DF166" s="111"/>
      <c r="DG166" s="111"/>
      <c r="DH166" s="111"/>
      <c r="DI166" s="111"/>
    </row>
    <row r="167" spans="1:113" s="112" customFormat="1" x14ac:dyDescent="0.2">
      <c r="A167" s="30"/>
      <c r="B167" s="42"/>
      <c r="C167" s="51"/>
      <c r="D167" s="52"/>
      <c r="E167" s="51"/>
      <c r="F167" s="53"/>
      <c r="G167" s="103"/>
      <c r="H167" s="45"/>
      <c r="I167" s="104"/>
      <c r="J167" s="105"/>
      <c r="K167" s="48"/>
      <c r="L167" s="106"/>
      <c r="M167" s="104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11"/>
      <c r="CO167" s="111"/>
      <c r="CP167" s="111"/>
      <c r="CQ167" s="111"/>
      <c r="CR167" s="111"/>
      <c r="CS167" s="111"/>
      <c r="CT167" s="111"/>
      <c r="CU167" s="111"/>
      <c r="CV167" s="111"/>
      <c r="CW167" s="111"/>
      <c r="CX167" s="111"/>
      <c r="CY167" s="111"/>
      <c r="CZ167" s="111"/>
      <c r="DA167" s="111"/>
      <c r="DB167" s="111"/>
      <c r="DC167" s="111"/>
      <c r="DD167" s="111"/>
      <c r="DE167" s="111"/>
      <c r="DF167" s="111"/>
      <c r="DG167" s="111"/>
      <c r="DH167" s="111"/>
      <c r="DI167" s="111"/>
    </row>
    <row r="168" spans="1:113" s="112" customFormat="1" ht="12" x14ac:dyDescent="0.25">
      <c r="A168" s="30" t="s">
        <v>3</v>
      </c>
      <c r="B168" s="155"/>
      <c r="C168" s="151" t="s">
        <v>3361</v>
      </c>
      <c r="D168" s="52"/>
      <c r="E168" s="157"/>
      <c r="F168" s="53" t="s">
        <v>3343</v>
      </c>
      <c r="G168" s="54" t="s">
        <v>3902</v>
      </c>
      <c r="H168" s="55">
        <v>70</v>
      </c>
      <c r="I168" s="56"/>
      <c r="J168" s="57"/>
      <c r="K168" s="58"/>
      <c r="L168" s="56">
        <v>120</v>
      </c>
      <c r="M168" s="56">
        <f>IF(ISNUMBER(H168),L168*H168,IF(ISNUMBER(J168),J168,IF(J168="RATE ONLY",LOWER("RATE ONLY")," ")))</f>
        <v>8400</v>
      </c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111"/>
      <c r="AM168" s="111"/>
      <c r="AN168" s="111"/>
      <c r="AO168" s="111"/>
      <c r="AP168" s="111"/>
      <c r="AQ168" s="111"/>
      <c r="AR168" s="111"/>
      <c r="AS168" s="111"/>
      <c r="AT168" s="111"/>
      <c r="AU168" s="111"/>
      <c r="AV168" s="111"/>
      <c r="AW168" s="111"/>
      <c r="AX168" s="111"/>
      <c r="AY168" s="111"/>
      <c r="AZ168" s="111"/>
      <c r="BA168" s="111"/>
      <c r="BB168" s="111"/>
      <c r="BC168" s="111"/>
      <c r="BD168" s="111"/>
      <c r="BE168" s="111"/>
      <c r="BF168" s="111"/>
      <c r="BG168" s="111"/>
      <c r="BH168" s="111"/>
      <c r="BI168" s="111"/>
      <c r="BJ168" s="111"/>
      <c r="BK168" s="111"/>
      <c r="BL168" s="111"/>
      <c r="BM168" s="111"/>
      <c r="BN168" s="111"/>
      <c r="BO168" s="111"/>
      <c r="BP168" s="111"/>
      <c r="BQ168" s="111"/>
      <c r="BR168" s="111"/>
      <c r="BS168" s="111"/>
      <c r="BT168" s="111"/>
      <c r="BU168" s="111"/>
      <c r="BV168" s="111"/>
      <c r="BW168" s="111"/>
      <c r="BX168" s="111"/>
      <c r="BY168" s="111"/>
      <c r="BZ168" s="111"/>
      <c r="CA168" s="111"/>
      <c r="CB168" s="111"/>
      <c r="CC168" s="111"/>
      <c r="CD168" s="111"/>
      <c r="CE168" s="111"/>
      <c r="CF168" s="111"/>
      <c r="CG168" s="111"/>
      <c r="CH168" s="111"/>
      <c r="CI168" s="111"/>
      <c r="CJ168" s="111"/>
      <c r="CK168" s="111"/>
      <c r="CL168" s="111"/>
      <c r="CM168" s="111"/>
      <c r="CN168" s="111"/>
      <c r="CO168" s="111"/>
      <c r="CP168" s="111"/>
      <c r="CQ168" s="111"/>
      <c r="CR168" s="111"/>
      <c r="CS168" s="111"/>
      <c r="CT168" s="111"/>
      <c r="CU168" s="111"/>
      <c r="CV168" s="111"/>
      <c r="CW168" s="111"/>
      <c r="CX168" s="111"/>
      <c r="CY168" s="111"/>
      <c r="CZ168" s="111"/>
      <c r="DA168" s="111"/>
      <c r="DB168" s="111"/>
      <c r="DC168" s="111"/>
      <c r="DD168" s="111"/>
      <c r="DE168" s="111"/>
      <c r="DF168" s="111"/>
      <c r="DG168" s="111"/>
      <c r="DH168" s="111"/>
      <c r="DI168" s="111"/>
    </row>
    <row r="169" spans="1:113" s="112" customFormat="1" x14ac:dyDescent="0.2">
      <c r="A169" s="30"/>
      <c r="B169" s="42"/>
      <c r="C169" s="51"/>
      <c r="D169" s="52"/>
      <c r="E169" s="51"/>
      <c r="F169" s="53"/>
      <c r="G169" s="103"/>
      <c r="H169" s="45"/>
      <c r="I169" s="104"/>
      <c r="J169" s="105"/>
      <c r="K169" s="48"/>
      <c r="L169" s="106"/>
      <c r="M169" s="104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1"/>
      <c r="BJ169" s="111"/>
      <c r="BK169" s="111"/>
      <c r="BL169" s="111"/>
      <c r="BM169" s="111"/>
      <c r="BN169" s="111"/>
      <c r="BO169" s="111"/>
      <c r="BP169" s="111"/>
      <c r="BQ169" s="111"/>
      <c r="BR169" s="111"/>
      <c r="BS169" s="111"/>
      <c r="BT169" s="111"/>
      <c r="BU169" s="111"/>
      <c r="BV169" s="111"/>
      <c r="BW169" s="111"/>
      <c r="BX169" s="111"/>
      <c r="BY169" s="111"/>
      <c r="BZ169" s="111"/>
      <c r="CA169" s="111"/>
      <c r="CB169" s="111"/>
      <c r="CC169" s="111"/>
      <c r="CD169" s="111"/>
      <c r="CE169" s="111"/>
      <c r="CF169" s="111"/>
      <c r="CG169" s="111"/>
      <c r="CH169" s="111"/>
      <c r="CI169" s="111"/>
      <c r="CJ169" s="111"/>
      <c r="CK169" s="111"/>
      <c r="CL169" s="111"/>
      <c r="CM169" s="111"/>
      <c r="CN169" s="111"/>
      <c r="CO169" s="111"/>
      <c r="CP169" s="111"/>
      <c r="CQ169" s="111"/>
      <c r="CR169" s="111"/>
      <c r="CS169" s="111"/>
      <c r="CT169" s="111"/>
      <c r="CU169" s="111"/>
      <c r="CV169" s="111"/>
      <c r="CW169" s="111"/>
      <c r="CX169" s="111"/>
      <c r="CY169" s="111"/>
      <c r="CZ169" s="111"/>
      <c r="DA169" s="111"/>
      <c r="DB169" s="111"/>
      <c r="DC169" s="111"/>
      <c r="DD169" s="111"/>
      <c r="DE169" s="111"/>
      <c r="DF169" s="111"/>
      <c r="DG169" s="111"/>
      <c r="DH169" s="111"/>
      <c r="DI169" s="111"/>
    </row>
    <row r="170" spans="1:113" s="112" customFormat="1" ht="12" x14ac:dyDescent="0.25">
      <c r="A170" s="30" t="s">
        <v>3</v>
      </c>
      <c r="B170" s="155"/>
      <c r="C170" s="151" t="s">
        <v>3362</v>
      </c>
      <c r="D170" s="52"/>
      <c r="E170" s="157"/>
      <c r="F170" s="53" t="s">
        <v>3759</v>
      </c>
      <c r="G170" s="54" t="s">
        <v>3902</v>
      </c>
      <c r="H170" s="55">
        <v>100</v>
      </c>
      <c r="I170" s="56"/>
      <c r="J170" s="57"/>
      <c r="K170" s="58"/>
      <c r="L170" s="56">
        <v>140</v>
      </c>
      <c r="M170" s="56">
        <f>IF(ISNUMBER(H170),L170*H170,IF(ISNUMBER(J170),J170,IF(J170="RATE ONLY",LOWER("RATE ONLY")," ")))</f>
        <v>14000</v>
      </c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111"/>
      <c r="AO170" s="111"/>
      <c r="AP170" s="111"/>
      <c r="AQ170" s="111"/>
      <c r="AR170" s="111"/>
      <c r="AS170" s="111"/>
      <c r="AT170" s="111"/>
      <c r="AU170" s="111"/>
      <c r="AV170" s="111"/>
      <c r="AW170" s="111"/>
      <c r="AX170" s="111"/>
      <c r="AY170" s="111"/>
      <c r="AZ170" s="111"/>
      <c r="BA170" s="111"/>
      <c r="BB170" s="111"/>
      <c r="BC170" s="111"/>
      <c r="BD170" s="111"/>
      <c r="BE170" s="111"/>
      <c r="BF170" s="111"/>
      <c r="BG170" s="111"/>
      <c r="BH170" s="111"/>
      <c r="BI170" s="111"/>
      <c r="BJ170" s="111"/>
      <c r="BK170" s="111"/>
      <c r="BL170" s="111"/>
      <c r="BM170" s="111"/>
      <c r="BN170" s="111"/>
      <c r="BO170" s="111"/>
      <c r="BP170" s="111"/>
      <c r="BQ170" s="111"/>
      <c r="BR170" s="111"/>
      <c r="BS170" s="111"/>
      <c r="BT170" s="111"/>
      <c r="BU170" s="111"/>
      <c r="BV170" s="111"/>
      <c r="BW170" s="111"/>
      <c r="BX170" s="111"/>
      <c r="BY170" s="111"/>
      <c r="BZ170" s="111"/>
      <c r="CA170" s="111"/>
      <c r="CB170" s="111"/>
      <c r="CC170" s="111"/>
      <c r="CD170" s="111"/>
      <c r="CE170" s="111"/>
      <c r="CF170" s="111"/>
      <c r="CG170" s="111"/>
      <c r="CH170" s="111"/>
      <c r="CI170" s="111"/>
      <c r="CJ170" s="111"/>
      <c r="CK170" s="111"/>
      <c r="CL170" s="111"/>
      <c r="CM170" s="111"/>
      <c r="CN170" s="111"/>
      <c r="CO170" s="111"/>
      <c r="CP170" s="111"/>
      <c r="CQ170" s="111"/>
      <c r="CR170" s="111"/>
      <c r="CS170" s="111"/>
      <c r="CT170" s="111"/>
      <c r="CU170" s="111"/>
      <c r="CV170" s="111"/>
      <c r="CW170" s="111"/>
      <c r="CX170" s="111"/>
      <c r="CY170" s="111"/>
      <c r="CZ170" s="111"/>
      <c r="DA170" s="111"/>
      <c r="DB170" s="111"/>
      <c r="DC170" s="111"/>
      <c r="DD170" s="111"/>
      <c r="DE170" s="111"/>
      <c r="DF170" s="111"/>
      <c r="DG170" s="111"/>
      <c r="DH170" s="111"/>
      <c r="DI170" s="111"/>
    </row>
    <row r="171" spans="1:113" s="112" customFormat="1" x14ac:dyDescent="0.2">
      <c r="A171" s="30"/>
      <c r="B171" s="42"/>
      <c r="C171" s="51"/>
      <c r="D171" s="52"/>
      <c r="E171" s="51"/>
      <c r="F171" s="53"/>
      <c r="G171" s="103"/>
      <c r="H171" s="45"/>
      <c r="I171" s="104"/>
      <c r="J171" s="105"/>
      <c r="K171" s="48"/>
      <c r="L171" s="106"/>
      <c r="M171" s="104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  <c r="AO171" s="111"/>
      <c r="AP171" s="111"/>
      <c r="AQ171" s="111"/>
      <c r="AR171" s="111"/>
      <c r="AS171" s="111"/>
      <c r="AT171" s="111"/>
      <c r="AU171" s="111"/>
      <c r="AV171" s="111"/>
      <c r="AW171" s="111"/>
      <c r="AX171" s="111"/>
      <c r="AY171" s="111"/>
      <c r="AZ171" s="111"/>
      <c r="BA171" s="111"/>
      <c r="BB171" s="111"/>
      <c r="BC171" s="111"/>
      <c r="BD171" s="111"/>
      <c r="BE171" s="111"/>
      <c r="BF171" s="111"/>
      <c r="BG171" s="111"/>
      <c r="BH171" s="111"/>
      <c r="BI171" s="111"/>
      <c r="BJ171" s="111"/>
      <c r="BK171" s="111"/>
      <c r="BL171" s="111"/>
      <c r="BM171" s="111"/>
      <c r="BN171" s="111"/>
      <c r="BO171" s="111"/>
      <c r="BP171" s="111"/>
      <c r="BQ171" s="111"/>
      <c r="BR171" s="111"/>
      <c r="BS171" s="111"/>
      <c r="BT171" s="111"/>
      <c r="BU171" s="111"/>
      <c r="BV171" s="111"/>
      <c r="BW171" s="111"/>
      <c r="BX171" s="111"/>
      <c r="BY171" s="111"/>
      <c r="BZ171" s="111"/>
      <c r="CA171" s="111"/>
      <c r="CB171" s="111"/>
      <c r="CC171" s="111"/>
      <c r="CD171" s="111"/>
      <c r="CE171" s="111"/>
      <c r="CF171" s="111"/>
      <c r="CG171" s="111"/>
      <c r="CH171" s="111"/>
      <c r="CI171" s="111"/>
      <c r="CJ171" s="111"/>
      <c r="CK171" s="111"/>
      <c r="CL171" s="111"/>
      <c r="CM171" s="111"/>
      <c r="CN171" s="111"/>
      <c r="CO171" s="111"/>
      <c r="CP171" s="111"/>
      <c r="CQ171" s="111"/>
      <c r="CR171" s="111"/>
      <c r="CS171" s="111"/>
      <c r="CT171" s="111"/>
      <c r="CU171" s="111"/>
      <c r="CV171" s="111"/>
      <c r="CW171" s="111"/>
      <c r="CX171" s="111"/>
      <c r="CY171" s="111"/>
      <c r="CZ171" s="111"/>
      <c r="DA171" s="111"/>
      <c r="DB171" s="111"/>
      <c r="DC171" s="111"/>
      <c r="DD171" s="111"/>
      <c r="DE171" s="111"/>
      <c r="DF171" s="111"/>
      <c r="DG171" s="111"/>
      <c r="DH171" s="111"/>
      <c r="DI171" s="111"/>
    </row>
    <row r="172" spans="1:113" s="112" customFormat="1" ht="12" x14ac:dyDescent="0.25">
      <c r="A172" s="30" t="s">
        <v>3</v>
      </c>
      <c r="B172" s="155"/>
      <c r="C172" s="151" t="s">
        <v>3363</v>
      </c>
      <c r="D172" s="52"/>
      <c r="E172" s="157"/>
      <c r="F172" s="53" t="s">
        <v>3760</v>
      </c>
      <c r="G172" s="54" t="s">
        <v>3902</v>
      </c>
      <c r="H172" s="55">
        <v>70</v>
      </c>
      <c r="I172" s="56"/>
      <c r="J172" s="57"/>
      <c r="K172" s="58"/>
      <c r="L172" s="56">
        <v>180</v>
      </c>
      <c r="M172" s="56">
        <f>IF(ISNUMBER(H172),L172*H172,IF(ISNUMBER(J172),J172,IF(J172="RATE ONLY",LOWER("RATE ONLY")," ")))</f>
        <v>12600</v>
      </c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111"/>
      <c r="AM172" s="111"/>
      <c r="AN172" s="111"/>
      <c r="AO172" s="111"/>
      <c r="AP172" s="111"/>
      <c r="AQ172" s="111"/>
      <c r="AR172" s="111"/>
      <c r="AS172" s="111"/>
      <c r="AT172" s="111"/>
      <c r="AU172" s="111"/>
      <c r="AV172" s="111"/>
      <c r="AW172" s="111"/>
      <c r="AX172" s="111"/>
      <c r="AY172" s="111"/>
      <c r="AZ172" s="111"/>
      <c r="BA172" s="111"/>
      <c r="BB172" s="111"/>
      <c r="BC172" s="111"/>
      <c r="BD172" s="111"/>
      <c r="BE172" s="111"/>
      <c r="BF172" s="111"/>
      <c r="BG172" s="111"/>
      <c r="BH172" s="111"/>
      <c r="BI172" s="111"/>
      <c r="BJ172" s="111"/>
      <c r="BK172" s="111"/>
      <c r="BL172" s="111"/>
      <c r="BM172" s="111"/>
      <c r="BN172" s="111"/>
      <c r="BO172" s="111"/>
      <c r="BP172" s="111"/>
      <c r="BQ172" s="111"/>
      <c r="BR172" s="111"/>
      <c r="BS172" s="111"/>
      <c r="BT172" s="111"/>
      <c r="BU172" s="111"/>
      <c r="BV172" s="111"/>
      <c r="BW172" s="111"/>
      <c r="BX172" s="111"/>
      <c r="BY172" s="111"/>
      <c r="BZ172" s="111"/>
      <c r="CA172" s="111"/>
      <c r="CB172" s="111"/>
      <c r="CC172" s="111"/>
      <c r="CD172" s="111"/>
      <c r="CE172" s="111"/>
      <c r="CF172" s="111"/>
      <c r="CG172" s="111"/>
      <c r="CH172" s="111"/>
      <c r="CI172" s="111"/>
      <c r="CJ172" s="111"/>
      <c r="CK172" s="111"/>
      <c r="CL172" s="111"/>
      <c r="CM172" s="111"/>
      <c r="CN172" s="111"/>
      <c r="CO172" s="111"/>
      <c r="CP172" s="111"/>
      <c r="CQ172" s="111"/>
      <c r="CR172" s="111"/>
      <c r="CS172" s="111"/>
      <c r="CT172" s="111"/>
      <c r="CU172" s="111"/>
      <c r="CV172" s="111"/>
      <c r="CW172" s="111"/>
      <c r="CX172" s="111"/>
      <c r="CY172" s="111"/>
      <c r="CZ172" s="111"/>
      <c r="DA172" s="111"/>
      <c r="DB172" s="111"/>
      <c r="DC172" s="111"/>
      <c r="DD172" s="111"/>
      <c r="DE172" s="111"/>
      <c r="DF172" s="111"/>
      <c r="DG172" s="111"/>
      <c r="DH172" s="111"/>
      <c r="DI172" s="111"/>
    </row>
    <row r="173" spans="1:113" s="112" customFormat="1" x14ac:dyDescent="0.2">
      <c r="A173" s="30"/>
      <c r="B173" s="42"/>
      <c r="C173" s="51"/>
      <c r="D173" s="52"/>
      <c r="E173" s="51"/>
      <c r="F173" s="53"/>
      <c r="G173" s="103"/>
      <c r="H173" s="45"/>
      <c r="I173" s="104"/>
      <c r="J173" s="105"/>
      <c r="K173" s="48"/>
      <c r="L173" s="106"/>
      <c r="M173" s="104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1"/>
      <c r="AJ173" s="111"/>
      <c r="AK173" s="111"/>
      <c r="AL173" s="111"/>
      <c r="AM173" s="111"/>
      <c r="AN173" s="111"/>
      <c r="AO173" s="111"/>
      <c r="AP173" s="111"/>
      <c r="AQ173" s="111"/>
      <c r="AR173" s="111"/>
      <c r="AS173" s="111"/>
      <c r="AT173" s="111"/>
      <c r="AU173" s="111"/>
      <c r="AV173" s="111"/>
      <c r="AW173" s="111"/>
      <c r="AX173" s="111"/>
      <c r="AY173" s="111"/>
      <c r="AZ173" s="111"/>
      <c r="BA173" s="111"/>
      <c r="BB173" s="111"/>
      <c r="BC173" s="111"/>
      <c r="BD173" s="111"/>
      <c r="BE173" s="111"/>
      <c r="BF173" s="111"/>
      <c r="BG173" s="111"/>
      <c r="BH173" s="111"/>
      <c r="BI173" s="111"/>
      <c r="BJ173" s="111"/>
      <c r="BK173" s="111"/>
      <c r="BL173" s="111"/>
      <c r="BM173" s="111"/>
      <c r="BN173" s="111"/>
      <c r="BO173" s="111"/>
      <c r="BP173" s="111"/>
      <c r="BQ173" s="111"/>
      <c r="BR173" s="111"/>
      <c r="BS173" s="111"/>
      <c r="BT173" s="111"/>
      <c r="BU173" s="111"/>
      <c r="BV173" s="111"/>
      <c r="BW173" s="111"/>
      <c r="BX173" s="111"/>
      <c r="BY173" s="111"/>
      <c r="BZ173" s="111"/>
      <c r="CA173" s="111"/>
      <c r="CB173" s="111"/>
      <c r="CC173" s="111"/>
      <c r="CD173" s="111"/>
      <c r="CE173" s="111"/>
      <c r="CF173" s="111"/>
      <c r="CG173" s="111"/>
      <c r="CH173" s="111"/>
      <c r="CI173" s="111"/>
      <c r="CJ173" s="111"/>
      <c r="CK173" s="111"/>
      <c r="CL173" s="111"/>
      <c r="CM173" s="111"/>
      <c r="CN173" s="111"/>
      <c r="CO173" s="111"/>
      <c r="CP173" s="111"/>
      <c r="CQ173" s="111"/>
      <c r="CR173" s="111"/>
      <c r="CS173" s="111"/>
      <c r="CT173" s="111"/>
      <c r="CU173" s="111"/>
      <c r="CV173" s="111"/>
      <c r="CW173" s="111"/>
      <c r="CX173" s="111"/>
      <c r="CY173" s="111"/>
      <c r="CZ173" s="111"/>
      <c r="DA173" s="111"/>
      <c r="DB173" s="111"/>
      <c r="DC173" s="111"/>
      <c r="DD173" s="111"/>
      <c r="DE173" s="111"/>
      <c r="DF173" s="111"/>
      <c r="DG173" s="111"/>
      <c r="DH173" s="111"/>
      <c r="DI173" s="111"/>
    </row>
    <row r="174" spans="1:113" s="112" customFormat="1" ht="12" hidden="1" x14ac:dyDescent="0.2">
      <c r="A174" s="30" t="s">
        <v>55</v>
      </c>
      <c r="B174" s="150" t="s">
        <v>3365</v>
      </c>
      <c r="C174" s="151"/>
      <c r="D174" s="52"/>
      <c r="E174" s="157"/>
      <c r="F174" s="43" t="s">
        <v>3368</v>
      </c>
      <c r="G174" s="54"/>
      <c r="H174" s="55"/>
      <c r="I174" s="56"/>
      <c r="J174" s="57"/>
      <c r="K174" s="58"/>
      <c r="L174" s="56"/>
      <c r="M174" s="56" t="str">
        <f>IF(ISNUMBER(H174),L174*H174,IF(ISNUMBER(J174),J174,IF(J174="RATE ONLY",LOWER("RATE ONLY")," ")))</f>
        <v xml:space="preserve"> </v>
      </c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/>
      <c r="BO174" s="111"/>
      <c r="BP174" s="111"/>
      <c r="BQ174" s="111"/>
      <c r="BR174" s="111"/>
      <c r="BS174" s="111"/>
      <c r="BT174" s="111"/>
      <c r="BU174" s="111"/>
      <c r="BV174" s="111"/>
      <c r="BW174" s="111"/>
      <c r="BX174" s="111"/>
      <c r="BY174" s="111"/>
      <c r="BZ174" s="111"/>
      <c r="CA174" s="111"/>
      <c r="CB174" s="111"/>
      <c r="CC174" s="111"/>
      <c r="CD174" s="111"/>
      <c r="CE174" s="111"/>
      <c r="CF174" s="111"/>
      <c r="CG174" s="111"/>
      <c r="CH174" s="111"/>
      <c r="CI174" s="111"/>
      <c r="CJ174" s="111"/>
      <c r="CK174" s="111"/>
      <c r="CL174" s="111"/>
      <c r="CM174" s="111"/>
      <c r="CN174" s="111"/>
      <c r="CO174" s="111"/>
      <c r="CP174" s="111"/>
      <c r="CQ174" s="111"/>
      <c r="CR174" s="111"/>
      <c r="CS174" s="111"/>
      <c r="CT174" s="111"/>
      <c r="CU174" s="111"/>
      <c r="CV174" s="111"/>
      <c r="CW174" s="111"/>
      <c r="CX174" s="111"/>
      <c r="CY174" s="111"/>
      <c r="CZ174" s="111"/>
      <c r="DA174" s="111"/>
      <c r="DB174" s="111"/>
      <c r="DC174" s="111"/>
      <c r="DD174" s="111"/>
      <c r="DE174" s="111"/>
      <c r="DF174" s="111"/>
      <c r="DG174" s="111"/>
      <c r="DH174" s="111"/>
      <c r="DI174" s="111"/>
    </row>
    <row r="175" spans="1:113" s="112" customFormat="1" hidden="1" x14ac:dyDescent="0.2">
      <c r="A175" s="30"/>
      <c r="B175" s="42"/>
      <c r="C175" s="51"/>
      <c r="D175" s="52"/>
      <c r="E175" s="51"/>
      <c r="F175" s="53"/>
      <c r="G175" s="103"/>
      <c r="H175" s="45"/>
      <c r="I175" s="104"/>
      <c r="J175" s="105"/>
      <c r="K175" s="48"/>
      <c r="L175" s="106"/>
      <c r="M175" s="104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/>
      <c r="BB175" s="111"/>
      <c r="BC175" s="111"/>
      <c r="BD175" s="111"/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/>
      <c r="BO175" s="111"/>
      <c r="BP175" s="111"/>
      <c r="BQ175" s="111"/>
      <c r="BR175" s="111"/>
      <c r="BS175" s="111"/>
      <c r="BT175" s="111"/>
      <c r="BU175" s="111"/>
      <c r="BV175" s="111"/>
      <c r="BW175" s="111"/>
      <c r="BX175" s="111"/>
      <c r="BY175" s="111"/>
      <c r="BZ175" s="111"/>
      <c r="CA175" s="111"/>
      <c r="CB175" s="111"/>
      <c r="CC175" s="111"/>
      <c r="CD175" s="111"/>
      <c r="CE175" s="111"/>
      <c r="CF175" s="111"/>
      <c r="CG175" s="111"/>
      <c r="CH175" s="111"/>
      <c r="CI175" s="111"/>
      <c r="CJ175" s="111"/>
      <c r="CK175" s="111"/>
      <c r="CL175" s="111"/>
      <c r="CM175" s="111"/>
      <c r="CN175" s="111"/>
      <c r="CO175" s="111"/>
      <c r="CP175" s="111"/>
      <c r="CQ175" s="111"/>
      <c r="CR175" s="111"/>
      <c r="CS175" s="111"/>
      <c r="CT175" s="111"/>
      <c r="CU175" s="111"/>
      <c r="CV175" s="111"/>
      <c r="CW175" s="111"/>
      <c r="CX175" s="111"/>
      <c r="CY175" s="111"/>
      <c r="CZ175" s="111"/>
      <c r="DA175" s="111"/>
      <c r="DB175" s="111"/>
      <c r="DC175" s="111"/>
      <c r="DD175" s="111"/>
      <c r="DE175" s="111"/>
      <c r="DF175" s="111"/>
      <c r="DG175" s="111"/>
      <c r="DH175" s="111"/>
      <c r="DI175" s="111"/>
    </row>
    <row r="176" spans="1:113" s="112" customFormat="1" ht="12" hidden="1" x14ac:dyDescent="0.25">
      <c r="A176" s="30" t="s">
        <v>3</v>
      </c>
      <c r="B176" s="166"/>
      <c r="C176" s="167" t="s">
        <v>3366</v>
      </c>
      <c r="D176" s="168"/>
      <c r="E176" s="159"/>
      <c r="F176" s="161" t="s">
        <v>3369</v>
      </c>
      <c r="G176" s="162" t="s">
        <v>3902</v>
      </c>
      <c r="H176" s="163"/>
      <c r="I176" s="164"/>
      <c r="J176" s="165"/>
      <c r="K176" s="58"/>
      <c r="L176" s="56"/>
      <c r="M176" s="56" t="str">
        <f t="shared" si="3"/>
        <v xml:space="preserve"> </v>
      </c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/>
      <c r="BA176" s="111"/>
      <c r="BB176" s="111"/>
      <c r="BC176" s="111"/>
      <c r="BD176" s="111"/>
      <c r="BE176" s="111"/>
      <c r="BF176" s="111"/>
      <c r="BG176" s="111"/>
      <c r="BH176" s="111"/>
      <c r="BI176" s="111"/>
      <c r="BJ176" s="111"/>
      <c r="BK176" s="111"/>
      <c r="BL176" s="111"/>
      <c r="BM176" s="111"/>
      <c r="BN176" s="111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1"/>
      <c r="CM176" s="111"/>
      <c r="CN176" s="111"/>
      <c r="CO176" s="111"/>
      <c r="CP176" s="111"/>
      <c r="CQ176" s="111"/>
      <c r="CR176" s="111"/>
      <c r="CS176" s="111"/>
      <c r="CT176" s="111"/>
      <c r="CU176" s="111"/>
      <c r="CV176" s="111"/>
      <c r="CW176" s="111"/>
      <c r="CX176" s="111"/>
      <c r="CY176" s="111"/>
      <c r="CZ176" s="111"/>
      <c r="DA176" s="111"/>
      <c r="DB176" s="111"/>
      <c r="DC176" s="111"/>
      <c r="DD176" s="111"/>
      <c r="DE176" s="111"/>
      <c r="DF176" s="111"/>
      <c r="DG176" s="111"/>
      <c r="DH176" s="111"/>
      <c r="DI176" s="111"/>
    </row>
    <row r="177" spans="1:113" s="112" customFormat="1" ht="12" hidden="1" x14ac:dyDescent="0.25">
      <c r="A177" s="30" t="s">
        <v>3</v>
      </c>
      <c r="B177" s="166"/>
      <c r="C177" s="167" t="s">
        <v>3367</v>
      </c>
      <c r="D177" s="168"/>
      <c r="E177" s="159"/>
      <c r="F177" s="161" t="s">
        <v>3370</v>
      </c>
      <c r="G177" s="162" t="s">
        <v>3902</v>
      </c>
      <c r="H177" s="163"/>
      <c r="I177" s="164"/>
      <c r="J177" s="165"/>
      <c r="K177" s="58"/>
      <c r="L177" s="56"/>
      <c r="M177" s="56" t="str">
        <f t="shared" si="3"/>
        <v xml:space="preserve"> </v>
      </c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/>
      <c r="BB177" s="111"/>
      <c r="BC177" s="111"/>
      <c r="BD177" s="111"/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/>
      <c r="BO177" s="111"/>
      <c r="BP177" s="111"/>
      <c r="BQ177" s="111"/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1"/>
      <c r="CB177" s="111"/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1"/>
      <c r="CM177" s="111"/>
      <c r="CN177" s="111"/>
      <c r="CO177" s="111"/>
      <c r="CP177" s="111"/>
      <c r="CQ177" s="111"/>
      <c r="CR177" s="111"/>
      <c r="CS177" s="111"/>
      <c r="CT177" s="111"/>
      <c r="CU177" s="111"/>
      <c r="CV177" s="111"/>
      <c r="CW177" s="111"/>
      <c r="CX177" s="111"/>
      <c r="CY177" s="111"/>
      <c r="CZ177" s="111"/>
      <c r="DA177" s="111"/>
      <c r="DB177" s="111"/>
      <c r="DC177" s="111"/>
      <c r="DD177" s="111"/>
      <c r="DE177" s="111"/>
      <c r="DF177" s="111"/>
      <c r="DG177" s="111"/>
      <c r="DH177" s="111"/>
      <c r="DI177" s="111"/>
    </row>
    <row r="178" spans="1:113" s="112" customFormat="1" x14ac:dyDescent="0.2">
      <c r="A178" s="30"/>
      <c r="B178" s="42"/>
      <c r="C178" s="51"/>
      <c r="D178" s="52"/>
      <c r="E178" s="51"/>
      <c r="F178" s="53"/>
      <c r="G178" s="103"/>
      <c r="H178" s="45"/>
      <c r="I178" s="104"/>
      <c r="J178" s="105"/>
      <c r="K178" s="48"/>
      <c r="L178" s="106"/>
      <c r="M178" s="104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  <c r="AZ178" s="111"/>
      <c r="BA178" s="111"/>
      <c r="BB178" s="111"/>
      <c r="BC178" s="111"/>
      <c r="BD178" s="111"/>
      <c r="BE178" s="111"/>
      <c r="BF178" s="111"/>
      <c r="BG178" s="111"/>
      <c r="BH178" s="111"/>
      <c r="BI178" s="111"/>
      <c r="BJ178" s="111"/>
      <c r="BK178" s="111"/>
      <c r="BL178" s="111"/>
      <c r="BM178" s="111"/>
      <c r="BN178" s="111"/>
      <c r="BO178" s="111"/>
      <c r="BP178" s="111"/>
      <c r="BQ178" s="111"/>
      <c r="BR178" s="111"/>
      <c r="BS178" s="111"/>
      <c r="BT178" s="111"/>
      <c r="BU178" s="111"/>
      <c r="BV178" s="111"/>
      <c r="BW178" s="111"/>
      <c r="BX178" s="111"/>
      <c r="BY178" s="111"/>
      <c r="BZ178" s="111"/>
      <c r="CA178" s="111"/>
      <c r="CB178" s="111"/>
      <c r="CC178" s="111"/>
      <c r="CD178" s="111"/>
      <c r="CE178" s="111"/>
      <c r="CF178" s="111"/>
      <c r="CG178" s="111"/>
      <c r="CH178" s="111"/>
      <c r="CI178" s="111"/>
      <c r="CJ178" s="111"/>
      <c r="CK178" s="111"/>
      <c r="CL178" s="111"/>
      <c r="CM178" s="111"/>
      <c r="CN178" s="111"/>
      <c r="CO178" s="111"/>
      <c r="CP178" s="111"/>
      <c r="CQ178" s="111"/>
      <c r="CR178" s="111"/>
      <c r="CS178" s="111"/>
      <c r="CT178" s="111"/>
      <c r="CU178" s="111"/>
      <c r="CV178" s="111"/>
      <c r="CW178" s="111"/>
      <c r="CX178" s="111"/>
      <c r="CY178" s="111"/>
      <c r="CZ178" s="111"/>
      <c r="DA178" s="111"/>
      <c r="DB178" s="111"/>
      <c r="DC178" s="111"/>
      <c r="DD178" s="111"/>
      <c r="DE178" s="111"/>
      <c r="DF178" s="111"/>
      <c r="DG178" s="111"/>
      <c r="DH178" s="111"/>
      <c r="DI178" s="111"/>
    </row>
    <row r="179" spans="1:113" s="112" customFormat="1" x14ac:dyDescent="0.2">
      <c r="A179" s="30"/>
      <c r="B179" s="42"/>
      <c r="C179" s="51"/>
      <c r="D179" s="52"/>
      <c r="E179" s="51"/>
      <c r="F179" s="53"/>
      <c r="G179" s="103"/>
      <c r="H179" s="45"/>
      <c r="I179" s="104"/>
      <c r="J179" s="105"/>
      <c r="K179" s="48"/>
      <c r="L179" s="106"/>
      <c r="M179" s="104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1"/>
      <c r="AJ179" s="111"/>
      <c r="AK179" s="111"/>
      <c r="AL179" s="111"/>
      <c r="AM179" s="111"/>
      <c r="AN179" s="111"/>
      <c r="AO179" s="111"/>
      <c r="AP179" s="111"/>
      <c r="AQ179" s="111"/>
      <c r="AR179" s="111"/>
      <c r="AS179" s="111"/>
      <c r="AT179" s="111"/>
      <c r="AU179" s="111"/>
      <c r="AV179" s="111"/>
      <c r="AW179" s="111"/>
      <c r="AX179" s="111"/>
      <c r="AY179" s="111"/>
      <c r="AZ179" s="111"/>
      <c r="BA179" s="111"/>
      <c r="BB179" s="111"/>
      <c r="BC179" s="111"/>
      <c r="BD179" s="111"/>
      <c r="BE179" s="111"/>
      <c r="BF179" s="111"/>
      <c r="BG179" s="111"/>
      <c r="BH179" s="111"/>
      <c r="BI179" s="111"/>
      <c r="BJ179" s="111"/>
      <c r="BK179" s="111"/>
      <c r="BL179" s="111"/>
      <c r="BM179" s="111"/>
      <c r="BN179" s="111"/>
      <c r="BO179" s="111"/>
      <c r="BP179" s="111"/>
      <c r="BQ179" s="111"/>
      <c r="BR179" s="111"/>
      <c r="BS179" s="111"/>
      <c r="BT179" s="111"/>
      <c r="BU179" s="111"/>
      <c r="BV179" s="111"/>
      <c r="BW179" s="111"/>
      <c r="BX179" s="111"/>
      <c r="BY179" s="111"/>
      <c r="BZ179" s="111"/>
      <c r="CA179" s="111"/>
      <c r="CB179" s="111"/>
      <c r="CC179" s="111"/>
      <c r="CD179" s="111"/>
      <c r="CE179" s="111"/>
      <c r="CF179" s="111"/>
      <c r="CG179" s="111"/>
      <c r="CH179" s="111"/>
      <c r="CI179" s="111"/>
      <c r="CJ179" s="111"/>
      <c r="CK179" s="111"/>
      <c r="CL179" s="111"/>
      <c r="CM179" s="111"/>
      <c r="CN179" s="111"/>
      <c r="CO179" s="111"/>
      <c r="CP179" s="111"/>
      <c r="CQ179" s="111"/>
      <c r="CR179" s="111"/>
      <c r="CS179" s="111"/>
      <c r="CT179" s="111"/>
      <c r="CU179" s="111"/>
      <c r="CV179" s="111"/>
      <c r="CW179" s="111"/>
      <c r="CX179" s="111"/>
      <c r="CY179" s="111"/>
      <c r="CZ179" s="111"/>
      <c r="DA179" s="111"/>
      <c r="DB179" s="111"/>
      <c r="DC179" s="111"/>
      <c r="DD179" s="111"/>
      <c r="DE179" s="111"/>
      <c r="DF179" s="111"/>
      <c r="DG179" s="111"/>
      <c r="DH179" s="111"/>
      <c r="DI179" s="111"/>
    </row>
    <row r="180" spans="1:113" s="112" customFormat="1" x14ac:dyDescent="0.2">
      <c r="A180" s="30"/>
      <c r="B180" s="42"/>
      <c r="C180" s="51"/>
      <c r="D180" s="52"/>
      <c r="E180" s="51"/>
      <c r="F180" s="53"/>
      <c r="G180" s="103"/>
      <c r="H180" s="45"/>
      <c r="I180" s="104"/>
      <c r="J180" s="105"/>
      <c r="K180" s="48"/>
      <c r="L180" s="106"/>
      <c r="M180" s="104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111"/>
      <c r="AO180" s="111"/>
      <c r="AP180" s="111"/>
      <c r="AQ180" s="111"/>
      <c r="AR180" s="111"/>
      <c r="AS180" s="111"/>
      <c r="AT180" s="111"/>
      <c r="AU180" s="111"/>
      <c r="AV180" s="111"/>
      <c r="AW180" s="111"/>
      <c r="AX180" s="111"/>
      <c r="AY180" s="111"/>
      <c r="AZ180" s="111"/>
      <c r="BA180" s="111"/>
      <c r="BB180" s="111"/>
      <c r="BC180" s="111"/>
      <c r="BD180" s="111"/>
      <c r="BE180" s="111"/>
      <c r="BF180" s="111"/>
      <c r="BG180" s="111"/>
      <c r="BH180" s="111"/>
      <c r="BI180" s="111"/>
      <c r="BJ180" s="111"/>
      <c r="BK180" s="111"/>
      <c r="BL180" s="111"/>
      <c r="BM180" s="111"/>
      <c r="BN180" s="111"/>
      <c r="BO180" s="111"/>
      <c r="BP180" s="111"/>
      <c r="BQ180" s="111"/>
      <c r="BR180" s="111"/>
      <c r="BS180" s="111"/>
      <c r="BT180" s="111"/>
      <c r="BU180" s="111"/>
      <c r="BV180" s="111"/>
      <c r="BW180" s="111"/>
      <c r="BX180" s="111"/>
      <c r="BY180" s="111"/>
      <c r="BZ180" s="111"/>
      <c r="CA180" s="111"/>
      <c r="CB180" s="111"/>
      <c r="CC180" s="111"/>
      <c r="CD180" s="111"/>
      <c r="CE180" s="111"/>
      <c r="CF180" s="111"/>
      <c r="CG180" s="111"/>
      <c r="CH180" s="111"/>
      <c r="CI180" s="111"/>
      <c r="CJ180" s="111"/>
      <c r="CK180" s="111"/>
      <c r="CL180" s="111"/>
      <c r="CM180" s="111"/>
      <c r="CN180" s="111"/>
      <c r="CO180" s="111"/>
      <c r="CP180" s="111"/>
      <c r="CQ180" s="111"/>
      <c r="CR180" s="111"/>
      <c r="CS180" s="111"/>
      <c r="CT180" s="111"/>
      <c r="CU180" s="111"/>
      <c r="CV180" s="111"/>
      <c r="CW180" s="111"/>
      <c r="CX180" s="111"/>
      <c r="CY180" s="111"/>
      <c r="CZ180" s="111"/>
      <c r="DA180" s="111"/>
      <c r="DB180" s="111"/>
      <c r="DC180" s="111"/>
      <c r="DD180" s="111"/>
      <c r="DE180" s="111"/>
      <c r="DF180" s="111"/>
      <c r="DG180" s="111"/>
      <c r="DH180" s="111"/>
      <c r="DI180" s="111"/>
    </row>
    <row r="181" spans="1:113" s="112" customFormat="1" x14ac:dyDescent="0.2">
      <c r="A181" s="30"/>
      <c r="B181" s="42"/>
      <c r="C181" s="51"/>
      <c r="D181" s="52"/>
      <c r="E181" s="51"/>
      <c r="F181" s="53"/>
      <c r="G181" s="103"/>
      <c r="H181" s="45"/>
      <c r="I181" s="104"/>
      <c r="J181" s="105"/>
      <c r="K181" s="48"/>
      <c r="L181" s="106"/>
      <c r="M181" s="104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  <c r="AJ181" s="111"/>
      <c r="AK181" s="111"/>
      <c r="AL181" s="111"/>
      <c r="AM181" s="111"/>
      <c r="AN181" s="111"/>
      <c r="AO181" s="111"/>
      <c r="AP181" s="111"/>
      <c r="AQ181" s="111"/>
      <c r="AR181" s="111"/>
      <c r="AS181" s="111"/>
      <c r="AT181" s="111"/>
      <c r="AU181" s="111"/>
      <c r="AV181" s="111"/>
      <c r="AW181" s="111"/>
      <c r="AX181" s="111"/>
      <c r="AY181" s="111"/>
      <c r="AZ181" s="111"/>
      <c r="BA181" s="111"/>
      <c r="BB181" s="111"/>
      <c r="BC181" s="111"/>
      <c r="BD181" s="111"/>
      <c r="BE181" s="111"/>
      <c r="BF181" s="111"/>
      <c r="BG181" s="111"/>
      <c r="BH181" s="111"/>
      <c r="BI181" s="111"/>
      <c r="BJ181" s="111"/>
      <c r="BK181" s="111"/>
      <c r="BL181" s="111"/>
      <c r="BM181" s="111"/>
      <c r="BN181" s="111"/>
      <c r="BO181" s="111"/>
      <c r="BP181" s="111"/>
      <c r="BQ181" s="111"/>
      <c r="BR181" s="111"/>
      <c r="BS181" s="111"/>
      <c r="BT181" s="111"/>
      <c r="BU181" s="111"/>
      <c r="BV181" s="111"/>
      <c r="BW181" s="111"/>
      <c r="BX181" s="111"/>
      <c r="BY181" s="111"/>
      <c r="BZ181" s="111"/>
      <c r="CA181" s="111"/>
      <c r="CB181" s="111"/>
      <c r="CC181" s="111"/>
      <c r="CD181" s="111"/>
      <c r="CE181" s="111"/>
      <c r="CF181" s="111"/>
      <c r="CG181" s="111"/>
      <c r="CH181" s="111"/>
      <c r="CI181" s="111"/>
      <c r="CJ181" s="111"/>
      <c r="CK181" s="111"/>
      <c r="CL181" s="111"/>
      <c r="CM181" s="111"/>
      <c r="CN181" s="111"/>
      <c r="CO181" s="111"/>
      <c r="CP181" s="111"/>
      <c r="CQ181" s="111"/>
      <c r="CR181" s="111"/>
      <c r="CS181" s="111"/>
      <c r="CT181" s="111"/>
      <c r="CU181" s="111"/>
      <c r="CV181" s="111"/>
      <c r="CW181" s="111"/>
      <c r="CX181" s="111"/>
      <c r="CY181" s="111"/>
      <c r="CZ181" s="111"/>
      <c r="DA181" s="111"/>
      <c r="DB181" s="111"/>
      <c r="DC181" s="111"/>
      <c r="DD181" s="111"/>
      <c r="DE181" s="111"/>
      <c r="DF181" s="111"/>
      <c r="DG181" s="111"/>
      <c r="DH181" s="111"/>
      <c r="DI181" s="111"/>
    </row>
    <row r="182" spans="1:113" s="112" customFormat="1" x14ac:dyDescent="0.2">
      <c r="A182" s="30"/>
      <c r="B182" s="42"/>
      <c r="C182" s="51"/>
      <c r="D182" s="52"/>
      <c r="E182" s="51"/>
      <c r="F182" s="53"/>
      <c r="G182" s="103"/>
      <c r="H182" s="45"/>
      <c r="I182" s="104"/>
      <c r="J182" s="105"/>
      <c r="K182" s="48"/>
      <c r="L182" s="106"/>
      <c r="M182" s="104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111"/>
      <c r="AJ182" s="111"/>
      <c r="AK182" s="111"/>
      <c r="AL182" s="111"/>
      <c r="AM182" s="111"/>
      <c r="AN182" s="111"/>
      <c r="AO182" s="111"/>
      <c r="AP182" s="111"/>
      <c r="AQ182" s="111"/>
      <c r="AR182" s="111"/>
      <c r="AS182" s="111"/>
      <c r="AT182" s="111"/>
      <c r="AU182" s="111"/>
      <c r="AV182" s="111"/>
      <c r="AW182" s="111"/>
      <c r="AX182" s="111"/>
      <c r="AY182" s="111"/>
      <c r="AZ182" s="111"/>
      <c r="BA182" s="111"/>
      <c r="BB182" s="111"/>
      <c r="BC182" s="111"/>
      <c r="BD182" s="111"/>
      <c r="BE182" s="111"/>
      <c r="BF182" s="111"/>
      <c r="BG182" s="111"/>
      <c r="BH182" s="111"/>
      <c r="BI182" s="111"/>
      <c r="BJ182" s="111"/>
      <c r="BK182" s="111"/>
      <c r="BL182" s="111"/>
      <c r="BM182" s="111"/>
      <c r="BN182" s="111"/>
      <c r="BO182" s="111"/>
      <c r="BP182" s="111"/>
      <c r="BQ182" s="111"/>
      <c r="BR182" s="111"/>
      <c r="BS182" s="111"/>
      <c r="BT182" s="111"/>
      <c r="BU182" s="111"/>
      <c r="BV182" s="111"/>
      <c r="BW182" s="111"/>
      <c r="BX182" s="111"/>
      <c r="BY182" s="111"/>
      <c r="BZ182" s="111"/>
      <c r="CA182" s="111"/>
      <c r="CB182" s="111"/>
      <c r="CC182" s="111"/>
      <c r="CD182" s="111"/>
      <c r="CE182" s="111"/>
      <c r="CF182" s="111"/>
      <c r="CG182" s="111"/>
      <c r="CH182" s="111"/>
      <c r="CI182" s="111"/>
      <c r="CJ182" s="111"/>
      <c r="CK182" s="111"/>
      <c r="CL182" s="111"/>
      <c r="CM182" s="111"/>
      <c r="CN182" s="111"/>
      <c r="CO182" s="111"/>
      <c r="CP182" s="111"/>
      <c r="CQ182" s="111"/>
      <c r="CR182" s="111"/>
      <c r="CS182" s="111"/>
      <c r="CT182" s="111"/>
      <c r="CU182" s="111"/>
      <c r="CV182" s="111"/>
      <c r="CW182" s="111"/>
      <c r="CX182" s="111"/>
      <c r="CY182" s="111"/>
      <c r="CZ182" s="111"/>
      <c r="DA182" s="111"/>
      <c r="DB182" s="111"/>
      <c r="DC182" s="111"/>
      <c r="DD182" s="111"/>
      <c r="DE182" s="111"/>
      <c r="DF182" s="111"/>
      <c r="DG182" s="111"/>
      <c r="DH182" s="111"/>
      <c r="DI182" s="111"/>
    </row>
    <row r="183" spans="1:113" s="112" customFormat="1" x14ac:dyDescent="0.2">
      <c r="A183" s="30"/>
      <c r="B183" s="42"/>
      <c r="C183" s="51"/>
      <c r="D183" s="52"/>
      <c r="E183" s="51"/>
      <c r="F183" s="53"/>
      <c r="G183" s="103"/>
      <c r="H183" s="45"/>
      <c r="I183" s="104"/>
      <c r="J183" s="105"/>
      <c r="K183" s="48"/>
      <c r="L183" s="106"/>
      <c r="M183" s="104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1"/>
      <c r="AL183" s="111"/>
      <c r="AM183" s="111"/>
      <c r="AN183" s="111"/>
      <c r="AO183" s="111"/>
      <c r="AP183" s="111"/>
      <c r="AQ183" s="111"/>
      <c r="AR183" s="111"/>
      <c r="AS183" s="111"/>
      <c r="AT183" s="111"/>
      <c r="AU183" s="111"/>
      <c r="AV183" s="111"/>
      <c r="AW183" s="111"/>
      <c r="AX183" s="111"/>
      <c r="AY183" s="111"/>
      <c r="AZ183" s="111"/>
      <c r="BA183" s="111"/>
      <c r="BB183" s="111"/>
      <c r="BC183" s="111"/>
      <c r="BD183" s="111"/>
      <c r="BE183" s="111"/>
      <c r="BF183" s="111"/>
      <c r="BG183" s="111"/>
      <c r="BH183" s="111"/>
      <c r="BI183" s="111"/>
      <c r="BJ183" s="111"/>
      <c r="BK183" s="111"/>
      <c r="BL183" s="111"/>
      <c r="BM183" s="111"/>
      <c r="BN183" s="111"/>
      <c r="BO183" s="111"/>
      <c r="BP183" s="111"/>
      <c r="BQ183" s="111"/>
      <c r="BR183" s="111"/>
      <c r="BS183" s="111"/>
      <c r="BT183" s="111"/>
      <c r="BU183" s="111"/>
      <c r="BV183" s="111"/>
      <c r="BW183" s="111"/>
      <c r="BX183" s="111"/>
      <c r="BY183" s="111"/>
      <c r="BZ183" s="111"/>
      <c r="CA183" s="111"/>
      <c r="CB183" s="111"/>
      <c r="CC183" s="111"/>
      <c r="CD183" s="111"/>
      <c r="CE183" s="111"/>
      <c r="CF183" s="111"/>
      <c r="CG183" s="111"/>
      <c r="CH183" s="111"/>
      <c r="CI183" s="111"/>
      <c r="CJ183" s="111"/>
      <c r="CK183" s="111"/>
      <c r="CL183" s="111"/>
      <c r="CM183" s="111"/>
      <c r="CN183" s="111"/>
      <c r="CO183" s="111"/>
      <c r="CP183" s="111"/>
      <c r="CQ183" s="111"/>
      <c r="CR183" s="111"/>
      <c r="CS183" s="111"/>
      <c r="CT183" s="111"/>
      <c r="CU183" s="111"/>
      <c r="CV183" s="111"/>
      <c r="CW183" s="111"/>
      <c r="CX183" s="111"/>
      <c r="CY183" s="111"/>
      <c r="CZ183" s="111"/>
      <c r="DA183" s="111"/>
      <c r="DB183" s="111"/>
      <c r="DC183" s="111"/>
      <c r="DD183" s="111"/>
      <c r="DE183" s="111"/>
      <c r="DF183" s="111"/>
      <c r="DG183" s="111"/>
      <c r="DH183" s="111"/>
      <c r="DI183" s="111"/>
    </row>
    <row r="184" spans="1:113" s="112" customFormat="1" x14ac:dyDescent="0.2">
      <c r="A184" s="30"/>
      <c r="B184" s="42"/>
      <c r="C184" s="51"/>
      <c r="D184" s="52"/>
      <c r="E184" s="51"/>
      <c r="F184" s="53"/>
      <c r="G184" s="103"/>
      <c r="H184" s="45"/>
      <c r="I184" s="104"/>
      <c r="J184" s="105"/>
      <c r="K184" s="48"/>
      <c r="L184" s="106"/>
      <c r="M184" s="104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111"/>
      <c r="AJ184" s="111"/>
      <c r="AK184" s="111"/>
      <c r="AL184" s="111"/>
      <c r="AM184" s="111"/>
      <c r="AN184" s="111"/>
      <c r="AO184" s="111"/>
      <c r="AP184" s="111"/>
      <c r="AQ184" s="111"/>
      <c r="AR184" s="111"/>
      <c r="AS184" s="111"/>
      <c r="AT184" s="111"/>
      <c r="AU184" s="111"/>
      <c r="AV184" s="111"/>
      <c r="AW184" s="111"/>
      <c r="AX184" s="111"/>
      <c r="AY184" s="111"/>
      <c r="AZ184" s="111"/>
      <c r="BA184" s="111"/>
      <c r="BB184" s="111"/>
      <c r="BC184" s="111"/>
      <c r="BD184" s="111"/>
      <c r="BE184" s="111"/>
      <c r="BF184" s="111"/>
      <c r="BG184" s="111"/>
      <c r="BH184" s="111"/>
      <c r="BI184" s="111"/>
      <c r="BJ184" s="111"/>
      <c r="BK184" s="111"/>
      <c r="BL184" s="111"/>
      <c r="BM184" s="111"/>
      <c r="BN184" s="111"/>
      <c r="BO184" s="111"/>
      <c r="BP184" s="111"/>
      <c r="BQ184" s="111"/>
      <c r="BR184" s="111"/>
      <c r="BS184" s="111"/>
      <c r="BT184" s="111"/>
      <c r="BU184" s="111"/>
      <c r="BV184" s="111"/>
      <c r="BW184" s="111"/>
      <c r="BX184" s="111"/>
      <c r="BY184" s="111"/>
      <c r="BZ184" s="111"/>
      <c r="CA184" s="111"/>
      <c r="CB184" s="111"/>
      <c r="CC184" s="111"/>
      <c r="CD184" s="111"/>
      <c r="CE184" s="111"/>
      <c r="CF184" s="111"/>
      <c r="CG184" s="111"/>
      <c r="CH184" s="111"/>
      <c r="CI184" s="111"/>
      <c r="CJ184" s="111"/>
      <c r="CK184" s="111"/>
      <c r="CL184" s="111"/>
      <c r="CM184" s="111"/>
      <c r="CN184" s="111"/>
      <c r="CO184" s="111"/>
      <c r="CP184" s="111"/>
      <c r="CQ184" s="111"/>
      <c r="CR184" s="111"/>
      <c r="CS184" s="111"/>
      <c r="CT184" s="111"/>
      <c r="CU184" s="111"/>
      <c r="CV184" s="111"/>
      <c r="CW184" s="111"/>
      <c r="CX184" s="111"/>
      <c r="CY184" s="111"/>
      <c r="CZ184" s="111"/>
      <c r="DA184" s="111"/>
      <c r="DB184" s="111"/>
      <c r="DC184" s="111"/>
      <c r="DD184" s="111"/>
      <c r="DE184" s="111"/>
      <c r="DF184" s="111"/>
      <c r="DG184" s="111"/>
      <c r="DH184" s="111"/>
      <c r="DI184" s="111"/>
    </row>
    <row r="185" spans="1:113" s="112" customFormat="1" x14ac:dyDescent="0.2">
      <c r="A185" s="30"/>
      <c r="B185" s="42"/>
      <c r="C185" s="51"/>
      <c r="D185" s="52"/>
      <c r="E185" s="51"/>
      <c r="F185" s="53"/>
      <c r="G185" s="103"/>
      <c r="H185" s="45"/>
      <c r="I185" s="104"/>
      <c r="J185" s="105"/>
      <c r="K185" s="48"/>
      <c r="L185" s="106"/>
      <c r="M185" s="104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  <c r="AI185" s="111"/>
      <c r="AJ185" s="111"/>
      <c r="AK185" s="111"/>
      <c r="AL185" s="111"/>
      <c r="AM185" s="111"/>
      <c r="AN185" s="111"/>
      <c r="AO185" s="111"/>
      <c r="AP185" s="111"/>
      <c r="AQ185" s="111"/>
      <c r="AR185" s="111"/>
      <c r="AS185" s="111"/>
      <c r="AT185" s="111"/>
      <c r="AU185" s="111"/>
      <c r="AV185" s="111"/>
      <c r="AW185" s="111"/>
      <c r="AX185" s="111"/>
      <c r="AY185" s="111"/>
      <c r="AZ185" s="111"/>
      <c r="BA185" s="111"/>
      <c r="BB185" s="111"/>
      <c r="BC185" s="111"/>
      <c r="BD185" s="111"/>
      <c r="BE185" s="111"/>
      <c r="BF185" s="111"/>
      <c r="BG185" s="111"/>
      <c r="BH185" s="111"/>
      <c r="BI185" s="111"/>
      <c r="BJ185" s="111"/>
      <c r="BK185" s="111"/>
      <c r="BL185" s="111"/>
      <c r="BM185" s="111"/>
      <c r="BN185" s="111"/>
      <c r="BO185" s="111"/>
      <c r="BP185" s="111"/>
      <c r="BQ185" s="111"/>
      <c r="BR185" s="111"/>
      <c r="BS185" s="111"/>
      <c r="BT185" s="111"/>
      <c r="BU185" s="111"/>
      <c r="BV185" s="111"/>
      <c r="BW185" s="111"/>
      <c r="BX185" s="111"/>
      <c r="BY185" s="111"/>
      <c r="BZ185" s="111"/>
      <c r="CA185" s="111"/>
      <c r="CB185" s="111"/>
      <c r="CC185" s="111"/>
      <c r="CD185" s="111"/>
      <c r="CE185" s="111"/>
      <c r="CF185" s="111"/>
      <c r="CG185" s="111"/>
      <c r="CH185" s="111"/>
      <c r="CI185" s="111"/>
      <c r="CJ185" s="111"/>
      <c r="CK185" s="111"/>
      <c r="CL185" s="111"/>
      <c r="CM185" s="111"/>
      <c r="CN185" s="111"/>
      <c r="CO185" s="111"/>
      <c r="CP185" s="111"/>
      <c r="CQ185" s="111"/>
      <c r="CR185" s="111"/>
      <c r="CS185" s="111"/>
      <c r="CT185" s="111"/>
      <c r="CU185" s="111"/>
      <c r="CV185" s="111"/>
      <c r="CW185" s="111"/>
      <c r="CX185" s="111"/>
      <c r="CY185" s="111"/>
      <c r="CZ185" s="111"/>
      <c r="DA185" s="111"/>
      <c r="DB185" s="111"/>
      <c r="DC185" s="111"/>
      <c r="DD185" s="111"/>
      <c r="DE185" s="111"/>
      <c r="DF185" s="111"/>
      <c r="DG185" s="111"/>
      <c r="DH185" s="111"/>
      <c r="DI185" s="111"/>
    </row>
    <row r="186" spans="1:113" s="112" customFormat="1" x14ac:dyDescent="0.2">
      <c r="A186" s="30"/>
      <c r="B186" s="42"/>
      <c r="C186" s="51"/>
      <c r="D186" s="52"/>
      <c r="E186" s="51"/>
      <c r="F186" s="53"/>
      <c r="G186" s="103"/>
      <c r="H186" s="45"/>
      <c r="I186" s="104"/>
      <c r="J186" s="105"/>
      <c r="K186" s="48"/>
      <c r="L186" s="106"/>
      <c r="M186" s="104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/>
      <c r="BA186" s="111"/>
      <c r="BB186" s="111"/>
      <c r="BC186" s="111"/>
      <c r="BD186" s="111"/>
      <c r="BE186" s="111"/>
      <c r="BF186" s="111"/>
      <c r="BG186" s="111"/>
      <c r="BH186" s="111"/>
      <c r="BI186" s="111"/>
      <c r="BJ186" s="111"/>
      <c r="BK186" s="111"/>
      <c r="BL186" s="111"/>
      <c r="BM186" s="111"/>
      <c r="BN186" s="111"/>
      <c r="BO186" s="111"/>
      <c r="BP186" s="111"/>
      <c r="BQ186" s="111"/>
      <c r="BR186" s="111"/>
      <c r="BS186" s="111"/>
      <c r="BT186" s="111"/>
      <c r="BU186" s="111"/>
      <c r="BV186" s="111"/>
      <c r="BW186" s="111"/>
      <c r="BX186" s="111"/>
      <c r="BY186" s="111"/>
      <c r="BZ186" s="111"/>
      <c r="CA186" s="111"/>
      <c r="CB186" s="111"/>
      <c r="CC186" s="111"/>
      <c r="CD186" s="111"/>
      <c r="CE186" s="111"/>
      <c r="CF186" s="111"/>
      <c r="CG186" s="111"/>
      <c r="CH186" s="111"/>
      <c r="CI186" s="111"/>
      <c r="CJ186" s="111"/>
      <c r="CK186" s="111"/>
      <c r="CL186" s="111"/>
      <c r="CM186" s="111"/>
      <c r="CN186" s="111"/>
      <c r="CO186" s="111"/>
      <c r="CP186" s="111"/>
      <c r="CQ186" s="111"/>
      <c r="CR186" s="111"/>
      <c r="CS186" s="111"/>
      <c r="CT186" s="111"/>
      <c r="CU186" s="111"/>
      <c r="CV186" s="111"/>
      <c r="CW186" s="111"/>
      <c r="CX186" s="111"/>
      <c r="CY186" s="111"/>
      <c r="CZ186" s="111"/>
      <c r="DA186" s="111"/>
      <c r="DB186" s="111"/>
      <c r="DC186" s="111"/>
      <c r="DD186" s="111"/>
      <c r="DE186" s="111"/>
      <c r="DF186" s="111"/>
      <c r="DG186" s="111"/>
      <c r="DH186" s="111"/>
      <c r="DI186" s="111"/>
    </row>
    <row r="187" spans="1:113" s="112" customFormat="1" x14ac:dyDescent="0.2">
      <c r="A187" s="30"/>
      <c r="B187" s="42"/>
      <c r="C187" s="51"/>
      <c r="D187" s="52"/>
      <c r="E187" s="51"/>
      <c r="F187" s="53"/>
      <c r="G187" s="103"/>
      <c r="H187" s="45"/>
      <c r="I187" s="104"/>
      <c r="J187" s="105"/>
      <c r="K187" s="48"/>
      <c r="L187" s="106"/>
      <c r="M187" s="104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  <c r="BH187" s="111"/>
      <c r="BI187" s="111"/>
      <c r="BJ187" s="111"/>
      <c r="BK187" s="111"/>
      <c r="BL187" s="111"/>
      <c r="BM187" s="111"/>
      <c r="BN187" s="111"/>
      <c r="BO187" s="111"/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11"/>
      <c r="BZ187" s="111"/>
      <c r="CA187" s="111"/>
      <c r="CB187" s="111"/>
      <c r="CC187" s="111"/>
      <c r="CD187" s="111"/>
      <c r="CE187" s="111"/>
      <c r="CF187" s="111"/>
      <c r="CG187" s="111"/>
      <c r="CH187" s="111"/>
      <c r="CI187" s="111"/>
      <c r="CJ187" s="111"/>
      <c r="CK187" s="111"/>
      <c r="CL187" s="111"/>
      <c r="CM187" s="111"/>
      <c r="CN187" s="111"/>
      <c r="CO187" s="111"/>
      <c r="CP187" s="111"/>
      <c r="CQ187" s="111"/>
      <c r="CR187" s="111"/>
      <c r="CS187" s="111"/>
      <c r="CT187" s="111"/>
      <c r="CU187" s="111"/>
      <c r="CV187" s="111"/>
      <c r="CW187" s="111"/>
      <c r="CX187" s="111"/>
      <c r="CY187" s="111"/>
      <c r="CZ187" s="111"/>
      <c r="DA187" s="111"/>
      <c r="DB187" s="111"/>
      <c r="DC187" s="111"/>
      <c r="DD187" s="111"/>
      <c r="DE187" s="111"/>
      <c r="DF187" s="111"/>
      <c r="DG187" s="111"/>
      <c r="DH187" s="111"/>
      <c r="DI187" s="111"/>
    </row>
    <row r="188" spans="1:113" s="112" customFormat="1" x14ac:dyDescent="0.2">
      <c r="A188" s="30"/>
      <c r="B188" s="42"/>
      <c r="C188" s="51"/>
      <c r="D188" s="52"/>
      <c r="E188" s="51"/>
      <c r="F188" s="53"/>
      <c r="G188" s="103"/>
      <c r="H188" s="45"/>
      <c r="I188" s="104"/>
      <c r="J188" s="105"/>
      <c r="K188" s="48"/>
      <c r="L188" s="106"/>
      <c r="M188" s="104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  <c r="AZ188" s="111"/>
      <c r="BA188" s="111"/>
      <c r="BB188" s="111"/>
      <c r="BC188" s="111"/>
      <c r="BD188" s="111"/>
      <c r="BE188" s="111"/>
      <c r="BF188" s="111"/>
      <c r="BG188" s="111"/>
      <c r="BH188" s="111"/>
      <c r="BI188" s="111"/>
      <c r="BJ188" s="111"/>
      <c r="BK188" s="111"/>
      <c r="BL188" s="111"/>
      <c r="BM188" s="111"/>
      <c r="BN188" s="111"/>
      <c r="BO188" s="111"/>
      <c r="BP188" s="111"/>
      <c r="BQ188" s="111"/>
      <c r="BR188" s="111"/>
      <c r="BS188" s="111"/>
      <c r="BT188" s="111"/>
      <c r="BU188" s="111"/>
      <c r="BV188" s="111"/>
      <c r="BW188" s="111"/>
      <c r="BX188" s="111"/>
      <c r="BY188" s="111"/>
      <c r="BZ188" s="111"/>
      <c r="CA188" s="111"/>
      <c r="CB188" s="111"/>
      <c r="CC188" s="111"/>
      <c r="CD188" s="111"/>
      <c r="CE188" s="111"/>
      <c r="CF188" s="111"/>
      <c r="CG188" s="111"/>
      <c r="CH188" s="111"/>
      <c r="CI188" s="111"/>
      <c r="CJ188" s="111"/>
      <c r="CK188" s="111"/>
      <c r="CL188" s="111"/>
      <c r="CM188" s="111"/>
      <c r="CN188" s="111"/>
      <c r="CO188" s="111"/>
      <c r="CP188" s="111"/>
      <c r="CQ188" s="111"/>
      <c r="CR188" s="111"/>
      <c r="CS188" s="111"/>
      <c r="CT188" s="111"/>
      <c r="CU188" s="111"/>
      <c r="CV188" s="111"/>
      <c r="CW188" s="111"/>
      <c r="CX188" s="111"/>
      <c r="CY188" s="111"/>
      <c r="CZ188" s="111"/>
      <c r="DA188" s="111"/>
      <c r="DB188" s="111"/>
      <c r="DC188" s="111"/>
      <c r="DD188" s="111"/>
      <c r="DE188" s="111"/>
      <c r="DF188" s="111"/>
      <c r="DG188" s="111"/>
      <c r="DH188" s="111"/>
      <c r="DI188" s="111"/>
    </row>
    <row r="189" spans="1:113" s="112" customFormat="1" x14ac:dyDescent="0.2">
      <c r="A189" s="30"/>
      <c r="B189" s="42"/>
      <c r="C189" s="51"/>
      <c r="D189" s="52"/>
      <c r="E189" s="51"/>
      <c r="F189" s="53"/>
      <c r="G189" s="103"/>
      <c r="H189" s="45"/>
      <c r="I189" s="104"/>
      <c r="J189" s="105"/>
      <c r="K189" s="48"/>
      <c r="L189" s="106"/>
      <c r="M189" s="104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  <c r="BH189" s="111"/>
      <c r="BI189" s="111"/>
      <c r="BJ189" s="111"/>
      <c r="BK189" s="111"/>
      <c r="BL189" s="111"/>
      <c r="BM189" s="111"/>
      <c r="BN189" s="111"/>
      <c r="BO189" s="111"/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1"/>
      <c r="CC189" s="111"/>
      <c r="CD189" s="111"/>
      <c r="CE189" s="111"/>
      <c r="CF189" s="111"/>
      <c r="CG189" s="111"/>
      <c r="CH189" s="111"/>
      <c r="CI189" s="111"/>
      <c r="CJ189" s="111"/>
      <c r="CK189" s="111"/>
      <c r="CL189" s="111"/>
      <c r="CM189" s="111"/>
      <c r="CN189" s="111"/>
      <c r="CO189" s="111"/>
      <c r="CP189" s="111"/>
      <c r="CQ189" s="111"/>
      <c r="CR189" s="111"/>
      <c r="CS189" s="111"/>
      <c r="CT189" s="111"/>
      <c r="CU189" s="111"/>
      <c r="CV189" s="111"/>
      <c r="CW189" s="111"/>
      <c r="CX189" s="111"/>
      <c r="CY189" s="111"/>
      <c r="CZ189" s="111"/>
      <c r="DA189" s="111"/>
      <c r="DB189" s="111"/>
      <c r="DC189" s="111"/>
      <c r="DD189" s="111"/>
      <c r="DE189" s="111"/>
      <c r="DF189" s="111"/>
      <c r="DG189" s="111"/>
      <c r="DH189" s="111"/>
      <c r="DI189" s="111"/>
    </row>
    <row r="190" spans="1:113" s="112" customFormat="1" x14ac:dyDescent="0.2">
      <c r="A190" s="30"/>
      <c r="B190" s="42"/>
      <c r="C190" s="51"/>
      <c r="D190" s="52"/>
      <c r="E190" s="51"/>
      <c r="F190" s="53"/>
      <c r="G190" s="103"/>
      <c r="H190" s="45"/>
      <c r="I190" s="104"/>
      <c r="J190" s="105"/>
      <c r="K190" s="48"/>
      <c r="L190" s="106"/>
      <c r="M190" s="104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/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111"/>
      <c r="BP190" s="111"/>
      <c r="BQ190" s="111"/>
      <c r="BR190" s="111"/>
      <c r="BS190" s="111"/>
      <c r="BT190" s="111"/>
      <c r="BU190" s="111"/>
      <c r="BV190" s="111"/>
      <c r="BW190" s="111"/>
      <c r="BX190" s="111"/>
      <c r="BY190" s="111"/>
      <c r="BZ190" s="111"/>
      <c r="CA190" s="111"/>
      <c r="CB190" s="111"/>
      <c r="CC190" s="111"/>
      <c r="CD190" s="111"/>
      <c r="CE190" s="111"/>
      <c r="CF190" s="111"/>
      <c r="CG190" s="111"/>
      <c r="CH190" s="111"/>
      <c r="CI190" s="111"/>
      <c r="CJ190" s="111"/>
      <c r="CK190" s="111"/>
      <c r="CL190" s="111"/>
      <c r="CM190" s="111"/>
      <c r="CN190" s="111"/>
      <c r="CO190" s="111"/>
      <c r="CP190" s="111"/>
      <c r="CQ190" s="111"/>
      <c r="CR190" s="111"/>
      <c r="CS190" s="111"/>
      <c r="CT190" s="111"/>
      <c r="CU190" s="111"/>
      <c r="CV190" s="111"/>
      <c r="CW190" s="111"/>
      <c r="CX190" s="111"/>
      <c r="CY190" s="111"/>
      <c r="CZ190" s="111"/>
      <c r="DA190" s="111"/>
      <c r="DB190" s="111"/>
      <c r="DC190" s="111"/>
      <c r="DD190" s="111"/>
      <c r="DE190" s="111"/>
      <c r="DF190" s="111"/>
      <c r="DG190" s="111"/>
      <c r="DH190" s="111"/>
      <c r="DI190" s="111"/>
    </row>
    <row r="191" spans="1:113" s="112" customFormat="1" x14ac:dyDescent="0.2">
      <c r="A191" s="30"/>
      <c r="B191" s="42"/>
      <c r="C191" s="51"/>
      <c r="D191" s="52"/>
      <c r="E191" s="51"/>
      <c r="F191" s="53"/>
      <c r="G191" s="103"/>
      <c r="H191" s="45"/>
      <c r="I191" s="104"/>
      <c r="J191" s="105"/>
      <c r="K191" s="48"/>
      <c r="L191" s="106"/>
      <c r="M191" s="104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11"/>
      <c r="AU191" s="111"/>
      <c r="AV191" s="111"/>
      <c r="AW191" s="111"/>
      <c r="AX191" s="111"/>
      <c r="AY191" s="111"/>
      <c r="AZ191" s="111"/>
      <c r="BA191" s="111"/>
      <c r="BB191" s="111"/>
      <c r="BC191" s="111"/>
      <c r="BD191" s="111"/>
      <c r="BE191" s="111"/>
      <c r="BF191" s="111"/>
      <c r="BG191" s="111"/>
      <c r="BH191" s="111"/>
      <c r="BI191" s="111"/>
      <c r="BJ191" s="111"/>
      <c r="BK191" s="111"/>
      <c r="BL191" s="111"/>
      <c r="BM191" s="111"/>
      <c r="BN191" s="111"/>
      <c r="BO191" s="111"/>
      <c r="BP191" s="111"/>
      <c r="BQ191" s="111"/>
      <c r="BR191" s="111"/>
      <c r="BS191" s="111"/>
      <c r="BT191" s="111"/>
      <c r="BU191" s="111"/>
      <c r="BV191" s="111"/>
      <c r="BW191" s="111"/>
      <c r="BX191" s="111"/>
      <c r="BY191" s="111"/>
      <c r="BZ191" s="111"/>
      <c r="CA191" s="111"/>
      <c r="CB191" s="111"/>
      <c r="CC191" s="111"/>
      <c r="CD191" s="111"/>
      <c r="CE191" s="111"/>
      <c r="CF191" s="111"/>
      <c r="CG191" s="111"/>
      <c r="CH191" s="111"/>
      <c r="CI191" s="111"/>
      <c r="CJ191" s="111"/>
      <c r="CK191" s="111"/>
      <c r="CL191" s="111"/>
      <c r="CM191" s="111"/>
      <c r="CN191" s="111"/>
      <c r="CO191" s="111"/>
      <c r="CP191" s="111"/>
      <c r="CQ191" s="111"/>
      <c r="CR191" s="111"/>
      <c r="CS191" s="111"/>
      <c r="CT191" s="111"/>
      <c r="CU191" s="111"/>
      <c r="CV191" s="111"/>
      <c r="CW191" s="111"/>
      <c r="CX191" s="111"/>
      <c r="CY191" s="111"/>
      <c r="CZ191" s="111"/>
      <c r="DA191" s="111"/>
      <c r="DB191" s="111"/>
      <c r="DC191" s="111"/>
      <c r="DD191" s="111"/>
      <c r="DE191" s="111"/>
      <c r="DF191" s="111"/>
      <c r="DG191" s="111"/>
      <c r="DH191" s="111"/>
      <c r="DI191" s="111"/>
    </row>
    <row r="192" spans="1:113" s="112" customFormat="1" x14ac:dyDescent="0.2">
      <c r="A192" s="30"/>
      <c r="B192" s="42"/>
      <c r="C192" s="51"/>
      <c r="D192" s="52"/>
      <c r="E192" s="51"/>
      <c r="F192" s="53"/>
      <c r="G192" s="103"/>
      <c r="H192" s="45"/>
      <c r="I192" s="104"/>
      <c r="J192" s="105"/>
      <c r="K192" s="48"/>
      <c r="L192" s="106"/>
      <c r="M192" s="104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  <c r="AZ192" s="111"/>
      <c r="BA192" s="111"/>
      <c r="BB192" s="111"/>
      <c r="BC192" s="111"/>
      <c r="BD192" s="111"/>
      <c r="BE192" s="111"/>
      <c r="BF192" s="111"/>
      <c r="BG192" s="111"/>
      <c r="BH192" s="111"/>
      <c r="BI192" s="111"/>
      <c r="BJ192" s="111"/>
      <c r="BK192" s="111"/>
      <c r="BL192" s="111"/>
      <c r="BM192" s="111"/>
      <c r="BN192" s="111"/>
      <c r="BO192" s="111"/>
      <c r="BP192" s="111"/>
      <c r="BQ192" s="111"/>
      <c r="BR192" s="111"/>
      <c r="BS192" s="111"/>
      <c r="BT192" s="111"/>
      <c r="BU192" s="111"/>
      <c r="BV192" s="111"/>
      <c r="BW192" s="111"/>
      <c r="BX192" s="111"/>
      <c r="BY192" s="111"/>
      <c r="BZ192" s="111"/>
      <c r="CA192" s="111"/>
      <c r="CB192" s="111"/>
      <c r="CC192" s="111"/>
      <c r="CD192" s="111"/>
      <c r="CE192" s="111"/>
      <c r="CF192" s="111"/>
      <c r="CG192" s="111"/>
      <c r="CH192" s="111"/>
      <c r="CI192" s="111"/>
      <c r="CJ192" s="111"/>
      <c r="CK192" s="111"/>
      <c r="CL192" s="111"/>
      <c r="CM192" s="111"/>
      <c r="CN192" s="111"/>
      <c r="CO192" s="111"/>
      <c r="CP192" s="111"/>
      <c r="CQ192" s="111"/>
      <c r="CR192" s="111"/>
      <c r="CS192" s="111"/>
      <c r="CT192" s="111"/>
      <c r="CU192" s="111"/>
      <c r="CV192" s="111"/>
      <c r="CW192" s="111"/>
      <c r="CX192" s="111"/>
      <c r="CY192" s="111"/>
      <c r="CZ192" s="111"/>
      <c r="DA192" s="111"/>
      <c r="DB192" s="111"/>
      <c r="DC192" s="111"/>
      <c r="DD192" s="111"/>
      <c r="DE192" s="111"/>
      <c r="DF192" s="111"/>
      <c r="DG192" s="111"/>
      <c r="DH192" s="111"/>
      <c r="DI192" s="111"/>
    </row>
    <row r="193" spans="1:113" s="112" customFormat="1" x14ac:dyDescent="0.2">
      <c r="A193" s="30"/>
      <c r="B193" s="42"/>
      <c r="C193" s="51"/>
      <c r="D193" s="52"/>
      <c r="E193" s="51"/>
      <c r="F193" s="53"/>
      <c r="G193" s="103"/>
      <c r="H193" s="45"/>
      <c r="I193" s="104"/>
      <c r="J193" s="105"/>
      <c r="K193" s="48"/>
      <c r="L193" s="106"/>
      <c r="M193" s="104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/>
      <c r="BA193" s="111"/>
      <c r="BB193" s="111"/>
      <c r="BC193" s="111"/>
      <c r="BD193" s="111"/>
      <c r="BE193" s="111"/>
      <c r="BF193" s="111"/>
      <c r="BG193" s="111"/>
      <c r="BH193" s="111"/>
      <c r="BI193" s="111"/>
      <c r="BJ193" s="111"/>
      <c r="BK193" s="111"/>
      <c r="BL193" s="111"/>
      <c r="BM193" s="111"/>
      <c r="BN193" s="111"/>
      <c r="BO193" s="111"/>
      <c r="BP193" s="111"/>
      <c r="BQ193" s="111"/>
      <c r="BR193" s="111"/>
      <c r="BS193" s="111"/>
      <c r="BT193" s="111"/>
      <c r="BU193" s="111"/>
      <c r="BV193" s="111"/>
      <c r="BW193" s="111"/>
      <c r="BX193" s="111"/>
      <c r="BY193" s="111"/>
      <c r="BZ193" s="111"/>
      <c r="CA193" s="111"/>
      <c r="CB193" s="111"/>
      <c r="CC193" s="111"/>
      <c r="CD193" s="111"/>
      <c r="CE193" s="111"/>
      <c r="CF193" s="111"/>
      <c r="CG193" s="111"/>
      <c r="CH193" s="111"/>
      <c r="CI193" s="111"/>
      <c r="CJ193" s="111"/>
      <c r="CK193" s="111"/>
      <c r="CL193" s="111"/>
      <c r="CM193" s="111"/>
      <c r="CN193" s="111"/>
      <c r="CO193" s="111"/>
      <c r="CP193" s="111"/>
      <c r="CQ193" s="111"/>
      <c r="CR193" s="111"/>
      <c r="CS193" s="111"/>
      <c r="CT193" s="111"/>
      <c r="CU193" s="111"/>
      <c r="CV193" s="111"/>
      <c r="CW193" s="111"/>
      <c r="CX193" s="111"/>
      <c r="CY193" s="111"/>
      <c r="CZ193" s="111"/>
      <c r="DA193" s="111"/>
      <c r="DB193" s="111"/>
      <c r="DC193" s="111"/>
      <c r="DD193" s="111"/>
      <c r="DE193" s="111"/>
      <c r="DF193" s="111"/>
      <c r="DG193" s="111"/>
      <c r="DH193" s="111"/>
      <c r="DI193" s="111"/>
    </row>
    <row r="194" spans="1:113" s="112" customFormat="1" x14ac:dyDescent="0.2">
      <c r="A194" s="30"/>
      <c r="B194" s="42"/>
      <c r="C194" s="51"/>
      <c r="D194" s="52"/>
      <c r="E194" s="51"/>
      <c r="F194" s="53"/>
      <c r="G194" s="103"/>
      <c r="H194" s="45"/>
      <c r="I194" s="104"/>
      <c r="J194" s="105"/>
      <c r="K194" s="48"/>
      <c r="L194" s="106"/>
      <c r="M194" s="104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  <c r="AK194" s="111"/>
      <c r="AL194" s="111"/>
      <c r="AM194" s="111"/>
      <c r="AN194" s="111"/>
      <c r="AO194" s="111"/>
      <c r="AP194" s="111"/>
      <c r="AQ194" s="111"/>
      <c r="AR194" s="111"/>
      <c r="AS194" s="111"/>
      <c r="AT194" s="111"/>
      <c r="AU194" s="111"/>
      <c r="AV194" s="111"/>
      <c r="AW194" s="111"/>
      <c r="AX194" s="111"/>
      <c r="AY194" s="111"/>
      <c r="AZ194" s="111"/>
      <c r="BA194" s="111"/>
      <c r="BB194" s="111"/>
      <c r="BC194" s="111"/>
      <c r="BD194" s="111"/>
      <c r="BE194" s="111"/>
      <c r="BF194" s="111"/>
      <c r="BG194" s="111"/>
      <c r="BH194" s="111"/>
      <c r="BI194" s="111"/>
      <c r="BJ194" s="111"/>
      <c r="BK194" s="111"/>
      <c r="BL194" s="111"/>
      <c r="BM194" s="111"/>
      <c r="BN194" s="111"/>
      <c r="BO194" s="111"/>
      <c r="BP194" s="111"/>
      <c r="BQ194" s="111"/>
      <c r="BR194" s="111"/>
      <c r="BS194" s="111"/>
      <c r="BT194" s="111"/>
      <c r="BU194" s="111"/>
      <c r="BV194" s="111"/>
      <c r="BW194" s="111"/>
      <c r="BX194" s="111"/>
      <c r="BY194" s="111"/>
      <c r="BZ194" s="111"/>
      <c r="CA194" s="111"/>
      <c r="CB194" s="111"/>
      <c r="CC194" s="111"/>
      <c r="CD194" s="111"/>
      <c r="CE194" s="111"/>
      <c r="CF194" s="111"/>
      <c r="CG194" s="111"/>
      <c r="CH194" s="111"/>
      <c r="CI194" s="111"/>
      <c r="CJ194" s="111"/>
      <c r="CK194" s="111"/>
      <c r="CL194" s="111"/>
      <c r="CM194" s="111"/>
      <c r="CN194" s="111"/>
      <c r="CO194" s="111"/>
      <c r="CP194" s="111"/>
      <c r="CQ194" s="111"/>
      <c r="CR194" s="111"/>
      <c r="CS194" s="111"/>
      <c r="CT194" s="111"/>
      <c r="CU194" s="111"/>
      <c r="CV194" s="111"/>
      <c r="CW194" s="111"/>
      <c r="CX194" s="111"/>
      <c r="CY194" s="111"/>
      <c r="CZ194" s="111"/>
      <c r="DA194" s="111"/>
      <c r="DB194" s="111"/>
      <c r="DC194" s="111"/>
      <c r="DD194" s="111"/>
      <c r="DE194" s="111"/>
      <c r="DF194" s="111"/>
      <c r="DG194" s="111"/>
      <c r="DH194" s="111"/>
      <c r="DI194" s="111"/>
    </row>
    <row r="195" spans="1:113" s="112" customFormat="1" x14ac:dyDescent="0.2">
      <c r="A195" s="30"/>
      <c r="B195" s="42"/>
      <c r="C195" s="51"/>
      <c r="D195" s="52"/>
      <c r="E195" s="51"/>
      <c r="F195" s="53"/>
      <c r="G195" s="103"/>
      <c r="H195" s="45"/>
      <c r="I195" s="104"/>
      <c r="J195" s="105"/>
      <c r="K195" s="48"/>
      <c r="L195" s="106"/>
      <c r="M195" s="104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1"/>
      <c r="AJ195" s="111"/>
      <c r="AK195" s="111"/>
      <c r="AL195" s="111"/>
      <c r="AM195" s="111"/>
      <c r="AN195" s="111"/>
      <c r="AO195" s="111"/>
      <c r="AP195" s="111"/>
      <c r="AQ195" s="111"/>
      <c r="AR195" s="111"/>
      <c r="AS195" s="111"/>
      <c r="AT195" s="111"/>
      <c r="AU195" s="111"/>
      <c r="AV195" s="111"/>
      <c r="AW195" s="111"/>
      <c r="AX195" s="111"/>
      <c r="AY195" s="111"/>
      <c r="AZ195" s="111"/>
      <c r="BA195" s="111"/>
      <c r="BB195" s="111"/>
      <c r="BC195" s="111"/>
      <c r="BD195" s="111"/>
      <c r="BE195" s="111"/>
      <c r="BF195" s="111"/>
      <c r="BG195" s="111"/>
      <c r="BH195" s="111"/>
      <c r="BI195" s="111"/>
      <c r="BJ195" s="111"/>
      <c r="BK195" s="111"/>
      <c r="BL195" s="111"/>
      <c r="BM195" s="111"/>
      <c r="BN195" s="111"/>
      <c r="BO195" s="111"/>
      <c r="BP195" s="111"/>
      <c r="BQ195" s="111"/>
      <c r="BR195" s="111"/>
      <c r="BS195" s="111"/>
      <c r="BT195" s="111"/>
      <c r="BU195" s="111"/>
      <c r="BV195" s="111"/>
      <c r="BW195" s="111"/>
      <c r="BX195" s="111"/>
      <c r="BY195" s="111"/>
      <c r="BZ195" s="111"/>
      <c r="CA195" s="111"/>
      <c r="CB195" s="111"/>
      <c r="CC195" s="111"/>
      <c r="CD195" s="111"/>
      <c r="CE195" s="111"/>
      <c r="CF195" s="111"/>
      <c r="CG195" s="111"/>
      <c r="CH195" s="111"/>
      <c r="CI195" s="111"/>
      <c r="CJ195" s="111"/>
      <c r="CK195" s="111"/>
      <c r="CL195" s="111"/>
      <c r="CM195" s="111"/>
      <c r="CN195" s="111"/>
      <c r="CO195" s="111"/>
      <c r="CP195" s="111"/>
      <c r="CQ195" s="111"/>
      <c r="CR195" s="111"/>
      <c r="CS195" s="111"/>
      <c r="CT195" s="111"/>
      <c r="CU195" s="111"/>
      <c r="CV195" s="111"/>
      <c r="CW195" s="111"/>
      <c r="CX195" s="111"/>
      <c r="CY195" s="111"/>
      <c r="CZ195" s="111"/>
      <c r="DA195" s="111"/>
      <c r="DB195" s="111"/>
      <c r="DC195" s="111"/>
      <c r="DD195" s="111"/>
      <c r="DE195" s="111"/>
      <c r="DF195" s="111"/>
      <c r="DG195" s="111"/>
      <c r="DH195" s="111"/>
      <c r="DI195" s="111"/>
    </row>
    <row r="196" spans="1:113" s="112" customFormat="1" x14ac:dyDescent="0.2">
      <c r="A196" s="30"/>
      <c r="B196" s="42"/>
      <c r="C196" s="51"/>
      <c r="D196" s="52"/>
      <c r="E196" s="51"/>
      <c r="F196" s="53"/>
      <c r="G196" s="103"/>
      <c r="H196" s="45"/>
      <c r="I196" s="104"/>
      <c r="J196" s="105"/>
      <c r="K196" s="48"/>
      <c r="L196" s="106"/>
      <c r="M196" s="104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111"/>
      <c r="AJ196" s="111"/>
      <c r="AK196" s="111"/>
      <c r="AL196" s="111"/>
      <c r="AM196" s="111"/>
      <c r="AN196" s="111"/>
      <c r="AO196" s="111"/>
      <c r="AP196" s="111"/>
      <c r="AQ196" s="111"/>
      <c r="AR196" s="111"/>
      <c r="AS196" s="111"/>
      <c r="AT196" s="111"/>
      <c r="AU196" s="111"/>
      <c r="AV196" s="111"/>
      <c r="AW196" s="111"/>
      <c r="AX196" s="111"/>
      <c r="AY196" s="111"/>
      <c r="AZ196" s="111"/>
      <c r="BA196" s="111"/>
      <c r="BB196" s="111"/>
      <c r="BC196" s="111"/>
      <c r="BD196" s="111"/>
      <c r="BE196" s="111"/>
      <c r="BF196" s="111"/>
      <c r="BG196" s="111"/>
      <c r="BH196" s="111"/>
      <c r="BI196" s="111"/>
      <c r="BJ196" s="111"/>
      <c r="BK196" s="111"/>
      <c r="BL196" s="111"/>
      <c r="BM196" s="111"/>
      <c r="BN196" s="111"/>
      <c r="BO196" s="111"/>
      <c r="BP196" s="111"/>
      <c r="BQ196" s="111"/>
      <c r="BR196" s="111"/>
      <c r="BS196" s="111"/>
      <c r="BT196" s="111"/>
      <c r="BU196" s="111"/>
      <c r="BV196" s="111"/>
      <c r="BW196" s="111"/>
      <c r="BX196" s="111"/>
      <c r="BY196" s="111"/>
      <c r="BZ196" s="111"/>
      <c r="CA196" s="111"/>
      <c r="CB196" s="111"/>
      <c r="CC196" s="111"/>
      <c r="CD196" s="111"/>
      <c r="CE196" s="111"/>
      <c r="CF196" s="111"/>
      <c r="CG196" s="111"/>
      <c r="CH196" s="111"/>
      <c r="CI196" s="111"/>
      <c r="CJ196" s="111"/>
      <c r="CK196" s="111"/>
      <c r="CL196" s="111"/>
      <c r="CM196" s="111"/>
      <c r="CN196" s="111"/>
      <c r="CO196" s="111"/>
      <c r="CP196" s="111"/>
      <c r="CQ196" s="111"/>
      <c r="CR196" s="111"/>
      <c r="CS196" s="111"/>
      <c r="CT196" s="111"/>
      <c r="CU196" s="111"/>
      <c r="CV196" s="111"/>
      <c r="CW196" s="111"/>
      <c r="CX196" s="111"/>
      <c r="CY196" s="111"/>
      <c r="CZ196" s="111"/>
      <c r="DA196" s="111"/>
      <c r="DB196" s="111"/>
      <c r="DC196" s="111"/>
      <c r="DD196" s="111"/>
      <c r="DE196" s="111"/>
      <c r="DF196" s="111"/>
      <c r="DG196" s="111"/>
      <c r="DH196" s="111"/>
      <c r="DI196" s="111"/>
    </row>
    <row r="197" spans="1:113" s="112" customFormat="1" x14ac:dyDescent="0.2">
      <c r="A197" s="30"/>
      <c r="B197" s="42"/>
      <c r="C197" s="51"/>
      <c r="D197" s="52"/>
      <c r="E197" s="51"/>
      <c r="F197" s="53"/>
      <c r="G197" s="103"/>
      <c r="H197" s="45"/>
      <c r="I197" s="104"/>
      <c r="J197" s="105"/>
      <c r="K197" s="48"/>
      <c r="L197" s="106"/>
      <c r="M197" s="104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1"/>
      <c r="AI197" s="111"/>
      <c r="AJ197" s="111"/>
      <c r="AK197" s="111"/>
      <c r="AL197" s="111"/>
      <c r="AM197" s="111"/>
      <c r="AN197" s="111"/>
      <c r="AO197" s="111"/>
      <c r="AP197" s="111"/>
      <c r="AQ197" s="111"/>
      <c r="AR197" s="111"/>
      <c r="AS197" s="111"/>
      <c r="AT197" s="111"/>
      <c r="AU197" s="111"/>
      <c r="AV197" s="111"/>
      <c r="AW197" s="111"/>
      <c r="AX197" s="111"/>
      <c r="AY197" s="111"/>
      <c r="AZ197" s="111"/>
      <c r="BA197" s="111"/>
      <c r="BB197" s="111"/>
      <c r="BC197" s="111"/>
      <c r="BD197" s="111"/>
      <c r="BE197" s="111"/>
      <c r="BF197" s="111"/>
      <c r="BG197" s="111"/>
      <c r="BH197" s="111"/>
      <c r="BI197" s="111"/>
      <c r="BJ197" s="111"/>
      <c r="BK197" s="111"/>
      <c r="BL197" s="111"/>
      <c r="BM197" s="111"/>
      <c r="BN197" s="111"/>
      <c r="BO197" s="111"/>
      <c r="BP197" s="111"/>
      <c r="BQ197" s="111"/>
      <c r="BR197" s="111"/>
      <c r="BS197" s="111"/>
      <c r="BT197" s="111"/>
      <c r="BU197" s="111"/>
      <c r="BV197" s="111"/>
      <c r="BW197" s="111"/>
      <c r="BX197" s="111"/>
      <c r="BY197" s="111"/>
      <c r="BZ197" s="111"/>
      <c r="CA197" s="111"/>
      <c r="CB197" s="111"/>
      <c r="CC197" s="111"/>
      <c r="CD197" s="111"/>
      <c r="CE197" s="111"/>
      <c r="CF197" s="111"/>
      <c r="CG197" s="111"/>
      <c r="CH197" s="111"/>
      <c r="CI197" s="111"/>
      <c r="CJ197" s="111"/>
      <c r="CK197" s="111"/>
      <c r="CL197" s="111"/>
      <c r="CM197" s="111"/>
      <c r="CN197" s="111"/>
      <c r="CO197" s="111"/>
      <c r="CP197" s="111"/>
      <c r="CQ197" s="111"/>
      <c r="CR197" s="111"/>
      <c r="CS197" s="111"/>
      <c r="CT197" s="111"/>
      <c r="CU197" s="111"/>
      <c r="CV197" s="111"/>
      <c r="CW197" s="111"/>
      <c r="CX197" s="111"/>
      <c r="CY197" s="111"/>
      <c r="CZ197" s="111"/>
      <c r="DA197" s="111"/>
      <c r="DB197" s="111"/>
      <c r="DC197" s="111"/>
      <c r="DD197" s="111"/>
      <c r="DE197" s="111"/>
      <c r="DF197" s="111"/>
      <c r="DG197" s="111"/>
      <c r="DH197" s="111"/>
      <c r="DI197" s="111"/>
    </row>
    <row r="198" spans="1:113" s="112" customFormat="1" x14ac:dyDescent="0.2">
      <c r="A198" s="30"/>
      <c r="B198" s="42"/>
      <c r="C198" s="51"/>
      <c r="D198" s="52"/>
      <c r="E198" s="51"/>
      <c r="F198" s="53"/>
      <c r="G198" s="103"/>
      <c r="H198" s="45"/>
      <c r="I198" s="104"/>
      <c r="J198" s="105"/>
      <c r="K198" s="48"/>
      <c r="L198" s="106"/>
      <c r="M198" s="104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  <c r="AE198" s="111"/>
      <c r="AF198" s="111"/>
      <c r="AG198" s="111"/>
      <c r="AH198" s="111"/>
      <c r="AI198" s="111"/>
      <c r="AJ198" s="111"/>
      <c r="AK198" s="111"/>
      <c r="AL198" s="111"/>
      <c r="AM198" s="111"/>
      <c r="AN198" s="111"/>
      <c r="AO198" s="111"/>
      <c r="AP198" s="111"/>
      <c r="AQ198" s="111"/>
      <c r="AR198" s="111"/>
      <c r="AS198" s="111"/>
      <c r="AT198" s="111"/>
      <c r="AU198" s="111"/>
      <c r="AV198" s="111"/>
      <c r="AW198" s="111"/>
      <c r="AX198" s="111"/>
      <c r="AY198" s="111"/>
      <c r="AZ198" s="111"/>
      <c r="BA198" s="111"/>
      <c r="BB198" s="111"/>
      <c r="BC198" s="111"/>
      <c r="BD198" s="111"/>
      <c r="BE198" s="111"/>
      <c r="BF198" s="111"/>
      <c r="BG198" s="111"/>
      <c r="BH198" s="111"/>
      <c r="BI198" s="111"/>
      <c r="BJ198" s="111"/>
      <c r="BK198" s="111"/>
      <c r="BL198" s="111"/>
      <c r="BM198" s="111"/>
      <c r="BN198" s="111"/>
      <c r="BO198" s="111"/>
      <c r="BP198" s="111"/>
      <c r="BQ198" s="111"/>
      <c r="BR198" s="111"/>
      <c r="BS198" s="111"/>
      <c r="BT198" s="111"/>
      <c r="BU198" s="111"/>
      <c r="BV198" s="111"/>
      <c r="BW198" s="111"/>
      <c r="BX198" s="111"/>
      <c r="BY198" s="111"/>
      <c r="BZ198" s="111"/>
      <c r="CA198" s="111"/>
      <c r="CB198" s="111"/>
      <c r="CC198" s="111"/>
      <c r="CD198" s="111"/>
      <c r="CE198" s="111"/>
      <c r="CF198" s="111"/>
      <c r="CG198" s="111"/>
      <c r="CH198" s="111"/>
      <c r="CI198" s="111"/>
      <c r="CJ198" s="111"/>
      <c r="CK198" s="111"/>
      <c r="CL198" s="111"/>
      <c r="CM198" s="111"/>
      <c r="CN198" s="111"/>
      <c r="CO198" s="111"/>
      <c r="CP198" s="111"/>
      <c r="CQ198" s="111"/>
      <c r="CR198" s="111"/>
      <c r="CS198" s="111"/>
      <c r="CT198" s="111"/>
      <c r="CU198" s="111"/>
      <c r="CV198" s="111"/>
      <c r="CW198" s="111"/>
      <c r="CX198" s="111"/>
      <c r="CY198" s="111"/>
      <c r="CZ198" s="111"/>
      <c r="DA198" s="111"/>
      <c r="DB198" s="111"/>
      <c r="DC198" s="111"/>
      <c r="DD198" s="111"/>
      <c r="DE198" s="111"/>
      <c r="DF198" s="111"/>
      <c r="DG198" s="111"/>
      <c r="DH198" s="111"/>
      <c r="DI198" s="111"/>
    </row>
    <row r="199" spans="1:113" s="112" customFormat="1" x14ac:dyDescent="0.2">
      <c r="A199" s="30"/>
      <c r="B199" s="42"/>
      <c r="C199" s="51"/>
      <c r="D199" s="52"/>
      <c r="E199" s="51"/>
      <c r="F199" s="53"/>
      <c r="G199" s="103"/>
      <c r="H199" s="45"/>
      <c r="I199" s="104"/>
      <c r="J199" s="105"/>
      <c r="K199" s="48"/>
      <c r="L199" s="106"/>
      <c r="M199" s="104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111"/>
      <c r="AJ199" s="111"/>
      <c r="AK199" s="111"/>
      <c r="AL199" s="111"/>
      <c r="AM199" s="111"/>
      <c r="AN199" s="111"/>
      <c r="AO199" s="111"/>
      <c r="AP199" s="111"/>
      <c r="AQ199" s="111"/>
      <c r="AR199" s="111"/>
      <c r="AS199" s="111"/>
      <c r="AT199" s="111"/>
      <c r="AU199" s="111"/>
      <c r="AV199" s="111"/>
      <c r="AW199" s="111"/>
      <c r="AX199" s="111"/>
      <c r="AY199" s="111"/>
      <c r="AZ199" s="111"/>
      <c r="BA199" s="111"/>
      <c r="BB199" s="111"/>
      <c r="BC199" s="111"/>
      <c r="BD199" s="111"/>
      <c r="BE199" s="111"/>
      <c r="BF199" s="111"/>
      <c r="BG199" s="111"/>
      <c r="BH199" s="111"/>
      <c r="BI199" s="111"/>
      <c r="BJ199" s="111"/>
      <c r="BK199" s="111"/>
      <c r="BL199" s="111"/>
      <c r="BM199" s="111"/>
      <c r="BN199" s="111"/>
      <c r="BO199" s="111"/>
      <c r="BP199" s="111"/>
      <c r="BQ199" s="111"/>
      <c r="BR199" s="111"/>
      <c r="BS199" s="111"/>
      <c r="BT199" s="111"/>
      <c r="BU199" s="111"/>
      <c r="BV199" s="111"/>
      <c r="BW199" s="111"/>
      <c r="BX199" s="111"/>
      <c r="BY199" s="111"/>
      <c r="BZ199" s="111"/>
      <c r="CA199" s="111"/>
      <c r="CB199" s="111"/>
      <c r="CC199" s="111"/>
      <c r="CD199" s="111"/>
      <c r="CE199" s="111"/>
      <c r="CF199" s="111"/>
      <c r="CG199" s="111"/>
      <c r="CH199" s="111"/>
      <c r="CI199" s="111"/>
      <c r="CJ199" s="111"/>
      <c r="CK199" s="111"/>
      <c r="CL199" s="111"/>
      <c r="CM199" s="111"/>
      <c r="CN199" s="111"/>
      <c r="CO199" s="111"/>
      <c r="CP199" s="111"/>
      <c r="CQ199" s="111"/>
      <c r="CR199" s="111"/>
      <c r="CS199" s="111"/>
      <c r="CT199" s="111"/>
      <c r="CU199" s="111"/>
      <c r="CV199" s="111"/>
      <c r="CW199" s="111"/>
      <c r="CX199" s="111"/>
      <c r="CY199" s="111"/>
      <c r="CZ199" s="111"/>
      <c r="DA199" s="111"/>
      <c r="DB199" s="111"/>
      <c r="DC199" s="111"/>
      <c r="DD199" s="111"/>
      <c r="DE199" s="111"/>
      <c r="DF199" s="111"/>
      <c r="DG199" s="111"/>
      <c r="DH199" s="111"/>
      <c r="DI199" s="111"/>
    </row>
    <row r="200" spans="1:113" s="112" customFormat="1" x14ac:dyDescent="0.2">
      <c r="A200" s="30"/>
      <c r="B200" s="42"/>
      <c r="C200" s="51"/>
      <c r="D200" s="52"/>
      <c r="E200" s="51"/>
      <c r="F200" s="53"/>
      <c r="G200" s="103"/>
      <c r="H200" s="45"/>
      <c r="I200" s="104"/>
      <c r="J200" s="105"/>
      <c r="K200" s="48"/>
      <c r="L200" s="106"/>
      <c r="M200" s="104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  <c r="AE200" s="111"/>
      <c r="AF200" s="111"/>
      <c r="AG200" s="111"/>
      <c r="AH200" s="111"/>
      <c r="AI200" s="111"/>
      <c r="AJ200" s="111"/>
      <c r="AK200" s="111"/>
      <c r="AL200" s="111"/>
      <c r="AM200" s="111"/>
      <c r="AN200" s="111"/>
      <c r="AO200" s="111"/>
      <c r="AP200" s="111"/>
      <c r="AQ200" s="111"/>
      <c r="AR200" s="111"/>
      <c r="AS200" s="111"/>
      <c r="AT200" s="111"/>
      <c r="AU200" s="111"/>
      <c r="AV200" s="111"/>
      <c r="AW200" s="111"/>
      <c r="AX200" s="111"/>
      <c r="AY200" s="111"/>
      <c r="AZ200" s="111"/>
      <c r="BA200" s="111"/>
      <c r="BB200" s="111"/>
      <c r="BC200" s="111"/>
      <c r="BD200" s="111"/>
      <c r="BE200" s="111"/>
      <c r="BF200" s="111"/>
      <c r="BG200" s="111"/>
      <c r="BH200" s="111"/>
      <c r="BI200" s="111"/>
      <c r="BJ200" s="111"/>
      <c r="BK200" s="111"/>
      <c r="BL200" s="111"/>
      <c r="BM200" s="111"/>
      <c r="BN200" s="111"/>
      <c r="BO200" s="111"/>
      <c r="BP200" s="111"/>
      <c r="BQ200" s="111"/>
      <c r="BR200" s="111"/>
      <c r="BS200" s="111"/>
      <c r="BT200" s="111"/>
      <c r="BU200" s="111"/>
      <c r="BV200" s="111"/>
      <c r="BW200" s="111"/>
      <c r="BX200" s="111"/>
      <c r="BY200" s="111"/>
      <c r="BZ200" s="111"/>
      <c r="CA200" s="111"/>
      <c r="CB200" s="111"/>
      <c r="CC200" s="111"/>
      <c r="CD200" s="111"/>
      <c r="CE200" s="111"/>
      <c r="CF200" s="111"/>
      <c r="CG200" s="111"/>
      <c r="CH200" s="111"/>
      <c r="CI200" s="111"/>
      <c r="CJ200" s="111"/>
      <c r="CK200" s="111"/>
      <c r="CL200" s="111"/>
      <c r="CM200" s="111"/>
      <c r="CN200" s="111"/>
      <c r="CO200" s="111"/>
      <c r="CP200" s="111"/>
      <c r="CQ200" s="111"/>
      <c r="CR200" s="111"/>
      <c r="CS200" s="111"/>
      <c r="CT200" s="111"/>
      <c r="CU200" s="111"/>
      <c r="CV200" s="111"/>
      <c r="CW200" s="111"/>
      <c r="CX200" s="111"/>
      <c r="CY200" s="111"/>
      <c r="CZ200" s="111"/>
      <c r="DA200" s="111"/>
      <c r="DB200" s="111"/>
      <c r="DC200" s="111"/>
      <c r="DD200" s="111"/>
      <c r="DE200" s="111"/>
      <c r="DF200" s="111"/>
      <c r="DG200" s="111"/>
      <c r="DH200" s="111"/>
      <c r="DI200" s="111"/>
    </row>
    <row r="201" spans="1:113" s="112" customFormat="1" x14ac:dyDescent="0.2">
      <c r="A201" s="30"/>
      <c r="B201" s="42"/>
      <c r="C201" s="51"/>
      <c r="D201" s="52"/>
      <c r="E201" s="51"/>
      <c r="F201" s="53"/>
      <c r="G201" s="103"/>
      <c r="H201" s="45"/>
      <c r="I201" s="104"/>
      <c r="J201" s="105"/>
      <c r="K201" s="48"/>
      <c r="L201" s="106"/>
      <c r="M201" s="104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1"/>
      <c r="AI201" s="111"/>
      <c r="AJ201" s="111"/>
      <c r="AK201" s="111"/>
      <c r="AL201" s="111"/>
      <c r="AM201" s="111"/>
      <c r="AN201" s="111"/>
      <c r="AO201" s="111"/>
      <c r="AP201" s="111"/>
      <c r="AQ201" s="111"/>
      <c r="AR201" s="111"/>
      <c r="AS201" s="111"/>
      <c r="AT201" s="111"/>
      <c r="AU201" s="111"/>
      <c r="AV201" s="111"/>
      <c r="AW201" s="111"/>
      <c r="AX201" s="111"/>
      <c r="AY201" s="111"/>
      <c r="AZ201" s="111"/>
      <c r="BA201" s="111"/>
      <c r="BB201" s="111"/>
      <c r="BC201" s="111"/>
      <c r="BD201" s="111"/>
      <c r="BE201" s="111"/>
      <c r="BF201" s="111"/>
      <c r="BG201" s="111"/>
      <c r="BH201" s="111"/>
      <c r="BI201" s="111"/>
      <c r="BJ201" s="111"/>
      <c r="BK201" s="111"/>
      <c r="BL201" s="111"/>
      <c r="BM201" s="111"/>
      <c r="BN201" s="111"/>
      <c r="BO201" s="111"/>
      <c r="BP201" s="111"/>
      <c r="BQ201" s="111"/>
      <c r="BR201" s="111"/>
      <c r="BS201" s="111"/>
      <c r="BT201" s="111"/>
      <c r="BU201" s="111"/>
      <c r="BV201" s="111"/>
      <c r="BW201" s="111"/>
      <c r="BX201" s="111"/>
      <c r="BY201" s="111"/>
      <c r="BZ201" s="111"/>
      <c r="CA201" s="111"/>
      <c r="CB201" s="111"/>
      <c r="CC201" s="111"/>
      <c r="CD201" s="111"/>
      <c r="CE201" s="111"/>
      <c r="CF201" s="111"/>
      <c r="CG201" s="111"/>
      <c r="CH201" s="111"/>
      <c r="CI201" s="111"/>
      <c r="CJ201" s="111"/>
      <c r="CK201" s="111"/>
      <c r="CL201" s="111"/>
      <c r="CM201" s="111"/>
      <c r="CN201" s="111"/>
      <c r="CO201" s="111"/>
      <c r="CP201" s="111"/>
      <c r="CQ201" s="111"/>
      <c r="CR201" s="111"/>
      <c r="CS201" s="111"/>
      <c r="CT201" s="111"/>
      <c r="CU201" s="111"/>
      <c r="CV201" s="111"/>
      <c r="CW201" s="111"/>
      <c r="CX201" s="111"/>
      <c r="CY201" s="111"/>
      <c r="CZ201" s="111"/>
      <c r="DA201" s="111"/>
      <c r="DB201" s="111"/>
      <c r="DC201" s="111"/>
      <c r="DD201" s="111"/>
      <c r="DE201" s="111"/>
      <c r="DF201" s="111"/>
      <c r="DG201" s="111"/>
      <c r="DH201" s="111"/>
      <c r="DI201" s="111"/>
    </row>
    <row r="202" spans="1:113" s="112" customFormat="1" x14ac:dyDescent="0.2">
      <c r="A202" s="30"/>
      <c r="B202" s="42"/>
      <c r="C202" s="51"/>
      <c r="D202" s="52"/>
      <c r="E202" s="51"/>
      <c r="F202" s="53"/>
      <c r="G202" s="103"/>
      <c r="H202" s="45"/>
      <c r="I202" s="104"/>
      <c r="J202" s="105"/>
      <c r="K202" s="48"/>
      <c r="L202" s="106"/>
      <c r="M202" s="104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1"/>
      <c r="AJ202" s="111"/>
      <c r="AK202" s="111"/>
      <c r="AL202" s="111"/>
      <c r="AM202" s="111"/>
      <c r="AN202" s="111"/>
      <c r="AO202" s="111"/>
      <c r="AP202" s="111"/>
      <c r="AQ202" s="111"/>
      <c r="AR202" s="111"/>
      <c r="AS202" s="111"/>
      <c r="AT202" s="111"/>
      <c r="AU202" s="111"/>
      <c r="AV202" s="111"/>
      <c r="AW202" s="111"/>
      <c r="AX202" s="111"/>
      <c r="AY202" s="111"/>
      <c r="AZ202" s="111"/>
      <c r="BA202" s="111"/>
      <c r="BB202" s="111"/>
      <c r="BC202" s="111"/>
      <c r="BD202" s="111"/>
      <c r="BE202" s="111"/>
      <c r="BF202" s="111"/>
      <c r="BG202" s="111"/>
      <c r="BH202" s="111"/>
      <c r="BI202" s="111"/>
      <c r="BJ202" s="111"/>
      <c r="BK202" s="111"/>
      <c r="BL202" s="111"/>
      <c r="BM202" s="111"/>
      <c r="BN202" s="111"/>
      <c r="BO202" s="111"/>
      <c r="BP202" s="111"/>
      <c r="BQ202" s="111"/>
      <c r="BR202" s="111"/>
      <c r="BS202" s="111"/>
      <c r="BT202" s="111"/>
      <c r="BU202" s="111"/>
      <c r="BV202" s="111"/>
      <c r="BW202" s="111"/>
      <c r="BX202" s="111"/>
      <c r="BY202" s="111"/>
      <c r="BZ202" s="111"/>
      <c r="CA202" s="111"/>
      <c r="CB202" s="111"/>
      <c r="CC202" s="111"/>
      <c r="CD202" s="111"/>
      <c r="CE202" s="111"/>
      <c r="CF202" s="111"/>
      <c r="CG202" s="111"/>
      <c r="CH202" s="111"/>
      <c r="CI202" s="111"/>
      <c r="CJ202" s="111"/>
      <c r="CK202" s="111"/>
      <c r="CL202" s="111"/>
      <c r="CM202" s="111"/>
      <c r="CN202" s="111"/>
      <c r="CO202" s="111"/>
      <c r="CP202" s="111"/>
      <c r="CQ202" s="111"/>
      <c r="CR202" s="111"/>
      <c r="CS202" s="111"/>
      <c r="CT202" s="111"/>
      <c r="CU202" s="111"/>
      <c r="CV202" s="111"/>
      <c r="CW202" s="111"/>
      <c r="CX202" s="111"/>
      <c r="CY202" s="111"/>
      <c r="CZ202" s="111"/>
      <c r="DA202" s="111"/>
      <c r="DB202" s="111"/>
      <c r="DC202" s="111"/>
      <c r="DD202" s="111"/>
      <c r="DE202" s="111"/>
      <c r="DF202" s="111"/>
      <c r="DG202" s="111"/>
      <c r="DH202" s="111"/>
      <c r="DI202" s="111"/>
    </row>
    <row r="203" spans="1:113" s="112" customFormat="1" x14ac:dyDescent="0.2">
      <c r="A203" s="30"/>
      <c r="B203" s="42"/>
      <c r="C203" s="51"/>
      <c r="D203" s="52"/>
      <c r="E203" s="51"/>
      <c r="F203" s="53"/>
      <c r="G203" s="103"/>
      <c r="H203" s="45"/>
      <c r="I203" s="104"/>
      <c r="J203" s="105"/>
      <c r="K203" s="48"/>
      <c r="L203" s="106"/>
      <c r="M203" s="104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111"/>
      <c r="AM203" s="111"/>
      <c r="AN203" s="111"/>
      <c r="AO203" s="111"/>
      <c r="AP203" s="111"/>
      <c r="AQ203" s="111"/>
      <c r="AR203" s="111"/>
      <c r="AS203" s="111"/>
      <c r="AT203" s="111"/>
      <c r="AU203" s="111"/>
      <c r="AV203" s="111"/>
      <c r="AW203" s="111"/>
      <c r="AX203" s="111"/>
      <c r="AY203" s="111"/>
      <c r="AZ203" s="111"/>
      <c r="BA203" s="111"/>
      <c r="BB203" s="111"/>
      <c r="BC203" s="111"/>
      <c r="BD203" s="111"/>
      <c r="BE203" s="111"/>
      <c r="BF203" s="111"/>
      <c r="BG203" s="111"/>
      <c r="BH203" s="111"/>
      <c r="BI203" s="111"/>
      <c r="BJ203" s="111"/>
      <c r="BK203" s="111"/>
      <c r="BL203" s="111"/>
      <c r="BM203" s="111"/>
      <c r="BN203" s="111"/>
      <c r="BO203" s="111"/>
      <c r="BP203" s="111"/>
      <c r="BQ203" s="111"/>
      <c r="BR203" s="111"/>
      <c r="BS203" s="111"/>
      <c r="BT203" s="111"/>
      <c r="BU203" s="111"/>
      <c r="BV203" s="111"/>
      <c r="BW203" s="111"/>
      <c r="BX203" s="111"/>
      <c r="BY203" s="111"/>
      <c r="BZ203" s="111"/>
      <c r="CA203" s="111"/>
      <c r="CB203" s="111"/>
      <c r="CC203" s="111"/>
      <c r="CD203" s="111"/>
      <c r="CE203" s="111"/>
      <c r="CF203" s="111"/>
      <c r="CG203" s="111"/>
      <c r="CH203" s="111"/>
      <c r="CI203" s="111"/>
      <c r="CJ203" s="111"/>
      <c r="CK203" s="111"/>
      <c r="CL203" s="111"/>
      <c r="CM203" s="111"/>
      <c r="CN203" s="111"/>
      <c r="CO203" s="111"/>
      <c r="CP203" s="111"/>
      <c r="CQ203" s="111"/>
      <c r="CR203" s="111"/>
      <c r="CS203" s="111"/>
      <c r="CT203" s="111"/>
      <c r="CU203" s="111"/>
      <c r="CV203" s="111"/>
      <c r="CW203" s="111"/>
      <c r="CX203" s="111"/>
      <c r="CY203" s="111"/>
      <c r="CZ203" s="111"/>
      <c r="DA203" s="111"/>
      <c r="DB203" s="111"/>
      <c r="DC203" s="111"/>
      <c r="DD203" s="111"/>
      <c r="DE203" s="111"/>
      <c r="DF203" s="111"/>
      <c r="DG203" s="111"/>
      <c r="DH203" s="111"/>
      <c r="DI203" s="111"/>
    </row>
    <row r="204" spans="1:113" s="112" customFormat="1" x14ac:dyDescent="0.2">
      <c r="A204" s="30"/>
      <c r="B204" s="42"/>
      <c r="C204" s="51"/>
      <c r="D204" s="52"/>
      <c r="E204" s="51"/>
      <c r="F204" s="53"/>
      <c r="G204" s="103"/>
      <c r="H204" s="45"/>
      <c r="I204" s="104"/>
      <c r="J204" s="105"/>
      <c r="K204" s="48"/>
      <c r="L204" s="106"/>
      <c r="M204" s="104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111"/>
      <c r="AM204" s="111"/>
      <c r="AN204" s="111"/>
      <c r="AO204" s="111"/>
      <c r="AP204" s="111"/>
      <c r="AQ204" s="111"/>
      <c r="AR204" s="111"/>
      <c r="AS204" s="111"/>
      <c r="AT204" s="111"/>
      <c r="AU204" s="111"/>
      <c r="AV204" s="111"/>
      <c r="AW204" s="111"/>
      <c r="AX204" s="111"/>
      <c r="AY204" s="111"/>
      <c r="AZ204" s="111"/>
      <c r="BA204" s="111"/>
      <c r="BB204" s="111"/>
      <c r="BC204" s="111"/>
      <c r="BD204" s="111"/>
      <c r="BE204" s="111"/>
      <c r="BF204" s="111"/>
      <c r="BG204" s="111"/>
      <c r="BH204" s="111"/>
      <c r="BI204" s="111"/>
      <c r="BJ204" s="111"/>
      <c r="BK204" s="111"/>
      <c r="BL204" s="111"/>
      <c r="BM204" s="111"/>
      <c r="BN204" s="111"/>
      <c r="BO204" s="111"/>
      <c r="BP204" s="111"/>
      <c r="BQ204" s="111"/>
      <c r="BR204" s="111"/>
      <c r="BS204" s="111"/>
      <c r="BT204" s="111"/>
      <c r="BU204" s="111"/>
      <c r="BV204" s="111"/>
      <c r="BW204" s="111"/>
      <c r="BX204" s="111"/>
      <c r="BY204" s="111"/>
      <c r="BZ204" s="111"/>
      <c r="CA204" s="111"/>
      <c r="CB204" s="111"/>
      <c r="CC204" s="111"/>
      <c r="CD204" s="111"/>
      <c r="CE204" s="111"/>
      <c r="CF204" s="111"/>
      <c r="CG204" s="111"/>
      <c r="CH204" s="111"/>
      <c r="CI204" s="111"/>
      <c r="CJ204" s="111"/>
      <c r="CK204" s="111"/>
      <c r="CL204" s="111"/>
      <c r="CM204" s="111"/>
      <c r="CN204" s="111"/>
      <c r="CO204" s="111"/>
      <c r="CP204" s="111"/>
      <c r="CQ204" s="111"/>
      <c r="CR204" s="111"/>
      <c r="CS204" s="111"/>
      <c r="CT204" s="111"/>
      <c r="CU204" s="111"/>
      <c r="CV204" s="111"/>
      <c r="CW204" s="111"/>
      <c r="CX204" s="111"/>
      <c r="CY204" s="111"/>
      <c r="CZ204" s="111"/>
      <c r="DA204" s="111"/>
      <c r="DB204" s="111"/>
      <c r="DC204" s="111"/>
      <c r="DD204" s="111"/>
      <c r="DE204" s="111"/>
      <c r="DF204" s="111"/>
      <c r="DG204" s="111"/>
      <c r="DH204" s="111"/>
      <c r="DI204" s="111"/>
    </row>
    <row r="205" spans="1:113" s="112" customFormat="1" x14ac:dyDescent="0.2">
      <c r="A205" s="30"/>
      <c r="B205" s="42"/>
      <c r="C205" s="51"/>
      <c r="D205" s="52"/>
      <c r="E205" s="51"/>
      <c r="F205" s="53"/>
      <c r="G205" s="103"/>
      <c r="H205" s="45"/>
      <c r="I205" s="104"/>
      <c r="J205" s="105"/>
      <c r="K205" s="48"/>
      <c r="L205" s="106"/>
      <c r="M205" s="104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111"/>
      <c r="AJ205" s="111"/>
      <c r="AK205" s="111"/>
      <c r="AL205" s="111"/>
      <c r="AM205" s="111"/>
      <c r="AN205" s="111"/>
      <c r="AO205" s="111"/>
      <c r="AP205" s="111"/>
      <c r="AQ205" s="111"/>
      <c r="AR205" s="111"/>
      <c r="AS205" s="111"/>
      <c r="AT205" s="111"/>
      <c r="AU205" s="111"/>
      <c r="AV205" s="111"/>
      <c r="AW205" s="111"/>
      <c r="AX205" s="111"/>
      <c r="AY205" s="111"/>
      <c r="AZ205" s="111"/>
      <c r="BA205" s="111"/>
      <c r="BB205" s="111"/>
      <c r="BC205" s="111"/>
      <c r="BD205" s="111"/>
      <c r="BE205" s="111"/>
      <c r="BF205" s="111"/>
      <c r="BG205" s="111"/>
      <c r="BH205" s="111"/>
      <c r="BI205" s="111"/>
      <c r="BJ205" s="111"/>
      <c r="BK205" s="111"/>
      <c r="BL205" s="111"/>
      <c r="BM205" s="111"/>
      <c r="BN205" s="111"/>
      <c r="BO205" s="111"/>
      <c r="BP205" s="111"/>
      <c r="BQ205" s="111"/>
      <c r="BR205" s="111"/>
      <c r="BS205" s="111"/>
      <c r="BT205" s="111"/>
      <c r="BU205" s="111"/>
      <c r="BV205" s="111"/>
      <c r="BW205" s="111"/>
      <c r="BX205" s="111"/>
      <c r="BY205" s="111"/>
      <c r="BZ205" s="111"/>
      <c r="CA205" s="111"/>
      <c r="CB205" s="111"/>
      <c r="CC205" s="111"/>
      <c r="CD205" s="111"/>
      <c r="CE205" s="111"/>
      <c r="CF205" s="111"/>
      <c r="CG205" s="111"/>
      <c r="CH205" s="111"/>
      <c r="CI205" s="111"/>
      <c r="CJ205" s="111"/>
      <c r="CK205" s="111"/>
      <c r="CL205" s="111"/>
      <c r="CM205" s="111"/>
      <c r="CN205" s="111"/>
      <c r="CO205" s="111"/>
      <c r="CP205" s="111"/>
      <c r="CQ205" s="111"/>
      <c r="CR205" s="111"/>
      <c r="CS205" s="111"/>
      <c r="CT205" s="111"/>
      <c r="CU205" s="111"/>
      <c r="CV205" s="111"/>
      <c r="CW205" s="111"/>
      <c r="CX205" s="111"/>
      <c r="CY205" s="111"/>
      <c r="CZ205" s="111"/>
      <c r="DA205" s="111"/>
      <c r="DB205" s="111"/>
      <c r="DC205" s="111"/>
      <c r="DD205" s="111"/>
      <c r="DE205" s="111"/>
      <c r="DF205" s="111"/>
      <c r="DG205" s="111"/>
      <c r="DH205" s="111"/>
      <c r="DI205" s="111"/>
    </row>
    <row r="206" spans="1:113" s="112" customFormat="1" x14ac:dyDescent="0.2">
      <c r="A206" s="30"/>
      <c r="B206" s="42"/>
      <c r="C206" s="51"/>
      <c r="D206" s="52"/>
      <c r="E206" s="51"/>
      <c r="F206" s="53"/>
      <c r="G206" s="103"/>
      <c r="H206" s="45"/>
      <c r="I206" s="104"/>
      <c r="J206" s="105"/>
      <c r="K206" s="48"/>
      <c r="L206" s="106"/>
      <c r="M206" s="104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111"/>
      <c r="AJ206" s="111"/>
      <c r="AK206" s="111"/>
      <c r="AL206" s="111"/>
      <c r="AM206" s="111"/>
      <c r="AN206" s="111"/>
      <c r="AO206" s="111"/>
      <c r="AP206" s="111"/>
      <c r="AQ206" s="111"/>
      <c r="AR206" s="111"/>
      <c r="AS206" s="111"/>
      <c r="AT206" s="111"/>
      <c r="AU206" s="111"/>
      <c r="AV206" s="111"/>
      <c r="AW206" s="111"/>
      <c r="AX206" s="111"/>
      <c r="AY206" s="111"/>
      <c r="AZ206" s="111"/>
      <c r="BA206" s="111"/>
      <c r="BB206" s="111"/>
      <c r="BC206" s="111"/>
      <c r="BD206" s="111"/>
      <c r="BE206" s="111"/>
      <c r="BF206" s="111"/>
      <c r="BG206" s="111"/>
      <c r="BH206" s="111"/>
      <c r="BI206" s="111"/>
      <c r="BJ206" s="111"/>
      <c r="BK206" s="111"/>
      <c r="BL206" s="111"/>
      <c r="BM206" s="111"/>
      <c r="BN206" s="111"/>
      <c r="BO206" s="111"/>
      <c r="BP206" s="111"/>
      <c r="BQ206" s="111"/>
      <c r="BR206" s="111"/>
      <c r="BS206" s="111"/>
      <c r="BT206" s="111"/>
      <c r="BU206" s="111"/>
      <c r="BV206" s="111"/>
      <c r="BW206" s="111"/>
      <c r="BX206" s="111"/>
      <c r="BY206" s="111"/>
      <c r="BZ206" s="111"/>
      <c r="CA206" s="111"/>
      <c r="CB206" s="111"/>
      <c r="CC206" s="111"/>
      <c r="CD206" s="111"/>
      <c r="CE206" s="111"/>
      <c r="CF206" s="111"/>
      <c r="CG206" s="111"/>
      <c r="CH206" s="111"/>
      <c r="CI206" s="111"/>
      <c r="CJ206" s="111"/>
      <c r="CK206" s="111"/>
      <c r="CL206" s="111"/>
      <c r="CM206" s="111"/>
      <c r="CN206" s="111"/>
      <c r="CO206" s="111"/>
      <c r="CP206" s="111"/>
      <c r="CQ206" s="111"/>
      <c r="CR206" s="111"/>
      <c r="CS206" s="111"/>
      <c r="CT206" s="111"/>
      <c r="CU206" s="111"/>
      <c r="CV206" s="111"/>
      <c r="CW206" s="111"/>
      <c r="CX206" s="111"/>
      <c r="CY206" s="111"/>
      <c r="CZ206" s="111"/>
      <c r="DA206" s="111"/>
      <c r="DB206" s="111"/>
      <c r="DC206" s="111"/>
      <c r="DD206" s="111"/>
      <c r="DE206" s="111"/>
      <c r="DF206" s="111"/>
      <c r="DG206" s="111"/>
      <c r="DH206" s="111"/>
      <c r="DI206" s="111"/>
    </row>
    <row r="207" spans="1:113" s="110" customFormat="1" x14ac:dyDescent="0.2">
      <c r="A207" s="30" t="s">
        <v>4</v>
      </c>
      <c r="B207" s="83"/>
      <c r="C207" s="84"/>
      <c r="D207" s="84"/>
      <c r="E207" s="84"/>
      <c r="F207" s="85"/>
      <c r="G207" s="86"/>
      <c r="H207" s="87"/>
      <c r="I207" s="88"/>
      <c r="J207" s="89"/>
      <c r="K207" s="22"/>
      <c r="L207" s="67"/>
      <c r="M207" s="68"/>
      <c r="N207" s="109"/>
    </row>
    <row r="208" spans="1:113" s="110" customFormat="1" ht="12" x14ac:dyDescent="0.2">
      <c r="A208" s="30" t="s">
        <v>4</v>
      </c>
      <c r="B208" s="90" t="s">
        <v>3857</v>
      </c>
      <c r="C208" s="91"/>
      <c r="D208" s="91"/>
      <c r="E208" s="91"/>
      <c r="F208" s="92"/>
      <c r="G208" s="30"/>
      <c r="H208" s="93"/>
      <c r="I208" s="94"/>
      <c r="J208" s="198"/>
      <c r="K208" s="22"/>
      <c r="L208" s="72"/>
      <c r="M208" s="73">
        <f>SUBTOTAL(9,M$7:M177)</f>
        <v>1732525</v>
      </c>
      <c r="N208" s="109"/>
    </row>
    <row r="209" spans="1:14" s="110" customFormat="1" x14ac:dyDescent="0.2">
      <c r="A209" s="30" t="s">
        <v>4</v>
      </c>
      <c r="B209" s="96"/>
      <c r="C209" s="97"/>
      <c r="D209" s="97"/>
      <c r="E209" s="97"/>
      <c r="F209" s="98"/>
      <c r="G209" s="99"/>
      <c r="H209" s="100"/>
      <c r="I209" s="101"/>
      <c r="J209" s="102"/>
      <c r="K209" s="22"/>
      <c r="L209" s="81"/>
      <c r="M209" s="82"/>
      <c r="N209" s="109"/>
    </row>
  </sheetData>
  <autoFilter ref="G1:H209" xr:uid="{F4208A43-93C5-4D81-96DC-6E23F8FB7442}"/>
  <dataConsolidate link="1"/>
  <phoneticPr fontId="18" type="noConversion"/>
  <dataValidations count="1">
    <dataValidation type="list" showInputMessage="1" showErrorMessage="1" sqref="G88:G93 G149:G154" xr:uid="{B144D13C-DCB7-403B-AA8E-AA7A8753522B}">
      <formula1>"-,No,m,m²,m³,%,Prov Sum,Lump Sum,Sum, Litre, hour, day"</formula1>
    </dataValidation>
  </dataValidations>
  <pageMargins left="0.59055118110236227" right="0.19685039370078741" top="0.59055118110236227" bottom="0.59055118110236227" header="0.19685039370078741" footer="0.19685039370078741"/>
  <pageSetup paperSize="9" firstPageNumber="102" fitToHeight="8" orientation="portrait" cellComments="atEnd" useFirstPageNumber="1" r:id="rId1"/>
  <headerFooter>
    <oddFooter>&amp;CPage &amp;P&amp;RPrint date: &amp;D</oddFooter>
  </headerFooter>
  <rowBreaks count="2" manualBreakCount="2">
    <brk id="90" max="16383" man="1"/>
    <brk id="151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2">
    <tabColor rgb="FFFF0000"/>
  </sheetPr>
  <dimension ref="A1:DF203"/>
  <sheetViews>
    <sheetView view="pageBreakPreview" topLeftCell="B1" zoomScaleNormal="75" zoomScaleSheetLayoutView="100" workbookViewId="0">
      <pane xSplit="7" ySplit="29" topLeftCell="I61" activePane="bottomRight" state="frozenSplit"/>
      <selection activeCell="L17" sqref="L17"/>
      <selection pane="topRight" activeCell="L17" sqref="L17"/>
      <selection pane="bottomLeft" activeCell="L17" sqref="L17"/>
      <selection pane="bottomRight" activeCell="R108" sqref="R108"/>
    </sheetView>
  </sheetViews>
  <sheetFormatPr defaultColWidth="9.109375" defaultRowHeight="11.4" x14ac:dyDescent="0.2"/>
  <cols>
    <col min="1" max="1" width="10.44140625" style="113" hidden="1" customWidth="1"/>
    <col min="2" max="2" width="8.33203125" style="252" customWidth="1"/>
    <col min="3" max="3" width="9.6640625" style="252" customWidth="1"/>
    <col min="4" max="4" width="3.33203125" style="252" customWidth="1"/>
    <col min="5" max="5" width="3.33203125" style="253" customWidth="1"/>
    <col min="6" max="6" width="35.77734375" style="254" customWidth="1"/>
    <col min="7" max="8" width="8.6640625" style="117" customWidth="1"/>
    <col min="9" max="9" width="9.6640625" style="255" customWidth="1"/>
    <col min="10" max="10" width="10.6640625" style="255" customWidth="1"/>
    <col min="11" max="110" width="9.109375" style="116"/>
    <col min="111" max="16384" width="9.109375" style="117"/>
  </cols>
  <sheetData>
    <row r="1" spans="1:110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</row>
    <row r="2" spans="1:110" s="108" customFormat="1" ht="12" x14ac:dyDescent="0.25">
      <c r="A2" s="127" t="s">
        <v>5</v>
      </c>
      <c r="B2" s="128" t="s">
        <v>4817</v>
      </c>
      <c r="C2" s="128" t="s">
        <v>918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</row>
    <row r="3" spans="1:110" s="108" customFormat="1" ht="12" x14ac:dyDescent="0.25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</row>
    <row r="4" spans="1:110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109"/>
    </row>
    <row r="5" spans="1:110" s="110" customFormat="1" ht="12" x14ac:dyDescent="0.2">
      <c r="A5" s="30" t="s">
        <v>6</v>
      </c>
      <c r="B5" s="204" t="s">
        <v>54</v>
      </c>
      <c r="C5" s="205"/>
      <c r="D5" s="205"/>
      <c r="E5" s="206"/>
      <c r="F5" s="207" t="s">
        <v>46</v>
      </c>
      <c r="G5" s="207" t="s">
        <v>47</v>
      </c>
      <c r="H5" s="208" t="s">
        <v>3848</v>
      </c>
      <c r="I5" s="208" t="s">
        <v>49</v>
      </c>
      <c r="J5" s="208" t="s">
        <v>3849</v>
      </c>
    </row>
    <row r="6" spans="1:110" s="110" customFormat="1" ht="12" x14ac:dyDescent="0.2">
      <c r="A6" s="30" t="s">
        <v>6</v>
      </c>
      <c r="B6" s="209"/>
      <c r="C6" s="210"/>
      <c r="D6" s="210"/>
      <c r="E6" s="211"/>
      <c r="F6" s="212"/>
      <c r="G6" s="212"/>
      <c r="H6" s="213"/>
      <c r="I6" s="213"/>
      <c r="J6" s="213"/>
    </row>
    <row r="7" spans="1:110" s="110" customFormat="1" ht="12" hidden="1" x14ac:dyDescent="0.2">
      <c r="A7" s="30"/>
      <c r="B7" s="237"/>
      <c r="C7" s="237"/>
      <c r="D7" s="237"/>
      <c r="E7" s="237"/>
      <c r="F7" s="43" t="s">
        <v>918</v>
      </c>
      <c r="G7" s="256"/>
      <c r="H7" s="217"/>
      <c r="I7" s="257"/>
      <c r="J7" s="258"/>
    </row>
    <row r="8" spans="1:110" ht="12" hidden="1" x14ac:dyDescent="0.2">
      <c r="A8" s="30" t="s">
        <v>55</v>
      </c>
      <c r="B8" s="232" t="s">
        <v>3371</v>
      </c>
      <c r="C8" s="233"/>
      <c r="D8" s="234"/>
      <c r="E8" s="235"/>
      <c r="F8" s="43" t="s">
        <v>3373</v>
      </c>
      <c r="G8" s="236"/>
      <c r="H8" s="214"/>
      <c r="I8" s="215"/>
      <c r="J8" s="216"/>
    </row>
    <row r="9" spans="1:110" hidden="1" x14ac:dyDescent="0.2">
      <c r="A9" s="30"/>
      <c r="B9" s="237"/>
      <c r="C9" s="238"/>
      <c r="D9" s="234"/>
      <c r="E9" s="238"/>
      <c r="F9" s="53"/>
      <c r="G9" s="239"/>
      <c r="H9" s="217"/>
      <c r="I9" s="218"/>
      <c r="J9" s="219"/>
    </row>
    <row r="10" spans="1:110" ht="22.8" hidden="1" x14ac:dyDescent="0.2">
      <c r="A10" s="30" t="s">
        <v>3</v>
      </c>
      <c r="B10" s="259"/>
      <c r="C10" s="260" t="s">
        <v>3372</v>
      </c>
      <c r="D10" s="261"/>
      <c r="E10" s="262"/>
      <c r="F10" s="161" t="s">
        <v>4122</v>
      </c>
      <c r="G10" s="263" t="s">
        <v>16</v>
      </c>
      <c r="H10" s="264"/>
      <c r="I10" s="265"/>
      <c r="J10" s="266"/>
    </row>
    <row r="11" spans="1:110" ht="22.8" hidden="1" x14ac:dyDescent="0.2">
      <c r="A11" s="30" t="s">
        <v>3</v>
      </c>
      <c r="B11" s="259"/>
      <c r="C11" s="260" t="s">
        <v>3374</v>
      </c>
      <c r="D11" s="261"/>
      <c r="E11" s="262"/>
      <c r="F11" s="161" t="s">
        <v>4123</v>
      </c>
      <c r="G11" s="263" t="s">
        <v>16</v>
      </c>
      <c r="H11" s="264"/>
      <c r="I11" s="265"/>
      <c r="J11" s="266"/>
    </row>
    <row r="12" spans="1:110" ht="22.8" hidden="1" x14ac:dyDescent="0.2">
      <c r="A12" s="30" t="s">
        <v>3</v>
      </c>
      <c r="B12" s="259"/>
      <c r="C12" s="260" t="s">
        <v>3375</v>
      </c>
      <c r="D12" s="261"/>
      <c r="E12" s="262"/>
      <c r="F12" s="161" t="s">
        <v>4124</v>
      </c>
      <c r="G12" s="263" t="s">
        <v>16</v>
      </c>
      <c r="H12" s="264"/>
      <c r="I12" s="265"/>
      <c r="J12" s="266"/>
    </row>
    <row r="13" spans="1:110" ht="22.8" hidden="1" x14ac:dyDescent="0.25">
      <c r="A13" s="30" t="s">
        <v>3</v>
      </c>
      <c r="B13" s="259"/>
      <c r="C13" s="260" t="s">
        <v>3376</v>
      </c>
      <c r="D13" s="261"/>
      <c r="E13" s="262"/>
      <c r="F13" s="161" t="s">
        <v>4125</v>
      </c>
      <c r="G13" s="263" t="s">
        <v>3902</v>
      </c>
      <c r="H13" s="264"/>
      <c r="I13" s="265"/>
      <c r="J13" s="266"/>
    </row>
    <row r="14" spans="1:110" ht="22.8" hidden="1" x14ac:dyDescent="0.25">
      <c r="A14" s="30" t="s">
        <v>3</v>
      </c>
      <c r="B14" s="259"/>
      <c r="C14" s="260" t="s">
        <v>3377</v>
      </c>
      <c r="D14" s="261"/>
      <c r="E14" s="262"/>
      <c r="F14" s="161" t="s">
        <v>4126</v>
      </c>
      <c r="G14" s="263" t="s">
        <v>3902</v>
      </c>
      <c r="H14" s="264"/>
      <c r="I14" s="265"/>
      <c r="J14" s="266"/>
    </row>
    <row r="15" spans="1:110" ht="22.8" hidden="1" x14ac:dyDescent="0.25">
      <c r="A15" s="30" t="s">
        <v>3</v>
      </c>
      <c r="B15" s="259"/>
      <c r="C15" s="260" t="s">
        <v>3378</v>
      </c>
      <c r="D15" s="261"/>
      <c r="E15" s="262"/>
      <c r="F15" s="161" t="s">
        <v>4127</v>
      </c>
      <c r="G15" s="263" t="s">
        <v>3902</v>
      </c>
      <c r="H15" s="264"/>
      <c r="I15" s="265"/>
      <c r="J15" s="266"/>
    </row>
    <row r="16" spans="1:110" ht="34.200000000000003" hidden="1" x14ac:dyDescent="0.25">
      <c r="A16" s="30" t="s">
        <v>3</v>
      </c>
      <c r="B16" s="259"/>
      <c r="C16" s="260" t="s">
        <v>3379</v>
      </c>
      <c r="D16" s="261"/>
      <c r="E16" s="262"/>
      <c r="F16" s="161" t="s">
        <v>4128</v>
      </c>
      <c r="G16" s="263" t="s">
        <v>3902</v>
      </c>
      <c r="H16" s="264"/>
      <c r="I16" s="265"/>
      <c r="J16" s="266"/>
    </row>
    <row r="17" spans="1:10" ht="34.200000000000003" hidden="1" x14ac:dyDescent="0.25">
      <c r="A17" s="30" t="s">
        <v>3</v>
      </c>
      <c r="B17" s="259"/>
      <c r="C17" s="260" t="s">
        <v>3380</v>
      </c>
      <c r="D17" s="261"/>
      <c r="E17" s="262"/>
      <c r="F17" s="161" t="s">
        <v>4129</v>
      </c>
      <c r="G17" s="263" t="s">
        <v>3902</v>
      </c>
      <c r="H17" s="264"/>
      <c r="I17" s="265"/>
      <c r="J17" s="266"/>
    </row>
    <row r="18" spans="1:10" ht="34.200000000000003" hidden="1" x14ac:dyDescent="0.25">
      <c r="A18" s="30" t="s">
        <v>3</v>
      </c>
      <c r="B18" s="259"/>
      <c r="C18" s="260" t="s">
        <v>3381</v>
      </c>
      <c r="D18" s="261"/>
      <c r="E18" s="262"/>
      <c r="F18" s="161" t="s">
        <v>4130</v>
      </c>
      <c r="G18" s="263" t="s">
        <v>3902</v>
      </c>
      <c r="H18" s="264"/>
      <c r="I18" s="265"/>
      <c r="J18" s="266"/>
    </row>
    <row r="19" spans="1:10" ht="34.200000000000003" hidden="1" x14ac:dyDescent="0.2">
      <c r="A19" s="30" t="s">
        <v>3</v>
      </c>
      <c r="B19" s="259"/>
      <c r="C19" s="260" t="s">
        <v>3382</v>
      </c>
      <c r="D19" s="261"/>
      <c r="E19" s="262"/>
      <c r="F19" s="161" t="s">
        <v>4131</v>
      </c>
      <c r="G19" s="263" t="s">
        <v>16</v>
      </c>
      <c r="H19" s="264"/>
      <c r="I19" s="265"/>
      <c r="J19" s="266"/>
    </row>
    <row r="20" spans="1:10" ht="22.8" hidden="1" x14ac:dyDescent="0.25">
      <c r="A20" s="30" t="s">
        <v>3</v>
      </c>
      <c r="B20" s="259"/>
      <c r="C20" s="260" t="s">
        <v>3383</v>
      </c>
      <c r="D20" s="261"/>
      <c r="E20" s="262"/>
      <c r="F20" s="161" t="s">
        <v>4132</v>
      </c>
      <c r="G20" s="263" t="s">
        <v>3902</v>
      </c>
      <c r="H20" s="264"/>
      <c r="I20" s="265"/>
      <c r="J20" s="266"/>
    </row>
    <row r="21" spans="1:10" ht="22.8" hidden="1" x14ac:dyDescent="0.25">
      <c r="A21" s="30" t="s">
        <v>3</v>
      </c>
      <c r="B21" s="259"/>
      <c r="C21" s="260" t="s">
        <v>3384</v>
      </c>
      <c r="D21" s="261"/>
      <c r="E21" s="262"/>
      <c r="F21" s="161" t="s">
        <v>4133</v>
      </c>
      <c r="G21" s="263" t="s">
        <v>3902</v>
      </c>
      <c r="H21" s="264"/>
      <c r="I21" s="265"/>
      <c r="J21" s="266"/>
    </row>
    <row r="22" spans="1:10" ht="34.200000000000003" hidden="1" x14ac:dyDescent="0.25">
      <c r="A22" s="30" t="s">
        <v>3</v>
      </c>
      <c r="B22" s="259"/>
      <c r="C22" s="260" t="s">
        <v>3385</v>
      </c>
      <c r="D22" s="261"/>
      <c r="E22" s="262"/>
      <c r="F22" s="161" t="s">
        <v>4134</v>
      </c>
      <c r="G22" s="263" t="s">
        <v>3902</v>
      </c>
      <c r="H22" s="264"/>
      <c r="I22" s="265"/>
      <c r="J22" s="266"/>
    </row>
    <row r="23" spans="1:10" ht="22.8" hidden="1" x14ac:dyDescent="0.25">
      <c r="A23" s="30" t="s">
        <v>3</v>
      </c>
      <c r="B23" s="259"/>
      <c r="C23" s="260" t="s">
        <v>3386</v>
      </c>
      <c r="D23" s="261"/>
      <c r="E23" s="262"/>
      <c r="F23" s="161" t="s">
        <v>4135</v>
      </c>
      <c r="G23" s="263" t="s">
        <v>3902</v>
      </c>
      <c r="H23" s="264"/>
      <c r="I23" s="265"/>
      <c r="J23" s="266"/>
    </row>
    <row r="24" spans="1:10" ht="34.200000000000003" hidden="1" x14ac:dyDescent="0.2">
      <c r="A24" s="30" t="s">
        <v>3</v>
      </c>
      <c r="B24" s="259"/>
      <c r="C24" s="260" t="s">
        <v>3387</v>
      </c>
      <c r="D24" s="261"/>
      <c r="E24" s="262"/>
      <c r="F24" s="161" t="s">
        <v>4136</v>
      </c>
      <c r="G24" s="263" t="s">
        <v>16</v>
      </c>
      <c r="H24" s="264"/>
      <c r="I24" s="265"/>
      <c r="J24" s="266"/>
    </row>
    <row r="25" spans="1:10" ht="34.200000000000003" hidden="1" x14ac:dyDescent="0.2">
      <c r="A25" s="30" t="s">
        <v>3</v>
      </c>
      <c r="B25" s="259"/>
      <c r="C25" s="260" t="s">
        <v>3388</v>
      </c>
      <c r="D25" s="261"/>
      <c r="E25" s="262"/>
      <c r="F25" s="161" t="s">
        <v>4137</v>
      </c>
      <c r="G25" s="263" t="s">
        <v>16</v>
      </c>
      <c r="H25" s="264"/>
      <c r="I25" s="265"/>
      <c r="J25" s="266"/>
    </row>
    <row r="26" spans="1:10" ht="34.200000000000003" hidden="1" x14ac:dyDescent="0.2">
      <c r="A26" s="30" t="s">
        <v>3</v>
      </c>
      <c r="B26" s="259"/>
      <c r="C26" s="260" t="s">
        <v>3389</v>
      </c>
      <c r="D26" s="261"/>
      <c r="E26" s="262"/>
      <c r="F26" s="161" t="s">
        <v>4138</v>
      </c>
      <c r="G26" s="263" t="s">
        <v>16</v>
      </c>
      <c r="H26" s="264"/>
      <c r="I26" s="265"/>
      <c r="J26" s="266"/>
    </row>
    <row r="27" spans="1:10" ht="34.200000000000003" hidden="1" x14ac:dyDescent="0.25">
      <c r="A27" s="30" t="s">
        <v>3</v>
      </c>
      <c r="B27" s="259"/>
      <c r="C27" s="260" t="s">
        <v>3390</v>
      </c>
      <c r="D27" s="261"/>
      <c r="E27" s="262"/>
      <c r="F27" s="161" t="s">
        <v>4139</v>
      </c>
      <c r="G27" s="263" t="s">
        <v>3902</v>
      </c>
      <c r="H27" s="264"/>
      <c r="I27" s="265"/>
      <c r="J27" s="266"/>
    </row>
    <row r="28" spans="1:10" ht="34.200000000000003" hidden="1" x14ac:dyDescent="0.25">
      <c r="A28" s="30" t="s">
        <v>3</v>
      </c>
      <c r="B28" s="259"/>
      <c r="C28" s="260" t="s">
        <v>3391</v>
      </c>
      <c r="D28" s="261"/>
      <c r="E28" s="262"/>
      <c r="F28" s="161" t="s">
        <v>4140</v>
      </c>
      <c r="G28" s="263" t="s">
        <v>3902</v>
      </c>
      <c r="H28" s="264"/>
      <c r="I28" s="265"/>
      <c r="J28" s="266"/>
    </row>
    <row r="29" spans="1:10" ht="45.6" hidden="1" x14ac:dyDescent="0.25">
      <c r="A29" s="30" t="s">
        <v>3</v>
      </c>
      <c r="B29" s="259"/>
      <c r="C29" s="260" t="s">
        <v>3392</v>
      </c>
      <c r="D29" s="261"/>
      <c r="E29" s="262"/>
      <c r="F29" s="161" t="s">
        <v>4141</v>
      </c>
      <c r="G29" s="263" t="s">
        <v>3902</v>
      </c>
      <c r="H29" s="264"/>
      <c r="I29" s="265"/>
      <c r="J29" s="266"/>
    </row>
    <row r="30" spans="1:10" ht="12" x14ac:dyDescent="0.2">
      <c r="A30" s="30" t="s">
        <v>55</v>
      </c>
      <c r="B30" s="232" t="s">
        <v>3393</v>
      </c>
      <c r="C30" s="233"/>
      <c r="D30" s="234"/>
      <c r="E30" s="235"/>
      <c r="F30" s="43" t="s">
        <v>3394</v>
      </c>
      <c r="G30" s="236"/>
      <c r="H30" s="214"/>
      <c r="I30" s="215"/>
      <c r="J30" s="216"/>
    </row>
    <row r="31" spans="1:10" x14ac:dyDescent="0.2">
      <c r="A31" s="30"/>
      <c r="B31" s="237"/>
      <c r="C31" s="238"/>
      <c r="D31" s="234"/>
      <c r="E31" s="238"/>
      <c r="F31" s="53"/>
      <c r="G31" s="239"/>
      <c r="H31" s="217"/>
      <c r="I31" s="218"/>
      <c r="J31" s="219"/>
    </row>
    <row r="32" spans="1:10" ht="22.8" x14ac:dyDescent="0.2">
      <c r="A32" s="30" t="s">
        <v>56</v>
      </c>
      <c r="B32" s="240"/>
      <c r="C32" s="233" t="s">
        <v>3395</v>
      </c>
      <c r="D32" s="234"/>
      <c r="E32" s="235"/>
      <c r="F32" s="53" t="s">
        <v>5505</v>
      </c>
      <c r="G32" s="236"/>
      <c r="H32" s="214"/>
      <c r="I32" s="215"/>
      <c r="J32" s="216"/>
    </row>
    <row r="33" spans="1:10" x14ac:dyDescent="0.2">
      <c r="A33" s="30"/>
      <c r="B33" s="237"/>
      <c r="C33" s="238"/>
      <c r="D33" s="234"/>
      <c r="E33" s="238"/>
      <c r="F33" s="53"/>
      <c r="G33" s="239"/>
      <c r="H33" s="217"/>
      <c r="I33" s="218"/>
      <c r="J33" s="219"/>
    </row>
    <row r="34" spans="1:10" x14ac:dyDescent="0.2">
      <c r="A34" s="30" t="s">
        <v>3</v>
      </c>
      <c r="B34" s="240"/>
      <c r="C34" s="233"/>
      <c r="D34" s="234" t="s">
        <v>3850</v>
      </c>
      <c r="E34" s="235"/>
      <c r="F34" s="53" t="s">
        <v>4818</v>
      </c>
      <c r="G34" s="236" t="s">
        <v>16</v>
      </c>
      <c r="H34" s="214">
        <v>26.25</v>
      </c>
      <c r="I34" s="56"/>
      <c r="J34" s="216">
        <f>IF(ISNUMBER(H34),H34*I34,IF(H34="-","rate only"," "))</f>
        <v>0</v>
      </c>
    </row>
    <row r="35" spans="1:10" x14ac:dyDescent="0.2">
      <c r="A35" s="30"/>
      <c r="B35" s="237"/>
      <c r="C35" s="238"/>
      <c r="D35" s="234"/>
      <c r="E35" s="238"/>
      <c r="F35" s="53"/>
      <c r="G35" s="239"/>
      <c r="H35" s="217"/>
      <c r="I35" s="218"/>
      <c r="J35" s="219"/>
    </row>
    <row r="36" spans="1:10" x14ac:dyDescent="0.2">
      <c r="A36" s="30" t="s">
        <v>3</v>
      </c>
      <c r="B36" s="240"/>
      <c r="C36" s="233"/>
      <c r="D36" s="234" t="s">
        <v>3851</v>
      </c>
      <c r="E36" s="235"/>
      <c r="F36" s="53" t="s">
        <v>4416</v>
      </c>
      <c r="G36" s="236" t="s">
        <v>16</v>
      </c>
      <c r="H36" s="214">
        <v>110</v>
      </c>
      <c r="I36" s="56"/>
      <c r="J36" s="216">
        <f>IF(ISNUMBER(H36),H36*I36,IF(H36="-","rate only"," "))</f>
        <v>0</v>
      </c>
    </row>
    <row r="37" spans="1:10" x14ac:dyDescent="0.2">
      <c r="A37" s="30"/>
      <c r="B37" s="237"/>
      <c r="C37" s="238"/>
      <c r="D37" s="234"/>
      <c r="E37" s="238"/>
      <c r="F37" s="53"/>
      <c r="G37" s="239"/>
      <c r="H37" s="217"/>
      <c r="I37" s="218"/>
      <c r="J37" s="219"/>
    </row>
    <row r="38" spans="1:10" x14ac:dyDescent="0.2">
      <c r="A38" s="30" t="s">
        <v>3</v>
      </c>
      <c r="B38" s="240"/>
      <c r="C38" s="233"/>
      <c r="D38" s="234" t="s">
        <v>3852</v>
      </c>
      <c r="E38" s="235"/>
      <c r="F38" s="53" t="s">
        <v>4417</v>
      </c>
      <c r="G38" s="236" t="s">
        <v>16</v>
      </c>
      <c r="H38" s="214">
        <v>0.8</v>
      </c>
      <c r="I38" s="56"/>
      <c r="J38" s="216">
        <f>IF(ISNUMBER(H38),H38*I38,IF(H38="-","rate only"," "))</f>
        <v>0</v>
      </c>
    </row>
    <row r="39" spans="1:10" x14ac:dyDescent="0.2">
      <c r="A39" s="30"/>
      <c r="B39" s="237"/>
      <c r="C39" s="238"/>
      <c r="D39" s="234"/>
      <c r="E39" s="238"/>
      <c r="F39" s="53"/>
      <c r="G39" s="239"/>
      <c r="H39" s="217"/>
      <c r="I39" s="104"/>
      <c r="J39" s="219"/>
    </row>
    <row r="40" spans="1:10" x14ac:dyDescent="0.2">
      <c r="A40" s="30" t="s">
        <v>3</v>
      </c>
      <c r="B40" s="240"/>
      <c r="C40" s="233"/>
      <c r="D40" s="234" t="s">
        <v>3853</v>
      </c>
      <c r="E40" s="235"/>
      <c r="F40" s="53" t="s">
        <v>4418</v>
      </c>
      <c r="G40" s="236" t="s">
        <v>16</v>
      </c>
      <c r="H40" s="214">
        <v>5.7</v>
      </c>
      <c r="I40" s="56"/>
      <c r="J40" s="216">
        <f>IF(ISNUMBER(H40),H40*I40,IF(H40="-","rate only"," "))</f>
        <v>0</v>
      </c>
    </row>
    <row r="41" spans="1:10" x14ac:dyDescent="0.2">
      <c r="A41" s="30"/>
      <c r="B41" s="237"/>
      <c r="C41" s="238"/>
      <c r="D41" s="234"/>
      <c r="E41" s="238"/>
      <c r="F41" s="53"/>
      <c r="G41" s="239"/>
      <c r="H41" s="217"/>
      <c r="I41" s="218"/>
      <c r="J41" s="219"/>
    </row>
    <row r="42" spans="1:10" x14ac:dyDescent="0.2">
      <c r="A42" s="30" t="s">
        <v>3</v>
      </c>
      <c r="B42" s="240"/>
      <c r="C42" s="233"/>
      <c r="D42" s="234" t="s">
        <v>3854</v>
      </c>
      <c r="E42" s="235"/>
      <c r="F42" s="53" t="s">
        <v>5289</v>
      </c>
      <c r="G42" s="236" t="s">
        <v>16</v>
      </c>
      <c r="H42" s="214">
        <v>0.25</v>
      </c>
      <c r="I42" s="56"/>
      <c r="J42" s="216">
        <f>IF(ISNUMBER(H42),H42*I42,IF(H42="-","rate only"," "))</f>
        <v>0</v>
      </c>
    </row>
    <row r="43" spans="1:10" x14ac:dyDescent="0.2">
      <c r="A43" s="30"/>
      <c r="B43" s="237"/>
      <c r="C43" s="238"/>
      <c r="D43" s="234"/>
      <c r="E43" s="238"/>
      <c r="F43" s="53"/>
      <c r="G43" s="239"/>
      <c r="H43" s="217"/>
      <c r="I43" s="218"/>
      <c r="J43" s="219"/>
    </row>
    <row r="44" spans="1:10" ht="22.8" x14ac:dyDescent="0.2">
      <c r="A44" s="30" t="s">
        <v>56</v>
      </c>
      <c r="B44" s="240"/>
      <c r="C44" s="233" t="s">
        <v>3396</v>
      </c>
      <c r="D44" s="234"/>
      <c r="E44" s="235"/>
      <c r="F44" s="53" t="s">
        <v>5506</v>
      </c>
      <c r="G44" s="236"/>
      <c r="H44" s="214"/>
      <c r="I44" s="215"/>
      <c r="J44" s="216"/>
    </row>
    <row r="45" spans="1:10" x14ac:dyDescent="0.2">
      <c r="A45" s="30"/>
      <c r="B45" s="237"/>
      <c r="C45" s="238"/>
      <c r="D45" s="234"/>
      <c r="E45" s="238"/>
      <c r="F45" s="53"/>
      <c r="G45" s="239"/>
      <c r="H45" s="217"/>
      <c r="I45" s="218"/>
      <c r="J45" s="219"/>
    </row>
    <row r="46" spans="1:10" x14ac:dyDescent="0.2">
      <c r="A46" s="30" t="s">
        <v>3</v>
      </c>
      <c r="B46" s="240"/>
      <c r="C46" s="233"/>
      <c r="D46" s="234" t="s">
        <v>3850</v>
      </c>
      <c r="E46" s="235"/>
      <c r="F46" s="53" t="s">
        <v>4818</v>
      </c>
      <c r="G46" s="236" t="s">
        <v>16</v>
      </c>
      <c r="H46" s="214">
        <v>0.05</v>
      </c>
      <c r="I46" s="56"/>
      <c r="J46" s="216">
        <f>IF(ISNUMBER(H46),H46*I46,IF(H46="-","rate only"," "))</f>
        <v>0</v>
      </c>
    </row>
    <row r="47" spans="1:10" x14ac:dyDescent="0.2">
      <c r="A47" s="30"/>
      <c r="B47" s="237"/>
      <c r="C47" s="238"/>
      <c r="D47" s="234"/>
      <c r="E47" s="238"/>
      <c r="F47" s="53"/>
      <c r="G47" s="239"/>
      <c r="H47" s="217"/>
      <c r="I47" s="218"/>
      <c r="J47" s="219"/>
    </row>
    <row r="48" spans="1:10" x14ac:dyDescent="0.2">
      <c r="A48" s="30" t="s">
        <v>3</v>
      </c>
      <c r="B48" s="240"/>
      <c r="C48" s="233"/>
      <c r="D48" s="234" t="s">
        <v>3851</v>
      </c>
      <c r="E48" s="235"/>
      <c r="F48" s="53" t="s">
        <v>4416</v>
      </c>
      <c r="G48" s="236" t="s">
        <v>16</v>
      </c>
      <c r="H48" s="214">
        <v>109.5</v>
      </c>
      <c r="I48" s="56"/>
      <c r="J48" s="216">
        <f>IF(ISNUMBER(H48),H48*I48,IF(H48="-","rate only"," "))</f>
        <v>0</v>
      </c>
    </row>
    <row r="49" spans="1:10" x14ac:dyDescent="0.2">
      <c r="A49" s="30"/>
      <c r="B49" s="237"/>
      <c r="C49" s="238"/>
      <c r="D49" s="234"/>
      <c r="E49" s="238"/>
      <c r="F49" s="53"/>
      <c r="G49" s="239"/>
      <c r="H49" s="217"/>
      <c r="I49" s="218"/>
      <c r="J49" s="219"/>
    </row>
    <row r="50" spans="1:10" ht="22.8" x14ac:dyDescent="0.2">
      <c r="A50" s="30" t="s">
        <v>56</v>
      </c>
      <c r="B50" s="240"/>
      <c r="C50" s="233" t="s">
        <v>3397</v>
      </c>
      <c r="D50" s="234"/>
      <c r="E50" s="235"/>
      <c r="F50" s="53" t="s">
        <v>5507</v>
      </c>
      <c r="G50" s="236"/>
      <c r="H50" s="214"/>
      <c r="I50" s="215"/>
      <c r="J50" s="216"/>
    </row>
    <row r="51" spans="1:10" ht="5.4" customHeight="1" x14ac:dyDescent="0.2">
      <c r="A51" s="30"/>
      <c r="B51" s="237"/>
      <c r="C51" s="238"/>
      <c r="D51" s="234"/>
      <c r="E51" s="238"/>
      <c r="F51" s="53"/>
      <c r="G51" s="239"/>
      <c r="H51" s="217"/>
      <c r="I51" s="218"/>
      <c r="J51" s="219"/>
    </row>
    <row r="52" spans="1:10" x14ac:dyDescent="0.2">
      <c r="A52" s="30" t="s">
        <v>3</v>
      </c>
      <c r="B52" s="240"/>
      <c r="C52" s="233"/>
      <c r="D52" s="234" t="s">
        <v>3850</v>
      </c>
      <c r="E52" s="235"/>
      <c r="F52" s="53" t="s">
        <v>4416</v>
      </c>
      <c r="G52" s="236" t="s">
        <v>16</v>
      </c>
      <c r="H52" s="214">
        <v>0.65</v>
      </c>
      <c r="I52" s="56"/>
      <c r="J52" s="216">
        <f>IF(ISNUMBER(H52),H52*I52,IF(H52="-","rate only"," "))</f>
        <v>0</v>
      </c>
    </row>
    <row r="53" spans="1:10" ht="6.6" customHeight="1" x14ac:dyDescent="0.2">
      <c r="A53" s="30"/>
      <c r="B53" s="237"/>
      <c r="C53" s="238"/>
      <c r="D53" s="234"/>
      <c r="E53" s="238"/>
      <c r="F53" s="53"/>
      <c r="G53" s="239"/>
      <c r="H53" s="217"/>
      <c r="I53" s="218"/>
      <c r="J53" s="219"/>
    </row>
    <row r="54" spans="1:10" ht="22.8" x14ac:dyDescent="0.25">
      <c r="A54" s="30" t="s">
        <v>56</v>
      </c>
      <c r="B54" s="240"/>
      <c r="C54" s="233" t="s">
        <v>3398</v>
      </c>
      <c r="D54" s="234"/>
      <c r="E54" s="235"/>
      <c r="F54" s="53" t="s">
        <v>5508</v>
      </c>
      <c r="G54" s="236" t="s">
        <v>3902</v>
      </c>
      <c r="H54" s="214">
        <v>900</v>
      </c>
      <c r="I54" s="56"/>
      <c r="J54" s="216">
        <f>IF(ISNUMBER(H54),H54*I54,IF(H54="-","rate only"," "))</f>
        <v>0</v>
      </c>
    </row>
    <row r="55" spans="1:10" x14ac:dyDescent="0.2">
      <c r="A55" s="30"/>
      <c r="B55" s="237"/>
      <c r="C55" s="238"/>
      <c r="D55" s="234"/>
      <c r="E55" s="238"/>
      <c r="F55" s="53"/>
      <c r="G55" s="239"/>
      <c r="H55" s="217"/>
      <c r="I55" s="218"/>
      <c r="J55" s="219"/>
    </row>
    <row r="56" spans="1:10" ht="22.8" x14ac:dyDescent="0.25">
      <c r="A56" s="30" t="s">
        <v>56</v>
      </c>
      <c r="B56" s="240"/>
      <c r="C56" s="233" t="s">
        <v>3399</v>
      </c>
      <c r="D56" s="234"/>
      <c r="E56" s="235"/>
      <c r="F56" s="53" t="s">
        <v>5509</v>
      </c>
      <c r="G56" s="236" t="s">
        <v>3902</v>
      </c>
      <c r="H56" s="214">
        <v>240</v>
      </c>
      <c r="I56" s="56"/>
      <c r="J56" s="216">
        <f>IF(ISNUMBER(H56),H56*I56,IF(H56="-","rate only"," "))</f>
        <v>0</v>
      </c>
    </row>
    <row r="57" spans="1:10" x14ac:dyDescent="0.2">
      <c r="A57" s="30"/>
      <c r="B57" s="237"/>
      <c r="C57" s="238"/>
      <c r="D57" s="234"/>
      <c r="E57" s="238"/>
      <c r="F57" s="53"/>
      <c r="G57" s="239"/>
      <c r="H57" s="217"/>
      <c r="I57" s="218"/>
      <c r="J57" s="219"/>
    </row>
    <row r="58" spans="1:10" ht="22.8" hidden="1" x14ac:dyDescent="0.25">
      <c r="A58" s="30" t="s">
        <v>56</v>
      </c>
      <c r="B58" s="240"/>
      <c r="C58" s="233" t="s">
        <v>3400</v>
      </c>
      <c r="D58" s="234"/>
      <c r="E58" s="235"/>
      <c r="F58" s="53" t="s">
        <v>4127</v>
      </c>
      <c r="G58" s="236" t="s">
        <v>3902</v>
      </c>
      <c r="H58" s="214"/>
      <c r="I58" s="215"/>
      <c r="J58" s="216"/>
    </row>
    <row r="59" spans="1:10" hidden="1" x14ac:dyDescent="0.2">
      <c r="A59" s="30"/>
      <c r="B59" s="237"/>
      <c r="C59" s="238"/>
      <c r="D59" s="234"/>
      <c r="E59" s="238"/>
      <c r="F59" s="53"/>
      <c r="G59" s="239"/>
      <c r="H59" s="217"/>
      <c r="I59" s="218"/>
      <c r="J59" s="219"/>
    </row>
    <row r="60" spans="1:10" ht="34.200000000000003" x14ac:dyDescent="0.25">
      <c r="A60" s="30" t="s">
        <v>56</v>
      </c>
      <c r="B60" s="240"/>
      <c r="C60" s="233" t="s">
        <v>3401</v>
      </c>
      <c r="D60" s="234"/>
      <c r="E60" s="235"/>
      <c r="F60" s="53" t="s">
        <v>5510</v>
      </c>
      <c r="G60" s="236" t="s">
        <v>3902</v>
      </c>
      <c r="H60" s="214">
        <v>7300</v>
      </c>
      <c r="I60" s="56"/>
      <c r="J60" s="216">
        <f>IF(ISNUMBER(H60),H60*I60,IF(H60="-","rate only"," "))</f>
        <v>0</v>
      </c>
    </row>
    <row r="61" spans="1:10" x14ac:dyDescent="0.2">
      <c r="A61" s="30"/>
      <c r="B61" s="237"/>
      <c r="C61" s="238"/>
      <c r="D61" s="234"/>
      <c r="E61" s="238"/>
      <c r="F61" s="53"/>
      <c r="G61" s="239"/>
      <c r="H61" s="217"/>
      <c r="I61" s="218"/>
      <c r="J61" s="219"/>
    </row>
    <row r="62" spans="1:10" ht="22.8" hidden="1" x14ac:dyDescent="0.2">
      <c r="A62" s="30" t="s">
        <v>56</v>
      </c>
      <c r="B62" s="240"/>
      <c r="C62" s="233" t="s">
        <v>3402</v>
      </c>
      <c r="D62" s="234"/>
      <c r="E62" s="235"/>
      <c r="F62" s="53" t="s">
        <v>4142</v>
      </c>
      <c r="G62" s="236" t="s">
        <v>16</v>
      </c>
      <c r="H62" s="214"/>
      <c r="I62" s="215"/>
      <c r="J62" s="216"/>
    </row>
    <row r="63" spans="1:10" hidden="1" x14ac:dyDescent="0.2">
      <c r="A63" s="30"/>
      <c r="B63" s="237"/>
      <c r="C63" s="238"/>
      <c r="D63" s="234"/>
      <c r="E63" s="238"/>
      <c r="F63" s="53"/>
      <c r="G63" s="239"/>
      <c r="H63" s="217"/>
      <c r="I63" s="218"/>
      <c r="J63" s="219"/>
    </row>
    <row r="64" spans="1:10" ht="22.8" hidden="1" x14ac:dyDescent="0.2">
      <c r="A64" s="30" t="s">
        <v>56</v>
      </c>
      <c r="B64" s="240"/>
      <c r="C64" s="233" t="s">
        <v>3403</v>
      </c>
      <c r="D64" s="234"/>
      <c r="E64" s="235"/>
      <c r="F64" s="53" t="s">
        <v>4143</v>
      </c>
      <c r="G64" s="236" t="s">
        <v>16</v>
      </c>
      <c r="H64" s="214"/>
      <c r="I64" s="215"/>
      <c r="J64" s="216"/>
    </row>
    <row r="65" spans="1:10" hidden="1" x14ac:dyDescent="0.2">
      <c r="A65" s="30"/>
      <c r="B65" s="237"/>
      <c r="C65" s="238"/>
      <c r="D65" s="234"/>
      <c r="E65" s="238"/>
      <c r="F65" s="53"/>
      <c r="G65" s="239"/>
      <c r="H65" s="217"/>
      <c r="I65" s="218"/>
      <c r="J65" s="219"/>
    </row>
    <row r="66" spans="1:10" ht="22.8" hidden="1" x14ac:dyDescent="0.2">
      <c r="A66" s="30" t="s">
        <v>56</v>
      </c>
      <c r="B66" s="240"/>
      <c r="C66" s="233" t="s">
        <v>3404</v>
      </c>
      <c r="D66" s="234"/>
      <c r="E66" s="235"/>
      <c r="F66" s="53" t="s">
        <v>4144</v>
      </c>
      <c r="G66" s="236" t="s">
        <v>16</v>
      </c>
      <c r="H66" s="214"/>
      <c r="I66" s="215"/>
      <c r="J66" s="216"/>
    </row>
    <row r="67" spans="1:10" hidden="1" x14ac:dyDescent="0.2">
      <c r="A67" s="30"/>
      <c r="B67" s="237"/>
      <c r="C67" s="238"/>
      <c r="D67" s="234"/>
      <c r="E67" s="238"/>
      <c r="F67" s="53"/>
      <c r="G67" s="239"/>
      <c r="H67" s="217"/>
      <c r="I67" s="218"/>
      <c r="J67" s="219"/>
    </row>
    <row r="68" spans="1:10" ht="22.8" hidden="1" x14ac:dyDescent="0.25">
      <c r="A68" s="30" t="s">
        <v>56</v>
      </c>
      <c r="B68" s="240"/>
      <c r="C68" s="233" t="s">
        <v>3405</v>
      </c>
      <c r="D68" s="234"/>
      <c r="E68" s="235"/>
      <c r="F68" s="53" t="s">
        <v>4145</v>
      </c>
      <c r="G68" s="236" t="s">
        <v>3902</v>
      </c>
      <c r="H68" s="214"/>
      <c r="I68" s="215"/>
      <c r="J68" s="216"/>
    </row>
    <row r="69" spans="1:10" hidden="1" x14ac:dyDescent="0.2">
      <c r="A69" s="30"/>
      <c r="B69" s="237"/>
      <c r="C69" s="238"/>
      <c r="D69" s="234"/>
      <c r="E69" s="238"/>
      <c r="F69" s="53"/>
      <c r="G69" s="239"/>
      <c r="H69" s="217"/>
      <c r="I69" s="218"/>
      <c r="J69" s="219"/>
    </row>
    <row r="70" spans="1:10" ht="22.8" hidden="1" x14ac:dyDescent="0.25">
      <c r="A70" s="30" t="s">
        <v>56</v>
      </c>
      <c r="B70" s="240"/>
      <c r="C70" s="233" t="s">
        <v>3406</v>
      </c>
      <c r="D70" s="234"/>
      <c r="E70" s="235"/>
      <c r="F70" s="53" t="s">
        <v>4146</v>
      </c>
      <c r="G70" s="236" t="s">
        <v>3902</v>
      </c>
      <c r="H70" s="214"/>
      <c r="I70" s="215"/>
      <c r="J70" s="216"/>
    </row>
    <row r="71" spans="1:10" hidden="1" x14ac:dyDescent="0.2">
      <c r="A71" s="30"/>
      <c r="B71" s="237"/>
      <c r="C71" s="238"/>
      <c r="D71" s="234"/>
      <c r="E71" s="238"/>
      <c r="F71" s="53"/>
      <c r="G71" s="239"/>
      <c r="H71" s="217"/>
      <c r="I71" s="218"/>
      <c r="J71" s="219"/>
    </row>
    <row r="72" spans="1:10" ht="34.200000000000003" hidden="1" x14ac:dyDescent="0.25">
      <c r="A72" s="30" t="s">
        <v>56</v>
      </c>
      <c r="B72" s="240"/>
      <c r="C72" s="233" t="s">
        <v>3407</v>
      </c>
      <c r="D72" s="234"/>
      <c r="E72" s="235"/>
      <c r="F72" s="53" t="s">
        <v>4147</v>
      </c>
      <c r="G72" s="236" t="s">
        <v>3902</v>
      </c>
      <c r="H72" s="214"/>
      <c r="I72" s="215"/>
      <c r="J72" s="216"/>
    </row>
    <row r="73" spans="1:10" hidden="1" x14ac:dyDescent="0.2">
      <c r="A73" s="30"/>
      <c r="B73" s="237"/>
      <c r="C73" s="238"/>
      <c r="D73" s="234"/>
      <c r="E73" s="238"/>
      <c r="F73" s="53"/>
      <c r="G73" s="239"/>
      <c r="H73" s="217"/>
      <c r="I73" s="218"/>
      <c r="J73" s="219"/>
    </row>
    <row r="74" spans="1:10" ht="34.200000000000003" hidden="1" x14ac:dyDescent="0.2">
      <c r="A74" s="30" t="s">
        <v>56</v>
      </c>
      <c r="B74" s="240"/>
      <c r="C74" s="233" t="s">
        <v>3408</v>
      </c>
      <c r="D74" s="234"/>
      <c r="E74" s="235"/>
      <c r="F74" s="53" t="s">
        <v>4148</v>
      </c>
      <c r="G74" s="236" t="s">
        <v>16</v>
      </c>
      <c r="H74" s="214"/>
      <c r="I74" s="215"/>
      <c r="J74" s="216"/>
    </row>
    <row r="75" spans="1:10" hidden="1" x14ac:dyDescent="0.2">
      <c r="A75" s="30"/>
      <c r="B75" s="237"/>
      <c r="C75" s="238"/>
      <c r="D75" s="234"/>
      <c r="E75" s="238"/>
      <c r="F75" s="53"/>
      <c r="G75" s="239"/>
      <c r="H75" s="217"/>
      <c r="I75" s="218"/>
      <c r="J75" s="219"/>
    </row>
    <row r="76" spans="1:10" ht="34.200000000000003" hidden="1" x14ac:dyDescent="0.2">
      <c r="A76" s="30" t="s">
        <v>56</v>
      </c>
      <c r="B76" s="240"/>
      <c r="C76" s="233" t="s">
        <v>3409</v>
      </c>
      <c r="D76" s="234"/>
      <c r="E76" s="235"/>
      <c r="F76" s="53" t="s">
        <v>4149</v>
      </c>
      <c r="G76" s="236" t="s">
        <v>16</v>
      </c>
      <c r="H76" s="214"/>
      <c r="I76" s="215"/>
      <c r="J76" s="216"/>
    </row>
    <row r="77" spans="1:10" hidden="1" x14ac:dyDescent="0.2">
      <c r="A77" s="30"/>
      <c r="B77" s="237"/>
      <c r="C77" s="238"/>
      <c r="D77" s="234"/>
      <c r="E77" s="238"/>
      <c r="F77" s="53"/>
      <c r="G77" s="239"/>
      <c r="H77" s="217"/>
      <c r="I77" s="218"/>
      <c r="J77" s="219"/>
    </row>
    <row r="78" spans="1:10" ht="34.200000000000003" hidden="1" x14ac:dyDescent="0.2">
      <c r="A78" s="30" t="s">
        <v>56</v>
      </c>
      <c r="B78" s="240"/>
      <c r="C78" s="233" t="s">
        <v>3410</v>
      </c>
      <c r="D78" s="234"/>
      <c r="E78" s="235"/>
      <c r="F78" s="53" t="s">
        <v>4150</v>
      </c>
      <c r="G78" s="236" t="s">
        <v>16</v>
      </c>
      <c r="H78" s="214"/>
      <c r="I78" s="215"/>
      <c r="J78" s="216"/>
    </row>
    <row r="79" spans="1:10" hidden="1" x14ac:dyDescent="0.2">
      <c r="A79" s="30"/>
      <c r="B79" s="237"/>
      <c r="C79" s="238"/>
      <c r="D79" s="234"/>
      <c r="E79" s="238"/>
      <c r="F79" s="53"/>
      <c r="G79" s="239"/>
      <c r="H79" s="217"/>
      <c r="I79" s="218"/>
      <c r="J79" s="219"/>
    </row>
    <row r="80" spans="1:10" ht="22.8" hidden="1" x14ac:dyDescent="0.25">
      <c r="A80" s="30" t="s">
        <v>56</v>
      </c>
      <c r="B80" s="240"/>
      <c r="C80" s="233" t="s">
        <v>3411</v>
      </c>
      <c r="D80" s="234"/>
      <c r="E80" s="235"/>
      <c r="F80" s="53" t="s">
        <v>4151</v>
      </c>
      <c r="G80" s="236" t="s">
        <v>3902</v>
      </c>
      <c r="H80" s="214"/>
      <c r="I80" s="215"/>
      <c r="J80" s="216"/>
    </row>
    <row r="81" spans="1:10" hidden="1" x14ac:dyDescent="0.2">
      <c r="A81" s="30"/>
      <c r="B81" s="237"/>
      <c r="C81" s="238"/>
      <c r="D81" s="234"/>
      <c r="E81" s="238"/>
      <c r="F81" s="53"/>
      <c r="G81" s="239"/>
      <c r="H81" s="217"/>
      <c r="I81" s="218"/>
      <c r="J81" s="219"/>
    </row>
    <row r="82" spans="1:10" ht="34.200000000000003" hidden="1" x14ac:dyDescent="0.25">
      <c r="A82" s="30" t="s">
        <v>56</v>
      </c>
      <c r="B82" s="240"/>
      <c r="C82" s="233" t="s">
        <v>3412</v>
      </c>
      <c r="D82" s="234"/>
      <c r="E82" s="235"/>
      <c r="F82" s="53" t="s">
        <v>4152</v>
      </c>
      <c r="G82" s="236" t="s">
        <v>3902</v>
      </c>
      <c r="H82" s="214"/>
      <c r="I82" s="215"/>
      <c r="J82" s="216"/>
    </row>
    <row r="83" spans="1:10" hidden="1" x14ac:dyDescent="0.2">
      <c r="A83" s="30"/>
      <c r="B83" s="237"/>
      <c r="C83" s="238"/>
      <c r="D83" s="234"/>
      <c r="E83" s="238"/>
      <c r="F83" s="53"/>
      <c r="G83" s="239"/>
      <c r="H83" s="217"/>
      <c r="I83" s="218"/>
      <c r="J83" s="219"/>
    </row>
    <row r="84" spans="1:10" ht="45.6" hidden="1" x14ac:dyDescent="0.25">
      <c r="A84" s="30" t="s">
        <v>56</v>
      </c>
      <c r="B84" s="240"/>
      <c r="C84" s="233" t="s">
        <v>3413</v>
      </c>
      <c r="D84" s="234"/>
      <c r="E84" s="235"/>
      <c r="F84" s="53" t="s">
        <v>4153</v>
      </c>
      <c r="G84" s="236" t="s">
        <v>3902</v>
      </c>
      <c r="H84" s="214"/>
      <c r="I84" s="215"/>
      <c r="J84" s="216"/>
    </row>
    <row r="85" spans="1:10" hidden="1" x14ac:dyDescent="0.2">
      <c r="A85" s="30"/>
      <c r="B85" s="237"/>
      <c r="C85" s="238"/>
      <c r="D85" s="234"/>
      <c r="E85" s="238"/>
      <c r="F85" s="53"/>
      <c r="G85" s="239"/>
      <c r="H85" s="217"/>
      <c r="I85" s="218"/>
      <c r="J85" s="219"/>
    </row>
    <row r="86" spans="1:10" ht="12" x14ac:dyDescent="0.2">
      <c r="A86" s="30" t="s">
        <v>55</v>
      </c>
      <c r="B86" s="232" t="s">
        <v>5487</v>
      </c>
      <c r="C86" s="233"/>
      <c r="D86" s="234"/>
      <c r="E86" s="235"/>
      <c r="F86" s="43" t="s">
        <v>3418</v>
      </c>
      <c r="G86" s="236"/>
      <c r="H86" s="214"/>
      <c r="I86" s="215"/>
      <c r="J86" s="216"/>
    </row>
    <row r="87" spans="1:10" x14ac:dyDescent="0.2">
      <c r="A87" s="30"/>
      <c r="B87" s="237"/>
      <c r="C87" s="238"/>
      <c r="D87" s="234"/>
      <c r="E87" s="238"/>
      <c r="F87" s="53"/>
      <c r="G87" s="239"/>
      <c r="H87" s="217"/>
      <c r="I87" s="218"/>
      <c r="J87" s="219"/>
    </row>
    <row r="88" spans="1:10" ht="22.8" hidden="1" x14ac:dyDescent="0.2">
      <c r="A88" s="30" t="s">
        <v>3</v>
      </c>
      <c r="B88" s="240"/>
      <c r="C88" s="233" t="s">
        <v>3414</v>
      </c>
      <c r="D88" s="275"/>
      <c r="E88" s="238"/>
      <c r="F88" s="53" t="s">
        <v>5302</v>
      </c>
      <c r="G88" s="236"/>
      <c r="H88" s="214"/>
      <c r="I88" s="215"/>
      <c r="J88" s="216"/>
    </row>
    <row r="89" spans="1:10" x14ac:dyDescent="0.2">
      <c r="A89" s="30" t="s">
        <v>3</v>
      </c>
      <c r="B89" s="240"/>
      <c r="C89" s="233"/>
      <c r="D89" s="234" t="s">
        <v>3850</v>
      </c>
      <c r="E89" s="235"/>
      <c r="F89" s="53" t="s">
        <v>5290</v>
      </c>
      <c r="G89" s="236" t="s">
        <v>16</v>
      </c>
      <c r="H89" s="214">
        <v>26.25</v>
      </c>
      <c r="I89" s="56"/>
      <c r="J89" s="216">
        <f>IF(ISNUMBER(H89),H89*I89,IF(H89="-","rate only"," "))</f>
        <v>0</v>
      </c>
    </row>
    <row r="90" spans="1:10" x14ac:dyDescent="0.2">
      <c r="A90" s="30"/>
      <c r="B90" s="237"/>
      <c r="C90" s="238"/>
      <c r="D90" s="234"/>
      <c r="E90" s="238"/>
      <c r="F90" s="53"/>
      <c r="G90" s="239"/>
      <c r="H90" s="217"/>
      <c r="I90" s="218"/>
      <c r="J90" s="219"/>
    </row>
    <row r="91" spans="1:10" x14ac:dyDescent="0.2">
      <c r="A91" s="30" t="s">
        <v>3</v>
      </c>
      <c r="B91" s="240"/>
      <c r="C91" s="233"/>
      <c r="D91" s="234" t="s">
        <v>3851</v>
      </c>
      <c r="E91" s="235"/>
      <c r="F91" s="53" t="s">
        <v>5291</v>
      </c>
      <c r="G91" s="236" t="s">
        <v>16</v>
      </c>
      <c r="H91" s="214">
        <v>110</v>
      </c>
      <c r="I91" s="56"/>
      <c r="J91" s="216">
        <f>IF(ISNUMBER(H91),H91*I91,IF(H91="-","rate only"," "))</f>
        <v>0</v>
      </c>
    </row>
    <row r="92" spans="1:10" x14ac:dyDescent="0.2">
      <c r="A92" s="30"/>
      <c r="B92" s="237"/>
      <c r="C92" s="238"/>
      <c r="D92" s="234"/>
      <c r="E92" s="238"/>
      <c r="F92" s="53"/>
      <c r="G92" s="239"/>
      <c r="H92" s="217"/>
      <c r="I92" s="218"/>
      <c r="J92" s="219"/>
    </row>
    <row r="93" spans="1:10" x14ac:dyDescent="0.2">
      <c r="A93" s="30" t="s">
        <v>3</v>
      </c>
      <c r="B93" s="240"/>
      <c r="C93" s="233"/>
      <c r="D93" s="234" t="s">
        <v>3852</v>
      </c>
      <c r="E93" s="235"/>
      <c r="F93" s="53" t="s">
        <v>5292</v>
      </c>
      <c r="G93" s="236" t="s">
        <v>16</v>
      </c>
      <c r="H93" s="214">
        <v>0.8</v>
      </c>
      <c r="I93" s="56"/>
      <c r="J93" s="216">
        <f>IF(ISNUMBER(H93),H93*I93,IF(H93="-","rate only"," "))</f>
        <v>0</v>
      </c>
    </row>
    <row r="94" spans="1:10" x14ac:dyDescent="0.2">
      <c r="A94" s="30"/>
      <c r="B94" s="237"/>
      <c r="C94" s="238"/>
      <c r="D94" s="234"/>
      <c r="E94" s="238"/>
      <c r="F94" s="53"/>
      <c r="G94" s="239"/>
      <c r="H94" s="217"/>
      <c r="I94" s="218"/>
      <c r="J94" s="219"/>
    </row>
    <row r="95" spans="1:10" x14ac:dyDescent="0.2">
      <c r="A95" s="30" t="s">
        <v>3</v>
      </c>
      <c r="B95" s="240"/>
      <c r="C95" s="233"/>
      <c r="D95" s="234" t="s">
        <v>3853</v>
      </c>
      <c r="E95" s="235"/>
      <c r="F95" s="53" t="s">
        <v>5293</v>
      </c>
      <c r="G95" s="236" t="s">
        <v>16</v>
      </c>
      <c r="H95" s="214">
        <v>5.7</v>
      </c>
      <c r="I95" s="56"/>
      <c r="J95" s="216">
        <f>IF(ISNUMBER(H95),H95*I95,IF(H95="-","rate only"," "))</f>
        <v>0</v>
      </c>
    </row>
    <row r="96" spans="1:10" x14ac:dyDescent="0.2">
      <c r="A96" s="30"/>
      <c r="B96" s="237"/>
      <c r="C96" s="238"/>
      <c r="D96" s="234"/>
      <c r="E96" s="238"/>
      <c r="F96" s="53"/>
      <c r="G96" s="239"/>
      <c r="H96" s="217"/>
      <c r="I96" s="218"/>
      <c r="J96" s="219"/>
    </row>
    <row r="97" spans="1:10" x14ac:dyDescent="0.2">
      <c r="A97" s="30" t="s">
        <v>3</v>
      </c>
      <c r="B97" s="240"/>
      <c r="C97" s="233"/>
      <c r="D97" s="234" t="s">
        <v>3854</v>
      </c>
      <c r="E97" s="235"/>
      <c r="F97" s="53" t="s">
        <v>5294</v>
      </c>
      <c r="G97" s="236" t="s">
        <v>16</v>
      </c>
      <c r="H97" s="214">
        <v>0.25</v>
      </c>
      <c r="I97" s="56"/>
      <c r="J97" s="216">
        <f>IF(ISNUMBER(H97),H97*I97,IF(H97="-","rate only"," "))</f>
        <v>0</v>
      </c>
    </row>
    <row r="98" spans="1:10" x14ac:dyDescent="0.2">
      <c r="A98" s="30"/>
      <c r="B98" s="237"/>
      <c r="C98" s="238"/>
      <c r="D98" s="234"/>
      <c r="E98" s="238"/>
      <c r="F98" s="53"/>
      <c r="G98" s="239"/>
      <c r="H98" s="217"/>
      <c r="I98" s="218"/>
      <c r="J98" s="219"/>
    </row>
    <row r="99" spans="1:10" x14ac:dyDescent="0.2">
      <c r="A99" s="30" t="s">
        <v>3</v>
      </c>
      <c r="B99" s="240"/>
      <c r="C99" s="233"/>
      <c r="D99" s="234" t="s">
        <v>3855</v>
      </c>
      <c r="E99" s="235"/>
      <c r="F99" s="53" t="s">
        <v>5295</v>
      </c>
      <c r="G99" s="236" t="s">
        <v>16</v>
      </c>
      <c r="H99" s="214">
        <v>0.05</v>
      </c>
      <c r="I99" s="56"/>
      <c r="J99" s="216">
        <f>IF(ISNUMBER(H99),H99*I99,IF(H99="-","rate only"," "))</f>
        <v>0</v>
      </c>
    </row>
    <row r="100" spans="1:10" x14ac:dyDescent="0.2">
      <c r="A100" s="30"/>
      <c r="B100" s="237"/>
      <c r="C100" s="238"/>
      <c r="D100" s="234"/>
      <c r="E100" s="238"/>
      <c r="F100" s="53"/>
      <c r="G100" s="239"/>
      <c r="H100" s="217"/>
      <c r="I100" s="218"/>
      <c r="J100" s="219"/>
    </row>
    <row r="101" spans="1:10" x14ac:dyDescent="0.2">
      <c r="A101" s="30" t="s">
        <v>3</v>
      </c>
      <c r="B101" s="240"/>
      <c r="C101" s="233"/>
      <c r="D101" s="234" t="s">
        <v>3856</v>
      </c>
      <c r="E101" s="235"/>
      <c r="F101" s="53" t="s">
        <v>5296</v>
      </c>
      <c r="G101" s="236" t="s">
        <v>16</v>
      </c>
      <c r="H101" s="214">
        <v>109.5</v>
      </c>
      <c r="I101" s="56"/>
      <c r="J101" s="216">
        <f>IF(ISNUMBER(H101),H101*I101,IF(H101="-","rate only"," "))</f>
        <v>0</v>
      </c>
    </row>
    <row r="102" spans="1:10" x14ac:dyDescent="0.2">
      <c r="A102" s="30"/>
      <c r="B102" s="237"/>
      <c r="C102" s="238"/>
      <c r="D102" s="234"/>
      <c r="E102" s="238"/>
      <c r="F102" s="53"/>
      <c r="G102" s="239"/>
      <c r="H102" s="217"/>
      <c r="I102" s="218"/>
      <c r="J102" s="219"/>
    </row>
    <row r="103" spans="1:10" x14ac:dyDescent="0.2">
      <c r="A103" s="30" t="s">
        <v>3</v>
      </c>
      <c r="B103" s="240"/>
      <c r="C103" s="233"/>
      <c r="D103" s="234" t="s">
        <v>3865</v>
      </c>
      <c r="E103" s="235"/>
      <c r="F103" s="53" t="s">
        <v>5297</v>
      </c>
      <c r="G103" s="236" t="s">
        <v>16</v>
      </c>
      <c r="H103" s="214">
        <v>0.65</v>
      </c>
      <c r="I103" s="56"/>
      <c r="J103" s="216">
        <f>IF(ISNUMBER(H103),H103*I103,IF(H103="-","rate only"," "))</f>
        <v>0</v>
      </c>
    </row>
    <row r="104" spans="1:10" x14ac:dyDescent="0.2">
      <c r="A104" s="30"/>
      <c r="B104" s="237"/>
      <c r="C104" s="238"/>
      <c r="D104" s="234"/>
      <c r="E104" s="238"/>
      <c r="F104" s="53"/>
      <c r="G104" s="239"/>
      <c r="H104" s="217"/>
      <c r="I104" s="218"/>
      <c r="J104" s="219"/>
    </row>
    <row r="105" spans="1:10" ht="34.200000000000003" hidden="1" x14ac:dyDescent="0.2">
      <c r="A105" s="30" t="s">
        <v>3</v>
      </c>
      <c r="B105" s="259"/>
      <c r="C105" s="260" t="s">
        <v>3415</v>
      </c>
      <c r="D105" s="261"/>
      <c r="E105" s="262"/>
      <c r="F105" s="161" t="s">
        <v>4154</v>
      </c>
      <c r="G105" s="263" t="s">
        <v>16</v>
      </c>
      <c r="H105" s="264"/>
      <c r="I105" s="265"/>
      <c r="J105" s="266"/>
    </row>
    <row r="106" spans="1:10" ht="34.200000000000003" hidden="1" x14ac:dyDescent="0.2">
      <c r="A106" s="30" t="s">
        <v>3</v>
      </c>
      <c r="B106" s="259"/>
      <c r="C106" s="260" t="s">
        <v>3416</v>
      </c>
      <c r="D106" s="261"/>
      <c r="E106" s="262"/>
      <c r="F106" s="161" t="s">
        <v>4155</v>
      </c>
      <c r="G106" s="263" t="s">
        <v>16</v>
      </c>
      <c r="H106" s="264"/>
      <c r="I106" s="265"/>
      <c r="J106" s="266"/>
    </row>
    <row r="107" spans="1:10" ht="34.200000000000003" hidden="1" x14ac:dyDescent="0.2">
      <c r="A107" s="30" t="s">
        <v>3</v>
      </c>
      <c r="B107" s="259"/>
      <c r="C107" s="260" t="s">
        <v>3417</v>
      </c>
      <c r="D107" s="261"/>
      <c r="E107" s="262"/>
      <c r="F107" s="161" t="s">
        <v>4156</v>
      </c>
      <c r="G107" s="263" t="s">
        <v>16</v>
      </c>
      <c r="H107" s="264"/>
      <c r="I107" s="265"/>
      <c r="J107" s="266"/>
    </row>
    <row r="108" spans="1:10" ht="12" x14ac:dyDescent="0.2">
      <c r="A108" s="30" t="s">
        <v>55</v>
      </c>
      <c r="B108" s="232" t="s">
        <v>3419</v>
      </c>
      <c r="C108" s="233"/>
      <c r="D108" s="234"/>
      <c r="E108" s="235"/>
      <c r="F108" s="43" t="s">
        <v>3424</v>
      </c>
      <c r="G108" s="236"/>
      <c r="H108" s="214"/>
      <c r="I108" s="215"/>
      <c r="J108" s="216"/>
    </row>
    <row r="109" spans="1:10" x14ac:dyDescent="0.2">
      <c r="A109" s="30"/>
      <c r="B109" s="237"/>
      <c r="C109" s="238"/>
      <c r="D109" s="234"/>
      <c r="E109" s="238"/>
      <c r="F109" s="53"/>
      <c r="G109" s="239"/>
      <c r="H109" s="217"/>
      <c r="I109" s="218"/>
      <c r="J109" s="219"/>
    </row>
    <row r="110" spans="1:10" ht="12" x14ac:dyDescent="0.25">
      <c r="A110" s="30" t="s">
        <v>3</v>
      </c>
      <c r="B110" s="240"/>
      <c r="C110" s="233" t="s">
        <v>3420</v>
      </c>
      <c r="D110" s="234"/>
      <c r="E110" s="235"/>
      <c r="F110" s="53" t="s">
        <v>3425</v>
      </c>
      <c r="G110" s="236" t="s">
        <v>3902</v>
      </c>
      <c r="H110" s="214">
        <v>900</v>
      </c>
      <c r="I110" s="56"/>
      <c r="J110" s="216">
        <f>IF(ISNUMBER(H110),H110*I110,IF(H110="-","rate only"," "))</f>
        <v>0</v>
      </c>
    </row>
    <row r="111" spans="1:10" x14ac:dyDescent="0.2">
      <c r="A111" s="30"/>
      <c r="B111" s="237"/>
      <c r="C111" s="238"/>
      <c r="D111" s="234"/>
      <c r="E111" s="238"/>
      <c r="F111" s="53"/>
      <c r="G111" s="239"/>
      <c r="H111" s="217"/>
      <c r="I111" s="218"/>
      <c r="J111" s="219"/>
    </row>
    <row r="112" spans="1:10" ht="12" x14ac:dyDescent="0.25">
      <c r="A112" s="30" t="s">
        <v>3</v>
      </c>
      <c r="B112" s="240"/>
      <c r="C112" s="233" t="s">
        <v>3421</v>
      </c>
      <c r="D112" s="234"/>
      <c r="E112" s="235"/>
      <c r="F112" s="53" t="s">
        <v>3426</v>
      </c>
      <c r="G112" s="236" t="s">
        <v>3902</v>
      </c>
      <c r="H112" s="214">
        <v>240</v>
      </c>
      <c r="I112" s="56"/>
      <c r="J112" s="216">
        <f>IF(ISNUMBER(H112),H112*I112,IF(H112="-","rate only"," "))</f>
        <v>0</v>
      </c>
    </row>
    <row r="113" spans="1:10" x14ac:dyDescent="0.2">
      <c r="A113" s="30"/>
      <c r="B113" s="237"/>
      <c r="C113" s="238"/>
      <c r="D113" s="234"/>
      <c r="E113" s="238"/>
      <c r="F113" s="53"/>
      <c r="G113" s="239"/>
      <c r="H113" s="217"/>
      <c r="I113" s="218"/>
      <c r="J113" s="219"/>
    </row>
    <row r="114" spans="1:10" ht="12" hidden="1" x14ac:dyDescent="0.25">
      <c r="A114" s="30" t="s">
        <v>3</v>
      </c>
      <c r="B114" s="259"/>
      <c r="C114" s="260" t="s">
        <v>3422</v>
      </c>
      <c r="D114" s="261"/>
      <c r="E114" s="262"/>
      <c r="F114" s="161" t="s">
        <v>3427</v>
      </c>
      <c r="G114" s="263" t="s">
        <v>3902</v>
      </c>
      <c r="H114" s="264"/>
      <c r="I114" s="265"/>
      <c r="J114" s="266"/>
    </row>
    <row r="115" spans="1:10" ht="22.8" x14ac:dyDescent="0.25">
      <c r="A115" s="30" t="s">
        <v>3</v>
      </c>
      <c r="B115" s="240"/>
      <c r="C115" s="233" t="s">
        <v>3423</v>
      </c>
      <c r="D115" s="234"/>
      <c r="E115" s="235"/>
      <c r="F115" s="53" t="s">
        <v>3428</v>
      </c>
      <c r="G115" s="236" t="s">
        <v>3902</v>
      </c>
      <c r="H115" s="214">
        <v>7300</v>
      </c>
      <c r="I115" s="56"/>
      <c r="J115" s="216">
        <f>IF(ISNUMBER(H115),H115*I115,IF(H115="-","rate only"," "))</f>
        <v>0</v>
      </c>
    </row>
    <row r="116" spans="1:10" x14ac:dyDescent="0.2">
      <c r="A116" s="30" t="s">
        <v>10</v>
      </c>
      <c r="B116" s="248"/>
      <c r="C116" s="249"/>
      <c r="D116" s="249"/>
      <c r="E116" s="249"/>
      <c r="F116" s="62"/>
      <c r="G116" s="63"/>
      <c r="H116" s="86"/>
      <c r="I116" s="221"/>
      <c r="J116" s="222"/>
    </row>
    <row r="117" spans="1:10" x14ac:dyDescent="0.2">
      <c r="A117" s="30" t="s">
        <v>10</v>
      </c>
      <c r="B117" s="223" t="s">
        <v>11</v>
      </c>
      <c r="C117" s="224"/>
      <c r="D117" s="224"/>
      <c r="E117" s="224"/>
      <c r="F117" s="29"/>
      <c r="G117" s="41"/>
      <c r="H117" s="30"/>
      <c r="I117" s="225"/>
      <c r="J117" s="226">
        <f>SUM(J30:J115)</f>
        <v>0</v>
      </c>
    </row>
    <row r="118" spans="1:10" x14ac:dyDescent="0.2">
      <c r="A118" s="30" t="s">
        <v>10</v>
      </c>
      <c r="B118" s="250"/>
      <c r="C118" s="251"/>
      <c r="D118" s="251"/>
      <c r="E118" s="251"/>
      <c r="F118" s="76"/>
      <c r="G118" s="77"/>
      <c r="H118" s="99"/>
      <c r="I118" s="227"/>
      <c r="J118" s="228"/>
    </row>
    <row r="119" spans="1:10" x14ac:dyDescent="0.2">
      <c r="A119" s="30" t="s">
        <v>10</v>
      </c>
      <c r="B119" s="248"/>
      <c r="C119" s="249"/>
      <c r="D119" s="249"/>
      <c r="E119" s="249"/>
      <c r="F119" s="62"/>
      <c r="G119" s="63"/>
      <c r="H119" s="86"/>
      <c r="I119" s="221"/>
      <c r="J119" s="222"/>
    </row>
    <row r="120" spans="1:10" x14ac:dyDescent="0.2">
      <c r="A120" s="30" t="s">
        <v>10</v>
      </c>
      <c r="B120" s="223" t="s">
        <v>12</v>
      </c>
      <c r="C120" s="224"/>
      <c r="D120" s="224"/>
      <c r="E120" s="224"/>
      <c r="F120" s="29"/>
      <c r="G120" s="41"/>
      <c r="H120" s="30"/>
      <c r="I120" s="225"/>
      <c r="J120" s="226">
        <f>J117</f>
        <v>0</v>
      </c>
    </row>
    <row r="121" spans="1:10" x14ac:dyDescent="0.2">
      <c r="A121" s="30" t="s">
        <v>10</v>
      </c>
      <c r="B121" s="250"/>
      <c r="C121" s="251"/>
      <c r="D121" s="251"/>
      <c r="E121" s="251"/>
      <c r="F121" s="76"/>
      <c r="G121" s="77"/>
      <c r="H121" s="99"/>
      <c r="I121" s="227"/>
      <c r="J121" s="228"/>
    </row>
    <row r="122" spans="1:10" ht="12" x14ac:dyDescent="0.2">
      <c r="A122" s="30"/>
      <c r="B122" s="232" t="s">
        <v>3429</v>
      </c>
      <c r="C122" s="233"/>
      <c r="D122" s="234"/>
      <c r="E122" s="235"/>
      <c r="F122" s="43" t="s">
        <v>3437</v>
      </c>
      <c r="G122" s="338"/>
      <c r="H122" s="33"/>
      <c r="I122" s="339"/>
      <c r="J122" s="337"/>
    </row>
    <row r="123" spans="1:10" x14ac:dyDescent="0.2">
      <c r="A123" s="30"/>
      <c r="B123" s="237"/>
      <c r="C123" s="238"/>
      <c r="D123" s="234"/>
      <c r="E123" s="238"/>
      <c r="F123" s="53"/>
      <c r="G123" s="239"/>
      <c r="H123" s="217"/>
      <c r="I123" s="218"/>
      <c r="J123" s="219"/>
    </row>
    <row r="124" spans="1:10" x14ac:dyDescent="0.2">
      <c r="A124" s="30" t="s">
        <v>3</v>
      </c>
      <c r="B124" s="240"/>
      <c r="C124" s="233" t="s">
        <v>3430</v>
      </c>
      <c r="D124" s="234"/>
      <c r="E124" s="235"/>
      <c r="F124" s="53" t="s">
        <v>3436</v>
      </c>
      <c r="G124" s="236" t="s">
        <v>28</v>
      </c>
      <c r="H124" s="214" t="s">
        <v>2106</v>
      </c>
      <c r="I124" s="56"/>
      <c r="J124" s="216" t="str">
        <f>IF(ISNUMBER(H124),H124*I124,IF(H124="-","rate only"," "))</f>
        <v>rate only</v>
      </c>
    </row>
    <row r="125" spans="1:10" x14ac:dyDescent="0.2">
      <c r="A125" s="30"/>
      <c r="B125" s="237"/>
      <c r="C125" s="238"/>
      <c r="D125" s="234"/>
      <c r="E125" s="238"/>
      <c r="F125" s="53"/>
      <c r="G125" s="239"/>
      <c r="H125" s="217"/>
      <c r="I125" s="218"/>
      <c r="J125" s="219"/>
    </row>
    <row r="126" spans="1:10" x14ac:dyDescent="0.2">
      <c r="A126" s="30" t="s">
        <v>3</v>
      </c>
      <c r="B126" s="240"/>
      <c r="C126" s="233" t="s">
        <v>3431</v>
      </c>
      <c r="D126" s="234"/>
      <c r="E126" s="235"/>
      <c r="F126" s="53" t="s">
        <v>3438</v>
      </c>
      <c r="G126" s="236" t="s">
        <v>28</v>
      </c>
      <c r="H126" s="214" t="s">
        <v>2106</v>
      </c>
      <c r="I126" s="56"/>
      <c r="J126" s="216" t="str">
        <f>IF(ISNUMBER(H126),H126*I126,IF(H126="-","rate only"," "))</f>
        <v>rate only</v>
      </c>
    </row>
    <row r="127" spans="1:10" x14ac:dyDescent="0.2">
      <c r="A127" s="30"/>
      <c r="B127" s="237"/>
      <c r="C127" s="238"/>
      <c r="D127" s="234"/>
      <c r="E127" s="238"/>
      <c r="F127" s="53"/>
      <c r="G127" s="239"/>
      <c r="H127" s="217"/>
      <c r="I127" s="218"/>
      <c r="J127" s="219"/>
    </row>
    <row r="128" spans="1:10" x14ac:dyDescent="0.2">
      <c r="A128" s="30" t="s">
        <v>3</v>
      </c>
      <c r="B128" s="240"/>
      <c r="C128" s="233" t="s">
        <v>3432</v>
      </c>
      <c r="D128" s="234"/>
      <c r="E128" s="235"/>
      <c r="F128" s="53" t="s">
        <v>3439</v>
      </c>
      <c r="G128" s="236" t="s">
        <v>28</v>
      </c>
      <c r="H128" s="214" t="s">
        <v>2106</v>
      </c>
      <c r="I128" s="56"/>
      <c r="J128" s="216" t="str">
        <f>IF(ISNUMBER(H128),H128*I128,IF(H128="-","rate only"," "))</f>
        <v>rate only</v>
      </c>
    </row>
    <row r="129" spans="1:10" x14ac:dyDescent="0.2">
      <c r="A129" s="30"/>
      <c r="B129" s="237"/>
      <c r="C129" s="238"/>
      <c r="D129" s="234"/>
      <c r="E129" s="238"/>
      <c r="F129" s="53"/>
      <c r="G129" s="239"/>
      <c r="H129" s="217"/>
      <c r="I129" s="218"/>
      <c r="J129" s="219"/>
    </row>
    <row r="130" spans="1:10" x14ac:dyDescent="0.2">
      <c r="A130" s="30" t="s">
        <v>3</v>
      </c>
      <c r="B130" s="240"/>
      <c r="C130" s="233" t="s">
        <v>3433</v>
      </c>
      <c r="D130" s="234"/>
      <c r="E130" s="235"/>
      <c r="F130" s="53" t="s">
        <v>3440</v>
      </c>
      <c r="G130" s="236" t="s">
        <v>29</v>
      </c>
      <c r="H130" s="214" t="s">
        <v>2106</v>
      </c>
      <c r="I130" s="56"/>
      <c r="J130" s="216" t="str">
        <f>IF(ISNUMBER(H130),H130*I130,IF(H130="-","rate only"," "))</f>
        <v>rate only</v>
      </c>
    </row>
    <row r="131" spans="1:10" x14ac:dyDescent="0.2">
      <c r="A131" s="30"/>
      <c r="B131" s="237"/>
      <c r="C131" s="238"/>
      <c r="D131" s="234"/>
      <c r="E131" s="238"/>
      <c r="F131" s="53"/>
      <c r="G131" s="239"/>
      <c r="H131" s="217"/>
      <c r="I131" s="218"/>
      <c r="J131" s="219"/>
    </row>
    <row r="132" spans="1:10" x14ac:dyDescent="0.2">
      <c r="A132" s="30" t="s">
        <v>3</v>
      </c>
      <c r="B132" s="240"/>
      <c r="C132" s="233" t="s">
        <v>3434</v>
      </c>
      <c r="D132" s="234"/>
      <c r="E132" s="235"/>
      <c r="F132" s="53" t="s">
        <v>3441</v>
      </c>
      <c r="G132" s="236" t="s">
        <v>29</v>
      </c>
      <c r="H132" s="214" t="s">
        <v>2106</v>
      </c>
      <c r="I132" s="56"/>
      <c r="J132" s="216" t="str">
        <f>IF(ISNUMBER(H132),H132*I132,IF(H132="-","rate only"," "))</f>
        <v>rate only</v>
      </c>
    </row>
    <row r="133" spans="1:10" x14ac:dyDescent="0.2">
      <c r="A133" s="30"/>
      <c r="B133" s="237"/>
      <c r="C133" s="238"/>
      <c r="D133" s="234"/>
      <c r="E133" s="238"/>
      <c r="F133" s="53"/>
      <c r="G133" s="239"/>
      <c r="H133" s="217"/>
      <c r="I133" s="218"/>
      <c r="J133" s="219"/>
    </row>
    <row r="134" spans="1:10" x14ac:dyDescent="0.2">
      <c r="A134" s="30" t="s">
        <v>3</v>
      </c>
      <c r="B134" s="240"/>
      <c r="C134" s="233" t="s">
        <v>3435</v>
      </c>
      <c r="D134" s="234"/>
      <c r="E134" s="235"/>
      <c r="F134" s="53" t="s">
        <v>3442</v>
      </c>
      <c r="G134" s="236" t="s">
        <v>29</v>
      </c>
      <c r="H134" s="214" t="s">
        <v>2106</v>
      </c>
      <c r="I134" s="56"/>
      <c r="J134" s="216" t="str">
        <f>IF(ISNUMBER(H134),H134*I134,IF(H134="-","rate only"," "))</f>
        <v>rate only</v>
      </c>
    </row>
    <row r="135" spans="1:10" x14ac:dyDescent="0.2">
      <c r="A135" s="30"/>
      <c r="B135" s="237"/>
      <c r="C135" s="238"/>
      <c r="D135" s="234"/>
      <c r="E135" s="238"/>
      <c r="F135" s="53"/>
      <c r="G135" s="239"/>
      <c r="H135" s="217"/>
      <c r="I135" s="218"/>
      <c r="J135" s="219"/>
    </row>
    <row r="136" spans="1:10" ht="12" hidden="1" x14ac:dyDescent="0.2">
      <c r="A136" s="30" t="s">
        <v>55</v>
      </c>
      <c r="B136" s="232" t="s">
        <v>3443</v>
      </c>
      <c r="C136" s="233"/>
      <c r="D136" s="234"/>
      <c r="E136" s="235"/>
      <c r="F136" s="43" t="s">
        <v>3447</v>
      </c>
      <c r="G136" s="236"/>
      <c r="H136" s="214"/>
      <c r="I136" s="215"/>
      <c r="J136" s="216"/>
    </row>
    <row r="137" spans="1:10" hidden="1" x14ac:dyDescent="0.2">
      <c r="A137" s="30"/>
      <c r="B137" s="237"/>
      <c r="C137" s="238"/>
      <c r="D137" s="234"/>
      <c r="E137" s="238"/>
      <c r="F137" s="53"/>
      <c r="G137" s="239"/>
      <c r="H137" s="217"/>
      <c r="I137" s="218"/>
      <c r="J137" s="219"/>
    </row>
    <row r="138" spans="1:10" hidden="1" x14ac:dyDescent="0.2">
      <c r="A138" s="30" t="s">
        <v>3</v>
      </c>
      <c r="B138" s="259"/>
      <c r="C138" s="260" t="s">
        <v>3444</v>
      </c>
      <c r="D138" s="261"/>
      <c r="E138" s="262"/>
      <c r="F138" s="161" t="s">
        <v>4157</v>
      </c>
      <c r="G138" s="263" t="s">
        <v>2</v>
      </c>
      <c r="H138" s="264"/>
      <c r="I138" s="265"/>
      <c r="J138" s="266"/>
    </row>
    <row r="139" spans="1:10" hidden="1" x14ac:dyDescent="0.2">
      <c r="A139" s="30" t="s">
        <v>3</v>
      </c>
      <c r="B139" s="259"/>
      <c r="C139" s="260" t="s">
        <v>3445</v>
      </c>
      <c r="D139" s="261"/>
      <c r="E139" s="262"/>
      <c r="F139" s="161" t="s">
        <v>4158</v>
      </c>
      <c r="G139" s="263" t="s">
        <v>2</v>
      </c>
      <c r="H139" s="264"/>
      <c r="I139" s="265"/>
      <c r="J139" s="266"/>
    </row>
    <row r="140" spans="1:10" hidden="1" x14ac:dyDescent="0.2">
      <c r="A140" s="30" t="s">
        <v>3</v>
      </c>
      <c r="B140" s="259"/>
      <c r="C140" s="260" t="s">
        <v>3446</v>
      </c>
      <c r="D140" s="261"/>
      <c r="E140" s="262"/>
      <c r="F140" s="161" t="s">
        <v>4159</v>
      </c>
      <c r="G140" s="263" t="s">
        <v>2</v>
      </c>
      <c r="H140" s="264"/>
      <c r="I140" s="265"/>
      <c r="J140" s="266"/>
    </row>
    <row r="141" spans="1:10" ht="12" x14ac:dyDescent="0.2">
      <c r="A141" s="30" t="s">
        <v>55</v>
      </c>
      <c r="B141" s="232" t="s">
        <v>3448</v>
      </c>
      <c r="C141" s="233"/>
      <c r="D141" s="234"/>
      <c r="E141" s="235"/>
      <c r="F141" s="43" t="s">
        <v>3459</v>
      </c>
      <c r="G141" s="236"/>
      <c r="H141" s="214"/>
      <c r="I141" s="215"/>
      <c r="J141" s="216"/>
    </row>
    <row r="142" spans="1:10" x14ac:dyDescent="0.2">
      <c r="A142" s="30"/>
      <c r="B142" s="237"/>
      <c r="C142" s="238"/>
      <c r="D142" s="234"/>
      <c r="E142" s="238"/>
      <c r="F142" s="53"/>
      <c r="G142" s="239"/>
      <c r="H142" s="217"/>
      <c r="I142" s="218"/>
      <c r="J142" s="219"/>
    </row>
    <row r="143" spans="1:10" ht="22.8" hidden="1" x14ac:dyDescent="0.2">
      <c r="A143" s="30" t="s">
        <v>56</v>
      </c>
      <c r="B143" s="240"/>
      <c r="C143" s="233" t="s">
        <v>3449</v>
      </c>
      <c r="D143" s="234"/>
      <c r="E143" s="235"/>
      <c r="F143" s="53" t="s">
        <v>4160</v>
      </c>
      <c r="G143" s="236" t="s">
        <v>99</v>
      </c>
      <c r="H143" s="214"/>
      <c r="I143" s="215"/>
      <c r="J143" s="216"/>
    </row>
    <row r="144" spans="1:10" hidden="1" x14ac:dyDescent="0.2">
      <c r="A144" s="30"/>
      <c r="B144" s="237"/>
      <c r="C144" s="238"/>
      <c r="D144" s="234"/>
      <c r="E144" s="238"/>
      <c r="F144" s="53"/>
      <c r="G144" s="239"/>
      <c r="H144" s="217"/>
      <c r="I144" s="218"/>
      <c r="J144" s="219"/>
    </row>
    <row r="145" spans="1:10" x14ac:dyDescent="0.2">
      <c r="A145" s="30" t="s">
        <v>56</v>
      </c>
      <c r="B145" s="240"/>
      <c r="C145" s="233" t="s">
        <v>3450</v>
      </c>
      <c r="D145" s="234"/>
      <c r="E145" s="235"/>
      <c r="F145" s="53" t="s">
        <v>5298</v>
      </c>
      <c r="G145" s="236"/>
      <c r="H145" s="214"/>
      <c r="I145" s="215"/>
      <c r="J145" s="216"/>
    </row>
    <row r="146" spans="1:10" x14ac:dyDescent="0.2">
      <c r="A146" s="30"/>
      <c r="B146" s="237"/>
      <c r="C146" s="238"/>
      <c r="D146" s="234"/>
      <c r="E146" s="238"/>
      <c r="F146" s="53"/>
      <c r="G146" s="239"/>
      <c r="H146" s="217"/>
      <c r="I146" s="218"/>
      <c r="J146" s="219"/>
    </row>
    <row r="147" spans="1:10" x14ac:dyDescent="0.2">
      <c r="A147" s="30" t="s">
        <v>3</v>
      </c>
      <c r="B147" s="240"/>
      <c r="C147" s="233"/>
      <c r="D147" s="234" t="s">
        <v>3850</v>
      </c>
      <c r="E147" s="235"/>
      <c r="F147" s="53" t="s">
        <v>5299</v>
      </c>
      <c r="G147" s="236" t="s">
        <v>99</v>
      </c>
      <c r="H147" s="214">
        <v>6050</v>
      </c>
      <c r="I147" s="56"/>
      <c r="J147" s="216">
        <f>IF(ISNUMBER(H147),H147*I147,IF(H147="-","rate only"," "))</f>
        <v>0</v>
      </c>
    </row>
    <row r="148" spans="1:10" x14ac:dyDescent="0.2">
      <c r="A148" s="30"/>
      <c r="B148" s="237"/>
      <c r="C148" s="238"/>
      <c r="D148" s="234"/>
      <c r="E148" s="238"/>
      <c r="F148" s="53"/>
      <c r="G148" s="239"/>
      <c r="H148" s="217"/>
      <c r="I148" s="218"/>
      <c r="J148" s="219"/>
    </row>
    <row r="149" spans="1:10" x14ac:dyDescent="0.2">
      <c r="A149" s="30" t="s">
        <v>3</v>
      </c>
      <c r="B149" s="240"/>
      <c r="C149" s="233"/>
      <c r="D149" s="234" t="s">
        <v>3851</v>
      </c>
      <c r="E149" s="235"/>
      <c r="F149" s="53" t="s">
        <v>5300</v>
      </c>
      <c r="G149" s="236" t="s">
        <v>99</v>
      </c>
      <c r="H149" s="214">
        <v>7600</v>
      </c>
      <c r="I149" s="56"/>
      <c r="J149" s="216">
        <f>IF(ISNUMBER(H149),H149*I149,IF(H149="-","rate only"," "))</f>
        <v>0</v>
      </c>
    </row>
    <row r="150" spans="1:10" x14ac:dyDescent="0.2">
      <c r="A150" s="30"/>
      <c r="B150" s="237"/>
      <c r="C150" s="238"/>
      <c r="D150" s="234"/>
      <c r="E150" s="238"/>
      <c r="F150" s="53"/>
      <c r="G150" s="239"/>
      <c r="H150" s="217"/>
      <c r="I150" s="218"/>
      <c r="J150" s="219"/>
    </row>
    <row r="151" spans="1:10" x14ac:dyDescent="0.2">
      <c r="A151" s="30" t="s">
        <v>3</v>
      </c>
      <c r="B151" s="240"/>
      <c r="C151" s="233"/>
      <c r="D151" s="234" t="s">
        <v>3852</v>
      </c>
      <c r="E151" s="235"/>
      <c r="F151" s="53" t="s">
        <v>5301</v>
      </c>
      <c r="G151" s="236" t="s">
        <v>99</v>
      </c>
      <c r="H151" s="214">
        <v>6000</v>
      </c>
      <c r="I151" s="56"/>
      <c r="J151" s="216">
        <f>IF(ISNUMBER(H151),H151*I151,IF(H151="-","rate only"," "))</f>
        <v>0</v>
      </c>
    </row>
    <row r="152" spans="1:10" x14ac:dyDescent="0.2">
      <c r="A152" s="30"/>
      <c r="B152" s="237"/>
      <c r="C152" s="238"/>
      <c r="D152" s="234"/>
      <c r="E152" s="238"/>
      <c r="F152" s="53"/>
      <c r="G152" s="239"/>
      <c r="H152" s="217"/>
      <c r="I152" s="218"/>
      <c r="J152" s="219"/>
    </row>
    <row r="153" spans="1:10" x14ac:dyDescent="0.2">
      <c r="A153" s="30" t="s">
        <v>3</v>
      </c>
      <c r="B153" s="240"/>
      <c r="C153" s="233"/>
      <c r="D153" s="234"/>
      <c r="E153" s="235"/>
      <c r="F153" s="53"/>
      <c r="G153" s="236"/>
      <c r="H153" s="214"/>
      <c r="I153" s="215"/>
      <c r="J153" s="216"/>
    </row>
    <row r="154" spans="1:10" x14ac:dyDescent="0.2">
      <c r="A154" s="30"/>
      <c r="B154" s="237"/>
      <c r="C154" s="238"/>
      <c r="D154" s="234"/>
      <c r="E154" s="238"/>
      <c r="F154" s="53"/>
      <c r="G154" s="239"/>
      <c r="H154" s="217"/>
      <c r="I154" s="218"/>
      <c r="J154" s="219"/>
    </row>
    <row r="155" spans="1:10" ht="22.8" hidden="1" x14ac:dyDescent="0.2">
      <c r="A155" s="30" t="s">
        <v>56</v>
      </c>
      <c r="B155" s="240"/>
      <c r="C155" s="233" t="s">
        <v>3451</v>
      </c>
      <c r="D155" s="234"/>
      <c r="E155" s="235"/>
      <c r="F155" s="53" t="s">
        <v>4419</v>
      </c>
      <c r="G155" s="236"/>
      <c r="H155" s="214"/>
      <c r="I155" s="215"/>
      <c r="J155" s="216"/>
    </row>
    <row r="156" spans="1:10" hidden="1" x14ac:dyDescent="0.2">
      <c r="A156" s="30"/>
      <c r="B156" s="237"/>
      <c r="C156" s="238"/>
      <c r="D156" s="234"/>
      <c r="E156" s="238"/>
      <c r="F156" s="53"/>
      <c r="G156" s="239"/>
      <c r="H156" s="217"/>
      <c r="I156" s="218"/>
      <c r="J156" s="219"/>
    </row>
    <row r="157" spans="1:10" hidden="1" x14ac:dyDescent="0.2">
      <c r="A157" s="30" t="s">
        <v>3</v>
      </c>
      <c r="B157" s="259"/>
      <c r="C157" s="260"/>
      <c r="D157" s="261" t="s">
        <v>3850</v>
      </c>
      <c r="E157" s="262"/>
      <c r="F157" s="161" t="s">
        <v>4420</v>
      </c>
      <c r="G157" s="263" t="s">
        <v>99</v>
      </c>
      <c r="H157" s="264"/>
      <c r="I157" s="265"/>
      <c r="J157" s="266"/>
    </row>
    <row r="158" spans="1:10" hidden="1" x14ac:dyDescent="0.2">
      <c r="A158" s="30" t="s">
        <v>3</v>
      </c>
      <c r="B158" s="259"/>
      <c r="C158" s="260"/>
      <c r="D158" s="261" t="s">
        <v>3851</v>
      </c>
      <c r="E158" s="262"/>
      <c r="F158" s="161" t="s">
        <v>4421</v>
      </c>
      <c r="G158" s="263" t="s">
        <v>99</v>
      </c>
      <c r="H158" s="264"/>
      <c r="I158" s="265"/>
      <c r="J158" s="266"/>
    </row>
    <row r="159" spans="1:10" ht="22.8" hidden="1" x14ac:dyDescent="0.2">
      <c r="A159" s="30" t="s">
        <v>56</v>
      </c>
      <c r="B159" s="240"/>
      <c r="C159" s="233" t="s">
        <v>3452</v>
      </c>
      <c r="D159" s="234"/>
      <c r="E159" s="235"/>
      <c r="F159" s="53" t="s">
        <v>4161</v>
      </c>
      <c r="G159" s="236" t="s">
        <v>99</v>
      </c>
      <c r="H159" s="214"/>
      <c r="I159" s="215"/>
      <c r="J159" s="216"/>
    </row>
    <row r="160" spans="1:10" hidden="1" x14ac:dyDescent="0.2">
      <c r="A160" s="30"/>
      <c r="B160" s="237"/>
      <c r="C160" s="238"/>
      <c r="D160" s="234"/>
      <c r="E160" s="238"/>
      <c r="F160" s="53"/>
      <c r="G160" s="239"/>
      <c r="H160" s="217"/>
      <c r="I160" s="218"/>
      <c r="J160" s="219"/>
    </row>
    <row r="161" spans="1:10" ht="22.8" hidden="1" x14ac:dyDescent="0.2">
      <c r="A161" s="30" t="s">
        <v>56</v>
      </c>
      <c r="B161" s="240"/>
      <c r="C161" s="233" t="s">
        <v>3453</v>
      </c>
      <c r="D161" s="234"/>
      <c r="E161" s="235"/>
      <c r="F161" s="53" t="s">
        <v>3460</v>
      </c>
      <c r="G161" s="236" t="s">
        <v>89</v>
      </c>
      <c r="H161" s="214"/>
      <c r="I161" s="215"/>
      <c r="J161" s="216"/>
    </row>
    <row r="162" spans="1:10" hidden="1" x14ac:dyDescent="0.2">
      <c r="A162" s="30"/>
      <c r="B162" s="237"/>
      <c r="C162" s="238"/>
      <c r="D162" s="234"/>
      <c r="E162" s="238"/>
      <c r="F162" s="53"/>
      <c r="G162" s="239"/>
      <c r="H162" s="217"/>
      <c r="I162" s="218"/>
      <c r="J162" s="219"/>
    </row>
    <row r="163" spans="1:10" ht="22.8" hidden="1" x14ac:dyDescent="0.2">
      <c r="A163" s="30" t="s">
        <v>5106</v>
      </c>
      <c r="B163" s="259"/>
      <c r="C163" s="260" t="s">
        <v>3454</v>
      </c>
      <c r="D163" s="261"/>
      <c r="E163" s="262"/>
      <c r="F163" s="161" t="s">
        <v>3461</v>
      </c>
      <c r="G163" s="263" t="s">
        <v>14</v>
      </c>
      <c r="H163" s="264"/>
      <c r="I163" s="265"/>
      <c r="J163" s="266"/>
    </row>
    <row r="164" spans="1:10" ht="22.8" hidden="1" x14ac:dyDescent="0.2">
      <c r="A164" s="30" t="s">
        <v>56</v>
      </c>
      <c r="B164" s="240"/>
      <c r="C164" s="233" t="s">
        <v>3455</v>
      </c>
      <c r="D164" s="234"/>
      <c r="E164" s="235"/>
      <c r="F164" s="53" t="s">
        <v>3462</v>
      </c>
      <c r="G164" s="236" t="s">
        <v>99</v>
      </c>
      <c r="H164" s="214"/>
      <c r="I164" s="215"/>
      <c r="J164" s="216"/>
    </row>
    <row r="165" spans="1:10" hidden="1" x14ac:dyDescent="0.2">
      <c r="A165" s="30"/>
      <c r="B165" s="237"/>
      <c r="C165" s="238"/>
      <c r="D165" s="234"/>
      <c r="E165" s="238"/>
      <c r="F165" s="53"/>
      <c r="G165" s="239"/>
      <c r="H165" s="217"/>
      <c r="I165" s="218"/>
      <c r="J165" s="219"/>
    </row>
    <row r="166" spans="1:10" ht="22.8" hidden="1" x14ac:dyDescent="0.2">
      <c r="A166" s="30" t="s">
        <v>56</v>
      </c>
      <c r="B166" s="240"/>
      <c r="C166" s="233" t="s">
        <v>3456</v>
      </c>
      <c r="D166" s="234"/>
      <c r="E166" s="235"/>
      <c r="F166" s="53" t="s">
        <v>3463</v>
      </c>
      <c r="G166" s="236" t="s">
        <v>99</v>
      </c>
      <c r="H166" s="214"/>
      <c r="I166" s="215"/>
      <c r="J166" s="216"/>
    </row>
    <row r="167" spans="1:10" hidden="1" x14ac:dyDescent="0.2">
      <c r="A167" s="30"/>
      <c r="B167" s="237"/>
      <c r="C167" s="238"/>
      <c r="D167" s="234"/>
      <c r="E167" s="238"/>
      <c r="F167" s="53"/>
      <c r="G167" s="239"/>
      <c r="H167" s="217"/>
      <c r="I167" s="218"/>
      <c r="J167" s="219"/>
    </row>
    <row r="168" spans="1:10" hidden="1" x14ac:dyDescent="0.2">
      <c r="A168" s="30" t="s">
        <v>56</v>
      </c>
      <c r="B168" s="240"/>
      <c r="C168" s="233" t="s">
        <v>3457</v>
      </c>
      <c r="D168" s="234"/>
      <c r="E168" s="235"/>
      <c r="F168" s="53" t="s">
        <v>3464</v>
      </c>
      <c r="G168" s="236" t="s">
        <v>99</v>
      </c>
      <c r="H168" s="214"/>
      <c r="I168" s="215"/>
      <c r="J168" s="216"/>
    </row>
    <row r="169" spans="1:10" hidden="1" x14ac:dyDescent="0.2">
      <c r="A169" s="30"/>
      <c r="B169" s="237"/>
      <c r="C169" s="238"/>
      <c r="D169" s="234"/>
      <c r="E169" s="238"/>
      <c r="F169" s="53"/>
      <c r="G169" s="239"/>
      <c r="H169" s="217"/>
      <c r="I169" s="218"/>
      <c r="J169" s="219"/>
    </row>
    <row r="170" spans="1:10" ht="22.8" hidden="1" x14ac:dyDescent="0.2">
      <c r="A170" s="30" t="s">
        <v>56</v>
      </c>
      <c r="B170" s="240"/>
      <c r="C170" s="233" t="s">
        <v>3458</v>
      </c>
      <c r="D170" s="234"/>
      <c r="E170" s="235"/>
      <c r="F170" s="53" t="s">
        <v>3465</v>
      </c>
      <c r="G170" s="236" t="s">
        <v>99</v>
      </c>
      <c r="H170" s="214"/>
      <c r="I170" s="215"/>
      <c r="J170" s="216"/>
    </row>
    <row r="171" spans="1:10" hidden="1" x14ac:dyDescent="0.2">
      <c r="A171" s="30"/>
      <c r="B171" s="237"/>
      <c r="C171" s="238"/>
      <c r="D171" s="234"/>
      <c r="E171" s="238"/>
      <c r="F171" s="53"/>
      <c r="G171" s="239"/>
      <c r="H171" s="217"/>
      <c r="I171" s="218"/>
      <c r="J171" s="219"/>
    </row>
    <row r="172" spans="1:10" ht="36" x14ac:dyDescent="0.2">
      <c r="A172" s="30" t="s">
        <v>55</v>
      </c>
      <c r="B172" s="232" t="s">
        <v>3466</v>
      </c>
      <c r="C172" s="233"/>
      <c r="D172" s="234"/>
      <c r="E172" s="235"/>
      <c r="F172" s="43" t="s">
        <v>3467</v>
      </c>
      <c r="G172" s="236" t="s">
        <v>16</v>
      </c>
      <c r="H172" s="214">
        <v>350</v>
      </c>
      <c r="I172" s="56"/>
      <c r="J172" s="216">
        <f>IF(ISNUMBER(H172),H172*I172,IF(H172="-","rate only"," "))</f>
        <v>0</v>
      </c>
    </row>
    <row r="173" spans="1:10" x14ac:dyDescent="0.2">
      <c r="A173" s="30"/>
      <c r="B173" s="237"/>
      <c r="C173" s="238"/>
      <c r="D173" s="234"/>
      <c r="E173" s="238"/>
      <c r="F173" s="53"/>
      <c r="G173" s="239"/>
      <c r="H173" s="217"/>
      <c r="I173" s="218"/>
      <c r="J173" s="219"/>
    </row>
    <row r="174" spans="1:10" ht="36" x14ac:dyDescent="0.2">
      <c r="A174" s="30" t="s">
        <v>55</v>
      </c>
      <c r="B174" s="232" t="s">
        <v>3468</v>
      </c>
      <c r="C174" s="233"/>
      <c r="D174" s="234"/>
      <c r="E174" s="235"/>
      <c r="F174" s="43" t="s">
        <v>3469</v>
      </c>
      <c r="G174" s="236" t="s">
        <v>99</v>
      </c>
      <c r="H174" s="214">
        <v>1</v>
      </c>
      <c r="I174" s="56"/>
      <c r="J174" s="216">
        <f>IF(ISNUMBER(H174),H174*I174,IF(H174="-","rate only"," "))</f>
        <v>0</v>
      </c>
    </row>
    <row r="175" spans="1:10" x14ac:dyDescent="0.2">
      <c r="A175" s="30"/>
      <c r="B175" s="237"/>
      <c r="C175" s="238"/>
      <c r="D175" s="234"/>
      <c r="E175" s="238"/>
      <c r="F175" s="53"/>
      <c r="G175" s="239"/>
      <c r="H175" s="217"/>
      <c r="I175" s="218"/>
      <c r="J175" s="219"/>
    </row>
    <row r="176" spans="1:10" ht="24" hidden="1" x14ac:dyDescent="0.2">
      <c r="A176" s="30" t="s">
        <v>55</v>
      </c>
      <c r="B176" s="232" t="s">
        <v>3470</v>
      </c>
      <c r="C176" s="233"/>
      <c r="D176" s="234"/>
      <c r="E176" s="235"/>
      <c r="F176" s="43" t="s">
        <v>3474</v>
      </c>
      <c r="G176" s="236"/>
      <c r="H176" s="214"/>
      <c r="I176" s="215"/>
      <c r="J176" s="216"/>
    </row>
    <row r="177" spans="1:10" hidden="1" x14ac:dyDescent="0.2">
      <c r="A177" s="30"/>
      <c r="B177" s="237"/>
      <c r="C177" s="238"/>
      <c r="D177" s="234"/>
      <c r="E177" s="238"/>
      <c r="F177" s="53"/>
      <c r="G177" s="239"/>
      <c r="H177" s="217"/>
      <c r="I177" s="218"/>
      <c r="J177" s="219"/>
    </row>
    <row r="178" spans="1:10" ht="12" hidden="1" x14ac:dyDescent="0.25">
      <c r="A178" s="30" t="s">
        <v>3</v>
      </c>
      <c r="B178" s="259"/>
      <c r="C178" s="260" t="s">
        <v>3471</v>
      </c>
      <c r="D178" s="261"/>
      <c r="E178" s="262"/>
      <c r="F178" s="161" t="s">
        <v>3475</v>
      </c>
      <c r="G178" s="263" t="s">
        <v>3902</v>
      </c>
      <c r="H178" s="264"/>
      <c r="I178" s="265"/>
      <c r="J178" s="266"/>
    </row>
    <row r="179" spans="1:10" ht="12" hidden="1" x14ac:dyDescent="0.25">
      <c r="A179" s="30" t="s">
        <v>3</v>
      </c>
      <c r="B179" s="259"/>
      <c r="C179" s="260" t="s">
        <v>3472</v>
      </c>
      <c r="D179" s="261"/>
      <c r="E179" s="262"/>
      <c r="F179" s="161" t="s">
        <v>3476</v>
      </c>
      <c r="G179" s="263" t="s">
        <v>3902</v>
      </c>
      <c r="H179" s="264"/>
      <c r="I179" s="265"/>
      <c r="J179" s="266"/>
    </row>
    <row r="180" spans="1:10" ht="12" hidden="1" x14ac:dyDescent="0.25">
      <c r="A180" s="30" t="s">
        <v>3</v>
      </c>
      <c r="B180" s="259"/>
      <c r="C180" s="260" t="s">
        <v>3473</v>
      </c>
      <c r="D180" s="261"/>
      <c r="E180" s="262"/>
      <c r="F180" s="161" t="s">
        <v>3477</v>
      </c>
      <c r="G180" s="263" t="s">
        <v>3902</v>
      </c>
      <c r="H180" s="264"/>
      <c r="I180" s="265"/>
      <c r="J180" s="266"/>
    </row>
    <row r="181" spans="1:10" ht="12" x14ac:dyDescent="0.2">
      <c r="A181" s="30" t="s">
        <v>55</v>
      </c>
      <c r="B181" s="232" t="s">
        <v>3478</v>
      </c>
      <c r="C181" s="233"/>
      <c r="D181" s="234"/>
      <c r="E181" s="235"/>
      <c r="F181" s="43" t="s">
        <v>3479</v>
      </c>
      <c r="G181" s="236" t="s">
        <v>99</v>
      </c>
      <c r="H181" s="214">
        <v>18000</v>
      </c>
      <c r="I181" s="56"/>
      <c r="J181" s="216">
        <f>IF(ISNUMBER(H181),H181*I181,IF(H181="-","rate only"," "))</f>
        <v>0</v>
      </c>
    </row>
    <row r="182" spans="1:10" x14ac:dyDescent="0.2">
      <c r="A182" s="30"/>
      <c r="B182" s="237"/>
      <c r="C182" s="238"/>
      <c r="D182" s="234"/>
      <c r="E182" s="238"/>
      <c r="F182" s="53"/>
      <c r="G182" s="239"/>
      <c r="H182" s="217"/>
      <c r="I182" s="218"/>
      <c r="J182" s="219"/>
    </row>
    <row r="183" spans="1:10" x14ac:dyDescent="0.2">
      <c r="A183" s="30"/>
      <c r="B183" s="237"/>
      <c r="C183" s="238"/>
      <c r="D183" s="234"/>
      <c r="E183" s="238"/>
      <c r="F183" s="53"/>
      <c r="G183" s="239"/>
      <c r="H183" s="217"/>
      <c r="I183" s="218"/>
      <c r="J183" s="219"/>
    </row>
    <row r="184" spans="1:10" x14ac:dyDescent="0.2">
      <c r="A184" s="30"/>
      <c r="B184" s="237"/>
      <c r="C184" s="238"/>
      <c r="D184" s="234"/>
      <c r="E184" s="238"/>
      <c r="F184" s="53"/>
      <c r="G184" s="239"/>
      <c r="H184" s="217"/>
      <c r="I184" s="218"/>
      <c r="J184" s="219"/>
    </row>
    <row r="185" spans="1:10" x14ac:dyDescent="0.2">
      <c r="A185" s="30"/>
      <c r="B185" s="237"/>
      <c r="C185" s="238"/>
      <c r="D185" s="234"/>
      <c r="E185" s="238"/>
      <c r="F185" s="53"/>
      <c r="G185" s="239"/>
      <c r="H185" s="217"/>
      <c r="I185" s="218"/>
      <c r="J185" s="219"/>
    </row>
    <row r="186" spans="1:10" x14ac:dyDescent="0.2">
      <c r="A186" s="30"/>
      <c r="B186" s="237"/>
      <c r="C186" s="238"/>
      <c r="D186" s="234"/>
      <c r="E186" s="238"/>
      <c r="F186" s="53"/>
      <c r="G186" s="239"/>
      <c r="H186" s="217"/>
      <c r="I186" s="218"/>
      <c r="J186" s="219"/>
    </row>
    <row r="187" spans="1:10" x14ac:dyDescent="0.2">
      <c r="A187" s="30"/>
      <c r="B187" s="237"/>
      <c r="C187" s="238"/>
      <c r="D187" s="234"/>
      <c r="E187" s="238"/>
      <c r="F187" s="53"/>
      <c r="G187" s="239"/>
      <c r="H187" s="217"/>
      <c r="I187" s="218"/>
      <c r="J187" s="219"/>
    </row>
    <row r="188" spans="1:10" x14ac:dyDescent="0.2">
      <c r="A188" s="30"/>
      <c r="B188" s="237"/>
      <c r="C188" s="238"/>
      <c r="D188" s="234"/>
      <c r="E188" s="238"/>
      <c r="F188" s="53"/>
      <c r="G188" s="239"/>
      <c r="H188" s="217"/>
      <c r="I188" s="218"/>
      <c r="J188" s="219"/>
    </row>
    <row r="189" spans="1:10" x14ac:dyDescent="0.2">
      <c r="A189" s="30"/>
      <c r="B189" s="237"/>
      <c r="C189" s="238"/>
      <c r="D189" s="234"/>
      <c r="E189" s="238"/>
      <c r="F189" s="53"/>
      <c r="G189" s="239"/>
      <c r="H189" s="217"/>
      <c r="I189" s="218"/>
      <c r="J189" s="219"/>
    </row>
    <row r="190" spans="1:10" x14ac:dyDescent="0.2">
      <c r="A190" s="30"/>
      <c r="B190" s="237"/>
      <c r="C190" s="238"/>
      <c r="D190" s="234"/>
      <c r="E190" s="238"/>
      <c r="F190" s="53"/>
      <c r="G190" s="239"/>
      <c r="H190" s="217"/>
      <c r="I190" s="218"/>
      <c r="J190" s="219"/>
    </row>
    <row r="191" spans="1:10" x14ac:dyDescent="0.2">
      <c r="A191" s="30"/>
      <c r="B191" s="237"/>
      <c r="C191" s="238"/>
      <c r="D191" s="234"/>
      <c r="E191" s="238"/>
      <c r="F191" s="53"/>
      <c r="G191" s="239"/>
      <c r="H191" s="217"/>
      <c r="I191" s="218"/>
      <c r="J191" s="219"/>
    </row>
    <row r="192" spans="1:10" x14ac:dyDescent="0.2">
      <c r="A192" s="30"/>
      <c r="B192" s="237"/>
      <c r="C192" s="238"/>
      <c r="D192" s="234"/>
      <c r="E192" s="238"/>
      <c r="F192" s="53"/>
      <c r="G192" s="239"/>
      <c r="H192" s="217"/>
      <c r="I192" s="218"/>
      <c r="J192" s="219"/>
    </row>
    <row r="193" spans="1:11" x14ac:dyDescent="0.2">
      <c r="A193" s="30"/>
      <c r="B193" s="237"/>
      <c r="C193" s="238"/>
      <c r="D193" s="234"/>
      <c r="E193" s="238"/>
      <c r="F193" s="53"/>
      <c r="G193" s="239"/>
      <c r="H193" s="217"/>
      <c r="I193" s="218"/>
      <c r="J193" s="219"/>
    </row>
    <row r="194" spans="1:11" x14ac:dyDescent="0.2">
      <c r="A194" s="30"/>
      <c r="B194" s="237"/>
      <c r="C194" s="238"/>
      <c r="D194" s="234"/>
      <c r="E194" s="238"/>
      <c r="F194" s="53"/>
      <c r="G194" s="239"/>
      <c r="H194" s="217"/>
      <c r="I194" s="218"/>
      <c r="J194" s="219"/>
    </row>
    <row r="195" spans="1:11" x14ac:dyDescent="0.2">
      <c r="A195" s="30"/>
      <c r="B195" s="237"/>
      <c r="C195" s="238"/>
      <c r="D195" s="234"/>
      <c r="E195" s="238"/>
      <c r="F195" s="53"/>
      <c r="G195" s="239"/>
      <c r="H195" s="217"/>
      <c r="I195" s="218"/>
      <c r="J195" s="219"/>
    </row>
    <row r="196" spans="1:11" x14ac:dyDescent="0.2">
      <c r="A196" s="30"/>
      <c r="B196" s="237"/>
      <c r="C196" s="238"/>
      <c r="D196" s="234"/>
      <c r="E196" s="238"/>
      <c r="F196" s="53"/>
      <c r="G196" s="239"/>
      <c r="H196" s="217"/>
      <c r="I196" s="218"/>
      <c r="J196" s="219"/>
    </row>
    <row r="197" spans="1:11" x14ac:dyDescent="0.2">
      <c r="A197" s="30"/>
      <c r="B197" s="237"/>
      <c r="C197" s="238"/>
      <c r="D197" s="234"/>
      <c r="E197" s="238"/>
      <c r="F197" s="53"/>
      <c r="G197" s="239"/>
      <c r="H197" s="217"/>
      <c r="I197" s="218"/>
      <c r="J197" s="219"/>
    </row>
    <row r="198" spans="1:11" x14ac:dyDescent="0.2">
      <c r="A198" s="30"/>
      <c r="B198" s="237"/>
      <c r="C198" s="238"/>
      <c r="D198" s="234"/>
      <c r="E198" s="238"/>
      <c r="F198" s="53"/>
      <c r="G198" s="239"/>
      <c r="H198" s="217"/>
      <c r="I198" s="218"/>
      <c r="J198" s="219"/>
    </row>
    <row r="199" spans="1:11" x14ac:dyDescent="0.2">
      <c r="A199" s="30"/>
      <c r="B199" s="237"/>
      <c r="C199" s="238"/>
      <c r="D199" s="234"/>
      <c r="E199" s="238"/>
      <c r="F199" s="53"/>
      <c r="G199" s="239"/>
      <c r="H199" s="217"/>
      <c r="I199" s="218"/>
      <c r="J199" s="219"/>
    </row>
    <row r="200" spans="1:11" x14ac:dyDescent="0.2">
      <c r="A200" s="30"/>
      <c r="B200" s="237"/>
      <c r="C200" s="238"/>
      <c r="D200" s="234"/>
      <c r="E200" s="238"/>
      <c r="F200" s="53"/>
      <c r="G200" s="239"/>
      <c r="H200" s="217"/>
      <c r="I200" s="218"/>
      <c r="J200" s="219"/>
    </row>
    <row r="201" spans="1:11" s="110" customFormat="1" x14ac:dyDescent="0.2">
      <c r="A201" s="30" t="s">
        <v>4</v>
      </c>
      <c r="B201" s="83"/>
      <c r="C201" s="84"/>
      <c r="D201" s="84"/>
      <c r="E201" s="84"/>
      <c r="F201" s="85"/>
      <c r="G201" s="86"/>
      <c r="H201" s="229"/>
      <c r="I201" s="241"/>
      <c r="J201" s="89"/>
      <c r="K201" s="109"/>
    </row>
    <row r="202" spans="1:11" s="110" customFormat="1" ht="12" x14ac:dyDescent="0.2">
      <c r="A202" s="30" t="s">
        <v>4</v>
      </c>
      <c r="B202" s="90" t="s">
        <v>3857</v>
      </c>
      <c r="C202" s="242"/>
      <c r="D202" s="242"/>
      <c r="E202" s="242"/>
      <c r="F202" s="243"/>
      <c r="G202" s="30"/>
      <c r="H202" s="230"/>
      <c r="I202" s="244"/>
      <c r="J202" s="198">
        <f>SUM(J119:J200)</f>
        <v>0</v>
      </c>
      <c r="K202" s="109"/>
    </row>
    <row r="203" spans="1:11" s="110" customFormat="1" x14ac:dyDescent="0.2">
      <c r="A203" s="30" t="s">
        <v>4</v>
      </c>
      <c r="B203" s="96"/>
      <c r="C203" s="97"/>
      <c r="D203" s="97"/>
      <c r="E203" s="97"/>
      <c r="F203" s="98"/>
      <c r="G203" s="99"/>
      <c r="H203" s="231"/>
      <c r="I203" s="245"/>
      <c r="J203" s="102"/>
      <c r="K203" s="109"/>
    </row>
  </sheetData>
  <sheetProtection algorithmName="SHA-512" hashValue="k5J5DVu1R9QlWmuISwK4TTbQzw0XHFbF89dll3+gwWFrMzYJoU5oaI/f/7svZrZt/DwsJsYou/gfcArgK4wy2Q==" saltValue="6yYRxPtFbtkxfWsH9Zzd8A==" spinCount="100000" sheet="1" objects="1" scenarios="1"/>
  <autoFilter ref="G1:H203" xr:uid="{23AE5CD6-AF20-42F6-BAC6-88AE98160E2B}"/>
  <dataConsolidate link="1"/>
  <dataValidations count="1">
    <dataValidation type="list" showInputMessage="1" showErrorMessage="1" sqref="G116:G122" xr:uid="{A5429267-87BA-4396-AFFF-67C409672B55}">
      <formula1>"-,No,m,m²,m³,%,Prov Sum,Lump Sum,Sum, Litre, hour, day"</formula1>
    </dataValidation>
  </dataValidations>
  <pageMargins left="0.59055118110236227" right="0.19685039370078741" top="0.59055118110236227" bottom="0.59055118110236227" header="0.19685039370078741" footer="0.19685039370078741"/>
  <pageSetup paperSize="9" scale="99" firstPageNumber="6" fitToHeight="7" orientation="portrait" cellComments="atEnd" r:id="rId1"/>
  <headerFooter>
    <oddFooter>&amp;RC3-&amp;P</oddFooter>
  </headerFooter>
  <rowBreaks count="1" manualBreakCount="1">
    <brk id="118" min="1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>
    <tabColor rgb="FFFF0000"/>
  </sheetPr>
  <dimension ref="A1:DI82"/>
  <sheetViews>
    <sheetView view="pageBreakPreview" topLeftCell="B1" zoomScaleNormal="75" zoomScaleSheetLayoutView="100" workbookViewId="0">
      <pane xSplit="7" ySplit="7" topLeftCell="I8" activePane="bottomRight" state="frozenSplit"/>
      <selection activeCell="H31" sqref="H31"/>
      <selection pane="topRight" activeCell="H31" sqref="H31"/>
      <selection pane="bottomLeft" activeCell="H31" sqref="H31"/>
      <selection pane="bottomRight" sqref="A1:DI82"/>
    </sheetView>
  </sheetViews>
  <sheetFormatPr defaultColWidth="9.109375" defaultRowHeight="11.4" x14ac:dyDescent="0.2"/>
  <cols>
    <col min="1" max="1" width="10.44140625" style="113" hidden="1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4" width="34.6640625" style="116" customWidth="1"/>
    <col min="15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4423</v>
      </c>
      <c r="C2" s="128" t="s">
        <v>31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v>0</v>
      </c>
      <c r="L2" s="27"/>
      <c r="M2" s="28" t="s">
        <v>4379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hidden="1" x14ac:dyDescent="0.2">
      <c r="A7" s="30"/>
      <c r="B7" s="42"/>
      <c r="C7" s="42"/>
      <c r="D7" s="42"/>
      <c r="E7" s="42"/>
      <c r="F7" s="43" t="s">
        <v>31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256</v>
      </c>
      <c r="C8" s="151"/>
      <c r="D8" s="52"/>
      <c r="E8" s="157"/>
      <c r="F8" s="43" t="s">
        <v>3555</v>
      </c>
      <c r="G8" s="54"/>
      <c r="H8" s="55"/>
      <c r="I8" s="56"/>
      <c r="J8" s="57"/>
      <c r="K8" s="58"/>
      <c r="L8" s="56"/>
      <c r="M8" s="56" t="s">
        <v>5149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22.8" x14ac:dyDescent="0.2">
      <c r="A10" s="30" t="s">
        <v>3</v>
      </c>
      <c r="B10" s="155"/>
      <c r="C10" s="151" t="s">
        <v>257</v>
      </c>
      <c r="D10" s="52"/>
      <c r="E10" s="157"/>
      <c r="F10" s="53" t="s">
        <v>258</v>
      </c>
      <c r="G10" s="54" t="s">
        <v>32</v>
      </c>
      <c r="H10" s="55"/>
      <c r="I10" s="56"/>
      <c r="J10" s="57"/>
      <c r="K10" s="58"/>
      <c r="L10" s="56">
        <v>15000</v>
      </c>
      <c r="M10" s="56" t="s">
        <v>5149</v>
      </c>
      <c r="N10" s="174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/>
      <c r="B11" s="42"/>
      <c r="C11" s="51"/>
      <c r="D11" s="52"/>
      <c r="E11" s="51"/>
      <c r="F11" s="53"/>
      <c r="G11" s="103"/>
      <c r="H11" s="45"/>
      <c r="I11" s="104"/>
      <c r="J11" s="105"/>
      <c r="K11" s="48"/>
      <c r="L11" s="106"/>
      <c r="M11" s="104"/>
      <c r="N11" s="174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22.8" hidden="1" x14ac:dyDescent="0.2">
      <c r="A12" s="30" t="s">
        <v>3</v>
      </c>
      <c r="B12" s="166"/>
      <c r="C12" s="167" t="s">
        <v>259</v>
      </c>
      <c r="D12" s="168"/>
      <c r="E12" s="159"/>
      <c r="F12" s="161" t="s">
        <v>260</v>
      </c>
      <c r="G12" s="162" t="s">
        <v>32</v>
      </c>
      <c r="H12" s="163"/>
      <c r="I12" s="164"/>
      <c r="J12" s="165"/>
      <c r="K12" s="58"/>
      <c r="L12" s="56"/>
      <c r="M12" s="56" t="s">
        <v>5149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22.8" x14ac:dyDescent="0.2">
      <c r="A13" s="30" t="s">
        <v>3</v>
      </c>
      <c r="B13" s="155"/>
      <c r="C13" s="151" t="s">
        <v>261</v>
      </c>
      <c r="D13" s="52"/>
      <c r="E13" s="157"/>
      <c r="F13" s="53" t="s">
        <v>262</v>
      </c>
      <c r="G13" s="54" t="s">
        <v>16</v>
      </c>
      <c r="H13" s="55"/>
      <c r="I13" s="56"/>
      <c r="J13" s="57"/>
      <c r="K13" s="58"/>
      <c r="L13" s="56">
        <v>3250</v>
      </c>
      <c r="M13" s="56" t="s">
        <v>5149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x14ac:dyDescent="0.2">
      <c r="A14" s="30"/>
      <c r="B14" s="42"/>
      <c r="C14" s="51"/>
      <c r="D14" s="52"/>
      <c r="E14" s="51"/>
      <c r="F14" s="53"/>
      <c r="G14" s="103"/>
      <c r="H14" s="45"/>
      <c r="I14" s="104"/>
      <c r="J14" s="105"/>
      <c r="K14" s="48"/>
      <c r="L14" s="106"/>
      <c r="M14" s="104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22.8" hidden="1" x14ac:dyDescent="0.2">
      <c r="A15" s="30" t="s">
        <v>3</v>
      </c>
      <c r="B15" s="166"/>
      <c r="C15" s="167" t="s">
        <v>263</v>
      </c>
      <c r="D15" s="168"/>
      <c r="E15" s="159"/>
      <c r="F15" s="161" t="s">
        <v>264</v>
      </c>
      <c r="G15" s="162" t="s">
        <v>19</v>
      </c>
      <c r="H15" s="163"/>
      <c r="I15" s="164"/>
      <c r="J15" s="165"/>
      <c r="K15" s="58"/>
      <c r="L15" s="56"/>
      <c r="M15" s="56" t="s">
        <v>5149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12" x14ac:dyDescent="0.2">
      <c r="A16" s="30" t="s">
        <v>55</v>
      </c>
      <c r="B16" s="150" t="s">
        <v>265</v>
      </c>
      <c r="C16" s="151"/>
      <c r="D16" s="52"/>
      <c r="E16" s="157"/>
      <c r="F16" s="43" t="s">
        <v>3558</v>
      </c>
      <c r="G16" s="54"/>
      <c r="H16" s="55"/>
      <c r="I16" s="56"/>
      <c r="J16" s="57"/>
      <c r="K16" s="58"/>
      <c r="L16" s="56"/>
      <c r="M16" s="56" t="s">
        <v>5149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/>
      <c r="B17" s="42"/>
      <c r="C17" s="51"/>
      <c r="D17" s="52"/>
      <c r="E17" s="51"/>
      <c r="F17" s="53"/>
      <c r="G17" s="103"/>
      <c r="H17" s="45"/>
      <c r="I17" s="104"/>
      <c r="J17" s="105"/>
      <c r="K17" s="48"/>
      <c r="L17" s="106"/>
      <c r="M17" s="104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22.8" x14ac:dyDescent="0.2">
      <c r="A18" s="30" t="s">
        <v>3</v>
      </c>
      <c r="B18" s="155"/>
      <c r="C18" s="151" t="s">
        <v>266</v>
      </c>
      <c r="D18" s="52"/>
      <c r="E18" s="157"/>
      <c r="F18" s="53" t="s">
        <v>270</v>
      </c>
      <c r="G18" s="54" t="s">
        <v>32</v>
      </c>
      <c r="H18" s="55"/>
      <c r="I18" s="56"/>
      <c r="J18" s="57"/>
      <c r="K18" s="58"/>
      <c r="L18" s="56">
        <v>20000</v>
      </c>
      <c r="M18" s="56" t="s">
        <v>5149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x14ac:dyDescent="0.2">
      <c r="A19" s="30"/>
      <c r="B19" s="42"/>
      <c r="C19" s="51"/>
      <c r="D19" s="52"/>
      <c r="E19" s="51"/>
      <c r="F19" s="53"/>
      <c r="G19" s="103"/>
      <c r="H19" s="45"/>
      <c r="I19" s="104"/>
      <c r="J19" s="105"/>
      <c r="K19" s="48"/>
      <c r="L19" s="106"/>
      <c r="M19" s="104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34.200000000000003" hidden="1" x14ac:dyDescent="0.2">
      <c r="A20" s="30" t="s">
        <v>3</v>
      </c>
      <c r="B20" s="166"/>
      <c r="C20" s="167" t="s">
        <v>267</v>
      </c>
      <c r="D20" s="168"/>
      <c r="E20" s="159"/>
      <c r="F20" s="161" t="s">
        <v>3556</v>
      </c>
      <c r="G20" s="162" t="s">
        <v>32</v>
      </c>
      <c r="H20" s="163"/>
      <c r="I20" s="164"/>
      <c r="J20" s="165"/>
      <c r="K20" s="58"/>
      <c r="L20" s="56"/>
      <c r="M20" s="56" t="s">
        <v>5149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22.8" x14ac:dyDescent="0.2">
      <c r="A21" s="30" t="s">
        <v>3</v>
      </c>
      <c r="B21" s="155"/>
      <c r="C21" s="151" t="s">
        <v>268</v>
      </c>
      <c r="D21" s="52"/>
      <c r="E21" s="157"/>
      <c r="F21" s="53" t="s">
        <v>271</v>
      </c>
      <c r="G21" s="54" t="s">
        <v>16</v>
      </c>
      <c r="H21" s="55"/>
      <c r="I21" s="56"/>
      <c r="J21" s="57"/>
      <c r="K21" s="58"/>
      <c r="L21" s="56">
        <v>25000</v>
      </c>
      <c r="M21" s="56" t="s">
        <v>5149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/>
      <c r="B22" s="42"/>
      <c r="C22" s="51"/>
      <c r="D22" s="52"/>
      <c r="E22" s="51"/>
      <c r="F22" s="53"/>
      <c r="G22" s="103"/>
      <c r="H22" s="45"/>
      <c r="I22" s="104"/>
      <c r="J22" s="105"/>
      <c r="K22" s="48"/>
      <c r="L22" s="106"/>
      <c r="M22" s="104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t="22.8" hidden="1" x14ac:dyDescent="0.2">
      <c r="A23" s="30" t="s">
        <v>3</v>
      </c>
      <c r="B23" s="166"/>
      <c r="C23" s="167" t="s">
        <v>269</v>
      </c>
      <c r="D23" s="168"/>
      <c r="E23" s="159"/>
      <c r="F23" s="161" t="s">
        <v>272</v>
      </c>
      <c r="G23" s="162" t="s">
        <v>19</v>
      </c>
      <c r="H23" s="163"/>
      <c r="I23" s="164"/>
      <c r="J23" s="165"/>
      <c r="K23" s="58"/>
      <c r="L23" s="56"/>
      <c r="M23" s="56" t="s">
        <v>5149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t="24" x14ac:dyDescent="0.2">
      <c r="A24" s="30" t="s">
        <v>55</v>
      </c>
      <c r="B24" s="150" t="s">
        <v>273</v>
      </c>
      <c r="C24" s="151"/>
      <c r="D24" s="52"/>
      <c r="E24" s="157"/>
      <c r="F24" s="43" t="s">
        <v>25</v>
      </c>
      <c r="G24" s="54"/>
      <c r="H24" s="55"/>
      <c r="I24" s="56"/>
      <c r="J24" s="57"/>
      <c r="K24" s="58"/>
      <c r="L24" s="56"/>
      <c r="M24" s="56" t="s">
        <v>5149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x14ac:dyDescent="0.2">
      <c r="A25" s="30"/>
      <c r="B25" s="42"/>
      <c r="C25" s="51"/>
      <c r="D25" s="52"/>
      <c r="E25" s="51"/>
      <c r="F25" s="53"/>
      <c r="G25" s="103"/>
      <c r="H25" s="45"/>
      <c r="I25" s="104"/>
      <c r="J25" s="105"/>
      <c r="K25" s="48"/>
      <c r="L25" s="106"/>
      <c r="M25" s="104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t="22.8" x14ac:dyDescent="0.2">
      <c r="A26" s="30" t="s">
        <v>3</v>
      </c>
      <c r="B26" s="155"/>
      <c r="C26" s="151" t="s">
        <v>274</v>
      </c>
      <c r="D26" s="52"/>
      <c r="E26" s="157"/>
      <c r="F26" s="53" t="s">
        <v>278</v>
      </c>
      <c r="G26" s="54" t="s">
        <v>99</v>
      </c>
      <c r="H26" s="55"/>
      <c r="I26" s="56"/>
      <c r="J26" s="57"/>
      <c r="K26" s="58"/>
      <c r="L26" s="56">
        <v>1320</v>
      </c>
      <c r="M26" s="56" t="s">
        <v>5149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x14ac:dyDescent="0.2">
      <c r="A27" s="30"/>
      <c r="B27" s="42"/>
      <c r="C27" s="51"/>
      <c r="D27" s="52"/>
      <c r="E27" s="51"/>
      <c r="F27" s="53"/>
      <c r="G27" s="103"/>
      <c r="H27" s="45"/>
      <c r="I27" s="104"/>
      <c r="J27" s="105"/>
      <c r="K27" s="48"/>
      <c r="L27" s="106"/>
      <c r="M27" s="104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ht="22.8" x14ac:dyDescent="0.2">
      <c r="A28" s="30" t="s">
        <v>3</v>
      </c>
      <c r="B28" s="155"/>
      <c r="C28" s="151" t="s">
        <v>275</v>
      </c>
      <c r="D28" s="52"/>
      <c r="E28" s="157"/>
      <c r="F28" s="53" t="s">
        <v>279</v>
      </c>
      <c r="G28" s="54" t="s">
        <v>99</v>
      </c>
      <c r="H28" s="55"/>
      <c r="I28" s="56"/>
      <c r="J28" s="57"/>
      <c r="K28" s="58"/>
      <c r="L28" s="56">
        <v>2640</v>
      </c>
      <c r="M28" s="56" t="s">
        <v>5149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x14ac:dyDescent="0.2">
      <c r="A29" s="30"/>
      <c r="B29" s="42"/>
      <c r="C29" s="51"/>
      <c r="D29" s="52"/>
      <c r="E29" s="51"/>
      <c r="F29" s="53"/>
      <c r="G29" s="103"/>
      <c r="H29" s="45"/>
      <c r="I29" s="104"/>
      <c r="J29" s="105"/>
      <c r="K29" s="48"/>
      <c r="L29" s="106"/>
      <c r="M29" s="104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hidden="1" x14ac:dyDescent="0.2">
      <c r="A30" s="30" t="s">
        <v>3</v>
      </c>
      <c r="B30" s="166"/>
      <c r="C30" s="167" t="s">
        <v>276</v>
      </c>
      <c r="D30" s="168"/>
      <c r="E30" s="159"/>
      <c r="F30" s="161" t="s">
        <v>280</v>
      </c>
      <c r="G30" s="162" t="s">
        <v>99</v>
      </c>
      <c r="H30" s="163"/>
      <c r="I30" s="164"/>
      <c r="J30" s="165"/>
      <c r="K30" s="58"/>
      <c r="L30" s="56"/>
      <c r="M30" s="56" t="s">
        <v>5149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hidden="1" x14ac:dyDescent="0.2">
      <c r="A31" s="30" t="s">
        <v>3</v>
      </c>
      <c r="B31" s="166"/>
      <c r="C31" s="167" t="s">
        <v>277</v>
      </c>
      <c r="D31" s="168"/>
      <c r="E31" s="159"/>
      <c r="F31" s="161" t="s">
        <v>281</v>
      </c>
      <c r="G31" s="162" t="s">
        <v>32</v>
      </c>
      <c r="H31" s="163"/>
      <c r="I31" s="164"/>
      <c r="J31" s="165"/>
      <c r="K31" s="58"/>
      <c r="L31" s="56"/>
      <c r="M31" s="56" t="s">
        <v>5149</v>
      </c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ht="12" hidden="1" x14ac:dyDescent="0.2">
      <c r="A32" s="30" t="s">
        <v>55</v>
      </c>
      <c r="B32" s="150" t="s">
        <v>282</v>
      </c>
      <c r="C32" s="151"/>
      <c r="D32" s="52"/>
      <c r="E32" s="157"/>
      <c r="F32" s="43" t="s">
        <v>3557</v>
      </c>
      <c r="G32" s="54"/>
      <c r="H32" s="55"/>
      <c r="I32" s="56"/>
      <c r="J32" s="57"/>
      <c r="K32" s="58"/>
      <c r="L32" s="56"/>
      <c r="M32" s="56" t="s">
        <v>5149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hidden="1" x14ac:dyDescent="0.2">
      <c r="A33" s="30"/>
      <c r="B33" s="42"/>
      <c r="C33" s="51"/>
      <c r="D33" s="52"/>
      <c r="E33" s="51"/>
      <c r="F33" s="53"/>
      <c r="G33" s="103"/>
      <c r="H33" s="45"/>
      <c r="I33" s="104"/>
      <c r="J33" s="105"/>
      <c r="K33" s="48"/>
      <c r="L33" s="106"/>
      <c r="M33" s="104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hidden="1" x14ac:dyDescent="0.2">
      <c r="A34" s="30" t="s">
        <v>56</v>
      </c>
      <c r="B34" s="155"/>
      <c r="C34" s="151" t="s">
        <v>283</v>
      </c>
      <c r="D34" s="52"/>
      <c r="E34" s="157"/>
      <c r="F34" s="53" t="s">
        <v>5226</v>
      </c>
      <c r="G34" s="54" t="s">
        <v>68</v>
      </c>
      <c r="H34" s="55"/>
      <c r="I34" s="56"/>
      <c r="J34" s="57"/>
      <c r="K34" s="58"/>
      <c r="L34" s="56"/>
      <c r="M34" s="56" t="s">
        <v>5149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hidden="1" x14ac:dyDescent="0.2">
      <c r="A35" s="30"/>
      <c r="B35" s="42"/>
      <c r="C35" s="51"/>
      <c r="D35" s="52"/>
      <c r="E35" s="51"/>
      <c r="F35" s="53"/>
      <c r="G35" s="103"/>
      <c r="H35" s="45"/>
      <c r="I35" s="104"/>
      <c r="J35" s="105"/>
      <c r="K35" s="48"/>
      <c r="L35" s="106"/>
      <c r="M35" s="104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ht="24" x14ac:dyDescent="0.2">
      <c r="A36" s="30" t="s">
        <v>55</v>
      </c>
      <c r="B36" s="150" t="s">
        <v>284</v>
      </c>
      <c r="C36" s="151"/>
      <c r="D36" s="52"/>
      <c r="E36" s="157"/>
      <c r="F36" s="43" t="s">
        <v>285</v>
      </c>
      <c r="G36" s="54" t="s">
        <v>8</v>
      </c>
      <c r="H36" s="55"/>
      <c r="I36" s="56"/>
      <c r="J36" s="57"/>
      <c r="K36" s="58"/>
      <c r="L36" s="56">
        <v>20</v>
      </c>
      <c r="M36" s="56" t="s">
        <v>5149</v>
      </c>
      <c r="N36" s="172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x14ac:dyDescent="0.2">
      <c r="A37" s="30"/>
      <c r="B37" s="42"/>
      <c r="C37" s="51"/>
      <c r="D37" s="52"/>
      <c r="E37" s="51"/>
      <c r="F37" s="53"/>
      <c r="G37" s="103"/>
      <c r="H37" s="45"/>
      <c r="I37" s="104"/>
      <c r="J37" s="105"/>
      <c r="K37" s="48"/>
      <c r="L37" s="106"/>
      <c r="M37" s="104"/>
      <c r="N37" s="172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ht="12" hidden="1" x14ac:dyDescent="0.2">
      <c r="A38" s="30" t="s">
        <v>55</v>
      </c>
      <c r="B38" s="150" t="s">
        <v>286</v>
      </c>
      <c r="C38" s="151"/>
      <c r="D38" s="52"/>
      <c r="E38" s="157"/>
      <c r="F38" s="43" t="s">
        <v>287</v>
      </c>
      <c r="G38" s="54" t="s">
        <v>8</v>
      </c>
      <c r="H38" s="55"/>
      <c r="I38" s="56"/>
      <c r="J38" s="57"/>
      <c r="K38" s="58"/>
      <c r="L38" s="56"/>
      <c r="M38" s="56" t="s">
        <v>5149</v>
      </c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hidden="1" x14ac:dyDescent="0.2">
      <c r="A39" s="30"/>
      <c r="B39" s="42"/>
      <c r="C39" s="51"/>
      <c r="D39" s="52"/>
      <c r="E39" s="51"/>
      <c r="F39" s="53"/>
      <c r="G39" s="103"/>
      <c r="H39" s="45"/>
      <c r="I39" s="104"/>
      <c r="J39" s="105"/>
      <c r="K39" s="48"/>
      <c r="L39" s="106"/>
      <c r="M39" s="104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ht="12" x14ac:dyDescent="0.2">
      <c r="A40" s="30" t="s">
        <v>55</v>
      </c>
      <c r="B40" s="150" t="s">
        <v>288</v>
      </c>
      <c r="C40" s="151"/>
      <c r="D40" s="52"/>
      <c r="E40" s="157"/>
      <c r="F40" s="43" t="s">
        <v>289</v>
      </c>
      <c r="G40" s="54" t="s">
        <v>32</v>
      </c>
      <c r="H40" s="55"/>
      <c r="I40" s="56"/>
      <c r="J40" s="57"/>
      <c r="K40" s="58"/>
      <c r="L40" s="56">
        <v>10500</v>
      </c>
      <c r="M40" s="56" t="s">
        <v>5149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x14ac:dyDescent="0.2">
      <c r="A41" s="30"/>
      <c r="B41" s="42"/>
      <c r="C41" s="51"/>
      <c r="D41" s="52"/>
      <c r="E41" s="51"/>
      <c r="F41" s="53"/>
      <c r="G41" s="103"/>
      <c r="H41" s="45"/>
      <c r="I41" s="104"/>
      <c r="J41" s="105"/>
      <c r="K41" s="48"/>
      <c r="L41" s="106"/>
      <c r="M41" s="104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ht="12" hidden="1" x14ac:dyDescent="0.2">
      <c r="A42" s="30" t="s">
        <v>55</v>
      </c>
      <c r="B42" s="150" t="s">
        <v>290</v>
      </c>
      <c r="C42" s="151"/>
      <c r="D42" s="52"/>
      <c r="E42" s="157"/>
      <c r="F42" s="43" t="s">
        <v>291</v>
      </c>
      <c r="G42" s="54"/>
      <c r="H42" s="55"/>
      <c r="I42" s="56"/>
      <c r="J42" s="57"/>
      <c r="K42" s="58"/>
      <c r="L42" s="56"/>
      <c r="M42" s="56" t="s">
        <v>5149</v>
      </c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hidden="1" x14ac:dyDescent="0.2">
      <c r="A43" s="30"/>
      <c r="B43" s="42"/>
      <c r="C43" s="51"/>
      <c r="D43" s="52"/>
      <c r="E43" s="51"/>
      <c r="F43" s="53"/>
      <c r="G43" s="103"/>
      <c r="H43" s="45"/>
      <c r="I43" s="104"/>
      <c r="J43" s="105"/>
      <c r="K43" s="48"/>
      <c r="L43" s="106"/>
      <c r="M43" s="104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hidden="1" x14ac:dyDescent="0.2">
      <c r="A44" s="30" t="s">
        <v>3</v>
      </c>
      <c r="B44" s="166"/>
      <c r="C44" s="167" t="s">
        <v>292</v>
      </c>
      <c r="D44" s="168"/>
      <c r="E44" s="159"/>
      <c r="F44" s="161" t="s">
        <v>296</v>
      </c>
      <c r="G44" s="162" t="s">
        <v>99</v>
      </c>
      <c r="H44" s="163"/>
      <c r="I44" s="164"/>
      <c r="J44" s="165"/>
      <c r="K44" s="58"/>
      <c r="L44" s="56"/>
      <c r="M44" s="56" t="s">
        <v>5149</v>
      </c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hidden="1" x14ac:dyDescent="0.2">
      <c r="A45" s="30" t="s">
        <v>3</v>
      </c>
      <c r="B45" s="166"/>
      <c r="C45" s="167" t="s">
        <v>293</v>
      </c>
      <c r="D45" s="168"/>
      <c r="E45" s="159"/>
      <c r="F45" s="161" t="s">
        <v>297</v>
      </c>
      <c r="G45" s="162" t="s">
        <v>99</v>
      </c>
      <c r="H45" s="163"/>
      <c r="I45" s="164"/>
      <c r="J45" s="165"/>
      <c r="K45" s="58"/>
      <c r="L45" s="56"/>
      <c r="M45" s="56" t="s">
        <v>5149</v>
      </c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ht="22.8" hidden="1" x14ac:dyDescent="0.2">
      <c r="A46" s="30" t="s">
        <v>3</v>
      </c>
      <c r="B46" s="166"/>
      <c r="C46" s="167" t="s">
        <v>294</v>
      </c>
      <c r="D46" s="168"/>
      <c r="E46" s="159"/>
      <c r="F46" s="161" t="s">
        <v>298</v>
      </c>
      <c r="G46" s="162" t="s">
        <v>99</v>
      </c>
      <c r="H46" s="163"/>
      <c r="I46" s="164"/>
      <c r="J46" s="165"/>
      <c r="K46" s="58"/>
      <c r="L46" s="56"/>
      <c r="M46" s="56" t="s">
        <v>5149</v>
      </c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ht="34.200000000000003" hidden="1" x14ac:dyDescent="0.2">
      <c r="A47" s="30" t="s">
        <v>3</v>
      </c>
      <c r="B47" s="166"/>
      <c r="C47" s="167" t="s">
        <v>295</v>
      </c>
      <c r="D47" s="168"/>
      <c r="E47" s="159"/>
      <c r="F47" s="161" t="s">
        <v>299</v>
      </c>
      <c r="G47" s="162" t="s">
        <v>99</v>
      </c>
      <c r="H47" s="163"/>
      <c r="I47" s="164"/>
      <c r="J47" s="165"/>
      <c r="K47" s="58"/>
      <c r="L47" s="56"/>
      <c r="M47" s="56" t="s">
        <v>5149</v>
      </c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ht="34.200000000000003" hidden="1" x14ac:dyDescent="0.2">
      <c r="A48" s="30" t="s">
        <v>3</v>
      </c>
      <c r="B48" s="166"/>
      <c r="C48" s="167" t="s">
        <v>300</v>
      </c>
      <c r="D48" s="168"/>
      <c r="E48" s="159"/>
      <c r="F48" s="161" t="s">
        <v>301</v>
      </c>
      <c r="G48" s="162" t="s">
        <v>99</v>
      </c>
      <c r="H48" s="163"/>
      <c r="I48" s="164"/>
      <c r="J48" s="165"/>
      <c r="K48" s="58"/>
      <c r="L48" s="56"/>
      <c r="M48" s="56" t="s">
        <v>5149</v>
      </c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ht="22.8" hidden="1" x14ac:dyDescent="0.2">
      <c r="A49" s="30" t="s">
        <v>3</v>
      </c>
      <c r="B49" s="166"/>
      <c r="C49" s="167" t="s">
        <v>302</v>
      </c>
      <c r="D49" s="168"/>
      <c r="E49" s="159"/>
      <c r="F49" s="161" t="s">
        <v>303</v>
      </c>
      <c r="G49" s="162" t="s">
        <v>99</v>
      </c>
      <c r="H49" s="163"/>
      <c r="I49" s="164"/>
      <c r="J49" s="165"/>
      <c r="K49" s="58"/>
      <c r="L49" s="56"/>
      <c r="M49" s="56" t="s">
        <v>5149</v>
      </c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ht="12" hidden="1" x14ac:dyDescent="0.2">
      <c r="A50" s="30" t="s">
        <v>55</v>
      </c>
      <c r="B50" s="150" t="s">
        <v>304</v>
      </c>
      <c r="C50" s="151"/>
      <c r="D50" s="52"/>
      <c r="E50" s="157"/>
      <c r="F50" s="43" t="s">
        <v>305</v>
      </c>
      <c r="G50" s="54"/>
      <c r="H50" s="55"/>
      <c r="I50" s="56"/>
      <c r="J50" s="57"/>
      <c r="K50" s="58"/>
      <c r="L50" s="56"/>
      <c r="M50" s="56" t="s">
        <v>5149</v>
      </c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hidden="1" x14ac:dyDescent="0.2">
      <c r="A51" s="30"/>
      <c r="B51" s="42"/>
      <c r="C51" s="51"/>
      <c r="D51" s="52"/>
      <c r="E51" s="51"/>
      <c r="F51" s="53"/>
      <c r="G51" s="103"/>
      <c r="H51" s="45"/>
      <c r="I51" s="104"/>
      <c r="J51" s="105"/>
      <c r="K51" s="48"/>
      <c r="L51" s="106"/>
      <c r="M51" s="104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hidden="1" x14ac:dyDescent="0.2">
      <c r="A52" s="30" t="s">
        <v>3</v>
      </c>
      <c r="B52" s="166"/>
      <c r="C52" s="167" t="s">
        <v>306</v>
      </c>
      <c r="D52" s="168"/>
      <c r="E52" s="159"/>
      <c r="F52" s="161" t="s">
        <v>308</v>
      </c>
      <c r="G52" s="162" t="s">
        <v>8</v>
      </c>
      <c r="H52" s="163"/>
      <c r="I52" s="164"/>
      <c r="J52" s="165"/>
      <c r="K52" s="58"/>
      <c r="L52" s="56"/>
      <c r="M52" s="56" t="s">
        <v>5149</v>
      </c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hidden="1" x14ac:dyDescent="0.2">
      <c r="A53" s="30" t="s">
        <v>3</v>
      </c>
      <c r="B53" s="166"/>
      <c r="C53" s="167" t="s">
        <v>307</v>
      </c>
      <c r="D53" s="168"/>
      <c r="E53" s="159"/>
      <c r="F53" s="161" t="s">
        <v>309</v>
      </c>
      <c r="G53" s="162" t="s">
        <v>8</v>
      </c>
      <c r="H53" s="163"/>
      <c r="I53" s="164"/>
      <c r="J53" s="165"/>
      <c r="K53" s="58"/>
      <c r="L53" s="56"/>
      <c r="M53" s="56" t="s">
        <v>5149</v>
      </c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ht="12" hidden="1" x14ac:dyDescent="0.2">
      <c r="A54" s="30" t="s">
        <v>55</v>
      </c>
      <c r="B54" s="150" t="s">
        <v>310</v>
      </c>
      <c r="C54" s="151"/>
      <c r="D54" s="52"/>
      <c r="E54" s="157"/>
      <c r="F54" s="43" t="s">
        <v>313</v>
      </c>
      <c r="G54" s="54"/>
      <c r="H54" s="55"/>
      <c r="I54" s="56"/>
      <c r="J54" s="57"/>
      <c r="K54" s="58"/>
      <c r="L54" s="56"/>
      <c r="M54" s="56" t="s">
        <v>5149</v>
      </c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hidden="1" x14ac:dyDescent="0.2">
      <c r="A55" s="30"/>
      <c r="B55" s="42"/>
      <c r="C55" s="51"/>
      <c r="D55" s="52"/>
      <c r="E55" s="51"/>
      <c r="F55" s="53"/>
      <c r="G55" s="103"/>
      <c r="H55" s="45"/>
      <c r="I55" s="104"/>
      <c r="J55" s="105"/>
      <c r="K55" s="48"/>
      <c r="L55" s="106"/>
      <c r="M55" s="104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ht="22.8" hidden="1" x14ac:dyDescent="0.2">
      <c r="A56" s="30" t="s">
        <v>3</v>
      </c>
      <c r="B56" s="166"/>
      <c r="C56" s="167" t="s">
        <v>311</v>
      </c>
      <c r="D56" s="168"/>
      <c r="E56" s="159"/>
      <c r="F56" s="161" t="s">
        <v>3748</v>
      </c>
      <c r="G56" s="162" t="s">
        <v>89</v>
      </c>
      <c r="H56" s="163"/>
      <c r="I56" s="164"/>
      <c r="J56" s="165"/>
      <c r="K56" s="58"/>
      <c r="L56" s="56"/>
      <c r="M56" s="56" t="s">
        <v>5149</v>
      </c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ht="22.8" hidden="1" x14ac:dyDescent="0.2">
      <c r="A57" s="30" t="s">
        <v>5106</v>
      </c>
      <c r="B57" s="166"/>
      <c r="C57" s="167" t="s">
        <v>312</v>
      </c>
      <c r="D57" s="168"/>
      <c r="E57" s="159"/>
      <c r="F57" s="161" t="s">
        <v>314</v>
      </c>
      <c r="G57" s="162" t="s">
        <v>14</v>
      </c>
      <c r="H57" s="163"/>
      <c r="I57" s="164"/>
      <c r="J57" s="165"/>
      <c r="K57" s="58"/>
      <c r="L57" s="56"/>
      <c r="M57" s="56" t="s">
        <v>5149</v>
      </c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ht="22.8" x14ac:dyDescent="0.2">
      <c r="A58" s="30" t="s">
        <v>7</v>
      </c>
      <c r="B58" s="155" t="s">
        <v>4424</v>
      </c>
      <c r="C58" s="151"/>
      <c r="D58" s="52"/>
      <c r="E58" s="157"/>
      <c r="F58" s="53" t="s">
        <v>315</v>
      </c>
      <c r="G58" s="54"/>
      <c r="H58" s="55"/>
      <c r="I58" s="56"/>
      <c r="J58" s="57"/>
      <c r="K58" s="58"/>
      <c r="L58" s="56"/>
      <c r="M58" s="56" t="s">
        <v>5149</v>
      </c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x14ac:dyDescent="0.2">
      <c r="A59" s="30"/>
      <c r="B59" s="42"/>
      <c r="C59" s="51"/>
      <c r="D59" s="52"/>
      <c r="E59" s="51"/>
      <c r="F59" s="53"/>
      <c r="G59" s="103"/>
      <c r="H59" s="45"/>
      <c r="I59" s="104"/>
      <c r="J59" s="105"/>
      <c r="K59" s="48"/>
      <c r="L59" s="106"/>
      <c r="M59" s="104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ht="12" x14ac:dyDescent="0.2">
      <c r="A60" s="30" t="s">
        <v>55</v>
      </c>
      <c r="B60" s="150"/>
      <c r="C60" s="151" t="s">
        <v>323</v>
      </c>
      <c r="D60" s="52"/>
      <c r="E60" s="157"/>
      <c r="F60" s="43" t="s">
        <v>4386</v>
      </c>
      <c r="G60" s="54"/>
      <c r="H60" s="55"/>
      <c r="I60" s="56"/>
      <c r="J60" s="57"/>
      <c r="K60" s="58"/>
      <c r="L60" s="56"/>
      <c r="M60" s="56" t="s">
        <v>5149</v>
      </c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x14ac:dyDescent="0.2">
      <c r="A61" s="30"/>
      <c r="B61" s="42"/>
      <c r="C61" s="51"/>
      <c r="D61" s="52"/>
      <c r="E61" s="51"/>
      <c r="F61" s="53"/>
      <c r="G61" s="103"/>
      <c r="H61" s="45"/>
      <c r="I61" s="104"/>
      <c r="J61" s="105"/>
      <c r="K61" s="48"/>
      <c r="L61" s="106"/>
      <c r="M61" s="104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ht="22.8" x14ac:dyDescent="0.2">
      <c r="A62" s="30" t="s">
        <v>56</v>
      </c>
      <c r="B62" s="155"/>
      <c r="C62" s="151" t="s">
        <v>326</v>
      </c>
      <c r="D62" s="52"/>
      <c r="E62" s="157"/>
      <c r="F62" s="53" t="s">
        <v>4388</v>
      </c>
      <c r="G62" s="54"/>
      <c r="H62" s="55"/>
      <c r="I62" s="56"/>
      <c r="J62" s="57"/>
      <c r="K62" s="58"/>
      <c r="L62" s="56"/>
      <c r="M62" s="56" t="s">
        <v>5149</v>
      </c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x14ac:dyDescent="0.2">
      <c r="A63" s="30"/>
      <c r="B63" s="42"/>
      <c r="C63" s="51"/>
      <c r="D63" s="52"/>
      <c r="E63" s="51"/>
      <c r="F63" s="53"/>
      <c r="G63" s="103"/>
      <c r="H63" s="45"/>
      <c r="I63" s="104"/>
      <c r="J63" s="105"/>
      <c r="K63" s="48"/>
      <c r="L63" s="106"/>
      <c r="M63" s="104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ht="22.8" x14ac:dyDescent="0.2">
      <c r="A64" s="30" t="s">
        <v>3</v>
      </c>
      <c r="B64" s="155"/>
      <c r="C64" s="151"/>
      <c r="D64" s="52" t="s">
        <v>3850</v>
      </c>
      <c r="E64" s="157"/>
      <c r="F64" s="53" t="s">
        <v>4425</v>
      </c>
      <c r="G64" s="54" t="s">
        <v>23</v>
      </c>
      <c r="H64" s="55"/>
      <c r="I64" s="56"/>
      <c r="J64" s="57"/>
      <c r="K64" s="58"/>
      <c r="L64" s="56">
        <v>4.5</v>
      </c>
      <c r="M64" s="56" t="s">
        <v>5149</v>
      </c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x14ac:dyDescent="0.2">
      <c r="A65" s="30"/>
      <c r="B65" s="42"/>
      <c r="C65" s="51"/>
      <c r="D65" s="52"/>
      <c r="E65" s="51"/>
      <c r="F65" s="53"/>
      <c r="G65" s="103"/>
      <c r="H65" s="45"/>
      <c r="I65" s="104"/>
      <c r="J65" s="105"/>
      <c r="K65" s="48"/>
      <c r="L65" s="106"/>
      <c r="M65" s="104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x14ac:dyDescent="0.2">
      <c r="A66" s="30"/>
      <c r="B66" s="42"/>
      <c r="C66" s="51"/>
      <c r="D66" s="52"/>
      <c r="E66" s="51"/>
      <c r="F66" s="53"/>
      <c r="G66" s="103"/>
      <c r="H66" s="45"/>
      <c r="I66" s="104"/>
      <c r="J66" s="105"/>
      <c r="K66" s="48"/>
      <c r="L66" s="106"/>
      <c r="M66" s="104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x14ac:dyDescent="0.2">
      <c r="A67" s="30"/>
      <c r="B67" s="42"/>
      <c r="C67" s="51"/>
      <c r="D67" s="52"/>
      <c r="E67" s="51"/>
      <c r="F67" s="53"/>
      <c r="G67" s="103"/>
      <c r="H67" s="45"/>
      <c r="I67" s="104"/>
      <c r="J67" s="105"/>
      <c r="K67" s="48"/>
      <c r="L67" s="106"/>
      <c r="M67" s="104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x14ac:dyDescent="0.2">
      <c r="A68" s="30"/>
      <c r="B68" s="42"/>
      <c r="C68" s="51"/>
      <c r="D68" s="52"/>
      <c r="E68" s="51"/>
      <c r="F68" s="53"/>
      <c r="G68" s="103"/>
      <c r="H68" s="45"/>
      <c r="I68" s="104"/>
      <c r="J68" s="105"/>
      <c r="K68" s="48"/>
      <c r="L68" s="106"/>
      <c r="M68" s="104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2" customFormat="1" x14ac:dyDescent="0.2">
      <c r="A69" s="30"/>
      <c r="B69" s="42"/>
      <c r="C69" s="51"/>
      <c r="D69" s="52"/>
      <c r="E69" s="51"/>
      <c r="F69" s="53"/>
      <c r="G69" s="103"/>
      <c r="H69" s="45"/>
      <c r="I69" s="104"/>
      <c r="J69" s="105"/>
      <c r="K69" s="48"/>
      <c r="L69" s="106"/>
      <c r="M69" s="104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</row>
    <row r="70" spans="1:113" s="112" customFormat="1" x14ac:dyDescent="0.2">
      <c r="A70" s="30"/>
      <c r="B70" s="42"/>
      <c r="C70" s="51"/>
      <c r="D70" s="52"/>
      <c r="E70" s="51"/>
      <c r="F70" s="53"/>
      <c r="G70" s="103"/>
      <c r="H70" s="45"/>
      <c r="I70" s="104"/>
      <c r="J70" s="105"/>
      <c r="K70" s="48"/>
      <c r="L70" s="106"/>
      <c r="M70" s="104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</row>
    <row r="71" spans="1:113" s="112" customFormat="1" x14ac:dyDescent="0.2">
      <c r="A71" s="30"/>
      <c r="B71" s="42"/>
      <c r="C71" s="51"/>
      <c r="D71" s="52"/>
      <c r="E71" s="51"/>
      <c r="F71" s="53"/>
      <c r="G71" s="103"/>
      <c r="H71" s="45"/>
      <c r="I71" s="104"/>
      <c r="J71" s="105"/>
      <c r="K71" s="48"/>
      <c r="L71" s="106"/>
      <c r="M71" s="104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</row>
    <row r="72" spans="1:113" s="112" customFormat="1" x14ac:dyDescent="0.2">
      <c r="A72" s="30"/>
      <c r="B72" s="42"/>
      <c r="C72" s="51"/>
      <c r="D72" s="52"/>
      <c r="E72" s="51"/>
      <c r="F72" s="53"/>
      <c r="G72" s="103"/>
      <c r="H72" s="45"/>
      <c r="I72" s="104"/>
      <c r="J72" s="105"/>
      <c r="K72" s="48"/>
      <c r="L72" s="106"/>
      <c r="M72" s="104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</row>
    <row r="73" spans="1:113" s="112" customFormat="1" x14ac:dyDescent="0.2">
      <c r="A73" s="30"/>
      <c r="B73" s="42"/>
      <c r="C73" s="51"/>
      <c r="D73" s="52"/>
      <c r="E73" s="51"/>
      <c r="F73" s="53"/>
      <c r="G73" s="103"/>
      <c r="H73" s="45"/>
      <c r="I73" s="104"/>
      <c r="J73" s="105"/>
      <c r="K73" s="48"/>
      <c r="L73" s="106"/>
      <c r="M73" s="104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</row>
    <row r="74" spans="1:113" s="112" customFormat="1" x14ac:dyDescent="0.2">
      <c r="A74" s="30"/>
      <c r="B74" s="42"/>
      <c r="C74" s="51"/>
      <c r="D74" s="52"/>
      <c r="E74" s="51"/>
      <c r="F74" s="53"/>
      <c r="G74" s="103"/>
      <c r="H74" s="45"/>
      <c r="I74" s="104"/>
      <c r="J74" s="105"/>
      <c r="K74" s="48"/>
      <c r="L74" s="106"/>
      <c r="M74" s="104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</row>
    <row r="75" spans="1:113" s="112" customFormat="1" x14ac:dyDescent="0.2">
      <c r="A75" s="30"/>
      <c r="B75" s="42"/>
      <c r="C75" s="51"/>
      <c r="D75" s="52"/>
      <c r="E75" s="51"/>
      <c r="F75" s="53"/>
      <c r="G75" s="103"/>
      <c r="H75" s="45"/>
      <c r="I75" s="104"/>
      <c r="J75" s="105"/>
      <c r="K75" s="48"/>
      <c r="L75" s="106"/>
      <c r="M75" s="104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</row>
    <row r="76" spans="1:113" s="112" customFormat="1" x14ac:dyDescent="0.2">
      <c r="A76" s="30"/>
      <c r="B76" s="42"/>
      <c r="C76" s="51"/>
      <c r="D76" s="52"/>
      <c r="E76" s="51"/>
      <c r="F76" s="53"/>
      <c r="G76" s="103"/>
      <c r="H76" s="45"/>
      <c r="I76" s="104"/>
      <c r="J76" s="105"/>
      <c r="K76" s="48"/>
      <c r="L76" s="106"/>
      <c r="M76" s="104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</row>
    <row r="77" spans="1:113" s="112" customFormat="1" x14ac:dyDescent="0.2">
      <c r="A77" s="30"/>
      <c r="B77" s="42"/>
      <c r="C77" s="51"/>
      <c r="D77" s="52"/>
      <c r="E77" s="51"/>
      <c r="F77" s="53"/>
      <c r="G77" s="103"/>
      <c r="H77" s="45"/>
      <c r="I77" s="104"/>
      <c r="J77" s="105"/>
      <c r="K77" s="48"/>
      <c r="L77" s="106"/>
      <c r="M77" s="104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</row>
    <row r="78" spans="1:113" s="112" customFormat="1" x14ac:dyDescent="0.2">
      <c r="A78" s="30"/>
      <c r="B78" s="42"/>
      <c r="C78" s="51"/>
      <c r="D78" s="52"/>
      <c r="E78" s="51"/>
      <c r="F78" s="53"/>
      <c r="G78" s="103"/>
      <c r="H78" s="45"/>
      <c r="I78" s="104"/>
      <c r="J78" s="105"/>
      <c r="K78" s="48"/>
      <c r="L78" s="106"/>
      <c r="M78" s="104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</row>
    <row r="79" spans="1:113" s="112" customFormat="1" x14ac:dyDescent="0.2">
      <c r="A79" s="30"/>
      <c r="B79" s="42"/>
      <c r="C79" s="51"/>
      <c r="D79" s="52"/>
      <c r="E79" s="51"/>
      <c r="F79" s="53"/>
      <c r="G79" s="103"/>
      <c r="H79" s="45"/>
      <c r="I79" s="104"/>
      <c r="J79" s="105"/>
      <c r="K79" s="48"/>
      <c r="L79" s="106"/>
      <c r="M79" s="104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</row>
    <row r="80" spans="1:113" s="110" customFormat="1" x14ac:dyDescent="0.2">
      <c r="A80" s="30" t="s">
        <v>4</v>
      </c>
      <c r="B80" s="83"/>
      <c r="C80" s="84"/>
      <c r="D80" s="84"/>
      <c r="E80" s="84"/>
      <c r="F80" s="85"/>
      <c r="G80" s="86"/>
      <c r="H80" s="87"/>
      <c r="I80" s="88"/>
      <c r="J80" s="89"/>
      <c r="K80" s="22"/>
      <c r="L80" s="67"/>
      <c r="M80" s="68"/>
      <c r="N80" s="109"/>
    </row>
    <row r="81" spans="1:14" s="110" customFormat="1" ht="12" x14ac:dyDescent="0.2">
      <c r="A81" s="30" t="s">
        <v>4</v>
      </c>
      <c r="B81" s="90" t="s">
        <v>3857</v>
      </c>
      <c r="C81" s="91"/>
      <c r="D81" s="91"/>
      <c r="E81" s="91"/>
      <c r="F81" s="92"/>
      <c r="G81" s="30"/>
      <c r="H81" s="93"/>
      <c r="I81" s="94"/>
      <c r="J81" s="198"/>
      <c r="K81" s="22"/>
      <c r="L81" s="72"/>
      <c r="M81" s="73">
        <v>0</v>
      </c>
      <c r="N81" s="109"/>
    </row>
    <row r="82" spans="1:14" s="110" customFormat="1" x14ac:dyDescent="0.2">
      <c r="A82" s="30" t="s">
        <v>4</v>
      </c>
      <c r="B82" s="96"/>
      <c r="C82" s="97"/>
      <c r="D82" s="97"/>
      <c r="E82" s="97"/>
      <c r="F82" s="98"/>
      <c r="G82" s="99"/>
      <c r="H82" s="100"/>
      <c r="I82" s="101"/>
      <c r="J82" s="102"/>
      <c r="K82" s="22"/>
      <c r="L82" s="81"/>
      <c r="M82" s="82"/>
      <c r="N82" s="109"/>
    </row>
  </sheetData>
  <autoFilter ref="G1:H82" xr:uid="{F5F766F5-5046-4D6D-89DA-4F6FE6E1281E}"/>
  <dataConsolidate link="1"/>
  <phoneticPr fontId="18" type="noConversion"/>
  <pageMargins left="0.59055118110236227" right="0.19685039370078741" top="0.3" bottom="0.24" header="0.19685039370078741" footer="0.19685039370078741"/>
  <pageSetup paperSize="9" firstPageNumber="11" fitToHeight="3" orientation="portrait" cellComments="atEnd" useFirstPageNumber="1" r:id="rId1"/>
  <headerFooter>
    <oddFooter>&amp;CPage &amp;P&amp;RPrint date: 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3">
    <tabColor rgb="FFFFFF00"/>
  </sheetPr>
  <dimension ref="A1:DI178"/>
  <sheetViews>
    <sheetView view="pageBreakPreview" topLeftCell="B1" zoomScaleNormal="75" zoomScaleSheetLayoutView="100" workbookViewId="0">
      <pane xSplit="7" ySplit="7" topLeftCell="I28" activePane="bottomRight" state="frozenSplit"/>
      <selection activeCell="M64" sqref="M64"/>
      <selection pane="topRight" activeCell="M64" sqref="M64"/>
      <selection pane="bottomLeft" activeCell="M64" sqref="M64"/>
      <selection pane="bottomRight" activeCell="N41" sqref="N40:N41"/>
    </sheetView>
  </sheetViews>
  <sheetFormatPr defaultColWidth="9.109375" defaultRowHeight="11.4" x14ac:dyDescent="0.2"/>
  <cols>
    <col min="1" max="1" width="10.44140625" style="113" hidden="1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4" width="11.6640625" style="116" bestFit="1" customWidth="1"/>
    <col min="15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4819</v>
      </c>
      <c r="C2" s="128" t="s">
        <v>51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SUBTOTAL(9,M$7:M1159)</f>
        <v>19331516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hidden="1" x14ac:dyDescent="0.2">
      <c r="A7" s="30"/>
      <c r="B7" s="42"/>
      <c r="C7" s="42"/>
      <c r="D7" s="42"/>
      <c r="E7" s="42"/>
      <c r="F7" s="43" t="s">
        <v>51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3480</v>
      </c>
      <c r="C8" s="151"/>
      <c r="D8" s="52"/>
      <c r="E8" s="157"/>
      <c r="F8" s="43" t="s">
        <v>3482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12" x14ac:dyDescent="0.25">
      <c r="A10" s="30" t="s">
        <v>4371</v>
      </c>
      <c r="B10" s="155"/>
      <c r="C10" s="151" t="s">
        <v>3481</v>
      </c>
      <c r="D10" s="52"/>
      <c r="E10" s="157"/>
      <c r="F10" s="53" t="s">
        <v>3483</v>
      </c>
      <c r="G10" s="54" t="s">
        <v>3902</v>
      </c>
      <c r="H10" s="55">
        <v>1300</v>
      </c>
      <c r="I10" s="56"/>
      <c r="J10" s="57"/>
      <c r="K10" s="58"/>
      <c r="L10" s="56">
        <v>1.75</v>
      </c>
      <c r="M10" s="56">
        <f>IF(ISNUMBER(H10),L10*H10,IF(ISNUMBER(J10),J10,IF(J10="RATE ONLY",LOWER("RATE ONLY")," ")))</f>
        <v>2275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/>
      <c r="B11" s="42"/>
      <c r="C11" s="51"/>
      <c r="D11" s="52"/>
      <c r="E11" s="51"/>
      <c r="F11" s="53"/>
      <c r="G11" s="103"/>
      <c r="H11" s="45"/>
      <c r="I11" s="104"/>
      <c r="J11" s="105"/>
      <c r="K11" s="48"/>
      <c r="L11" s="106"/>
      <c r="M11" s="104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12" x14ac:dyDescent="0.25">
      <c r="A12" s="30" t="s">
        <v>4371</v>
      </c>
      <c r="B12" s="155"/>
      <c r="C12" s="151" t="s">
        <v>3484</v>
      </c>
      <c r="D12" s="52"/>
      <c r="E12" s="157"/>
      <c r="F12" s="53" t="s">
        <v>3485</v>
      </c>
      <c r="G12" s="54" t="s">
        <v>3902</v>
      </c>
      <c r="H12" s="55">
        <v>4500</v>
      </c>
      <c r="I12" s="56"/>
      <c r="J12" s="57"/>
      <c r="K12" s="58"/>
      <c r="L12" s="56">
        <v>3.1</v>
      </c>
      <c r="M12" s="56">
        <f>IF(ISNUMBER(H12),L12*H12,IF(ISNUMBER(J12),J12,IF(J12="RATE ONLY",LOWER("RATE ONLY")," ")))</f>
        <v>13950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/>
      <c r="B13" s="42"/>
      <c r="C13" s="51"/>
      <c r="D13" s="52"/>
      <c r="E13" s="51"/>
      <c r="F13" s="53"/>
      <c r="G13" s="103"/>
      <c r="H13" s="45"/>
      <c r="I13" s="104"/>
      <c r="J13" s="105"/>
      <c r="K13" s="48"/>
      <c r="L13" s="106"/>
      <c r="M13" s="104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24" hidden="1" x14ac:dyDescent="0.2">
      <c r="A14" s="30" t="s">
        <v>55</v>
      </c>
      <c r="B14" s="150" t="s">
        <v>3486</v>
      </c>
      <c r="C14" s="151"/>
      <c r="D14" s="52"/>
      <c r="E14" s="157"/>
      <c r="F14" s="43" t="s">
        <v>3489</v>
      </c>
      <c r="G14" s="54"/>
      <c r="H14" s="55"/>
      <c r="I14" s="56"/>
      <c r="J14" s="57"/>
      <c r="K14" s="58"/>
      <c r="L14" s="56"/>
      <c r="M14" s="56" t="str">
        <f>IF(ISNUMBER(H14),L14*H14,IF(ISNUMBER(J14),J14,IF(J14="RATE ONLY",LOWER("RATE ONLY")," ")))</f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idden="1" x14ac:dyDescent="0.2">
      <c r="A15" s="30"/>
      <c r="B15" s="42"/>
      <c r="C15" s="51"/>
      <c r="D15" s="52"/>
      <c r="E15" s="51"/>
      <c r="F15" s="53"/>
      <c r="G15" s="103"/>
      <c r="H15" s="45"/>
      <c r="I15" s="104"/>
      <c r="J15" s="105"/>
      <c r="K15" s="48"/>
      <c r="L15" s="106"/>
      <c r="M15" s="104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idden="1" x14ac:dyDescent="0.2">
      <c r="A16" s="30" t="s">
        <v>4371</v>
      </c>
      <c r="B16" s="166"/>
      <c r="C16" s="167" t="s">
        <v>3487</v>
      </c>
      <c r="D16" s="168"/>
      <c r="E16" s="159"/>
      <c r="F16" s="161" t="s">
        <v>3490</v>
      </c>
      <c r="G16" s="162" t="s">
        <v>33</v>
      </c>
      <c r="H16" s="163"/>
      <c r="I16" s="164"/>
      <c r="J16" s="165"/>
      <c r="K16" s="58"/>
      <c r="L16" s="56"/>
      <c r="M16" s="56" t="str">
        <f t="shared" ref="M16:M17" si="0"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idden="1" x14ac:dyDescent="0.2">
      <c r="A17" s="30" t="s">
        <v>4371</v>
      </c>
      <c r="B17" s="166"/>
      <c r="C17" s="167" t="s">
        <v>3488</v>
      </c>
      <c r="D17" s="168"/>
      <c r="E17" s="159"/>
      <c r="F17" s="161" t="s">
        <v>3491</v>
      </c>
      <c r="G17" s="162" t="s">
        <v>33</v>
      </c>
      <c r="H17" s="163"/>
      <c r="I17" s="164"/>
      <c r="J17" s="165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12" x14ac:dyDescent="0.2">
      <c r="A18" s="30" t="s">
        <v>55</v>
      </c>
      <c r="B18" s="150" t="s">
        <v>3492</v>
      </c>
      <c r="C18" s="151"/>
      <c r="D18" s="52"/>
      <c r="E18" s="157"/>
      <c r="F18" s="43" t="s">
        <v>3495</v>
      </c>
      <c r="G18" s="54"/>
      <c r="H18" s="55"/>
      <c r="I18" s="56"/>
      <c r="J18" s="57"/>
      <c r="K18" s="58"/>
      <c r="L18" s="56"/>
      <c r="M18" s="56" t="str">
        <f>IF(ISNUMBER(H18),L18*H18,IF(ISNUMBER(J18),J18,IF(J18="RATE ONLY",LOWER("RATE ONLY")," ")))</f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x14ac:dyDescent="0.2">
      <c r="A19" s="30"/>
      <c r="B19" s="42"/>
      <c r="C19" s="51"/>
      <c r="D19" s="52"/>
      <c r="E19" s="51"/>
      <c r="F19" s="53"/>
      <c r="G19" s="103"/>
      <c r="H19" s="45"/>
      <c r="I19" s="104"/>
      <c r="J19" s="105"/>
      <c r="K19" s="48"/>
      <c r="L19" s="106"/>
      <c r="M19" s="104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x14ac:dyDescent="0.2">
      <c r="A20" s="30" t="s">
        <v>56</v>
      </c>
      <c r="B20" s="155"/>
      <c r="C20" s="151" t="s">
        <v>3493</v>
      </c>
      <c r="D20" s="52"/>
      <c r="E20" s="157"/>
      <c r="F20" s="53" t="s">
        <v>3496</v>
      </c>
      <c r="G20" s="54" t="s">
        <v>32</v>
      </c>
      <c r="H20" s="55">
        <v>5</v>
      </c>
      <c r="I20" s="56"/>
      <c r="J20" s="57"/>
      <c r="K20" s="58"/>
      <c r="L20" s="56">
        <v>2670</v>
      </c>
      <c r="M20" s="56">
        <f>IF(ISNUMBER(H20),L20*H20,IF(ISNUMBER(J20),J20,IF(J20="RATE ONLY",LOWER("RATE ONLY")," ")))</f>
        <v>13350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x14ac:dyDescent="0.2">
      <c r="A21" s="30"/>
      <c r="B21" s="42"/>
      <c r="C21" s="51"/>
      <c r="D21" s="52"/>
      <c r="E21" s="51"/>
      <c r="F21" s="53"/>
      <c r="G21" s="103"/>
      <c r="H21" s="45"/>
      <c r="I21" s="104"/>
      <c r="J21" s="105"/>
      <c r="K21" s="48"/>
      <c r="L21" s="106"/>
      <c r="M21" s="104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 t="s">
        <v>56</v>
      </c>
      <c r="B22" s="155"/>
      <c r="C22" s="151" t="s">
        <v>3494</v>
      </c>
      <c r="D22" s="52"/>
      <c r="E22" s="157"/>
      <c r="F22" s="53" t="s">
        <v>3497</v>
      </c>
      <c r="G22" s="54" t="s">
        <v>32</v>
      </c>
      <c r="H22" s="55">
        <v>140</v>
      </c>
      <c r="I22" s="56"/>
      <c r="J22" s="57"/>
      <c r="K22" s="58"/>
      <c r="L22" s="56">
        <v>2490</v>
      </c>
      <c r="M22" s="56">
        <f>IF(ISNUMBER(H22),L22*H22,IF(ISNUMBER(J22),J22,IF(J22="RATE ONLY",LOWER("RATE ONLY")," ")))</f>
        <v>348600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x14ac:dyDescent="0.2">
      <c r="A23" s="30"/>
      <c r="B23" s="42"/>
      <c r="C23" s="51"/>
      <c r="D23" s="52"/>
      <c r="E23" s="51"/>
      <c r="F23" s="53"/>
      <c r="G23" s="103"/>
      <c r="H23" s="45"/>
      <c r="I23" s="104"/>
      <c r="J23" s="105"/>
      <c r="K23" s="48"/>
      <c r="L23" s="106"/>
      <c r="M23" s="104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t="22.8" x14ac:dyDescent="0.2">
      <c r="A24" s="30" t="s">
        <v>56</v>
      </c>
      <c r="B24" s="155"/>
      <c r="C24" s="151" t="s">
        <v>3498</v>
      </c>
      <c r="D24" s="52"/>
      <c r="E24" s="157"/>
      <c r="F24" s="53" t="s">
        <v>3499</v>
      </c>
      <c r="G24" s="54"/>
      <c r="H24" s="55"/>
      <c r="I24" s="56"/>
      <c r="J24" s="57"/>
      <c r="K24" s="58"/>
      <c r="L24" s="56"/>
      <c r="M24" s="56" t="str">
        <f>IF(ISNUMBER(H24),L24*H24,IF(ISNUMBER(J24),J24,IF(J24="RATE ONLY",LOWER("RATE ONLY")," ")))</f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x14ac:dyDescent="0.2">
      <c r="A25" s="30"/>
      <c r="B25" s="42"/>
      <c r="C25" s="51"/>
      <c r="D25" s="52"/>
      <c r="E25" s="51"/>
      <c r="F25" s="53"/>
      <c r="G25" s="103"/>
      <c r="H25" s="45"/>
      <c r="I25" s="104"/>
      <c r="J25" s="105"/>
      <c r="K25" s="48"/>
      <c r="L25" s="106"/>
      <c r="M25" s="104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t="22.8" x14ac:dyDescent="0.2">
      <c r="A26" s="30" t="s">
        <v>3</v>
      </c>
      <c r="B26" s="155"/>
      <c r="C26" s="151"/>
      <c r="D26" s="52" t="s">
        <v>3850</v>
      </c>
      <c r="E26" s="157"/>
      <c r="F26" s="53" t="s">
        <v>4820</v>
      </c>
      <c r="G26" s="54" t="s">
        <v>8</v>
      </c>
      <c r="H26" s="55">
        <v>31350</v>
      </c>
      <c r="I26" s="56"/>
      <c r="J26" s="57"/>
      <c r="K26" s="58"/>
      <c r="L26" s="56">
        <v>65</v>
      </c>
      <c r="M26" s="56">
        <f>IF(ISNUMBER(H26),L26*H26,IF(ISNUMBER(J26),J26,IF(J26="RATE ONLY",LOWER("RATE ONLY")," ")))</f>
        <v>2037750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x14ac:dyDescent="0.2">
      <c r="A27" s="30"/>
      <c r="B27" s="42"/>
      <c r="C27" s="51"/>
      <c r="D27" s="52"/>
      <c r="E27" s="51"/>
      <c r="F27" s="53"/>
      <c r="G27" s="103"/>
      <c r="H27" s="45"/>
      <c r="I27" s="104"/>
      <c r="J27" s="105"/>
      <c r="K27" s="48"/>
      <c r="L27" s="106"/>
      <c r="M27" s="104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ht="22.8" x14ac:dyDescent="0.2">
      <c r="A28" s="30" t="s">
        <v>3</v>
      </c>
      <c r="B28" s="155"/>
      <c r="C28" s="151"/>
      <c r="D28" s="52" t="s">
        <v>3851</v>
      </c>
      <c r="E28" s="157"/>
      <c r="F28" s="53" t="s">
        <v>4821</v>
      </c>
      <c r="G28" s="54" t="s">
        <v>8</v>
      </c>
      <c r="H28" s="55">
        <v>200</v>
      </c>
      <c r="I28" s="56"/>
      <c r="J28" s="57"/>
      <c r="K28" s="58"/>
      <c r="L28" s="56">
        <v>155</v>
      </c>
      <c r="M28" s="56">
        <f>IF(ISNUMBER(H28),L28*H28,IF(ISNUMBER(J28),J28,IF(J28="RATE ONLY",LOWER("RATE ONLY")," ")))</f>
        <v>31000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x14ac:dyDescent="0.2">
      <c r="A29" s="30"/>
      <c r="B29" s="42"/>
      <c r="C29" s="51"/>
      <c r="D29" s="52"/>
      <c r="E29" s="51"/>
      <c r="F29" s="53"/>
      <c r="G29" s="103"/>
      <c r="H29" s="45"/>
      <c r="I29" s="104"/>
      <c r="J29" s="105"/>
      <c r="K29" s="48"/>
      <c r="L29" s="106"/>
      <c r="M29" s="104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ht="34.200000000000003" x14ac:dyDescent="0.2">
      <c r="A30" s="30" t="s">
        <v>56</v>
      </c>
      <c r="B30" s="155"/>
      <c r="C30" s="151" t="s">
        <v>3500</v>
      </c>
      <c r="D30" s="52"/>
      <c r="E30" s="157"/>
      <c r="F30" s="53" t="s">
        <v>3502</v>
      </c>
      <c r="G30" s="54" t="s">
        <v>8</v>
      </c>
      <c r="H30" s="55">
        <v>200800</v>
      </c>
      <c r="I30" s="56"/>
      <c r="J30" s="57"/>
      <c r="K30" s="58"/>
      <c r="L30" s="56">
        <v>45</v>
      </c>
      <c r="M30" s="56">
        <f>IF(ISNUMBER(H30),L30*H30,IF(ISNUMBER(J30),J30,IF(J30="RATE ONLY",LOWER("RATE ONLY")," ")))</f>
        <v>9036000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x14ac:dyDescent="0.2">
      <c r="A31" s="30"/>
      <c r="B31" s="42"/>
      <c r="C31" s="51"/>
      <c r="D31" s="52"/>
      <c r="E31" s="51"/>
      <c r="F31" s="53"/>
      <c r="G31" s="103"/>
      <c r="H31" s="45"/>
      <c r="I31" s="104"/>
      <c r="J31" s="105"/>
      <c r="K31" s="48"/>
      <c r="L31" s="106"/>
      <c r="M31" s="104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ht="22.8" x14ac:dyDescent="0.2">
      <c r="A32" s="30" t="s">
        <v>56</v>
      </c>
      <c r="B32" s="155"/>
      <c r="C32" s="151" t="s">
        <v>3501</v>
      </c>
      <c r="D32" s="52"/>
      <c r="E32" s="157"/>
      <c r="F32" s="53" t="s">
        <v>3503</v>
      </c>
      <c r="G32" s="54"/>
      <c r="H32" s="55"/>
      <c r="I32" s="56"/>
      <c r="J32" s="57"/>
      <c r="K32" s="58"/>
      <c r="L32" s="56"/>
      <c r="M32" s="56" t="str">
        <f>IF(ISNUMBER(H32),L32*H32,IF(ISNUMBER(J32),J32,IF(J32="RATE ONLY",LOWER("RATE ONLY")," ")))</f>
        <v xml:space="preserve"> 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x14ac:dyDescent="0.2">
      <c r="A33" s="30"/>
      <c r="B33" s="42"/>
      <c r="C33" s="51"/>
      <c r="D33" s="52"/>
      <c r="E33" s="51"/>
      <c r="F33" s="53"/>
      <c r="G33" s="103"/>
      <c r="H33" s="45"/>
      <c r="I33" s="104"/>
      <c r="J33" s="105"/>
      <c r="K33" s="48"/>
      <c r="L33" s="106"/>
      <c r="M33" s="104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x14ac:dyDescent="0.2">
      <c r="A34" s="30" t="s">
        <v>3</v>
      </c>
      <c r="B34" s="155"/>
      <c r="C34" s="151"/>
      <c r="D34" s="52" t="s">
        <v>3850</v>
      </c>
      <c r="E34" s="157"/>
      <c r="F34" s="53" t="s">
        <v>4822</v>
      </c>
      <c r="G34" s="54" t="s">
        <v>26</v>
      </c>
      <c r="H34" s="55">
        <v>44</v>
      </c>
      <c r="I34" s="56"/>
      <c r="J34" s="57"/>
      <c r="K34" s="58"/>
      <c r="L34" s="56">
        <v>945</v>
      </c>
      <c r="M34" s="56">
        <f>IF(ISNUMBER(H34),L34*H34,IF(ISNUMBER(J34),J34,IF(J34="RATE ONLY",LOWER("RATE ONLY")," ")))</f>
        <v>41580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x14ac:dyDescent="0.2">
      <c r="A35" s="30"/>
      <c r="B35" s="42"/>
      <c r="C35" s="51"/>
      <c r="D35" s="52"/>
      <c r="E35" s="51"/>
      <c r="F35" s="53"/>
      <c r="G35" s="103"/>
      <c r="H35" s="45"/>
      <c r="I35" s="104"/>
      <c r="J35" s="105"/>
      <c r="K35" s="48"/>
      <c r="L35" s="106"/>
      <c r="M35" s="104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x14ac:dyDescent="0.2">
      <c r="A36" s="30" t="s">
        <v>3</v>
      </c>
      <c r="B36" s="155"/>
      <c r="C36" s="151"/>
      <c r="D36" s="52" t="s">
        <v>3851</v>
      </c>
      <c r="E36" s="157"/>
      <c r="F36" s="53" t="s">
        <v>4823</v>
      </c>
      <c r="G36" s="54" t="s">
        <v>26</v>
      </c>
      <c r="H36" s="55">
        <v>44</v>
      </c>
      <c r="I36" s="56"/>
      <c r="J36" s="57"/>
      <c r="K36" s="58"/>
      <c r="L36" s="56">
        <v>5000</v>
      </c>
      <c r="M36" s="56">
        <f>IF(ISNUMBER(H36),L36*H36,IF(ISNUMBER(J36),J36,IF(J36="RATE ONLY",LOWER("RATE ONLY")," ")))</f>
        <v>220000</v>
      </c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x14ac:dyDescent="0.2">
      <c r="A37" s="30"/>
      <c r="B37" s="42"/>
      <c r="C37" s="51"/>
      <c r="D37" s="52"/>
      <c r="E37" s="51"/>
      <c r="F37" s="53"/>
      <c r="G37" s="103"/>
      <c r="H37" s="45"/>
      <c r="I37" s="104"/>
      <c r="J37" s="105"/>
      <c r="K37" s="48"/>
      <c r="L37" s="106"/>
      <c r="M37" s="104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x14ac:dyDescent="0.2">
      <c r="A38" s="30" t="s">
        <v>3</v>
      </c>
      <c r="B38" s="155"/>
      <c r="C38" s="151"/>
      <c r="D38" s="52" t="s">
        <v>3852</v>
      </c>
      <c r="E38" s="157"/>
      <c r="F38" s="53" t="s">
        <v>4824</v>
      </c>
      <c r="G38" s="54" t="s">
        <v>26</v>
      </c>
      <c r="H38" s="55">
        <v>15</v>
      </c>
      <c r="I38" s="56"/>
      <c r="J38" s="57"/>
      <c r="K38" s="58"/>
      <c r="L38" s="56">
        <v>4700</v>
      </c>
      <c r="M38" s="56">
        <f>IF(ISNUMBER(H38),L38*H38,IF(ISNUMBER(J38),J38,IF(J38="RATE ONLY",LOWER("RATE ONLY")," ")))</f>
        <v>70500</v>
      </c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x14ac:dyDescent="0.2">
      <c r="A39" s="30"/>
      <c r="B39" s="42"/>
      <c r="C39" s="51"/>
      <c r="D39" s="52"/>
      <c r="E39" s="51"/>
      <c r="F39" s="53"/>
      <c r="G39" s="103"/>
      <c r="H39" s="45"/>
      <c r="I39" s="104"/>
      <c r="J39" s="105"/>
      <c r="K39" s="48"/>
      <c r="L39" s="106"/>
      <c r="M39" s="104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x14ac:dyDescent="0.2">
      <c r="A40" s="30" t="s">
        <v>3</v>
      </c>
      <c r="B40" s="155"/>
      <c r="C40" s="151"/>
      <c r="D40" s="52" t="s">
        <v>3853</v>
      </c>
      <c r="E40" s="157"/>
      <c r="F40" s="53" t="s">
        <v>4825</v>
      </c>
      <c r="G40" s="54" t="s">
        <v>26</v>
      </c>
      <c r="H40" s="55">
        <v>22</v>
      </c>
      <c r="I40" s="56"/>
      <c r="J40" s="57"/>
      <c r="K40" s="58"/>
      <c r="L40" s="56">
        <v>4250</v>
      </c>
      <c r="M40" s="56">
        <f>IF(ISNUMBER(H40),L40*H40,IF(ISNUMBER(J40),J40,IF(J40="RATE ONLY",LOWER("RATE ONLY")," ")))</f>
        <v>93500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x14ac:dyDescent="0.2">
      <c r="A41" s="30"/>
      <c r="B41" s="42"/>
      <c r="C41" s="51"/>
      <c r="D41" s="52"/>
      <c r="E41" s="51"/>
      <c r="F41" s="53"/>
      <c r="G41" s="103"/>
      <c r="H41" s="45"/>
      <c r="I41" s="104"/>
      <c r="J41" s="105"/>
      <c r="K41" s="48"/>
      <c r="L41" s="106"/>
      <c r="M41" s="104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x14ac:dyDescent="0.2">
      <c r="A42" s="30" t="s">
        <v>3</v>
      </c>
      <c r="B42" s="155"/>
      <c r="C42" s="151"/>
      <c r="D42" s="52" t="s">
        <v>3854</v>
      </c>
      <c r="E42" s="157"/>
      <c r="F42" s="53" t="s">
        <v>4826</v>
      </c>
      <c r="G42" s="54" t="s">
        <v>26</v>
      </c>
      <c r="H42" s="55">
        <v>22</v>
      </c>
      <c r="I42" s="56"/>
      <c r="J42" s="57"/>
      <c r="K42" s="58"/>
      <c r="L42" s="56">
        <v>5450</v>
      </c>
      <c r="M42" s="56">
        <f>IF(ISNUMBER(H42),L42*H42,IF(ISNUMBER(J42),J42,IF(J42="RATE ONLY",LOWER("RATE ONLY")," ")))</f>
        <v>119900</v>
      </c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x14ac:dyDescent="0.2">
      <c r="A43" s="30"/>
      <c r="B43" s="42"/>
      <c r="C43" s="51"/>
      <c r="D43" s="52"/>
      <c r="E43" s="51"/>
      <c r="F43" s="53"/>
      <c r="G43" s="103"/>
      <c r="H43" s="45"/>
      <c r="I43" s="104"/>
      <c r="J43" s="105"/>
      <c r="K43" s="48"/>
      <c r="L43" s="106"/>
      <c r="M43" s="104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x14ac:dyDescent="0.2">
      <c r="A44" s="30" t="s">
        <v>3</v>
      </c>
      <c r="B44" s="155"/>
      <c r="C44" s="151"/>
      <c r="D44" s="52" t="s">
        <v>3855</v>
      </c>
      <c r="E44" s="157"/>
      <c r="F44" s="53" t="s">
        <v>4837</v>
      </c>
      <c r="G44" s="54" t="s">
        <v>26</v>
      </c>
      <c r="H44" s="55">
        <v>22</v>
      </c>
      <c r="I44" s="56"/>
      <c r="J44" s="57"/>
      <c r="K44" s="58"/>
      <c r="L44" s="56">
        <v>6150</v>
      </c>
      <c r="M44" s="56">
        <f>IF(ISNUMBER(H44),L44*H44,IF(ISNUMBER(J44),J44,IF(J44="RATE ONLY",LOWER("RATE ONLY")," ")))</f>
        <v>135300</v>
      </c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x14ac:dyDescent="0.2">
      <c r="A45" s="30"/>
      <c r="B45" s="42"/>
      <c r="C45" s="51"/>
      <c r="D45" s="52"/>
      <c r="E45" s="51"/>
      <c r="F45" s="53"/>
      <c r="G45" s="103"/>
      <c r="H45" s="45"/>
      <c r="I45" s="104"/>
      <c r="J45" s="105"/>
      <c r="K45" s="48"/>
      <c r="L45" s="106"/>
      <c r="M45" s="104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x14ac:dyDescent="0.2">
      <c r="A46" s="30" t="s">
        <v>3</v>
      </c>
      <c r="B46" s="155"/>
      <c r="C46" s="151"/>
      <c r="D46" s="52" t="s">
        <v>3856</v>
      </c>
      <c r="E46" s="157"/>
      <c r="F46" s="53" t="s">
        <v>4838</v>
      </c>
      <c r="G46" s="54" t="s">
        <v>26</v>
      </c>
      <c r="H46" s="55">
        <v>7</v>
      </c>
      <c r="I46" s="56"/>
      <c r="J46" s="57"/>
      <c r="K46" s="58"/>
      <c r="L46" s="56">
        <v>5900</v>
      </c>
      <c r="M46" s="56">
        <f>IF(ISNUMBER(H46),L46*H46,IF(ISNUMBER(J46),J46,IF(J46="RATE ONLY",LOWER("RATE ONLY")," ")))</f>
        <v>41300</v>
      </c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x14ac:dyDescent="0.2">
      <c r="A47" s="30"/>
      <c r="B47" s="42"/>
      <c r="C47" s="51"/>
      <c r="D47" s="52"/>
      <c r="E47" s="51"/>
      <c r="F47" s="53"/>
      <c r="G47" s="103"/>
      <c r="H47" s="45"/>
      <c r="I47" s="104"/>
      <c r="J47" s="105"/>
      <c r="K47" s="48"/>
      <c r="L47" s="106"/>
      <c r="M47" s="104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x14ac:dyDescent="0.2">
      <c r="A48" s="30" t="s">
        <v>3</v>
      </c>
      <c r="B48" s="155"/>
      <c r="C48" s="151"/>
      <c r="D48" s="52" t="s">
        <v>3865</v>
      </c>
      <c r="E48" s="157"/>
      <c r="F48" s="53" t="s">
        <v>4839</v>
      </c>
      <c r="G48" s="54" t="s">
        <v>26</v>
      </c>
      <c r="H48" s="55">
        <v>5</v>
      </c>
      <c r="I48" s="56"/>
      <c r="J48" s="57"/>
      <c r="K48" s="58"/>
      <c r="L48" s="56">
        <v>5900</v>
      </c>
      <c r="M48" s="56">
        <f>IF(ISNUMBER(H48),L48*H48,IF(ISNUMBER(J48),J48,IF(J48="RATE ONLY",LOWER("RATE ONLY")," ")))</f>
        <v>29500</v>
      </c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x14ac:dyDescent="0.2">
      <c r="A49" s="30"/>
      <c r="B49" s="42"/>
      <c r="C49" s="51"/>
      <c r="D49" s="52"/>
      <c r="E49" s="51"/>
      <c r="F49" s="53"/>
      <c r="G49" s="103"/>
      <c r="H49" s="45"/>
      <c r="I49" s="104"/>
      <c r="J49" s="105"/>
      <c r="K49" s="48"/>
      <c r="L49" s="106"/>
      <c r="M49" s="104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ht="12" x14ac:dyDescent="0.2">
      <c r="A50" s="30" t="s">
        <v>55</v>
      </c>
      <c r="B50" s="150" t="s">
        <v>3504</v>
      </c>
      <c r="C50" s="151"/>
      <c r="D50" s="52"/>
      <c r="E50" s="157"/>
      <c r="F50" s="43" t="s">
        <v>3508</v>
      </c>
      <c r="G50" s="54"/>
      <c r="H50" s="55"/>
      <c r="I50" s="56"/>
      <c r="J50" s="57"/>
      <c r="K50" s="58"/>
      <c r="L50" s="56"/>
      <c r="M50" s="56" t="str">
        <f>IF(ISNUMBER(H50),L50*H50,IF(ISNUMBER(J50),J50,IF(J50="RATE ONLY",LOWER("RATE ONLY")," ")))</f>
        <v xml:space="preserve"> </v>
      </c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x14ac:dyDescent="0.2">
      <c r="A51" s="30"/>
      <c r="B51" s="42"/>
      <c r="C51" s="51"/>
      <c r="D51" s="52"/>
      <c r="E51" s="51"/>
      <c r="F51" s="53"/>
      <c r="G51" s="103"/>
      <c r="H51" s="45"/>
      <c r="I51" s="104"/>
      <c r="J51" s="105"/>
      <c r="K51" s="48"/>
      <c r="L51" s="106"/>
      <c r="M51" s="104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ht="22.8" hidden="1" x14ac:dyDescent="0.2">
      <c r="A52" s="30" t="s">
        <v>56</v>
      </c>
      <c r="B52" s="155"/>
      <c r="C52" s="151" t="s">
        <v>3505</v>
      </c>
      <c r="D52" s="52"/>
      <c r="E52" s="157"/>
      <c r="F52" s="53" t="s">
        <v>4120</v>
      </c>
      <c r="G52" s="54" t="s">
        <v>32</v>
      </c>
      <c r="H52" s="55"/>
      <c r="I52" s="56"/>
      <c r="J52" s="57"/>
      <c r="K52" s="58"/>
      <c r="L52" s="56"/>
      <c r="M52" s="56" t="str">
        <f>IF(ISNUMBER(H52),L52*H52,IF(ISNUMBER(J52),J52,IF(J52="RATE ONLY",LOWER("RATE ONLY")," ")))</f>
        <v xml:space="preserve"> </v>
      </c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hidden="1" x14ac:dyDescent="0.2">
      <c r="A53" s="30"/>
      <c r="B53" s="42"/>
      <c r="C53" s="51"/>
      <c r="D53" s="52"/>
      <c r="E53" s="51"/>
      <c r="F53" s="53"/>
      <c r="G53" s="103"/>
      <c r="H53" s="45"/>
      <c r="I53" s="104"/>
      <c r="J53" s="105"/>
      <c r="K53" s="48"/>
      <c r="L53" s="106"/>
      <c r="M53" s="104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x14ac:dyDescent="0.2">
      <c r="A54" s="30" t="s">
        <v>56</v>
      </c>
      <c r="B54" s="155"/>
      <c r="C54" s="151" t="s">
        <v>3506</v>
      </c>
      <c r="D54" s="52"/>
      <c r="E54" s="157"/>
      <c r="F54" s="53" t="s">
        <v>3509</v>
      </c>
      <c r="G54" s="54"/>
      <c r="H54" s="55"/>
      <c r="I54" s="56"/>
      <c r="J54" s="57"/>
      <c r="K54" s="58"/>
      <c r="L54" s="56"/>
      <c r="M54" s="56" t="str">
        <f>IF(ISNUMBER(H54),L54*H54,IF(ISNUMBER(J54),J54,IF(J54="RATE ONLY",LOWER("RATE ONLY")," ")))</f>
        <v xml:space="preserve"> </v>
      </c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x14ac:dyDescent="0.2">
      <c r="A55" s="30"/>
      <c r="B55" s="42"/>
      <c r="C55" s="51"/>
      <c r="D55" s="52"/>
      <c r="E55" s="51"/>
      <c r="F55" s="53"/>
      <c r="G55" s="103"/>
      <c r="H55" s="45"/>
      <c r="I55" s="104"/>
      <c r="J55" s="105"/>
      <c r="K55" s="48"/>
      <c r="L55" s="106"/>
      <c r="M55" s="104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ht="12" x14ac:dyDescent="0.25">
      <c r="A56" s="30" t="s">
        <v>3</v>
      </c>
      <c r="B56" s="155"/>
      <c r="C56" s="151"/>
      <c r="D56" s="52" t="s">
        <v>3850</v>
      </c>
      <c r="E56" s="157"/>
      <c r="F56" s="53" t="s">
        <v>4840</v>
      </c>
      <c r="G56" s="54" t="s">
        <v>3902</v>
      </c>
      <c r="H56" s="55">
        <v>50500</v>
      </c>
      <c r="I56" s="56"/>
      <c r="J56" s="57"/>
      <c r="K56" s="58"/>
      <c r="L56" s="56">
        <v>29.5</v>
      </c>
      <c r="M56" s="56">
        <f>IF(ISNUMBER(H56),L56*H56,IF(ISNUMBER(J56),J56,IF(J56="RATE ONLY",LOWER("RATE ONLY")," ")))</f>
        <v>1489750</v>
      </c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x14ac:dyDescent="0.2">
      <c r="A57" s="30"/>
      <c r="B57" s="42"/>
      <c r="C57" s="51"/>
      <c r="D57" s="52"/>
      <c r="E57" s="51"/>
      <c r="F57" s="53"/>
      <c r="G57" s="103"/>
      <c r="H57" s="45"/>
      <c r="I57" s="104"/>
      <c r="J57" s="105"/>
      <c r="K57" s="48"/>
      <c r="L57" s="106"/>
      <c r="M57" s="104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ht="12" x14ac:dyDescent="0.25">
      <c r="A58" s="30" t="s">
        <v>3</v>
      </c>
      <c r="B58" s="155"/>
      <c r="C58" s="151"/>
      <c r="D58" s="52" t="s">
        <v>3851</v>
      </c>
      <c r="E58" s="157"/>
      <c r="F58" s="53" t="s">
        <v>4827</v>
      </c>
      <c r="G58" s="54" t="s">
        <v>3902</v>
      </c>
      <c r="H58" s="55">
        <v>230</v>
      </c>
      <c r="I58" s="56"/>
      <c r="J58" s="57"/>
      <c r="K58" s="58"/>
      <c r="L58" s="56">
        <v>21.2</v>
      </c>
      <c r="M58" s="56">
        <f>IF(ISNUMBER(H58),L58*H58,IF(ISNUMBER(J58),J58,IF(J58="RATE ONLY",LOWER("RATE ONLY")," ")))</f>
        <v>4876</v>
      </c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x14ac:dyDescent="0.2">
      <c r="A59" s="30"/>
      <c r="B59" s="42"/>
      <c r="C59" s="51"/>
      <c r="D59" s="52"/>
      <c r="E59" s="51"/>
      <c r="F59" s="53"/>
      <c r="G59" s="103"/>
      <c r="H59" s="45"/>
      <c r="I59" s="104"/>
      <c r="J59" s="105"/>
      <c r="K59" s="48"/>
      <c r="L59" s="106"/>
      <c r="M59" s="104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x14ac:dyDescent="0.2">
      <c r="A60" s="30" t="s">
        <v>10</v>
      </c>
      <c r="B60" s="60"/>
      <c r="C60" s="61"/>
      <c r="D60" s="61"/>
      <c r="E60" s="61"/>
      <c r="F60" s="62"/>
      <c r="G60" s="63"/>
      <c r="H60" s="64"/>
      <c r="I60" s="65"/>
      <c r="J60" s="66"/>
      <c r="K60" s="22"/>
      <c r="L60" s="67"/>
      <c r="M60" s="68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x14ac:dyDescent="0.2">
      <c r="A61" s="30" t="s">
        <v>10</v>
      </c>
      <c r="B61" s="69" t="s">
        <v>11</v>
      </c>
      <c r="C61" s="70"/>
      <c r="D61" s="70"/>
      <c r="E61" s="70"/>
      <c r="F61" s="29"/>
      <c r="G61" s="41"/>
      <c r="H61" s="59"/>
      <c r="I61" s="71"/>
      <c r="J61" s="197"/>
      <c r="K61" s="22"/>
      <c r="L61" s="72"/>
      <c r="M61" s="73">
        <f>SUBTOTAL(9,M$7:M59)</f>
        <v>13729131</v>
      </c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x14ac:dyDescent="0.2">
      <c r="A62" s="30" t="s">
        <v>10</v>
      </c>
      <c r="B62" s="74"/>
      <c r="C62" s="75"/>
      <c r="D62" s="75"/>
      <c r="E62" s="75"/>
      <c r="F62" s="76"/>
      <c r="G62" s="77"/>
      <c r="H62" s="78"/>
      <c r="I62" s="79"/>
      <c r="J62" s="80"/>
      <c r="K62" s="22"/>
      <c r="L62" s="81"/>
      <c r="M62" s="82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x14ac:dyDescent="0.2">
      <c r="A63" s="30" t="s">
        <v>10</v>
      </c>
      <c r="B63" s="60"/>
      <c r="C63" s="61"/>
      <c r="D63" s="61"/>
      <c r="E63" s="61"/>
      <c r="F63" s="62"/>
      <c r="G63" s="63"/>
      <c r="H63" s="64"/>
      <c r="I63" s="65"/>
      <c r="J63" s="66"/>
      <c r="K63" s="22"/>
      <c r="L63" s="67"/>
      <c r="M63" s="68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x14ac:dyDescent="0.2">
      <c r="A64" s="30" t="s">
        <v>10</v>
      </c>
      <c r="B64" s="69" t="s">
        <v>12</v>
      </c>
      <c r="C64" s="70"/>
      <c r="D64" s="70"/>
      <c r="E64" s="70"/>
      <c r="F64" s="29"/>
      <c r="G64" s="41"/>
      <c r="H64" s="59"/>
      <c r="I64" s="71"/>
      <c r="J64" s="197"/>
      <c r="K64" s="22"/>
      <c r="L64" s="72"/>
      <c r="M64" s="73">
        <f>SUBTOTAL(9,M$7:M62)</f>
        <v>13729131</v>
      </c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x14ac:dyDescent="0.2">
      <c r="A65" s="30" t="s">
        <v>10</v>
      </c>
      <c r="B65" s="74"/>
      <c r="C65" s="75"/>
      <c r="D65" s="75"/>
      <c r="E65" s="75"/>
      <c r="F65" s="76"/>
      <c r="G65" s="77"/>
      <c r="H65" s="78"/>
      <c r="I65" s="79"/>
      <c r="J65" s="80"/>
      <c r="K65" s="22"/>
      <c r="L65" s="81"/>
      <c r="M65" s="82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x14ac:dyDescent="0.2">
      <c r="A66" s="30" t="s">
        <v>56</v>
      </c>
      <c r="B66" s="155"/>
      <c r="C66" s="151" t="s">
        <v>3507</v>
      </c>
      <c r="D66" s="52"/>
      <c r="E66" s="157"/>
      <c r="F66" s="53" t="s">
        <v>3510</v>
      </c>
      <c r="G66" s="54"/>
      <c r="H66" s="55"/>
      <c r="I66" s="56"/>
      <c r="J66" s="57"/>
      <c r="K66" s="58"/>
      <c r="L66" s="56"/>
      <c r="M66" s="56" t="str">
        <f>IF(ISNUMBER(H66),L66*H66,IF(ISNUMBER(J66),J66,IF(J66="RATE ONLY",LOWER("RATE ONLY")," ")))</f>
        <v xml:space="preserve"> </v>
      </c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x14ac:dyDescent="0.2">
      <c r="A67" s="30"/>
      <c r="B67" s="42"/>
      <c r="C67" s="51"/>
      <c r="D67" s="52"/>
      <c r="E67" s="51"/>
      <c r="F67" s="53"/>
      <c r="G67" s="103"/>
      <c r="H67" s="45"/>
      <c r="I67" s="104"/>
      <c r="J67" s="105"/>
      <c r="K67" s="48"/>
      <c r="L67" s="106"/>
      <c r="M67" s="104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ht="22.8" x14ac:dyDescent="0.2">
      <c r="A68" s="30" t="s">
        <v>3</v>
      </c>
      <c r="B68" s="155"/>
      <c r="C68" s="151"/>
      <c r="D68" s="52" t="s">
        <v>3850</v>
      </c>
      <c r="E68" s="157"/>
      <c r="F68" s="53" t="s">
        <v>4828</v>
      </c>
      <c r="G68" s="54" t="s">
        <v>29</v>
      </c>
      <c r="H68" s="55">
        <v>5900</v>
      </c>
      <c r="I68" s="56"/>
      <c r="J68" s="57"/>
      <c r="K68" s="58"/>
      <c r="L68" s="56">
        <v>85</v>
      </c>
      <c r="M68" s="56">
        <f>IF(ISNUMBER(H68),L68*H68,IF(ISNUMBER(J68),J68,IF(J68="RATE ONLY",LOWER("RATE ONLY")," ")))</f>
        <v>501500</v>
      </c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2" customFormat="1" x14ac:dyDescent="0.2">
      <c r="A69" s="30"/>
      <c r="B69" s="42"/>
      <c r="C69" s="51"/>
      <c r="D69" s="52"/>
      <c r="E69" s="51"/>
      <c r="F69" s="53"/>
      <c r="G69" s="103"/>
      <c r="H69" s="45"/>
      <c r="I69" s="104"/>
      <c r="J69" s="105"/>
      <c r="K69" s="48"/>
      <c r="L69" s="106"/>
      <c r="M69" s="104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</row>
    <row r="70" spans="1:113" s="112" customFormat="1" x14ac:dyDescent="0.2">
      <c r="A70" s="30" t="s">
        <v>3</v>
      </c>
      <c r="B70" s="155"/>
      <c r="C70" s="151"/>
      <c r="D70" s="52" t="s">
        <v>3851</v>
      </c>
      <c r="E70" s="157"/>
      <c r="F70" s="53" t="s">
        <v>4829</v>
      </c>
      <c r="G70" s="54" t="s">
        <v>29</v>
      </c>
      <c r="H70" s="55">
        <v>5900</v>
      </c>
      <c r="I70" s="56"/>
      <c r="J70" s="57"/>
      <c r="K70" s="58"/>
      <c r="L70" s="56">
        <v>4</v>
      </c>
      <c r="M70" s="56">
        <f>IF(ISNUMBER(H70),L70*H70,IF(ISNUMBER(J70),J70,IF(J70="RATE ONLY",LOWER("RATE ONLY")," ")))</f>
        <v>23600</v>
      </c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</row>
    <row r="71" spans="1:113" s="112" customFormat="1" x14ac:dyDescent="0.2">
      <c r="A71" s="30"/>
      <c r="B71" s="42"/>
      <c r="C71" s="51"/>
      <c r="D71" s="52"/>
      <c r="E71" s="51"/>
      <c r="F71" s="53"/>
      <c r="G71" s="103"/>
      <c r="H71" s="45"/>
      <c r="I71" s="104"/>
      <c r="J71" s="105"/>
      <c r="K71" s="48"/>
      <c r="L71" s="106"/>
      <c r="M71" s="104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</row>
    <row r="72" spans="1:113" s="112" customFormat="1" x14ac:dyDescent="0.2">
      <c r="A72" s="30" t="s">
        <v>3</v>
      </c>
      <c r="B72" s="155"/>
      <c r="C72" s="151"/>
      <c r="D72" s="52" t="s">
        <v>3852</v>
      </c>
      <c r="E72" s="157"/>
      <c r="F72" s="53" t="s">
        <v>4830</v>
      </c>
      <c r="G72" s="54" t="s">
        <v>32</v>
      </c>
      <c r="H72" s="55">
        <v>140</v>
      </c>
      <c r="I72" s="56"/>
      <c r="J72" s="57"/>
      <c r="K72" s="58"/>
      <c r="L72" s="56">
        <v>2940</v>
      </c>
      <c r="M72" s="56">
        <f>IF(ISNUMBER(H72),L72*H72,IF(ISNUMBER(J72),J72,IF(J72="RATE ONLY",LOWER("RATE ONLY")," ")))</f>
        <v>411600</v>
      </c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</row>
    <row r="73" spans="1:113" s="112" customFormat="1" x14ac:dyDescent="0.2">
      <c r="A73" s="30"/>
      <c r="B73" s="42"/>
      <c r="C73" s="51"/>
      <c r="D73" s="52"/>
      <c r="E73" s="51"/>
      <c r="F73" s="53"/>
      <c r="G73" s="103"/>
      <c r="H73" s="45"/>
      <c r="I73" s="104"/>
      <c r="J73" s="105"/>
      <c r="K73" s="48"/>
      <c r="L73" s="106"/>
      <c r="M73" s="104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</row>
    <row r="74" spans="1:113" s="112" customFormat="1" ht="22.8" hidden="1" x14ac:dyDescent="0.2">
      <c r="A74" s="30" t="s">
        <v>56</v>
      </c>
      <c r="B74" s="155"/>
      <c r="C74" s="151" t="s">
        <v>3511</v>
      </c>
      <c r="D74" s="52"/>
      <c r="E74" s="157"/>
      <c r="F74" s="53" t="s">
        <v>3513</v>
      </c>
      <c r="G74" s="54" t="s">
        <v>32</v>
      </c>
      <c r="H74" s="55"/>
      <c r="I74" s="56"/>
      <c r="J74" s="57"/>
      <c r="K74" s="58"/>
      <c r="L74" s="56"/>
      <c r="M74" s="56" t="str">
        <f>IF(ISNUMBER(H74),L74*H74,IF(ISNUMBER(J74),J74,IF(J74="RATE ONLY",LOWER("RATE ONLY")," ")))</f>
        <v xml:space="preserve"> </v>
      </c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</row>
    <row r="75" spans="1:113" s="112" customFormat="1" hidden="1" x14ac:dyDescent="0.2">
      <c r="A75" s="30"/>
      <c r="B75" s="42"/>
      <c r="C75" s="51"/>
      <c r="D75" s="52"/>
      <c r="E75" s="51"/>
      <c r="F75" s="53"/>
      <c r="G75" s="103"/>
      <c r="H75" s="45"/>
      <c r="I75" s="104"/>
      <c r="J75" s="105"/>
      <c r="K75" s="48"/>
      <c r="L75" s="106"/>
      <c r="M75" s="104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</row>
    <row r="76" spans="1:113" s="112" customFormat="1" ht="12" x14ac:dyDescent="0.25">
      <c r="A76" s="30" t="s">
        <v>56</v>
      </c>
      <c r="B76" s="155"/>
      <c r="C76" s="151" t="s">
        <v>3512</v>
      </c>
      <c r="D76" s="52"/>
      <c r="E76" s="157"/>
      <c r="F76" s="53" t="s">
        <v>3514</v>
      </c>
      <c r="G76" s="54" t="s">
        <v>3902</v>
      </c>
      <c r="H76" s="55">
        <v>1000</v>
      </c>
      <c r="I76" s="56"/>
      <c r="J76" s="57"/>
      <c r="K76" s="58"/>
      <c r="L76" s="56">
        <v>2.4</v>
      </c>
      <c r="M76" s="56">
        <f>IF(ISNUMBER(H76),L76*H76,IF(ISNUMBER(J76),J76,IF(J76="RATE ONLY",LOWER("RATE ONLY")," ")))</f>
        <v>2400</v>
      </c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</row>
    <row r="77" spans="1:113" s="112" customFormat="1" x14ac:dyDescent="0.2">
      <c r="A77" s="30"/>
      <c r="B77" s="42"/>
      <c r="C77" s="51"/>
      <c r="D77" s="52"/>
      <c r="E77" s="51"/>
      <c r="F77" s="53"/>
      <c r="G77" s="103"/>
      <c r="H77" s="45"/>
      <c r="I77" s="104"/>
      <c r="J77" s="105"/>
      <c r="K77" s="48"/>
      <c r="L77" s="106"/>
      <c r="M77" s="104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</row>
    <row r="78" spans="1:113" s="112" customFormat="1" hidden="1" x14ac:dyDescent="0.2">
      <c r="A78" s="30" t="s">
        <v>56</v>
      </c>
      <c r="B78" s="155"/>
      <c r="C78" s="151" t="s">
        <v>3515</v>
      </c>
      <c r="D78" s="52"/>
      <c r="E78" s="157"/>
      <c r="F78" s="53" t="s">
        <v>4121</v>
      </c>
      <c r="G78" s="54"/>
      <c r="H78" s="55"/>
      <c r="I78" s="56"/>
      <c r="J78" s="57"/>
      <c r="K78" s="58"/>
      <c r="L78" s="56"/>
      <c r="M78" s="56" t="str">
        <f>IF(ISNUMBER(H78),L78*H78,IF(ISNUMBER(J78),J78,IF(J78="RATE ONLY",LOWER("RATE ONLY")," ")))</f>
        <v xml:space="preserve"> </v>
      </c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</row>
    <row r="79" spans="1:113" s="112" customFormat="1" hidden="1" x14ac:dyDescent="0.2">
      <c r="A79" s="30"/>
      <c r="B79" s="42"/>
      <c r="C79" s="51"/>
      <c r="D79" s="52"/>
      <c r="E79" s="51"/>
      <c r="F79" s="53"/>
      <c r="G79" s="103"/>
      <c r="H79" s="45"/>
      <c r="I79" s="104"/>
      <c r="J79" s="105"/>
      <c r="K79" s="48"/>
      <c r="L79" s="106"/>
      <c r="M79" s="104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</row>
    <row r="80" spans="1:113" s="112" customFormat="1" ht="24" x14ac:dyDescent="0.2">
      <c r="A80" s="30" t="s">
        <v>55</v>
      </c>
      <c r="B80" s="150" t="s">
        <v>3516</v>
      </c>
      <c r="C80" s="151"/>
      <c r="D80" s="52"/>
      <c r="E80" s="157"/>
      <c r="F80" s="43" t="s">
        <v>3517</v>
      </c>
      <c r="G80" s="54" t="s">
        <v>3518</v>
      </c>
      <c r="H80" s="55">
        <v>1700</v>
      </c>
      <c r="I80" s="56"/>
      <c r="J80" s="57"/>
      <c r="K80" s="58"/>
      <c r="L80" s="56">
        <v>40</v>
      </c>
      <c r="M80" s="56">
        <f>IF(ISNUMBER(H80),L80*H80,IF(ISNUMBER(J80),J80,IF(J80="RATE ONLY",LOWER("RATE ONLY")," ")))</f>
        <v>68000</v>
      </c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</row>
    <row r="81" spans="1:113" s="112" customFormat="1" x14ac:dyDescent="0.2">
      <c r="A81" s="30"/>
      <c r="B81" s="42"/>
      <c r="C81" s="51"/>
      <c r="D81" s="52"/>
      <c r="E81" s="51"/>
      <c r="F81" s="53"/>
      <c r="G81" s="103"/>
      <c r="H81" s="45"/>
      <c r="I81" s="104"/>
      <c r="J81" s="105"/>
      <c r="K81" s="48"/>
      <c r="L81" s="106"/>
      <c r="M81" s="104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</row>
    <row r="82" spans="1:113" s="112" customFormat="1" ht="24" x14ac:dyDescent="0.2">
      <c r="A82" s="30" t="s">
        <v>55</v>
      </c>
      <c r="B82" s="150" t="s">
        <v>3519</v>
      </c>
      <c r="C82" s="151"/>
      <c r="D82" s="52"/>
      <c r="E82" s="157"/>
      <c r="F82" s="43" t="s">
        <v>3520</v>
      </c>
      <c r="G82" s="54" t="s">
        <v>3518</v>
      </c>
      <c r="H82" s="55">
        <v>300</v>
      </c>
      <c r="I82" s="56"/>
      <c r="J82" s="57"/>
      <c r="K82" s="58"/>
      <c r="L82" s="56">
        <v>40</v>
      </c>
      <c r="M82" s="56">
        <f>IF(ISNUMBER(H82),L82*H82,IF(ISNUMBER(J82),J82,IF(J82="RATE ONLY",LOWER("RATE ONLY")," ")))</f>
        <v>12000</v>
      </c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</row>
    <row r="83" spans="1:113" s="112" customFormat="1" x14ac:dyDescent="0.2">
      <c r="A83" s="30"/>
      <c r="B83" s="42"/>
      <c r="C83" s="51"/>
      <c r="D83" s="52"/>
      <c r="E83" s="51"/>
      <c r="F83" s="53"/>
      <c r="G83" s="103"/>
      <c r="H83" s="45"/>
      <c r="I83" s="104"/>
      <c r="J83" s="105"/>
      <c r="K83" s="48"/>
      <c r="L83" s="106"/>
      <c r="M83" s="104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</row>
    <row r="84" spans="1:113" s="112" customFormat="1" ht="12" x14ac:dyDescent="0.2">
      <c r="A84" s="30" t="s">
        <v>55</v>
      </c>
      <c r="B84" s="150" t="s">
        <v>3521</v>
      </c>
      <c r="C84" s="151"/>
      <c r="D84" s="52"/>
      <c r="E84" s="157"/>
      <c r="F84" s="43" t="s">
        <v>3522</v>
      </c>
      <c r="G84" s="54" t="s">
        <v>32</v>
      </c>
      <c r="H84" s="55">
        <v>18</v>
      </c>
      <c r="I84" s="56"/>
      <c r="J84" s="57"/>
      <c r="K84" s="58"/>
      <c r="L84" s="56">
        <v>3470</v>
      </c>
      <c r="M84" s="56">
        <f>IF(ISNUMBER(H84),L84*H84,IF(ISNUMBER(J84),J84,IF(J84="RATE ONLY",LOWER("RATE ONLY")," ")))</f>
        <v>62460</v>
      </c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</row>
    <row r="85" spans="1:113" s="112" customFormat="1" x14ac:dyDescent="0.2">
      <c r="A85" s="30"/>
      <c r="B85" s="42"/>
      <c r="C85" s="51"/>
      <c r="D85" s="52"/>
      <c r="E85" s="51"/>
      <c r="F85" s="53"/>
      <c r="G85" s="103"/>
      <c r="H85" s="45"/>
      <c r="I85" s="104"/>
      <c r="J85" s="105"/>
      <c r="K85" s="48"/>
      <c r="L85" s="106"/>
      <c r="M85" s="104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</row>
    <row r="86" spans="1:113" s="112" customFormat="1" ht="24" x14ac:dyDescent="0.2">
      <c r="A86" s="30" t="s">
        <v>55</v>
      </c>
      <c r="B86" s="150" t="s">
        <v>3523</v>
      </c>
      <c r="C86" s="151"/>
      <c r="D86" s="52"/>
      <c r="E86" s="157"/>
      <c r="F86" s="43" t="s">
        <v>4841</v>
      </c>
      <c r="G86" s="54"/>
      <c r="H86" s="55"/>
      <c r="I86" s="56"/>
      <c r="J86" s="57"/>
      <c r="K86" s="58"/>
      <c r="L86" s="56"/>
      <c r="M86" s="56" t="str">
        <f>IF(ISNUMBER(H86),L86*H86,IF(ISNUMBER(J86),J86,IF(J86="RATE ONLY",LOWER("RATE ONLY")," ")))</f>
        <v xml:space="preserve"> </v>
      </c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</row>
    <row r="87" spans="1:113" s="112" customFormat="1" x14ac:dyDescent="0.2">
      <c r="A87" s="30"/>
      <c r="B87" s="42"/>
      <c r="C87" s="51"/>
      <c r="D87" s="52"/>
      <c r="E87" s="51"/>
      <c r="F87" s="53"/>
      <c r="G87" s="103"/>
      <c r="H87" s="45"/>
      <c r="I87" s="104"/>
      <c r="J87" s="105"/>
      <c r="K87" s="48"/>
      <c r="L87" s="106"/>
      <c r="M87" s="104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</row>
    <row r="88" spans="1:113" s="112" customFormat="1" x14ac:dyDescent="0.2">
      <c r="A88" s="30" t="s">
        <v>4371</v>
      </c>
      <c r="B88" s="155"/>
      <c r="C88" s="151" t="s">
        <v>4842</v>
      </c>
      <c r="D88" s="52"/>
      <c r="E88" s="157"/>
      <c r="F88" s="53" t="s">
        <v>4843</v>
      </c>
      <c r="G88" s="54" t="s">
        <v>29</v>
      </c>
      <c r="H88" s="55">
        <v>4600</v>
      </c>
      <c r="I88" s="56"/>
      <c r="J88" s="57"/>
      <c r="K88" s="58"/>
      <c r="L88" s="56">
        <v>4.5</v>
      </c>
      <c r="M88" s="56">
        <f>IF(ISNUMBER(H88),L88*H88,IF(ISNUMBER(J88),J88,IF(J88="RATE ONLY",LOWER("RATE ONLY")," ")))</f>
        <v>20700</v>
      </c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</row>
    <row r="89" spans="1:113" s="112" customFormat="1" x14ac:dyDescent="0.2">
      <c r="A89" s="30"/>
      <c r="B89" s="42"/>
      <c r="C89" s="51"/>
      <c r="D89" s="52"/>
      <c r="E89" s="51"/>
      <c r="F89" s="53"/>
      <c r="G89" s="103"/>
      <c r="H89" s="45"/>
      <c r="I89" s="104"/>
      <c r="J89" s="105"/>
      <c r="K89" s="48"/>
      <c r="L89" s="106"/>
      <c r="M89" s="104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</row>
    <row r="90" spans="1:113" s="112" customFormat="1" ht="12" hidden="1" x14ac:dyDescent="0.2">
      <c r="A90" s="30" t="s">
        <v>55</v>
      </c>
      <c r="B90" s="150" t="s">
        <v>3524</v>
      </c>
      <c r="C90" s="151"/>
      <c r="D90" s="52"/>
      <c r="E90" s="157"/>
      <c r="F90" s="43" t="s">
        <v>3525</v>
      </c>
      <c r="G90" s="54"/>
      <c r="H90" s="55"/>
      <c r="I90" s="56"/>
      <c r="J90" s="57"/>
      <c r="K90" s="58"/>
      <c r="L90" s="56"/>
      <c r="M90" s="56" t="str">
        <f>IF(ISNUMBER(H90),L90*H90,IF(ISNUMBER(J90),J90,IF(J90="RATE ONLY",LOWER("RATE ONLY")," ")))</f>
        <v xml:space="preserve"> </v>
      </c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</row>
    <row r="91" spans="1:113" s="112" customFormat="1" hidden="1" x14ac:dyDescent="0.2">
      <c r="A91" s="30"/>
      <c r="B91" s="42"/>
      <c r="C91" s="51"/>
      <c r="D91" s="52"/>
      <c r="E91" s="51"/>
      <c r="F91" s="53"/>
      <c r="G91" s="103"/>
      <c r="H91" s="45"/>
      <c r="I91" s="104"/>
      <c r="J91" s="105"/>
      <c r="K91" s="48"/>
      <c r="L91" s="106"/>
      <c r="M91" s="104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</row>
    <row r="92" spans="1:113" s="112" customFormat="1" hidden="1" x14ac:dyDescent="0.2">
      <c r="A92" s="30" t="s">
        <v>56</v>
      </c>
      <c r="B92" s="155"/>
      <c r="C92" s="151" t="s">
        <v>3526</v>
      </c>
      <c r="D92" s="52"/>
      <c r="E92" s="157"/>
      <c r="F92" s="53" t="s">
        <v>3527</v>
      </c>
      <c r="G92" s="54"/>
      <c r="H92" s="55"/>
      <c r="I92" s="56"/>
      <c r="J92" s="57"/>
      <c r="K92" s="58"/>
      <c r="L92" s="56"/>
      <c r="M92" s="56" t="str">
        <f>IF(ISNUMBER(H92),L92*H92,IF(ISNUMBER(J92),J92,IF(J92="RATE ONLY",LOWER("RATE ONLY")," ")))</f>
        <v xml:space="preserve"> </v>
      </c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</row>
    <row r="93" spans="1:113" s="112" customFormat="1" hidden="1" x14ac:dyDescent="0.2">
      <c r="A93" s="30"/>
      <c r="B93" s="42"/>
      <c r="C93" s="51"/>
      <c r="D93" s="52"/>
      <c r="E93" s="51"/>
      <c r="F93" s="53"/>
      <c r="G93" s="103"/>
      <c r="H93" s="45"/>
      <c r="I93" s="104"/>
      <c r="J93" s="105"/>
      <c r="K93" s="48"/>
      <c r="L93" s="106"/>
      <c r="M93" s="104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</row>
    <row r="94" spans="1:113" s="112" customFormat="1" hidden="1" x14ac:dyDescent="0.2">
      <c r="A94" s="30" t="s">
        <v>3</v>
      </c>
      <c r="B94" s="158"/>
      <c r="C94" s="158"/>
      <c r="D94" s="158" t="s">
        <v>3850</v>
      </c>
      <c r="E94" s="159"/>
      <c r="F94" s="161" t="s">
        <v>4831</v>
      </c>
      <c r="G94" s="162" t="s">
        <v>99</v>
      </c>
      <c r="H94" s="163"/>
      <c r="I94" s="164"/>
      <c r="J94" s="165"/>
      <c r="K94" s="58"/>
      <c r="L94" s="56"/>
      <c r="M94" s="56" t="str">
        <f>IF(ISNUMBER(H94),L94*H94,IF(ISNUMBER(J94),J94,IF(J94="RATE ONLY",LOWER("RATE ONLY")," ")))</f>
        <v xml:space="preserve"> </v>
      </c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</row>
    <row r="95" spans="1:113" s="112" customFormat="1" hidden="1" x14ac:dyDescent="0.2">
      <c r="A95" s="30" t="s">
        <v>3</v>
      </c>
      <c r="B95" s="158"/>
      <c r="C95" s="158"/>
      <c r="D95" s="158" t="s">
        <v>3851</v>
      </c>
      <c r="E95" s="159"/>
      <c r="F95" s="161" t="s">
        <v>4832</v>
      </c>
      <c r="G95" s="162" t="s">
        <v>99</v>
      </c>
      <c r="H95" s="163"/>
      <c r="I95" s="164"/>
      <c r="J95" s="165"/>
      <c r="K95" s="58"/>
      <c r="L95" s="56"/>
      <c r="M95" s="56" t="str">
        <f>IF(ISNUMBER(H95),L95*H95,IF(ISNUMBER(J95),J95,IF(J95="RATE ONLY",LOWER("RATE ONLY")," ")))</f>
        <v xml:space="preserve"> </v>
      </c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</row>
    <row r="96" spans="1:113" s="112" customFormat="1" hidden="1" x14ac:dyDescent="0.2">
      <c r="A96" s="30" t="s">
        <v>56</v>
      </c>
      <c r="B96" s="155"/>
      <c r="C96" s="151" t="s">
        <v>3528</v>
      </c>
      <c r="D96" s="52"/>
      <c r="E96" s="157"/>
      <c r="F96" s="53" t="s">
        <v>3529</v>
      </c>
      <c r="G96" s="54"/>
      <c r="H96" s="55"/>
      <c r="I96" s="56"/>
      <c r="J96" s="57"/>
      <c r="K96" s="58"/>
      <c r="L96" s="56"/>
      <c r="M96" s="56" t="str">
        <f>IF(ISNUMBER(H96),L96*H96,IF(ISNUMBER(J96),J96,IF(J96="RATE ONLY",LOWER("RATE ONLY")," ")))</f>
        <v xml:space="preserve"> </v>
      </c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</row>
    <row r="97" spans="1:113" s="112" customFormat="1" hidden="1" x14ac:dyDescent="0.2">
      <c r="A97" s="30"/>
      <c r="B97" s="42"/>
      <c r="C97" s="51"/>
      <c r="D97" s="52"/>
      <c r="E97" s="51"/>
      <c r="F97" s="53"/>
      <c r="G97" s="103"/>
      <c r="H97" s="45"/>
      <c r="I97" s="104"/>
      <c r="J97" s="105"/>
      <c r="K97" s="48"/>
      <c r="L97" s="106"/>
      <c r="M97" s="104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</row>
    <row r="98" spans="1:113" s="112" customFormat="1" hidden="1" x14ac:dyDescent="0.2">
      <c r="A98" s="30" t="s">
        <v>3</v>
      </c>
      <c r="B98" s="158"/>
      <c r="C98" s="158"/>
      <c r="D98" s="158" t="s">
        <v>3850</v>
      </c>
      <c r="E98" s="159"/>
      <c r="F98" s="161" t="s">
        <v>4833</v>
      </c>
      <c r="G98" s="162" t="s">
        <v>99</v>
      </c>
      <c r="H98" s="163"/>
      <c r="I98" s="164"/>
      <c r="J98" s="165"/>
      <c r="K98" s="58"/>
      <c r="L98" s="56"/>
      <c r="M98" s="56" t="str">
        <f>IF(ISNUMBER(H98),L98*H98,IF(ISNUMBER(J98),J98,IF(J98="RATE ONLY",LOWER("RATE ONLY")," ")))</f>
        <v xml:space="preserve"> </v>
      </c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</row>
    <row r="99" spans="1:113" s="112" customFormat="1" hidden="1" x14ac:dyDescent="0.2">
      <c r="A99" s="30" t="s">
        <v>3</v>
      </c>
      <c r="B99" s="158"/>
      <c r="C99" s="158"/>
      <c r="D99" s="158" t="s">
        <v>3851</v>
      </c>
      <c r="E99" s="159"/>
      <c r="F99" s="161" t="s">
        <v>4834</v>
      </c>
      <c r="G99" s="162" t="s">
        <v>99</v>
      </c>
      <c r="H99" s="163"/>
      <c r="I99" s="164"/>
      <c r="J99" s="165"/>
      <c r="K99" s="58"/>
      <c r="L99" s="56"/>
      <c r="M99" s="56" t="str">
        <f>IF(ISNUMBER(H99),L99*H99,IF(ISNUMBER(J99),J99,IF(J99="RATE ONLY",LOWER("RATE ONLY")," ")))</f>
        <v xml:space="preserve"> </v>
      </c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</row>
    <row r="100" spans="1:113" s="112" customFormat="1" ht="12" x14ac:dyDescent="0.2">
      <c r="A100" s="30" t="s">
        <v>55</v>
      </c>
      <c r="B100" s="150" t="s">
        <v>3530</v>
      </c>
      <c r="C100" s="151"/>
      <c r="D100" s="52"/>
      <c r="E100" s="157"/>
      <c r="F100" s="43" t="s">
        <v>3531</v>
      </c>
      <c r="G100" s="54" t="s">
        <v>89</v>
      </c>
      <c r="H100" s="55">
        <v>1</v>
      </c>
      <c r="I100" s="56">
        <v>50000</v>
      </c>
      <c r="J100" s="57">
        <f>H100*I100</f>
        <v>50000</v>
      </c>
      <c r="K100" s="58"/>
      <c r="L100" s="56">
        <v>50000</v>
      </c>
      <c r="M100" s="56">
        <f>IF(ISNUMBER(H100),L100*H100,IF(ISNUMBER(J100),J100,IF(J100="RATE ONLY",LOWER("RATE ONLY")," ")))</f>
        <v>50000</v>
      </c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</row>
    <row r="101" spans="1:113" s="112" customFormat="1" x14ac:dyDescent="0.2">
      <c r="A101" s="30"/>
      <c r="B101" s="42"/>
      <c r="C101" s="51"/>
      <c r="D101" s="52"/>
      <c r="E101" s="51"/>
      <c r="F101" s="53"/>
      <c r="G101" s="103"/>
      <c r="H101" s="45"/>
      <c r="I101" s="104"/>
      <c r="J101" s="105"/>
      <c r="K101" s="48"/>
      <c r="L101" s="106"/>
      <c r="M101" s="104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</row>
    <row r="102" spans="1:113" s="112" customFormat="1" ht="24" x14ac:dyDescent="0.2">
      <c r="A102" s="30" t="s">
        <v>55</v>
      </c>
      <c r="B102" s="150" t="s">
        <v>3532</v>
      </c>
      <c r="C102" s="151"/>
      <c r="D102" s="52"/>
      <c r="E102" s="157"/>
      <c r="F102" s="43" t="s">
        <v>3533</v>
      </c>
      <c r="G102" s="54" t="s">
        <v>32</v>
      </c>
      <c r="H102" s="55">
        <v>30</v>
      </c>
      <c r="I102" s="56"/>
      <c r="J102" s="57"/>
      <c r="K102" s="58"/>
      <c r="L102" s="56">
        <v>4250</v>
      </c>
      <c r="M102" s="56">
        <f>IF(ISNUMBER(H102),L102*H102,IF(ISNUMBER(J102),J102,IF(J102="RATE ONLY",LOWER("RATE ONLY")," ")))</f>
        <v>127500</v>
      </c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</row>
    <row r="103" spans="1:113" s="112" customFormat="1" x14ac:dyDescent="0.2">
      <c r="A103" s="30"/>
      <c r="B103" s="42"/>
      <c r="C103" s="51"/>
      <c r="D103" s="52"/>
      <c r="E103" s="51"/>
      <c r="F103" s="53"/>
      <c r="G103" s="103"/>
      <c r="H103" s="45"/>
      <c r="I103" s="104"/>
      <c r="J103" s="105"/>
      <c r="K103" s="48"/>
      <c r="L103" s="106"/>
      <c r="M103" s="104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</row>
    <row r="104" spans="1:113" s="112" customFormat="1" ht="12" x14ac:dyDescent="0.25">
      <c r="A104" s="30" t="s">
        <v>55</v>
      </c>
      <c r="B104" s="150" t="s">
        <v>3534</v>
      </c>
      <c r="C104" s="151"/>
      <c r="D104" s="52"/>
      <c r="E104" s="157"/>
      <c r="F104" s="43" t="s">
        <v>3535</v>
      </c>
      <c r="G104" s="54" t="s">
        <v>3902</v>
      </c>
      <c r="H104" s="55">
        <v>50</v>
      </c>
      <c r="I104" s="56"/>
      <c r="J104" s="57"/>
      <c r="K104" s="58"/>
      <c r="L104" s="56">
        <v>50</v>
      </c>
      <c r="M104" s="56">
        <f>IF(ISNUMBER(H104),L104*H104,IF(ISNUMBER(J104),J104,IF(J104="RATE ONLY",LOWER("RATE ONLY")," ")))</f>
        <v>2500</v>
      </c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</row>
    <row r="105" spans="1:113" s="112" customFormat="1" x14ac:dyDescent="0.2">
      <c r="A105" s="30"/>
      <c r="B105" s="42"/>
      <c r="C105" s="51"/>
      <c r="D105" s="52"/>
      <c r="E105" s="51"/>
      <c r="F105" s="53"/>
      <c r="G105" s="103"/>
      <c r="H105" s="45"/>
      <c r="I105" s="104"/>
      <c r="J105" s="105"/>
      <c r="K105" s="48"/>
      <c r="L105" s="106"/>
      <c r="M105" s="104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</row>
    <row r="106" spans="1:113" s="112" customFormat="1" ht="22.8" x14ac:dyDescent="0.2">
      <c r="A106" s="30" t="s">
        <v>7</v>
      </c>
      <c r="B106" s="155" t="s">
        <v>4835</v>
      </c>
      <c r="C106" s="151"/>
      <c r="D106" s="52"/>
      <c r="E106" s="157"/>
      <c r="F106" s="53" t="s">
        <v>31</v>
      </c>
      <c r="G106" s="54"/>
      <c r="H106" s="55"/>
      <c r="I106" s="56"/>
      <c r="J106" s="57"/>
      <c r="K106" s="58"/>
      <c r="L106" s="56"/>
      <c r="M106" s="56" t="str">
        <f>IF(ISNUMBER(H106),L106*H106,IF(ISNUMBER(J106),J106,IF(J106="RATE ONLY",LOWER("RATE ONLY")," ")))</f>
        <v xml:space="preserve"> </v>
      </c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</row>
    <row r="107" spans="1:113" s="112" customFormat="1" x14ac:dyDescent="0.2">
      <c r="A107" s="30"/>
      <c r="B107" s="42"/>
      <c r="C107" s="51"/>
      <c r="D107" s="52"/>
      <c r="E107" s="51"/>
      <c r="F107" s="53"/>
      <c r="G107" s="103"/>
      <c r="H107" s="45"/>
      <c r="I107" s="104"/>
      <c r="J107" s="105"/>
      <c r="K107" s="48"/>
      <c r="L107" s="106"/>
      <c r="M107" s="104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</row>
    <row r="108" spans="1:113" s="112" customFormat="1" ht="12" x14ac:dyDescent="0.2">
      <c r="A108" s="30" t="s">
        <v>55</v>
      </c>
      <c r="B108" s="150"/>
      <c r="C108" s="151" t="s">
        <v>304</v>
      </c>
      <c r="D108" s="52"/>
      <c r="E108" s="157"/>
      <c r="F108" s="43" t="s">
        <v>305</v>
      </c>
      <c r="G108" s="54"/>
      <c r="H108" s="55"/>
      <c r="I108" s="56"/>
      <c r="J108" s="57"/>
      <c r="K108" s="58"/>
      <c r="L108" s="56"/>
      <c r="M108" s="56" t="str">
        <f>IF(ISNUMBER(H108),L108*H108,IF(ISNUMBER(J108),J108,IF(J108="RATE ONLY",LOWER("RATE ONLY")," ")))</f>
        <v xml:space="preserve"> </v>
      </c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</row>
    <row r="109" spans="1:113" s="112" customFormat="1" x14ac:dyDescent="0.2">
      <c r="A109" s="30"/>
      <c r="B109" s="42"/>
      <c r="C109" s="51"/>
      <c r="D109" s="52"/>
      <c r="E109" s="51"/>
      <c r="F109" s="53"/>
      <c r="G109" s="103"/>
      <c r="H109" s="45"/>
      <c r="I109" s="104"/>
      <c r="J109" s="105"/>
      <c r="K109" s="48"/>
      <c r="L109" s="106"/>
      <c r="M109" s="104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</row>
    <row r="110" spans="1:113" s="112" customFormat="1" x14ac:dyDescent="0.2">
      <c r="A110" s="30" t="s">
        <v>4371</v>
      </c>
      <c r="B110" s="155"/>
      <c r="C110" s="151" t="s">
        <v>306</v>
      </c>
      <c r="D110" s="52"/>
      <c r="E110" s="157"/>
      <c r="F110" s="53" t="s">
        <v>308</v>
      </c>
      <c r="G110" s="54" t="s">
        <v>8</v>
      </c>
      <c r="H110" s="55">
        <v>31350</v>
      </c>
      <c r="I110" s="56"/>
      <c r="J110" s="57"/>
      <c r="K110" s="58"/>
      <c r="L110" s="56">
        <v>22</v>
      </c>
      <c r="M110" s="56">
        <f>IF(ISNUMBER(H110),L110*H110,IF(ISNUMBER(J110),J110,IF(J110="RATE ONLY",LOWER("RATE ONLY")," ")))</f>
        <v>689700</v>
      </c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</row>
    <row r="111" spans="1:113" s="112" customFormat="1" x14ac:dyDescent="0.2">
      <c r="A111" s="30"/>
      <c r="B111" s="42"/>
      <c r="C111" s="51"/>
      <c r="D111" s="52"/>
      <c r="E111" s="51"/>
      <c r="F111" s="53"/>
      <c r="G111" s="103"/>
      <c r="H111" s="45"/>
      <c r="I111" s="104"/>
      <c r="J111" s="105"/>
      <c r="K111" s="48"/>
      <c r="L111" s="106"/>
      <c r="M111" s="104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</row>
    <row r="112" spans="1:113" s="112" customFormat="1" x14ac:dyDescent="0.2">
      <c r="A112" s="30" t="s">
        <v>4371</v>
      </c>
      <c r="B112" s="155"/>
      <c r="C112" s="151" t="s">
        <v>307</v>
      </c>
      <c r="D112" s="52"/>
      <c r="E112" s="157"/>
      <c r="F112" s="53" t="s">
        <v>309</v>
      </c>
      <c r="G112" s="54" t="s">
        <v>8</v>
      </c>
      <c r="H112" s="55">
        <v>200800</v>
      </c>
      <c r="I112" s="56"/>
      <c r="J112" s="57"/>
      <c r="K112" s="58"/>
      <c r="L112" s="56">
        <v>13.5</v>
      </c>
      <c r="M112" s="56">
        <f>IF(ISNUMBER(H112),L112*H112,IF(ISNUMBER(J112),J112,IF(J112="RATE ONLY",LOWER("RATE ONLY")," ")))</f>
        <v>2710800</v>
      </c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</row>
    <row r="113" spans="1:113" s="112" customFormat="1" x14ac:dyDescent="0.2">
      <c r="A113" s="30"/>
      <c r="B113" s="42"/>
      <c r="C113" s="51"/>
      <c r="D113" s="52"/>
      <c r="E113" s="51"/>
      <c r="F113" s="53"/>
      <c r="G113" s="103"/>
      <c r="H113" s="45"/>
      <c r="I113" s="104"/>
      <c r="J113" s="105"/>
      <c r="K113" s="48"/>
      <c r="L113" s="106"/>
      <c r="M113" s="104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</row>
    <row r="114" spans="1:113" s="112" customFormat="1" ht="22.8" x14ac:dyDescent="0.2">
      <c r="A114" s="30" t="s">
        <v>7</v>
      </c>
      <c r="B114" s="155" t="s">
        <v>4836</v>
      </c>
      <c r="C114" s="151"/>
      <c r="D114" s="52"/>
      <c r="E114" s="157"/>
      <c r="F114" s="53" t="s">
        <v>315</v>
      </c>
      <c r="G114" s="54"/>
      <c r="H114" s="55"/>
      <c r="I114" s="56"/>
      <c r="J114" s="57"/>
      <c r="K114" s="58"/>
      <c r="L114" s="56"/>
      <c r="M114" s="56" t="str">
        <f>IF(ISNUMBER(H114),L114*H114,IF(ISNUMBER(J114),J114,IF(J114="RATE ONLY",LOWER("RATE ONLY")," ")))</f>
        <v xml:space="preserve"> </v>
      </c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</row>
    <row r="115" spans="1:113" s="112" customFormat="1" x14ac:dyDescent="0.2">
      <c r="A115" s="30"/>
      <c r="B115" s="42"/>
      <c r="C115" s="51"/>
      <c r="D115" s="52"/>
      <c r="E115" s="51"/>
      <c r="F115" s="53"/>
      <c r="G115" s="103"/>
      <c r="H115" s="45"/>
      <c r="I115" s="104"/>
      <c r="J115" s="105"/>
      <c r="K115" s="48"/>
      <c r="L115" s="106"/>
      <c r="M115" s="104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</row>
    <row r="116" spans="1:113" s="112" customFormat="1" ht="12" x14ac:dyDescent="0.2">
      <c r="A116" s="30" t="s">
        <v>55</v>
      </c>
      <c r="B116" s="150"/>
      <c r="C116" s="151" t="s">
        <v>316</v>
      </c>
      <c r="D116" s="52"/>
      <c r="E116" s="157"/>
      <c r="F116" s="43" t="s">
        <v>4385</v>
      </c>
      <c r="G116" s="54"/>
      <c r="H116" s="55"/>
      <c r="I116" s="56"/>
      <c r="J116" s="57"/>
      <c r="K116" s="58"/>
      <c r="L116" s="56"/>
      <c r="M116" s="56" t="str">
        <f>IF(ISNUMBER(H116),L116*H116,IF(ISNUMBER(J116),J116,IF(J116="RATE ONLY",LOWER("RATE ONLY")," ")))</f>
        <v xml:space="preserve"> </v>
      </c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</row>
    <row r="117" spans="1:113" s="112" customFormat="1" x14ac:dyDescent="0.2">
      <c r="A117" s="30"/>
      <c r="B117" s="42"/>
      <c r="C117" s="51"/>
      <c r="D117" s="52"/>
      <c r="E117" s="51"/>
      <c r="F117" s="53"/>
      <c r="G117" s="103"/>
      <c r="H117" s="45"/>
      <c r="I117" s="104"/>
      <c r="J117" s="105"/>
      <c r="K117" s="48"/>
      <c r="L117" s="106"/>
      <c r="M117" s="104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</row>
    <row r="118" spans="1:113" s="112" customFormat="1" ht="22.8" x14ac:dyDescent="0.2">
      <c r="A118" s="30" t="s">
        <v>3</v>
      </c>
      <c r="B118" s="155"/>
      <c r="C118" s="151" t="s">
        <v>317</v>
      </c>
      <c r="D118" s="52"/>
      <c r="E118" s="157"/>
      <c r="F118" s="53" t="s">
        <v>320</v>
      </c>
      <c r="G118" s="54" t="s">
        <v>8</v>
      </c>
      <c r="H118" s="55">
        <v>31250</v>
      </c>
      <c r="I118" s="56"/>
      <c r="J118" s="57"/>
      <c r="K118" s="58"/>
      <c r="L118" s="56">
        <v>2.5</v>
      </c>
      <c r="M118" s="56">
        <f>IF(ISNUMBER(H118),L118*H118,IF(ISNUMBER(J118),J118,IF(J118="RATE ONLY",LOWER("RATE ONLY")," ")))</f>
        <v>78125</v>
      </c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</row>
    <row r="119" spans="1:113" s="112" customFormat="1" x14ac:dyDescent="0.2">
      <c r="A119" s="30"/>
      <c r="B119" s="42"/>
      <c r="C119" s="51"/>
      <c r="D119" s="52"/>
      <c r="E119" s="51"/>
      <c r="F119" s="53"/>
      <c r="G119" s="103"/>
      <c r="H119" s="45"/>
      <c r="I119" s="104"/>
      <c r="J119" s="105"/>
      <c r="K119" s="48"/>
      <c r="L119" s="106"/>
      <c r="M119" s="104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</row>
    <row r="120" spans="1:113" s="112" customFormat="1" ht="12" x14ac:dyDescent="0.2">
      <c r="A120" s="30" t="s">
        <v>55</v>
      </c>
      <c r="B120" s="150"/>
      <c r="C120" s="151" t="s">
        <v>323</v>
      </c>
      <c r="D120" s="52"/>
      <c r="E120" s="157"/>
      <c r="F120" s="43" t="s">
        <v>4386</v>
      </c>
      <c r="G120" s="54"/>
      <c r="H120" s="55"/>
      <c r="I120" s="56"/>
      <c r="J120" s="57"/>
      <c r="K120" s="58"/>
      <c r="L120" s="56"/>
      <c r="M120" s="56" t="str">
        <f>IF(ISNUMBER(H120),L120*H120,IF(ISNUMBER(J120),J120,IF(J120="RATE ONLY",LOWER("RATE ONLY")," ")))</f>
        <v xml:space="preserve"> </v>
      </c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</row>
    <row r="121" spans="1:113" s="112" customFormat="1" x14ac:dyDescent="0.2">
      <c r="A121" s="30" t="s">
        <v>10</v>
      </c>
      <c r="B121" s="60"/>
      <c r="C121" s="61"/>
      <c r="D121" s="61"/>
      <c r="E121" s="61"/>
      <c r="F121" s="62"/>
      <c r="G121" s="63"/>
      <c r="H121" s="64"/>
      <c r="I121" s="65"/>
      <c r="J121" s="66"/>
      <c r="K121" s="22"/>
      <c r="L121" s="67"/>
      <c r="M121" s="68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</row>
    <row r="122" spans="1:113" s="112" customFormat="1" x14ac:dyDescent="0.2">
      <c r="A122" s="30" t="s">
        <v>10</v>
      </c>
      <c r="B122" s="69" t="s">
        <v>11</v>
      </c>
      <c r="C122" s="70"/>
      <c r="D122" s="70"/>
      <c r="E122" s="70"/>
      <c r="F122" s="29"/>
      <c r="G122" s="41"/>
      <c r="H122" s="59"/>
      <c r="I122" s="71"/>
      <c r="J122" s="197"/>
      <c r="K122" s="22"/>
      <c r="L122" s="72"/>
      <c r="M122" s="73">
        <f>SUBTOTAL(9,M$7:M120)</f>
        <v>18490016</v>
      </c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</row>
    <row r="123" spans="1:113" s="112" customFormat="1" x14ac:dyDescent="0.2">
      <c r="A123" s="30" t="s">
        <v>10</v>
      </c>
      <c r="B123" s="74"/>
      <c r="C123" s="75"/>
      <c r="D123" s="75"/>
      <c r="E123" s="75"/>
      <c r="F123" s="76"/>
      <c r="G123" s="77"/>
      <c r="H123" s="78"/>
      <c r="I123" s="79"/>
      <c r="J123" s="80"/>
      <c r="K123" s="22"/>
      <c r="L123" s="81"/>
      <c r="M123" s="82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</row>
    <row r="124" spans="1:113" s="112" customFormat="1" x14ac:dyDescent="0.2">
      <c r="A124" s="30" t="s">
        <v>10</v>
      </c>
      <c r="B124" s="60"/>
      <c r="C124" s="61"/>
      <c r="D124" s="61"/>
      <c r="E124" s="61"/>
      <c r="F124" s="62"/>
      <c r="G124" s="63"/>
      <c r="H124" s="64"/>
      <c r="I124" s="65"/>
      <c r="J124" s="66"/>
      <c r="K124" s="22"/>
      <c r="L124" s="67"/>
      <c r="M124" s="68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</row>
    <row r="125" spans="1:113" s="112" customFormat="1" x14ac:dyDescent="0.2">
      <c r="A125" s="30" t="s">
        <v>10</v>
      </c>
      <c r="B125" s="69" t="s">
        <v>12</v>
      </c>
      <c r="C125" s="70"/>
      <c r="D125" s="70"/>
      <c r="E125" s="70"/>
      <c r="F125" s="29"/>
      <c r="G125" s="41"/>
      <c r="H125" s="59"/>
      <c r="I125" s="71"/>
      <c r="J125" s="197"/>
      <c r="K125" s="22"/>
      <c r="L125" s="72"/>
      <c r="M125" s="73">
        <f>SUBTOTAL(9,M$7:M123)</f>
        <v>18490016</v>
      </c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</row>
    <row r="126" spans="1:113" s="112" customFormat="1" x14ac:dyDescent="0.2">
      <c r="A126" s="30" t="s">
        <v>10</v>
      </c>
      <c r="B126" s="74"/>
      <c r="C126" s="75"/>
      <c r="D126" s="75"/>
      <c r="E126" s="75"/>
      <c r="F126" s="76"/>
      <c r="G126" s="77"/>
      <c r="H126" s="78"/>
      <c r="I126" s="79"/>
      <c r="J126" s="80"/>
      <c r="K126" s="22"/>
      <c r="L126" s="81"/>
      <c r="M126" s="82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</row>
    <row r="127" spans="1:113" s="112" customFormat="1" x14ac:dyDescent="0.2">
      <c r="A127" s="30"/>
      <c r="B127" s="42"/>
      <c r="C127" s="51"/>
      <c r="D127" s="52"/>
      <c r="E127" s="51"/>
      <c r="F127" s="53"/>
      <c r="G127" s="103"/>
      <c r="H127" s="45"/>
      <c r="I127" s="104"/>
      <c r="J127" s="105"/>
      <c r="K127" s="48"/>
      <c r="L127" s="106"/>
      <c r="M127" s="104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</row>
    <row r="128" spans="1:113" s="112" customFormat="1" ht="22.8" x14ac:dyDescent="0.2">
      <c r="A128" s="30" t="s">
        <v>56</v>
      </c>
      <c r="B128" s="155"/>
      <c r="C128" s="151" t="s">
        <v>324</v>
      </c>
      <c r="D128" s="52"/>
      <c r="E128" s="157"/>
      <c r="F128" s="53" t="s">
        <v>325</v>
      </c>
      <c r="G128" s="54"/>
      <c r="H128" s="55"/>
      <c r="I128" s="56"/>
      <c r="J128" s="57"/>
      <c r="K128" s="58"/>
      <c r="L128" s="56"/>
      <c r="M128" s="56" t="str">
        <f>IF(ISNUMBER(H128),L128*H128,IF(ISNUMBER(J128),J128,IF(J128="RATE ONLY",LOWER("RATE ONLY")," ")))</f>
        <v xml:space="preserve"> </v>
      </c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/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111"/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</row>
    <row r="129" spans="1:113" s="112" customFormat="1" x14ac:dyDescent="0.2">
      <c r="A129" s="30"/>
      <c r="B129" s="42"/>
      <c r="C129" s="51"/>
      <c r="D129" s="52"/>
      <c r="E129" s="51"/>
      <c r="F129" s="53"/>
      <c r="G129" s="103"/>
      <c r="H129" s="45"/>
      <c r="I129" s="104"/>
      <c r="J129" s="105"/>
      <c r="K129" s="48"/>
      <c r="L129" s="106"/>
      <c r="M129" s="104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11"/>
      <c r="CO129" s="111"/>
      <c r="CP129" s="111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</row>
    <row r="130" spans="1:113" s="112" customFormat="1" ht="22.8" x14ac:dyDescent="0.2">
      <c r="A130" s="30" t="s">
        <v>3</v>
      </c>
      <c r="B130" s="155"/>
      <c r="C130" s="151"/>
      <c r="D130" s="52" t="s">
        <v>3850</v>
      </c>
      <c r="E130" s="157"/>
      <c r="F130" s="53" t="s">
        <v>4387</v>
      </c>
      <c r="G130" s="54" t="s">
        <v>23</v>
      </c>
      <c r="H130" s="55">
        <v>187000</v>
      </c>
      <c r="I130" s="56"/>
      <c r="J130" s="57"/>
      <c r="K130" s="58"/>
      <c r="L130" s="56">
        <v>4.5</v>
      </c>
      <c r="M130" s="56">
        <f>IF(ISNUMBER(H130),L130*H130,IF(ISNUMBER(J130),J130,IF(J130="RATE ONLY",LOWER("RATE ONLY")," ")))</f>
        <v>841500</v>
      </c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11"/>
      <c r="CO130" s="111"/>
      <c r="CP130" s="111"/>
      <c r="CQ130" s="111"/>
      <c r="CR130" s="111"/>
      <c r="CS130" s="111"/>
      <c r="CT130" s="111"/>
      <c r="CU130" s="111"/>
      <c r="CV130" s="111"/>
      <c r="CW130" s="111"/>
      <c r="CX130" s="111"/>
      <c r="CY130" s="111"/>
      <c r="CZ130" s="111"/>
      <c r="DA130" s="111"/>
      <c r="DB130" s="111"/>
      <c r="DC130" s="111"/>
      <c r="DD130" s="111"/>
      <c r="DE130" s="111"/>
      <c r="DF130" s="111"/>
      <c r="DG130" s="111"/>
      <c r="DH130" s="111"/>
      <c r="DI130" s="111"/>
    </row>
    <row r="131" spans="1:113" s="112" customFormat="1" x14ac:dyDescent="0.2">
      <c r="A131" s="30"/>
      <c r="B131" s="42"/>
      <c r="C131" s="51"/>
      <c r="D131" s="52"/>
      <c r="E131" s="51"/>
      <c r="F131" s="53"/>
      <c r="G131" s="103"/>
      <c r="H131" s="45"/>
      <c r="I131" s="104"/>
      <c r="J131" s="105"/>
      <c r="K131" s="48"/>
      <c r="L131" s="106"/>
      <c r="M131" s="104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11"/>
      <c r="CO131" s="111"/>
      <c r="CP131" s="111"/>
      <c r="CQ131" s="111"/>
      <c r="CR131" s="111"/>
      <c r="CS131" s="111"/>
      <c r="CT131" s="111"/>
      <c r="CU131" s="111"/>
      <c r="CV131" s="111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</row>
    <row r="132" spans="1:113" s="112" customFormat="1" ht="22.8" hidden="1" x14ac:dyDescent="0.2">
      <c r="A132" s="30" t="s">
        <v>56</v>
      </c>
      <c r="B132" s="155"/>
      <c r="C132" s="151" t="s">
        <v>326</v>
      </c>
      <c r="D132" s="52"/>
      <c r="E132" s="157"/>
      <c r="F132" s="53" t="s">
        <v>4388</v>
      </c>
      <c r="G132" s="54"/>
      <c r="H132" s="55"/>
      <c r="I132" s="56"/>
      <c r="J132" s="57"/>
      <c r="K132" s="58"/>
      <c r="L132" s="56"/>
      <c r="M132" s="56" t="str">
        <f>IF(ISNUMBER(H132),L132*H132,IF(ISNUMBER(J132),J132,IF(J132="RATE ONLY",LOWER("RATE ONLY")," ")))</f>
        <v xml:space="preserve"> </v>
      </c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11"/>
      <c r="CO132" s="111"/>
      <c r="CP132" s="111"/>
      <c r="CQ132" s="111"/>
      <c r="CR132" s="111"/>
      <c r="CS132" s="111"/>
      <c r="CT132" s="111"/>
      <c r="CU132" s="111"/>
      <c r="CV132" s="111"/>
      <c r="CW132" s="111"/>
      <c r="CX132" s="111"/>
      <c r="CY132" s="111"/>
      <c r="CZ132" s="111"/>
      <c r="DA132" s="111"/>
      <c r="DB132" s="111"/>
      <c r="DC132" s="111"/>
      <c r="DD132" s="111"/>
      <c r="DE132" s="111"/>
      <c r="DF132" s="111"/>
      <c r="DG132" s="111"/>
      <c r="DH132" s="111"/>
      <c r="DI132" s="111"/>
    </row>
    <row r="133" spans="1:113" s="112" customFormat="1" hidden="1" x14ac:dyDescent="0.2">
      <c r="A133" s="30"/>
      <c r="B133" s="42"/>
      <c r="C133" s="51"/>
      <c r="D133" s="52"/>
      <c r="E133" s="51"/>
      <c r="F133" s="53"/>
      <c r="G133" s="103"/>
      <c r="H133" s="45"/>
      <c r="I133" s="104"/>
      <c r="J133" s="105"/>
      <c r="K133" s="48"/>
      <c r="L133" s="106"/>
      <c r="M133" s="104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11"/>
      <c r="CO133" s="111"/>
      <c r="CP133" s="111"/>
      <c r="CQ133" s="111"/>
      <c r="CR133" s="111"/>
      <c r="CS133" s="111"/>
      <c r="CT133" s="111"/>
      <c r="CU133" s="111"/>
      <c r="CV133" s="111"/>
      <c r="CW133" s="111"/>
      <c r="CX133" s="111"/>
      <c r="CY133" s="111"/>
      <c r="CZ133" s="111"/>
      <c r="DA133" s="111"/>
      <c r="DB133" s="111"/>
      <c r="DC133" s="111"/>
      <c r="DD133" s="111"/>
      <c r="DE133" s="111"/>
      <c r="DF133" s="111"/>
      <c r="DG133" s="111"/>
      <c r="DH133" s="111"/>
      <c r="DI133" s="111"/>
    </row>
    <row r="134" spans="1:113" s="112" customFormat="1" hidden="1" x14ac:dyDescent="0.2">
      <c r="A134" s="30" t="s">
        <v>3</v>
      </c>
      <c r="B134" s="166"/>
      <c r="C134" s="167"/>
      <c r="D134" s="168" t="s">
        <v>3851</v>
      </c>
      <c r="E134" s="159"/>
      <c r="F134" s="161" t="s">
        <v>4389</v>
      </c>
      <c r="G134" s="162" t="s">
        <v>23</v>
      </c>
      <c r="H134" s="163"/>
      <c r="I134" s="164"/>
      <c r="J134" s="165"/>
      <c r="K134" s="58"/>
      <c r="L134" s="56"/>
      <c r="M134" s="56" t="str">
        <f t="shared" ref="M134" si="1">IF(ISNUMBER(H134),L134*H134,IF(ISNUMBER(J134),J134,IF(J134="RATE ONLY",LOWER("RATE ONLY")," ")))</f>
        <v xml:space="preserve"> </v>
      </c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11"/>
      <c r="CO134" s="111"/>
      <c r="CP134" s="111"/>
      <c r="CQ134" s="111"/>
      <c r="CR134" s="111"/>
      <c r="CS134" s="111"/>
      <c r="CT134" s="111"/>
      <c r="CU134" s="111"/>
      <c r="CV134" s="111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1"/>
      <c r="DG134" s="111"/>
      <c r="DH134" s="111"/>
      <c r="DI134" s="111"/>
    </row>
    <row r="135" spans="1:113" s="112" customFormat="1" x14ac:dyDescent="0.2">
      <c r="A135" s="30"/>
      <c r="B135" s="42"/>
      <c r="C135" s="51"/>
      <c r="D135" s="52"/>
      <c r="E135" s="51"/>
      <c r="F135" s="53"/>
      <c r="G135" s="103"/>
      <c r="H135" s="45"/>
      <c r="I135" s="104"/>
      <c r="J135" s="105"/>
      <c r="K135" s="48"/>
      <c r="L135" s="106"/>
      <c r="M135" s="104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11"/>
      <c r="CO135" s="111"/>
      <c r="CP135" s="111"/>
      <c r="CQ135" s="111"/>
      <c r="CR135" s="111"/>
      <c r="CS135" s="111"/>
      <c r="CT135" s="111"/>
      <c r="CU135" s="111"/>
      <c r="CV135" s="111"/>
      <c r="CW135" s="111"/>
      <c r="CX135" s="111"/>
      <c r="CY135" s="111"/>
      <c r="CZ135" s="111"/>
      <c r="DA135" s="111"/>
      <c r="DB135" s="111"/>
      <c r="DC135" s="111"/>
      <c r="DD135" s="111"/>
      <c r="DE135" s="111"/>
      <c r="DF135" s="111"/>
      <c r="DG135" s="111"/>
      <c r="DH135" s="111"/>
      <c r="DI135" s="111"/>
    </row>
    <row r="136" spans="1:113" s="112" customFormat="1" x14ac:dyDescent="0.2">
      <c r="A136" s="30"/>
      <c r="B136" s="42"/>
      <c r="C136" s="51"/>
      <c r="D136" s="52"/>
      <c r="E136" s="51"/>
      <c r="F136" s="53"/>
      <c r="G136" s="103"/>
      <c r="H136" s="45"/>
      <c r="I136" s="104"/>
      <c r="J136" s="105"/>
      <c r="K136" s="48"/>
      <c r="L136" s="106"/>
      <c r="M136" s="104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1"/>
      <c r="AU136" s="111"/>
      <c r="AV136" s="111"/>
      <c r="AW136" s="111"/>
      <c r="AX136" s="111"/>
      <c r="AY136" s="111"/>
      <c r="AZ136" s="111"/>
      <c r="BA136" s="111"/>
      <c r="BB136" s="111"/>
      <c r="BC136" s="111"/>
      <c r="BD136" s="111"/>
      <c r="BE136" s="111"/>
      <c r="BF136" s="111"/>
      <c r="BG136" s="111"/>
      <c r="BH136" s="111"/>
      <c r="BI136" s="111"/>
      <c r="BJ136" s="111"/>
      <c r="BK136" s="111"/>
      <c r="BL136" s="111"/>
      <c r="BM136" s="111"/>
      <c r="BN136" s="111"/>
      <c r="BO136" s="111"/>
      <c r="BP136" s="111"/>
      <c r="BQ136" s="111"/>
      <c r="BR136" s="111"/>
      <c r="BS136" s="111"/>
      <c r="BT136" s="111"/>
      <c r="BU136" s="111"/>
      <c r="BV136" s="111"/>
      <c r="BW136" s="111"/>
      <c r="BX136" s="111"/>
      <c r="BY136" s="111"/>
      <c r="BZ136" s="111"/>
      <c r="CA136" s="111"/>
      <c r="CB136" s="111"/>
      <c r="CC136" s="111"/>
      <c r="CD136" s="111"/>
      <c r="CE136" s="111"/>
      <c r="CF136" s="111"/>
      <c r="CG136" s="111"/>
      <c r="CH136" s="111"/>
      <c r="CI136" s="111"/>
      <c r="CJ136" s="111"/>
      <c r="CK136" s="111"/>
      <c r="CL136" s="111"/>
      <c r="CM136" s="111"/>
      <c r="CN136" s="111"/>
      <c r="CO136" s="111"/>
      <c r="CP136" s="111"/>
      <c r="CQ136" s="111"/>
      <c r="CR136" s="111"/>
      <c r="CS136" s="111"/>
      <c r="CT136" s="111"/>
      <c r="CU136" s="111"/>
      <c r="CV136" s="111"/>
      <c r="CW136" s="111"/>
      <c r="CX136" s="111"/>
      <c r="CY136" s="111"/>
      <c r="CZ136" s="111"/>
      <c r="DA136" s="111"/>
      <c r="DB136" s="111"/>
      <c r="DC136" s="111"/>
      <c r="DD136" s="111"/>
      <c r="DE136" s="111"/>
      <c r="DF136" s="111"/>
      <c r="DG136" s="111"/>
      <c r="DH136" s="111"/>
      <c r="DI136" s="111"/>
    </row>
    <row r="137" spans="1:113" s="112" customFormat="1" x14ac:dyDescent="0.2">
      <c r="A137" s="30"/>
      <c r="B137" s="42"/>
      <c r="C137" s="51"/>
      <c r="D137" s="52"/>
      <c r="E137" s="51"/>
      <c r="F137" s="53"/>
      <c r="G137" s="103"/>
      <c r="H137" s="45"/>
      <c r="I137" s="104"/>
      <c r="J137" s="105"/>
      <c r="K137" s="48"/>
      <c r="L137" s="106"/>
      <c r="M137" s="104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  <c r="BY137" s="111"/>
      <c r="BZ137" s="111"/>
      <c r="CA137" s="111"/>
      <c r="CB137" s="111"/>
      <c r="CC137" s="111"/>
      <c r="CD137" s="111"/>
      <c r="CE137" s="111"/>
      <c r="CF137" s="111"/>
      <c r="CG137" s="111"/>
      <c r="CH137" s="111"/>
      <c r="CI137" s="111"/>
      <c r="CJ137" s="111"/>
      <c r="CK137" s="111"/>
      <c r="CL137" s="111"/>
      <c r="CM137" s="111"/>
      <c r="CN137" s="111"/>
      <c r="CO137" s="111"/>
      <c r="CP137" s="111"/>
      <c r="CQ137" s="111"/>
      <c r="CR137" s="111"/>
      <c r="CS137" s="111"/>
      <c r="CT137" s="111"/>
      <c r="CU137" s="111"/>
      <c r="CV137" s="111"/>
      <c r="CW137" s="111"/>
      <c r="CX137" s="111"/>
      <c r="CY137" s="111"/>
      <c r="CZ137" s="111"/>
      <c r="DA137" s="111"/>
      <c r="DB137" s="111"/>
      <c r="DC137" s="111"/>
      <c r="DD137" s="111"/>
      <c r="DE137" s="111"/>
      <c r="DF137" s="111"/>
      <c r="DG137" s="111"/>
      <c r="DH137" s="111"/>
      <c r="DI137" s="111"/>
    </row>
    <row r="138" spans="1:113" s="112" customFormat="1" x14ac:dyDescent="0.2">
      <c r="A138" s="30"/>
      <c r="B138" s="42"/>
      <c r="C138" s="51"/>
      <c r="D138" s="52"/>
      <c r="E138" s="51"/>
      <c r="F138" s="53"/>
      <c r="G138" s="103"/>
      <c r="H138" s="45"/>
      <c r="I138" s="104"/>
      <c r="J138" s="105"/>
      <c r="K138" s="48"/>
      <c r="L138" s="106"/>
      <c r="M138" s="104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111"/>
      <c r="AM138" s="111"/>
      <c r="AN138" s="111"/>
      <c r="AO138" s="111"/>
      <c r="AP138" s="111"/>
      <c r="AQ138" s="111"/>
      <c r="AR138" s="111"/>
      <c r="AS138" s="111"/>
      <c r="AT138" s="111"/>
      <c r="AU138" s="111"/>
      <c r="AV138" s="111"/>
      <c r="AW138" s="111"/>
      <c r="AX138" s="111"/>
      <c r="AY138" s="111"/>
      <c r="AZ138" s="111"/>
      <c r="BA138" s="111"/>
      <c r="BB138" s="111"/>
      <c r="BC138" s="111"/>
      <c r="BD138" s="111"/>
      <c r="BE138" s="111"/>
      <c r="BF138" s="111"/>
      <c r="BG138" s="111"/>
      <c r="BH138" s="111"/>
      <c r="BI138" s="111"/>
      <c r="BJ138" s="111"/>
      <c r="BK138" s="111"/>
      <c r="BL138" s="111"/>
      <c r="BM138" s="111"/>
      <c r="BN138" s="111"/>
      <c r="BO138" s="111"/>
      <c r="BP138" s="111"/>
      <c r="BQ138" s="111"/>
      <c r="BR138" s="111"/>
      <c r="BS138" s="111"/>
      <c r="BT138" s="111"/>
      <c r="BU138" s="111"/>
      <c r="BV138" s="111"/>
      <c r="BW138" s="111"/>
      <c r="BX138" s="111"/>
      <c r="BY138" s="111"/>
      <c r="BZ138" s="111"/>
      <c r="CA138" s="111"/>
      <c r="CB138" s="111"/>
      <c r="CC138" s="111"/>
      <c r="CD138" s="111"/>
      <c r="CE138" s="111"/>
      <c r="CF138" s="111"/>
      <c r="CG138" s="111"/>
      <c r="CH138" s="111"/>
      <c r="CI138" s="111"/>
      <c r="CJ138" s="111"/>
      <c r="CK138" s="111"/>
      <c r="CL138" s="111"/>
      <c r="CM138" s="111"/>
      <c r="CN138" s="111"/>
      <c r="CO138" s="111"/>
      <c r="CP138" s="111"/>
      <c r="CQ138" s="111"/>
      <c r="CR138" s="111"/>
      <c r="CS138" s="111"/>
      <c r="CT138" s="111"/>
      <c r="CU138" s="111"/>
      <c r="CV138" s="111"/>
      <c r="CW138" s="111"/>
      <c r="CX138" s="111"/>
      <c r="CY138" s="111"/>
      <c r="CZ138" s="111"/>
      <c r="DA138" s="111"/>
      <c r="DB138" s="111"/>
      <c r="DC138" s="111"/>
      <c r="DD138" s="111"/>
      <c r="DE138" s="111"/>
      <c r="DF138" s="111"/>
      <c r="DG138" s="111"/>
      <c r="DH138" s="111"/>
      <c r="DI138" s="111"/>
    </row>
    <row r="139" spans="1:113" s="112" customFormat="1" x14ac:dyDescent="0.2">
      <c r="A139" s="30"/>
      <c r="B139" s="42"/>
      <c r="C139" s="51"/>
      <c r="D139" s="52"/>
      <c r="E139" s="51"/>
      <c r="F139" s="53"/>
      <c r="G139" s="103"/>
      <c r="H139" s="45"/>
      <c r="I139" s="104"/>
      <c r="J139" s="105"/>
      <c r="K139" s="48"/>
      <c r="L139" s="106"/>
      <c r="M139" s="104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111"/>
      <c r="AM139" s="111"/>
      <c r="AN139" s="111"/>
      <c r="AO139" s="111"/>
      <c r="AP139" s="111"/>
      <c r="AQ139" s="111"/>
      <c r="AR139" s="111"/>
      <c r="AS139" s="111"/>
      <c r="AT139" s="111"/>
      <c r="AU139" s="111"/>
      <c r="AV139" s="111"/>
      <c r="AW139" s="111"/>
      <c r="AX139" s="111"/>
      <c r="AY139" s="111"/>
      <c r="AZ139" s="111"/>
      <c r="BA139" s="111"/>
      <c r="BB139" s="111"/>
      <c r="BC139" s="111"/>
      <c r="BD139" s="111"/>
      <c r="BE139" s="111"/>
      <c r="BF139" s="111"/>
      <c r="BG139" s="111"/>
      <c r="BH139" s="111"/>
      <c r="BI139" s="111"/>
      <c r="BJ139" s="111"/>
      <c r="BK139" s="111"/>
      <c r="BL139" s="111"/>
      <c r="BM139" s="111"/>
      <c r="BN139" s="111"/>
      <c r="BO139" s="111"/>
      <c r="BP139" s="111"/>
      <c r="BQ139" s="111"/>
      <c r="BR139" s="111"/>
      <c r="BS139" s="111"/>
      <c r="BT139" s="111"/>
      <c r="BU139" s="111"/>
      <c r="BV139" s="111"/>
      <c r="BW139" s="111"/>
      <c r="BX139" s="111"/>
      <c r="BY139" s="111"/>
      <c r="BZ139" s="111"/>
      <c r="CA139" s="111"/>
      <c r="CB139" s="111"/>
      <c r="CC139" s="111"/>
      <c r="CD139" s="111"/>
      <c r="CE139" s="111"/>
      <c r="CF139" s="111"/>
      <c r="CG139" s="111"/>
      <c r="CH139" s="111"/>
      <c r="CI139" s="111"/>
      <c r="CJ139" s="111"/>
      <c r="CK139" s="111"/>
      <c r="CL139" s="111"/>
      <c r="CM139" s="111"/>
      <c r="CN139" s="111"/>
      <c r="CO139" s="111"/>
      <c r="CP139" s="111"/>
      <c r="CQ139" s="111"/>
      <c r="CR139" s="111"/>
      <c r="CS139" s="111"/>
      <c r="CT139" s="111"/>
      <c r="CU139" s="111"/>
      <c r="CV139" s="111"/>
      <c r="CW139" s="111"/>
      <c r="CX139" s="111"/>
      <c r="CY139" s="111"/>
      <c r="CZ139" s="111"/>
      <c r="DA139" s="111"/>
      <c r="DB139" s="111"/>
      <c r="DC139" s="111"/>
      <c r="DD139" s="111"/>
      <c r="DE139" s="111"/>
      <c r="DF139" s="111"/>
      <c r="DG139" s="111"/>
      <c r="DH139" s="111"/>
      <c r="DI139" s="111"/>
    </row>
    <row r="140" spans="1:113" s="112" customFormat="1" x14ac:dyDescent="0.2">
      <c r="A140" s="30"/>
      <c r="B140" s="42"/>
      <c r="C140" s="51"/>
      <c r="D140" s="52"/>
      <c r="E140" s="51"/>
      <c r="F140" s="53"/>
      <c r="G140" s="103"/>
      <c r="H140" s="45"/>
      <c r="I140" s="104"/>
      <c r="J140" s="105"/>
      <c r="K140" s="48"/>
      <c r="L140" s="106"/>
      <c r="M140" s="104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11"/>
      <c r="CO140" s="111"/>
      <c r="CP140" s="111"/>
      <c r="CQ140" s="111"/>
      <c r="CR140" s="111"/>
      <c r="CS140" s="111"/>
      <c r="CT140" s="111"/>
      <c r="CU140" s="111"/>
      <c r="CV140" s="111"/>
      <c r="CW140" s="111"/>
      <c r="CX140" s="111"/>
      <c r="CY140" s="111"/>
      <c r="CZ140" s="111"/>
      <c r="DA140" s="111"/>
      <c r="DB140" s="111"/>
      <c r="DC140" s="111"/>
      <c r="DD140" s="111"/>
      <c r="DE140" s="111"/>
      <c r="DF140" s="111"/>
      <c r="DG140" s="111"/>
      <c r="DH140" s="111"/>
      <c r="DI140" s="111"/>
    </row>
    <row r="141" spans="1:113" s="112" customFormat="1" x14ac:dyDescent="0.2">
      <c r="A141" s="30"/>
      <c r="B141" s="42"/>
      <c r="C141" s="51"/>
      <c r="D141" s="52"/>
      <c r="E141" s="51"/>
      <c r="F141" s="53"/>
      <c r="G141" s="103"/>
      <c r="H141" s="45"/>
      <c r="I141" s="104"/>
      <c r="J141" s="105"/>
      <c r="K141" s="48"/>
      <c r="L141" s="106"/>
      <c r="M141" s="104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11"/>
      <c r="CO141" s="111"/>
      <c r="CP141" s="111"/>
      <c r="CQ141" s="111"/>
      <c r="CR141" s="111"/>
      <c r="CS141" s="111"/>
      <c r="CT141" s="111"/>
      <c r="CU141" s="111"/>
      <c r="CV141" s="111"/>
      <c r="CW141" s="111"/>
      <c r="CX141" s="111"/>
      <c r="CY141" s="111"/>
      <c r="CZ141" s="111"/>
      <c r="DA141" s="111"/>
      <c r="DB141" s="111"/>
      <c r="DC141" s="111"/>
      <c r="DD141" s="111"/>
      <c r="DE141" s="111"/>
      <c r="DF141" s="111"/>
      <c r="DG141" s="111"/>
      <c r="DH141" s="111"/>
      <c r="DI141" s="111"/>
    </row>
    <row r="142" spans="1:113" s="112" customFormat="1" x14ac:dyDescent="0.2">
      <c r="A142" s="30"/>
      <c r="B142" s="42"/>
      <c r="C142" s="51"/>
      <c r="D142" s="52"/>
      <c r="E142" s="51"/>
      <c r="F142" s="53"/>
      <c r="G142" s="103"/>
      <c r="H142" s="45"/>
      <c r="I142" s="104"/>
      <c r="J142" s="105"/>
      <c r="K142" s="48"/>
      <c r="L142" s="106"/>
      <c r="M142" s="104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</row>
    <row r="143" spans="1:113" s="112" customFormat="1" x14ac:dyDescent="0.2">
      <c r="A143" s="30"/>
      <c r="B143" s="42"/>
      <c r="C143" s="51"/>
      <c r="D143" s="52"/>
      <c r="E143" s="51"/>
      <c r="F143" s="53"/>
      <c r="G143" s="103"/>
      <c r="H143" s="45"/>
      <c r="I143" s="104"/>
      <c r="J143" s="105"/>
      <c r="K143" s="48"/>
      <c r="L143" s="106"/>
      <c r="M143" s="104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</row>
    <row r="144" spans="1:113" s="112" customFormat="1" x14ac:dyDescent="0.2">
      <c r="A144" s="30"/>
      <c r="B144" s="42"/>
      <c r="C144" s="51"/>
      <c r="D144" s="52"/>
      <c r="E144" s="51"/>
      <c r="F144" s="53"/>
      <c r="G144" s="103"/>
      <c r="H144" s="45"/>
      <c r="I144" s="104"/>
      <c r="J144" s="105"/>
      <c r="K144" s="48"/>
      <c r="L144" s="106"/>
      <c r="M144" s="104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</row>
    <row r="145" spans="1:113" s="112" customFormat="1" x14ac:dyDescent="0.2">
      <c r="A145" s="30"/>
      <c r="B145" s="42"/>
      <c r="C145" s="51"/>
      <c r="D145" s="52"/>
      <c r="E145" s="51"/>
      <c r="F145" s="53"/>
      <c r="G145" s="103"/>
      <c r="H145" s="45"/>
      <c r="I145" s="104"/>
      <c r="J145" s="105"/>
      <c r="K145" s="48"/>
      <c r="L145" s="106"/>
      <c r="M145" s="104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</row>
    <row r="146" spans="1:113" s="112" customFormat="1" x14ac:dyDescent="0.2">
      <c r="A146" s="30"/>
      <c r="B146" s="42"/>
      <c r="C146" s="51"/>
      <c r="D146" s="52"/>
      <c r="E146" s="51"/>
      <c r="F146" s="53"/>
      <c r="G146" s="103"/>
      <c r="H146" s="45"/>
      <c r="I146" s="104"/>
      <c r="J146" s="105"/>
      <c r="K146" s="48"/>
      <c r="L146" s="106"/>
      <c r="M146" s="104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</row>
    <row r="147" spans="1:113" s="112" customFormat="1" x14ac:dyDescent="0.2">
      <c r="A147" s="30"/>
      <c r="B147" s="42"/>
      <c r="C147" s="51"/>
      <c r="D147" s="52"/>
      <c r="E147" s="51"/>
      <c r="F147" s="53"/>
      <c r="G147" s="103"/>
      <c r="H147" s="45"/>
      <c r="I147" s="104"/>
      <c r="J147" s="105"/>
      <c r="K147" s="48"/>
      <c r="L147" s="106"/>
      <c r="M147" s="104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</row>
    <row r="148" spans="1:113" s="112" customFormat="1" x14ac:dyDescent="0.2">
      <c r="A148" s="30"/>
      <c r="B148" s="42"/>
      <c r="C148" s="51"/>
      <c r="D148" s="52"/>
      <c r="E148" s="51"/>
      <c r="F148" s="53"/>
      <c r="G148" s="103"/>
      <c r="H148" s="45"/>
      <c r="I148" s="104"/>
      <c r="J148" s="105"/>
      <c r="K148" s="48"/>
      <c r="L148" s="106"/>
      <c r="M148" s="104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</row>
    <row r="149" spans="1:113" s="112" customFormat="1" x14ac:dyDescent="0.2">
      <c r="A149" s="30"/>
      <c r="B149" s="42"/>
      <c r="C149" s="51"/>
      <c r="D149" s="52"/>
      <c r="E149" s="51"/>
      <c r="F149" s="53"/>
      <c r="G149" s="103"/>
      <c r="H149" s="45"/>
      <c r="I149" s="104"/>
      <c r="J149" s="105"/>
      <c r="K149" s="48"/>
      <c r="L149" s="106"/>
      <c r="M149" s="104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</row>
    <row r="150" spans="1:113" s="112" customFormat="1" x14ac:dyDescent="0.2">
      <c r="A150" s="30"/>
      <c r="B150" s="42"/>
      <c r="C150" s="51"/>
      <c r="D150" s="52"/>
      <c r="E150" s="51"/>
      <c r="F150" s="53"/>
      <c r="G150" s="103"/>
      <c r="H150" s="45"/>
      <c r="I150" s="104"/>
      <c r="J150" s="105"/>
      <c r="K150" s="48"/>
      <c r="L150" s="106"/>
      <c r="M150" s="104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</row>
    <row r="151" spans="1:113" s="112" customFormat="1" x14ac:dyDescent="0.2">
      <c r="A151" s="30"/>
      <c r="B151" s="42"/>
      <c r="C151" s="51"/>
      <c r="D151" s="52"/>
      <c r="E151" s="51"/>
      <c r="F151" s="53"/>
      <c r="G151" s="103"/>
      <c r="H151" s="45"/>
      <c r="I151" s="104"/>
      <c r="J151" s="105"/>
      <c r="K151" s="48"/>
      <c r="L151" s="106"/>
      <c r="M151" s="104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</row>
    <row r="152" spans="1:113" s="112" customFormat="1" x14ac:dyDescent="0.2">
      <c r="A152" s="30"/>
      <c r="B152" s="42"/>
      <c r="C152" s="51"/>
      <c r="D152" s="52"/>
      <c r="E152" s="51"/>
      <c r="F152" s="53"/>
      <c r="G152" s="103"/>
      <c r="H152" s="45"/>
      <c r="I152" s="104"/>
      <c r="J152" s="105"/>
      <c r="K152" s="48"/>
      <c r="L152" s="106"/>
      <c r="M152" s="104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</row>
    <row r="153" spans="1:113" s="112" customFormat="1" x14ac:dyDescent="0.2">
      <c r="A153" s="30"/>
      <c r="B153" s="42"/>
      <c r="C153" s="51"/>
      <c r="D153" s="52"/>
      <c r="E153" s="51"/>
      <c r="F153" s="53"/>
      <c r="G153" s="103"/>
      <c r="H153" s="45"/>
      <c r="I153" s="104"/>
      <c r="J153" s="105"/>
      <c r="K153" s="48"/>
      <c r="L153" s="106"/>
      <c r="M153" s="104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</row>
    <row r="154" spans="1:113" s="112" customFormat="1" x14ac:dyDescent="0.2">
      <c r="A154" s="30"/>
      <c r="B154" s="42"/>
      <c r="C154" s="51"/>
      <c r="D154" s="52"/>
      <c r="E154" s="51"/>
      <c r="F154" s="53"/>
      <c r="G154" s="103"/>
      <c r="H154" s="45"/>
      <c r="I154" s="104"/>
      <c r="J154" s="105"/>
      <c r="K154" s="48"/>
      <c r="L154" s="106"/>
      <c r="M154" s="104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</row>
    <row r="155" spans="1:113" s="112" customFormat="1" x14ac:dyDescent="0.2">
      <c r="A155" s="30"/>
      <c r="B155" s="42"/>
      <c r="C155" s="51"/>
      <c r="D155" s="52"/>
      <c r="E155" s="51"/>
      <c r="F155" s="53"/>
      <c r="G155" s="103"/>
      <c r="H155" s="45"/>
      <c r="I155" s="104"/>
      <c r="J155" s="105"/>
      <c r="K155" s="48"/>
      <c r="L155" s="106"/>
      <c r="M155" s="104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/>
      <c r="BA155" s="111"/>
      <c r="BB155" s="111"/>
      <c r="BC155" s="111"/>
      <c r="BD155" s="111"/>
      <c r="BE155" s="111"/>
      <c r="BF155" s="111"/>
      <c r="BG155" s="111"/>
      <c r="BH155" s="111"/>
      <c r="BI155" s="111"/>
      <c r="BJ155" s="111"/>
      <c r="BK155" s="111"/>
      <c r="BL155" s="111"/>
      <c r="BM155" s="111"/>
      <c r="BN155" s="111"/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</row>
    <row r="156" spans="1:113" s="112" customFormat="1" x14ac:dyDescent="0.2">
      <c r="A156" s="30"/>
      <c r="B156" s="42"/>
      <c r="C156" s="51"/>
      <c r="D156" s="52"/>
      <c r="E156" s="51"/>
      <c r="F156" s="53"/>
      <c r="G156" s="103"/>
      <c r="H156" s="45"/>
      <c r="I156" s="104"/>
      <c r="J156" s="105"/>
      <c r="K156" s="48"/>
      <c r="L156" s="106"/>
      <c r="M156" s="104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  <c r="BH156" s="111"/>
      <c r="BI156" s="111"/>
      <c r="BJ156" s="111"/>
      <c r="BK156" s="111"/>
      <c r="BL156" s="111"/>
      <c r="BM156" s="111"/>
      <c r="BN156" s="111"/>
      <c r="BO156" s="111"/>
      <c r="BP156" s="111"/>
      <c r="BQ156" s="111"/>
      <c r="BR156" s="111"/>
      <c r="BS156" s="111"/>
      <c r="BT156" s="111"/>
      <c r="BU156" s="111"/>
      <c r="BV156" s="111"/>
      <c r="BW156" s="111"/>
      <c r="BX156" s="111"/>
      <c r="BY156" s="111"/>
      <c r="BZ156" s="111"/>
      <c r="CA156" s="111"/>
      <c r="CB156" s="111"/>
      <c r="CC156" s="111"/>
      <c r="CD156" s="111"/>
      <c r="CE156" s="111"/>
      <c r="CF156" s="111"/>
      <c r="CG156" s="111"/>
      <c r="CH156" s="111"/>
      <c r="CI156" s="111"/>
      <c r="CJ156" s="111"/>
      <c r="CK156" s="111"/>
      <c r="CL156" s="111"/>
      <c r="CM156" s="111"/>
      <c r="CN156" s="111"/>
      <c r="CO156" s="111"/>
      <c r="CP156" s="111"/>
      <c r="CQ156" s="111"/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</row>
    <row r="157" spans="1:113" s="112" customFormat="1" x14ac:dyDescent="0.2">
      <c r="A157" s="30"/>
      <c r="B157" s="42"/>
      <c r="C157" s="51"/>
      <c r="D157" s="52"/>
      <c r="E157" s="51"/>
      <c r="F157" s="53"/>
      <c r="G157" s="103"/>
      <c r="H157" s="45"/>
      <c r="I157" s="104"/>
      <c r="J157" s="105"/>
      <c r="K157" s="48"/>
      <c r="L157" s="106"/>
      <c r="M157" s="104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11"/>
      <c r="CO157" s="111"/>
      <c r="CP157" s="111"/>
      <c r="CQ157" s="111"/>
      <c r="CR157" s="111"/>
      <c r="CS157" s="111"/>
      <c r="CT157" s="111"/>
      <c r="CU157" s="111"/>
      <c r="CV157" s="111"/>
      <c r="CW157" s="111"/>
      <c r="CX157" s="111"/>
      <c r="CY157" s="111"/>
      <c r="CZ157" s="111"/>
      <c r="DA157" s="111"/>
      <c r="DB157" s="111"/>
      <c r="DC157" s="111"/>
      <c r="DD157" s="111"/>
      <c r="DE157" s="111"/>
      <c r="DF157" s="111"/>
      <c r="DG157" s="111"/>
      <c r="DH157" s="111"/>
      <c r="DI157" s="111"/>
    </row>
    <row r="158" spans="1:113" s="112" customFormat="1" x14ac:dyDescent="0.2">
      <c r="A158" s="30"/>
      <c r="B158" s="42"/>
      <c r="C158" s="51"/>
      <c r="D158" s="52"/>
      <c r="E158" s="51"/>
      <c r="F158" s="53"/>
      <c r="G158" s="103"/>
      <c r="H158" s="45"/>
      <c r="I158" s="104"/>
      <c r="J158" s="105"/>
      <c r="K158" s="48"/>
      <c r="L158" s="106"/>
      <c r="M158" s="104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/>
      <c r="BB158" s="111"/>
      <c r="BC158" s="111"/>
      <c r="BD158" s="111"/>
      <c r="BE158" s="111"/>
      <c r="BF158" s="111"/>
      <c r="BG158" s="111"/>
      <c r="BH158" s="111"/>
      <c r="BI158" s="111"/>
      <c r="BJ158" s="111"/>
      <c r="BK158" s="111"/>
      <c r="BL158" s="111"/>
      <c r="BM158" s="111"/>
      <c r="BN158" s="111"/>
      <c r="BO158" s="111"/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1"/>
      <c r="CC158" s="111"/>
      <c r="CD158" s="111"/>
      <c r="CE158" s="111"/>
      <c r="CF158" s="111"/>
      <c r="CG158" s="111"/>
      <c r="CH158" s="111"/>
      <c r="CI158" s="111"/>
      <c r="CJ158" s="111"/>
      <c r="CK158" s="111"/>
      <c r="CL158" s="111"/>
      <c r="CM158" s="111"/>
      <c r="CN158" s="111"/>
      <c r="CO158" s="111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</row>
    <row r="159" spans="1:113" s="112" customFormat="1" x14ac:dyDescent="0.2">
      <c r="A159" s="30"/>
      <c r="B159" s="42"/>
      <c r="C159" s="51"/>
      <c r="D159" s="52"/>
      <c r="E159" s="51"/>
      <c r="F159" s="53"/>
      <c r="G159" s="103"/>
      <c r="H159" s="45"/>
      <c r="I159" s="104"/>
      <c r="J159" s="105"/>
      <c r="K159" s="48"/>
      <c r="L159" s="106"/>
      <c r="M159" s="104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11"/>
      <c r="CO159" s="111"/>
      <c r="CP159" s="111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</row>
    <row r="160" spans="1:113" s="112" customFormat="1" x14ac:dyDescent="0.2">
      <c r="A160" s="30"/>
      <c r="B160" s="42"/>
      <c r="C160" s="51"/>
      <c r="D160" s="52"/>
      <c r="E160" s="51"/>
      <c r="F160" s="53"/>
      <c r="G160" s="103"/>
      <c r="H160" s="45"/>
      <c r="I160" s="104"/>
      <c r="J160" s="105"/>
      <c r="K160" s="48"/>
      <c r="L160" s="106"/>
      <c r="M160" s="104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</row>
    <row r="161" spans="1:113" s="112" customFormat="1" x14ac:dyDescent="0.2">
      <c r="A161" s="30"/>
      <c r="B161" s="42"/>
      <c r="C161" s="51"/>
      <c r="D161" s="52"/>
      <c r="E161" s="51"/>
      <c r="F161" s="53"/>
      <c r="G161" s="103"/>
      <c r="H161" s="45"/>
      <c r="I161" s="104"/>
      <c r="J161" s="105"/>
      <c r="K161" s="48"/>
      <c r="L161" s="106"/>
      <c r="M161" s="104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/>
      <c r="BA161" s="111"/>
      <c r="BB161" s="111"/>
      <c r="BC161" s="111"/>
      <c r="BD161" s="111"/>
      <c r="BE161" s="111"/>
      <c r="BF161" s="111"/>
      <c r="BG161" s="111"/>
      <c r="BH161" s="111"/>
      <c r="BI161" s="111"/>
      <c r="BJ161" s="111"/>
      <c r="BK161" s="111"/>
      <c r="BL161" s="111"/>
      <c r="BM161" s="111"/>
      <c r="BN161" s="111"/>
      <c r="BO161" s="111"/>
      <c r="BP161" s="111"/>
      <c r="BQ161" s="111"/>
      <c r="BR161" s="111"/>
      <c r="BS161" s="111"/>
      <c r="BT161" s="111"/>
      <c r="BU161" s="111"/>
      <c r="BV161" s="111"/>
      <c r="BW161" s="111"/>
      <c r="BX161" s="111"/>
      <c r="BY161" s="111"/>
      <c r="BZ161" s="111"/>
      <c r="CA161" s="111"/>
      <c r="CB161" s="111"/>
      <c r="CC161" s="111"/>
      <c r="CD161" s="111"/>
      <c r="CE161" s="111"/>
      <c r="CF161" s="111"/>
      <c r="CG161" s="111"/>
      <c r="CH161" s="111"/>
      <c r="CI161" s="111"/>
      <c r="CJ161" s="111"/>
      <c r="CK161" s="111"/>
      <c r="CL161" s="111"/>
      <c r="CM161" s="111"/>
      <c r="CN161" s="111"/>
      <c r="CO161" s="111"/>
      <c r="CP161" s="111"/>
      <c r="CQ161" s="111"/>
      <c r="CR161" s="111"/>
      <c r="CS161" s="111"/>
      <c r="CT161" s="111"/>
      <c r="CU161" s="111"/>
      <c r="CV161" s="111"/>
      <c r="CW161" s="111"/>
      <c r="CX161" s="111"/>
      <c r="CY161" s="111"/>
      <c r="CZ161" s="111"/>
      <c r="DA161" s="111"/>
      <c r="DB161" s="111"/>
      <c r="DC161" s="111"/>
      <c r="DD161" s="111"/>
      <c r="DE161" s="111"/>
      <c r="DF161" s="111"/>
      <c r="DG161" s="111"/>
      <c r="DH161" s="111"/>
      <c r="DI161" s="111"/>
    </row>
    <row r="162" spans="1:113" s="112" customFormat="1" x14ac:dyDescent="0.2">
      <c r="A162" s="30"/>
      <c r="B162" s="42"/>
      <c r="C162" s="51"/>
      <c r="D162" s="52"/>
      <c r="E162" s="51"/>
      <c r="F162" s="53"/>
      <c r="G162" s="103"/>
      <c r="H162" s="45"/>
      <c r="I162" s="104"/>
      <c r="J162" s="105"/>
      <c r="K162" s="48"/>
      <c r="L162" s="106"/>
      <c r="M162" s="104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111"/>
      <c r="AO162" s="111"/>
      <c r="AP162" s="111"/>
      <c r="AQ162" s="111"/>
      <c r="AR162" s="111"/>
      <c r="AS162" s="111"/>
      <c r="AT162" s="111"/>
      <c r="AU162" s="111"/>
      <c r="AV162" s="111"/>
      <c r="AW162" s="111"/>
      <c r="AX162" s="111"/>
      <c r="AY162" s="111"/>
      <c r="AZ162" s="111"/>
      <c r="BA162" s="111"/>
      <c r="BB162" s="111"/>
      <c r="BC162" s="111"/>
      <c r="BD162" s="111"/>
      <c r="BE162" s="111"/>
      <c r="BF162" s="111"/>
      <c r="BG162" s="111"/>
      <c r="BH162" s="111"/>
      <c r="BI162" s="111"/>
      <c r="BJ162" s="111"/>
      <c r="BK162" s="111"/>
      <c r="BL162" s="111"/>
      <c r="BM162" s="111"/>
      <c r="BN162" s="111"/>
      <c r="BO162" s="111"/>
      <c r="BP162" s="111"/>
      <c r="BQ162" s="111"/>
      <c r="BR162" s="111"/>
      <c r="BS162" s="111"/>
      <c r="BT162" s="111"/>
      <c r="BU162" s="111"/>
      <c r="BV162" s="111"/>
      <c r="BW162" s="111"/>
      <c r="BX162" s="111"/>
      <c r="BY162" s="111"/>
      <c r="BZ162" s="111"/>
      <c r="CA162" s="111"/>
      <c r="CB162" s="111"/>
      <c r="CC162" s="111"/>
      <c r="CD162" s="111"/>
      <c r="CE162" s="111"/>
      <c r="CF162" s="111"/>
      <c r="CG162" s="111"/>
      <c r="CH162" s="111"/>
      <c r="CI162" s="111"/>
      <c r="CJ162" s="111"/>
      <c r="CK162" s="111"/>
      <c r="CL162" s="111"/>
      <c r="CM162" s="111"/>
      <c r="CN162" s="111"/>
      <c r="CO162" s="111"/>
      <c r="CP162" s="111"/>
      <c r="CQ162" s="111"/>
      <c r="CR162" s="111"/>
      <c r="CS162" s="111"/>
      <c r="CT162" s="111"/>
      <c r="CU162" s="111"/>
      <c r="CV162" s="111"/>
      <c r="CW162" s="111"/>
      <c r="CX162" s="111"/>
      <c r="CY162" s="111"/>
      <c r="CZ162" s="111"/>
      <c r="DA162" s="111"/>
      <c r="DB162" s="111"/>
      <c r="DC162" s="111"/>
      <c r="DD162" s="111"/>
      <c r="DE162" s="111"/>
      <c r="DF162" s="111"/>
      <c r="DG162" s="111"/>
      <c r="DH162" s="111"/>
      <c r="DI162" s="111"/>
    </row>
    <row r="163" spans="1:113" s="112" customFormat="1" x14ac:dyDescent="0.2">
      <c r="A163" s="30"/>
      <c r="B163" s="42"/>
      <c r="C163" s="51"/>
      <c r="D163" s="52"/>
      <c r="E163" s="51"/>
      <c r="F163" s="53"/>
      <c r="G163" s="103"/>
      <c r="H163" s="45"/>
      <c r="I163" s="104"/>
      <c r="J163" s="105"/>
      <c r="K163" s="48"/>
      <c r="L163" s="106"/>
      <c r="M163" s="104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11"/>
      <c r="CO163" s="111"/>
      <c r="CP163" s="111"/>
      <c r="CQ163" s="111"/>
      <c r="CR163" s="111"/>
      <c r="CS163" s="111"/>
      <c r="CT163" s="111"/>
      <c r="CU163" s="111"/>
      <c r="CV163" s="111"/>
      <c r="CW163" s="111"/>
      <c r="CX163" s="111"/>
      <c r="CY163" s="111"/>
      <c r="CZ163" s="111"/>
      <c r="DA163" s="111"/>
      <c r="DB163" s="111"/>
      <c r="DC163" s="111"/>
      <c r="DD163" s="111"/>
      <c r="DE163" s="111"/>
      <c r="DF163" s="111"/>
      <c r="DG163" s="111"/>
      <c r="DH163" s="111"/>
      <c r="DI163" s="111"/>
    </row>
    <row r="164" spans="1:113" s="112" customFormat="1" x14ac:dyDescent="0.2">
      <c r="A164" s="30"/>
      <c r="B164" s="42"/>
      <c r="C164" s="51"/>
      <c r="D164" s="52"/>
      <c r="E164" s="51"/>
      <c r="F164" s="53"/>
      <c r="G164" s="103"/>
      <c r="H164" s="45"/>
      <c r="I164" s="104"/>
      <c r="J164" s="105"/>
      <c r="K164" s="48"/>
      <c r="L164" s="106"/>
      <c r="M164" s="104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11"/>
      <c r="CO164" s="111"/>
      <c r="CP164" s="111"/>
      <c r="CQ164" s="111"/>
      <c r="CR164" s="111"/>
      <c r="CS164" s="111"/>
      <c r="CT164" s="111"/>
      <c r="CU164" s="111"/>
      <c r="CV164" s="111"/>
      <c r="CW164" s="111"/>
      <c r="CX164" s="111"/>
      <c r="CY164" s="111"/>
      <c r="CZ164" s="111"/>
      <c r="DA164" s="111"/>
      <c r="DB164" s="111"/>
      <c r="DC164" s="111"/>
      <c r="DD164" s="111"/>
      <c r="DE164" s="111"/>
      <c r="DF164" s="111"/>
      <c r="DG164" s="111"/>
      <c r="DH164" s="111"/>
      <c r="DI164" s="111"/>
    </row>
    <row r="165" spans="1:113" s="112" customFormat="1" x14ac:dyDescent="0.2">
      <c r="A165" s="30"/>
      <c r="B165" s="42"/>
      <c r="C165" s="51"/>
      <c r="D165" s="52"/>
      <c r="E165" s="51"/>
      <c r="F165" s="53"/>
      <c r="G165" s="103"/>
      <c r="H165" s="45"/>
      <c r="I165" s="104"/>
      <c r="J165" s="105"/>
      <c r="K165" s="48"/>
      <c r="L165" s="106"/>
      <c r="M165" s="104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11"/>
      <c r="CO165" s="111"/>
      <c r="CP165" s="111"/>
      <c r="CQ165" s="111"/>
      <c r="CR165" s="111"/>
      <c r="CS165" s="111"/>
      <c r="CT165" s="111"/>
      <c r="CU165" s="111"/>
      <c r="CV165" s="111"/>
      <c r="CW165" s="111"/>
      <c r="CX165" s="111"/>
      <c r="CY165" s="111"/>
      <c r="CZ165" s="111"/>
      <c r="DA165" s="111"/>
      <c r="DB165" s="111"/>
      <c r="DC165" s="111"/>
      <c r="DD165" s="111"/>
      <c r="DE165" s="111"/>
      <c r="DF165" s="111"/>
      <c r="DG165" s="111"/>
      <c r="DH165" s="111"/>
      <c r="DI165" s="111"/>
    </row>
    <row r="166" spans="1:113" s="112" customFormat="1" x14ac:dyDescent="0.2">
      <c r="A166" s="30"/>
      <c r="B166" s="42"/>
      <c r="C166" s="51"/>
      <c r="D166" s="52"/>
      <c r="E166" s="51"/>
      <c r="F166" s="53"/>
      <c r="G166" s="103"/>
      <c r="H166" s="45"/>
      <c r="I166" s="104"/>
      <c r="J166" s="105"/>
      <c r="K166" s="48"/>
      <c r="L166" s="106"/>
      <c r="M166" s="104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11"/>
      <c r="CO166" s="111"/>
      <c r="CP166" s="111"/>
      <c r="CQ166" s="111"/>
      <c r="CR166" s="111"/>
      <c r="CS166" s="111"/>
      <c r="CT166" s="111"/>
      <c r="CU166" s="111"/>
      <c r="CV166" s="111"/>
      <c r="CW166" s="111"/>
      <c r="CX166" s="111"/>
      <c r="CY166" s="111"/>
      <c r="CZ166" s="111"/>
      <c r="DA166" s="111"/>
      <c r="DB166" s="111"/>
      <c r="DC166" s="111"/>
      <c r="DD166" s="111"/>
      <c r="DE166" s="111"/>
      <c r="DF166" s="111"/>
      <c r="DG166" s="111"/>
      <c r="DH166" s="111"/>
      <c r="DI166" s="111"/>
    </row>
    <row r="167" spans="1:113" s="112" customFormat="1" x14ac:dyDescent="0.2">
      <c r="A167" s="30"/>
      <c r="B167" s="42"/>
      <c r="C167" s="51"/>
      <c r="D167" s="52"/>
      <c r="E167" s="51"/>
      <c r="F167" s="53"/>
      <c r="G167" s="103"/>
      <c r="H167" s="45"/>
      <c r="I167" s="104"/>
      <c r="J167" s="105"/>
      <c r="K167" s="48"/>
      <c r="L167" s="106"/>
      <c r="M167" s="104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11"/>
      <c r="CO167" s="111"/>
      <c r="CP167" s="111"/>
      <c r="CQ167" s="111"/>
      <c r="CR167" s="111"/>
      <c r="CS167" s="111"/>
      <c r="CT167" s="111"/>
      <c r="CU167" s="111"/>
      <c r="CV167" s="111"/>
      <c r="CW167" s="111"/>
      <c r="CX167" s="111"/>
      <c r="CY167" s="111"/>
      <c r="CZ167" s="111"/>
      <c r="DA167" s="111"/>
      <c r="DB167" s="111"/>
      <c r="DC167" s="111"/>
      <c r="DD167" s="111"/>
      <c r="DE167" s="111"/>
      <c r="DF167" s="111"/>
      <c r="DG167" s="111"/>
      <c r="DH167" s="111"/>
      <c r="DI167" s="111"/>
    </row>
    <row r="168" spans="1:113" s="112" customFormat="1" x14ac:dyDescent="0.2">
      <c r="A168" s="30"/>
      <c r="B168" s="42"/>
      <c r="C168" s="51"/>
      <c r="D168" s="52"/>
      <c r="E168" s="51"/>
      <c r="F168" s="53"/>
      <c r="G168" s="103"/>
      <c r="H168" s="45"/>
      <c r="I168" s="104"/>
      <c r="J168" s="105"/>
      <c r="K168" s="48"/>
      <c r="L168" s="106"/>
      <c r="M168" s="104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111"/>
      <c r="AM168" s="111"/>
      <c r="AN168" s="111"/>
      <c r="AO168" s="111"/>
      <c r="AP168" s="111"/>
      <c r="AQ168" s="111"/>
      <c r="AR168" s="111"/>
      <c r="AS168" s="111"/>
      <c r="AT168" s="111"/>
      <c r="AU168" s="111"/>
      <c r="AV168" s="111"/>
      <c r="AW168" s="111"/>
      <c r="AX168" s="111"/>
      <c r="AY168" s="111"/>
      <c r="AZ168" s="111"/>
      <c r="BA168" s="111"/>
      <c r="BB168" s="111"/>
      <c r="BC168" s="111"/>
      <c r="BD168" s="111"/>
      <c r="BE168" s="111"/>
      <c r="BF168" s="111"/>
      <c r="BG168" s="111"/>
      <c r="BH168" s="111"/>
      <c r="BI168" s="111"/>
      <c r="BJ168" s="111"/>
      <c r="BK168" s="111"/>
      <c r="BL168" s="111"/>
      <c r="BM168" s="111"/>
      <c r="BN168" s="111"/>
      <c r="BO168" s="111"/>
      <c r="BP168" s="111"/>
      <c r="BQ168" s="111"/>
      <c r="BR168" s="111"/>
      <c r="BS168" s="111"/>
      <c r="BT168" s="111"/>
      <c r="BU168" s="111"/>
      <c r="BV168" s="111"/>
      <c r="BW168" s="111"/>
      <c r="BX168" s="111"/>
      <c r="BY168" s="111"/>
      <c r="BZ168" s="111"/>
      <c r="CA168" s="111"/>
      <c r="CB168" s="111"/>
      <c r="CC168" s="111"/>
      <c r="CD168" s="111"/>
      <c r="CE168" s="111"/>
      <c r="CF168" s="111"/>
      <c r="CG168" s="111"/>
      <c r="CH168" s="111"/>
      <c r="CI168" s="111"/>
      <c r="CJ168" s="111"/>
      <c r="CK168" s="111"/>
      <c r="CL168" s="111"/>
      <c r="CM168" s="111"/>
      <c r="CN168" s="111"/>
      <c r="CO168" s="111"/>
      <c r="CP168" s="111"/>
      <c r="CQ168" s="111"/>
      <c r="CR168" s="111"/>
      <c r="CS168" s="111"/>
      <c r="CT168" s="111"/>
      <c r="CU168" s="111"/>
      <c r="CV168" s="111"/>
      <c r="CW168" s="111"/>
      <c r="CX168" s="111"/>
      <c r="CY168" s="111"/>
      <c r="CZ168" s="111"/>
      <c r="DA168" s="111"/>
      <c r="DB168" s="111"/>
      <c r="DC168" s="111"/>
      <c r="DD168" s="111"/>
      <c r="DE168" s="111"/>
      <c r="DF168" s="111"/>
      <c r="DG168" s="111"/>
      <c r="DH168" s="111"/>
      <c r="DI168" s="111"/>
    </row>
    <row r="169" spans="1:113" s="112" customFormat="1" x14ac:dyDescent="0.2">
      <c r="A169" s="30"/>
      <c r="B169" s="42"/>
      <c r="C169" s="51"/>
      <c r="D169" s="52"/>
      <c r="E169" s="51"/>
      <c r="F169" s="53"/>
      <c r="G169" s="103"/>
      <c r="H169" s="45"/>
      <c r="I169" s="104"/>
      <c r="J169" s="105"/>
      <c r="K169" s="48"/>
      <c r="L169" s="106"/>
      <c r="M169" s="104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1"/>
      <c r="BJ169" s="111"/>
      <c r="BK169" s="111"/>
      <c r="BL169" s="111"/>
      <c r="BM169" s="111"/>
      <c r="BN169" s="111"/>
      <c r="BO169" s="111"/>
      <c r="BP169" s="111"/>
      <c r="BQ169" s="111"/>
      <c r="BR169" s="111"/>
      <c r="BS169" s="111"/>
      <c r="BT169" s="111"/>
      <c r="BU169" s="111"/>
      <c r="BV169" s="111"/>
      <c r="BW169" s="111"/>
      <c r="BX169" s="111"/>
      <c r="BY169" s="111"/>
      <c r="BZ169" s="111"/>
      <c r="CA169" s="111"/>
      <c r="CB169" s="111"/>
      <c r="CC169" s="111"/>
      <c r="CD169" s="111"/>
      <c r="CE169" s="111"/>
      <c r="CF169" s="111"/>
      <c r="CG169" s="111"/>
      <c r="CH169" s="111"/>
      <c r="CI169" s="111"/>
      <c r="CJ169" s="111"/>
      <c r="CK169" s="111"/>
      <c r="CL169" s="111"/>
      <c r="CM169" s="111"/>
      <c r="CN169" s="111"/>
      <c r="CO169" s="111"/>
      <c r="CP169" s="111"/>
      <c r="CQ169" s="111"/>
      <c r="CR169" s="111"/>
      <c r="CS169" s="111"/>
      <c r="CT169" s="111"/>
      <c r="CU169" s="111"/>
      <c r="CV169" s="111"/>
      <c r="CW169" s="111"/>
      <c r="CX169" s="111"/>
      <c r="CY169" s="111"/>
      <c r="CZ169" s="111"/>
      <c r="DA169" s="111"/>
      <c r="DB169" s="111"/>
      <c r="DC169" s="111"/>
      <c r="DD169" s="111"/>
      <c r="DE169" s="111"/>
      <c r="DF169" s="111"/>
      <c r="DG169" s="111"/>
      <c r="DH169" s="111"/>
      <c r="DI169" s="111"/>
    </row>
    <row r="170" spans="1:113" s="112" customFormat="1" x14ac:dyDescent="0.2">
      <c r="A170" s="30"/>
      <c r="B170" s="42"/>
      <c r="C170" s="51"/>
      <c r="D170" s="52"/>
      <c r="E170" s="51"/>
      <c r="F170" s="53"/>
      <c r="G170" s="103"/>
      <c r="H170" s="45"/>
      <c r="I170" s="104"/>
      <c r="J170" s="105"/>
      <c r="K170" s="48"/>
      <c r="L170" s="106"/>
      <c r="M170" s="104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111"/>
      <c r="AO170" s="111"/>
      <c r="AP170" s="111"/>
      <c r="AQ170" s="111"/>
      <c r="AR170" s="111"/>
      <c r="AS170" s="111"/>
      <c r="AT170" s="111"/>
      <c r="AU170" s="111"/>
      <c r="AV170" s="111"/>
      <c r="AW170" s="111"/>
      <c r="AX170" s="111"/>
      <c r="AY170" s="111"/>
      <c r="AZ170" s="111"/>
      <c r="BA170" s="111"/>
      <c r="BB170" s="111"/>
      <c r="BC170" s="111"/>
      <c r="BD170" s="111"/>
      <c r="BE170" s="111"/>
      <c r="BF170" s="111"/>
      <c r="BG170" s="111"/>
      <c r="BH170" s="111"/>
      <c r="BI170" s="111"/>
      <c r="BJ170" s="111"/>
      <c r="BK170" s="111"/>
      <c r="BL170" s="111"/>
      <c r="BM170" s="111"/>
      <c r="BN170" s="111"/>
      <c r="BO170" s="111"/>
      <c r="BP170" s="111"/>
      <c r="BQ170" s="111"/>
      <c r="BR170" s="111"/>
      <c r="BS170" s="111"/>
      <c r="BT170" s="111"/>
      <c r="BU170" s="111"/>
      <c r="BV170" s="111"/>
      <c r="BW170" s="111"/>
      <c r="BX170" s="111"/>
      <c r="BY170" s="111"/>
      <c r="BZ170" s="111"/>
      <c r="CA170" s="111"/>
      <c r="CB170" s="111"/>
      <c r="CC170" s="111"/>
      <c r="CD170" s="111"/>
      <c r="CE170" s="111"/>
      <c r="CF170" s="111"/>
      <c r="CG170" s="111"/>
      <c r="CH170" s="111"/>
      <c r="CI170" s="111"/>
      <c r="CJ170" s="111"/>
      <c r="CK170" s="111"/>
      <c r="CL170" s="111"/>
      <c r="CM170" s="111"/>
      <c r="CN170" s="111"/>
      <c r="CO170" s="111"/>
      <c r="CP170" s="111"/>
      <c r="CQ170" s="111"/>
      <c r="CR170" s="111"/>
      <c r="CS170" s="111"/>
      <c r="CT170" s="111"/>
      <c r="CU170" s="111"/>
      <c r="CV170" s="111"/>
      <c r="CW170" s="111"/>
      <c r="CX170" s="111"/>
      <c r="CY170" s="111"/>
      <c r="CZ170" s="111"/>
      <c r="DA170" s="111"/>
      <c r="DB170" s="111"/>
      <c r="DC170" s="111"/>
      <c r="DD170" s="111"/>
      <c r="DE170" s="111"/>
      <c r="DF170" s="111"/>
      <c r="DG170" s="111"/>
      <c r="DH170" s="111"/>
      <c r="DI170" s="111"/>
    </row>
    <row r="171" spans="1:113" s="112" customFormat="1" x14ac:dyDescent="0.2">
      <c r="A171" s="30"/>
      <c r="B171" s="42"/>
      <c r="C171" s="51"/>
      <c r="D171" s="52"/>
      <c r="E171" s="51"/>
      <c r="F171" s="53"/>
      <c r="G171" s="103"/>
      <c r="H171" s="45"/>
      <c r="I171" s="104"/>
      <c r="J171" s="105"/>
      <c r="K171" s="48"/>
      <c r="L171" s="106"/>
      <c r="M171" s="104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  <c r="AO171" s="111"/>
      <c r="AP171" s="111"/>
      <c r="AQ171" s="111"/>
      <c r="AR171" s="111"/>
      <c r="AS171" s="111"/>
      <c r="AT171" s="111"/>
      <c r="AU171" s="111"/>
      <c r="AV171" s="111"/>
      <c r="AW171" s="111"/>
      <c r="AX171" s="111"/>
      <c r="AY171" s="111"/>
      <c r="AZ171" s="111"/>
      <c r="BA171" s="111"/>
      <c r="BB171" s="111"/>
      <c r="BC171" s="111"/>
      <c r="BD171" s="111"/>
      <c r="BE171" s="111"/>
      <c r="BF171" s="111"/>
      <c r="BG171" s="111"/>
      <c r="BH171" s="111"/>
      <c r="BI171" s="111"/>
      <c r="BJ171" s="111"/>
      <c r="BK171" s="111"/>
      <c r="BL171" s="111"/>
      <c r="BM171" s="111"/>
      <c r="BN171" s="111"/>
      <c r="BO171" s="111"/>
      <c r="BP171" s="111"/>
      <c r="BQ171" s="111"/>
      <c r="BR171" s="111"/>
      <c r="BS171" s="111"/>
      <c r="BT171" s="111"/>
      <c r="BU171" s="111"/>
      <c r="BV171" s="111"/>
      <c r="BW171" s="111"/>
      <c r="BX171" s="111"/>
      <c r="BY171" s="111"/>
      <c r="BZ171" s="111"/>
      <c r="CA171" s="111"/>
      <c r="CB171" s="111"/>
      <c r="CC171" s="111"/>
      <c r="CD171" s="111"/>
      <c r="CE171" s="111"/>
      <c r="CF171" s="111"/>
      <c r="CG171" s="111"/>
      <c r="CH171" s="111"/>
      <c r="CI171" s="111"/>
      <c r="CJ171" s="111"/>
      <c r="CK171" s="111"/>
      <c r="CL171" s="111"/>
      <c r="CM171" s="111"/>
      <c r="CN171" s="111"/>
      <c r="CO171" s="111"/>
      <c r="CP171" s="111"/>
      <c r="CQ171" s="111"/>
      <c r="CR171" s="111"/>
      <c r="CS171" s="111"/>
      <c r="CT171" s="111"/>
      <c r="CU171" s="111"/>
      <c r="CV171" s="111"/>
      <c r="CW171" s="111"/>
      <c r="CX171" s="111"/>
      <c r="CY171" s="111"/>
      <c r="CZ171" s="111"/>
      <c r="DA171" s="111"/>
      <c r="DB171" s="111"/>
      <c r="DC171" s="111"/>
      <c r="DD171" s="111"/>
      <c r="DE171" s="111"/>
      <c r="DF171" s="111"/>
      <c r="DG171" s="111"/>
      <c r="DH171" s="111"/>
      <c r="DI171" s="111"/>
    </row>
    <row r="172" spans="1:113" s="112" customFormat="1" x14ac:dyDescent="0.2">
      <c r="A172" s="30"/>
      <c r="B172" s="42"/>
      <c r="C172" s="51"/>
      <c r="D172" s="52"/>
      <c r="E172" s="51"/>
      <c r="F172" s="53"/>
      <c r="G172" s="103"/>
      <c r="H172" s="45"/>
      <c r="I172" s="104"/>
      <c r="J172" s="105"/>
      <c r="K172" s="48"/>
      <c r="L172" s="106"/>
      <c r="M172" s="104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111"/>
      <c r="AM172" s="111"/>
      <c r="AN172" s="111"/>
      <c r="AO172" s="111"/>
      <c r="AP172" s="111"/>
      <c r="AQ172" s="111"/>
      <c r="AR172" s="111"/>
      <c r="AS172" s="111"/>
      <c r="AT172" s="111"/>
      <c r="AU172" s="111"/>
      <c r="AV172" s="111"/>
      <c r="AW172" s="111"/>
      <c r="AX172" s="111"/>
      <c r="AY172" s="111"/>
      <c r="AZ172" s="111"/>
      <c r="BA172" s="111"/>
      <c r="BB172" s="111"/>
      <c r="BC172" s="111"/>
      <c r="BD172" s="111"/>
      <c r="BE172" s="111"/>
      <c r="BF172" s="111"/>
      <c r="BG172" s="111"/>
      <c r="BH172" s="111"/>
      <c r="BI172" s="111"/>
      <c r="BJ172" s="111"/>
      <c r="BK172" s="111"/>
      <c r="BL172" s="111"/>
      <c r="BM172" s="111"/>
      <c r="BN172" s="111"/>
      <c r="BO172" s="111"/>
      <c r="BP172" s="111"/>
      <c r="BQ172" s="111"/>
      <c r="BR172" s="111"/>
      <c r="BS172" s="111"/>
      <c r="BT172" s="111"/>
      <c r="BU172" s="111"/>
      <c r="BV172" s="111"/>
      <c r="BW172" s="111"/>
      <c r="BX172" s="111"/>
      <c r="BY172" s="111"/>
      <c r="BZ172" s="111"/>
      <c r="CA172" s="111"/>
      <c r="CB172" s="111"/>
      <c r="CC172" s="111"/>
      <c r="CD172" s="111"/>
      <c r="CE172" s="111"/>
      <c r="CF172" s="111"/>
      <c r="CG172" s="111"/>
      <c r="CH172" s="111"/>
      <c r="CI172" s="111"/>
      <c r="CJ172" s="111"/>
      <c r="CK172" s="111"/>
      <c r="CL172" s="111"/>
      <c r="CM172" s="111"/>
      <c r="CN172" s="111"/>
      <c r="CO172" s="111"/>
      <c r="CP172" s="111"/>
      <c r="CQ172" s="111"/>
      <c r="CR172" s="111"/>
      <c r="CS172" s="111"/>
      <c r="CT172" s="111"/>
      <c r="CU172" s="111"/>
      <c r="CV172" s="111"/>
      <c r="CW172" s="111"/>
      <c r="CX172" s="111"/>
      <c r="CY172" s="111"/>
      <c r="CZ172" s="111"/>
      <c r="DA172" s="111"/>
      <c r="DB172" s="111"/>
      <c r="DC172" s="111"/>
      <c r="DD172" s="111"/>
      <c r="DE172" s="111"/>
      <c r="DF172" s="111"/>
      <c r="DG172" s="111"/>
      <c r="DH172" s="111"/>
      <c r="DI172" s="111"/>
    </row>
    <row r="173" spans="1:113" s="112" customFormat="1" x14ac:dyDescent="0.2">
      <c r="A173" s="30"/>
      <c r="B173" s="42"/>
      <c r="C173" s="51"/>
      <c r="D173" s="52"/>
      <c r="E173" s="51"/>
      <c r="F173" s="53"/>
      <c r="G173" s="103"/>
      <c r="H173" s="45"/>
      <c r="I173" s="104"/>
      <c r="J173" s="105"/>
      <c r="K173" s="48"/>
      <c r="L173" s="106"/>
      <c r="M173" s="104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1"/>
      <c r="AJ173" s="111"/>
      <c r="AK173" s="111"/>
      <c r="AL173" s="111"/>
      <c r="AM173" s="111"/>
      <c r="AN173" s="111"/>
      <c r="AO173" s="111"/>
      <c r="AP173" s="111"/>
      <c r="AQ173" s="111"/>
      <c r="AR173" s="111"/>
      <c r="AS173" s="111"/>
      <c r="AT173" s="111"/>
      <c r="AU173" s="111"/>
      <c r="AV173" s="111"/>
      <c r="AW173" s="111"/>
      <c r="AX173" s="111"/>
      <c r="AY173" s="111"/>
      <c r="AZ173" s="111"/>
      <c r="BA173" s="111"/>
      <c r="BB173" s="111"/>
      <c r="BC173" s="111"/>
      <c r="BD173" s="111"/>
      <c r="BE173" s="111"/>
      <c r="BF173" s="111"/>
      <c r="BG173" s="111"/>
      <c r="BH173" s="111"/>
      <c r="BI173" s="111"/>
      <c r="BJ173" s="111"/>
      <c r="BK173" s="111"/>
      <c r="BL173" s="111"/>
      <c r="BM173" s="111"/>
      <c r="BN173" s="111"/>
      <c r="BO173" s="111"/>
      <c r="BP173" s="111"/>
      <c r="BQ173" s="111"/>
      <c r="BR173" s="111"/>
      <c r="BS173" s="111"/>
      <c r="BT173" s="111"/>
      <c r="BU173" s="111"/>
      <c r="BV173" s="111"/>
      <c r="BW173" s="111"/>
      <c r="BX173" s="111"/>
      <c r="BY173" s="111"/>
      <c r="BZ173" s="111"/>
      <c r="CA173" s="111"/>
      <c r="CB173" s="111"/>
      <c r="CC173" s="111"/>
      <c r="CD173" s="111"/>
      <c r="CE173" s="111"/>
      <c r="CF173" s="111"/>
      <c r="CG173" s="111"/>
      <c r="CH173" s="111"/>
      <c r="CI173" s="111"/>
      <c r="CJ173" s="111"/>
      <c r="CK173" s="111"/>
      <c r="CL173" s="111"/>
      <c r="CM173" s="111"/>
      <c r="CN173" s="111"/>
      <c r="CO173" s="111"/>
      <c r="CP173" s="111"/>
      <c r="CQ173" s="111"/>
      <c r="CR173" s="111"/>
      <c r="CS173" s="111"/>
      <c r="CT173" s="111"/>
      <c r="CU173" s="111"/>
      <c r="CV173" s="111"/>
      <c r="CW173" s="111"/>
      <c r="CX173" s="111"/>
      <c r="CY173" s="111"/>
      <c r="CZ173" s="111"/>
      <c r="DA173" s="111"/>
      <c r="DB173" s="111"/>
      <c r="DC173" s="111"/>
      <c r="DD173" s="111"/>
      <c r="DE173" s="111"/>
      <c r="DF173" s="111"/>
      <c r="DG173" s="111"/>
      <c r="DH173" s="111"/>
      <c r="DI173" s="111"/>
    </row>
    <row r="174" spans="1:113" s="112" customFormat="1" x14ac:dyDescent="0.2">
      <c r="A174" s="30"/>
      <c r="B174" s="42"/>
      <c r="C174" s="51"/>
      <c r="D174" s="52"/>
      <c r="E174" s="51"/>
      <c r="F174" s="53"/>
      <c r="G174" s="103"/>
      <c r="H174" s="45"/>
      <c r="I174" s="104"/>
      <c r="J174" s="105"/>
      <c r="K174" s="48"/>
      <c r="L174" s="106"/>
      <c r="M174" s="104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/>
      <c r="BO174" s="111"/>
      <c r="BP174" s="111"/>
      <c r="BQ174" s="111"/>
      <c r="BR174" s="111"/>
      <c r="BS174" s="111"/>
      <c r="BT174" s="111"/>
      <c r="BU174" s="111"/>
      <c r="BV174" s="111"/>
      <c r="BW174" s="111"/>
      <c r="BX174" s="111"/>
      <c r="BY174" s="111"/>
      <c r="BZ174" s="111"/>
      <c r="CA174" s="111"/>
      <c r="CB174" s="111"/>
      <c r="CC174" s="111"/>
      <c r="CD174" s="111"/>
      <c r="CE174" s="111"/>
      <c r="CF174" s="111"/>
      <c r="CG174" s="111"/>
      <c r="CH174" s="111"/>
      <c r="CI174" s="111"/>
      <c r="CJ174" s="111"/>
      <c r="CK174" s="111"/>
      <c r="CL174" s="111"/>
      <c r="CM174" s="111"/>
      <c r="CN174" s="111"/>
      <c r="CO174" s="111"/>
      <c r="CP174" s="111"/>
      <c r="CQ174" s="111"/>
      <c r="CR174" s="111"/>
      <c r="CS174" s="111"/>
      <c r="CT174" s="111"/>
      <c r="CU174" s="111"/>
      <c r="CV174" s="111"/>
      <c r="CW174" s="111"/>
      <c r="CX174" s="111"/>
      <c r="CY174" s="111"/>
      <c r="CZ174" s="111"/>
      <c r="DA174" s="111"/>
      <c r="DB174" s="111"/>
      <c r="DC174" s="111"/>
      <c r="DD174" s="111"/>
      <c r="DE174" s="111"/>
      <c r="DF174" s="111"/>
      <c r="DG174" s="111"/>
      <c r="DH174" s="111"/>
      <c r="DI174" s="111"/>
    </row>
    <row r="175" spans="1:113" s="112" customFormat="1" x14ac:dyDescent="0.2">
      <c r="A175" s="30"/>
      <c r="B175" s="42"/>
      <c r="C175" s="51"/>
      <c r="D175" s="52"/>
      <c r="E175" s="51"/>
      <c r="F175" s="53"/>
      <c r="G175" s="103"/>
      <c r="H175" s="45"/>
      <c r="I175" s="104"/>
      <c r="J175" s="105"/>
      <c r="K175" s="48"/>
      <c r="L175" s="106"/>
      <c r="M175" s="104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/>
      <c r="BB175" s="111"/>
      <c r="BC175" s="111"/>
      <c r="BD175" s="111"/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/>
      <c r="BO175" s="111"/>
      <c r="BP175" s="111"/>
      <c r="BQ175" s="111"/>
      <c r="BR175" s="111"/>
      <c r="BS175" s="111"/>
      <c r="BT175" s="111"/>
      <c r="BU175" s="111"/>
      <c r="BV175" s="111"/>
      <c r="BW175" s="111"/>
      <c r="BX175" s="111"/>
      <c r="BY175" s="111"/>
      <c r="BZ175" s="111"/>
      <c r="CA175" s="111"/>
      <c r="CB175" s="111"/>
      <c r="CC175" s="111"/>
      <c r="CD175" s="111"/>
      <c r="CE175" s="111"/>
      <c r="CF175" s="111"/>
      <c r="CG175" s="111"/>
      <c r="CH175" s="111"/>
      <c r="CI175" s="111"/>
      <c r="CJ175" s="111"/>
      <c r="CK175" s="111"/>
      <c r="CL175" s="111"/>
      <c r="CM175" s="111"/>
      <c r="CN175" s="111"/>
      <c r="CO175" s="111"/>
      <c r="CP175" s="111"/>
      <c r="CQ175" s="111"/>
      <c r="CR175" s="111"/>
      <c r="CS175" s="111"/>
      <c r="CT175" s="111"/>
      <c r="CU175" s="111"/>
      <c r="CV175" s="111"/>
      <c r="CW175" s="111"/>
      <c r="CX175" s="111"/>
      <c r="CY175" s="111"/>
      <c r="CZ175" s="111"/>
      <c r="DA175" s="111"/>
      <c r="DB175" s="111"/>
      <c r="DC175" s="111"/>
      <c r="DD175" s="111"/>
      <c r="DE175" s="111"/>
      <c r="DF175" s="111"/>
      <c r="DG175" s="111"/>
      <c r="DH175" s="111"/>
      <c r="DI175" s="111"/>
    </row>
    <row r="176" spans="1:113" s="110" customFormat="1" x14ac:dyDescent="0.2">
      <c r="A176" s="30" t="s">
        <v>4</v>
      </c>
      <c r="B176" s="83"/>
      <c r="C176" s="84"/>
      <c r="D176" s="84"/>
      <c r="E176" s="84"/>
      <c r="F176" s="85"/>
      <c r="G176" s="86"/>
      <c r="H176" s="87"/>
      <c r="I176" s="88"/>
      <c r="J176" s="89"/>
      <c r="K176" s="22"/>
      <c r="L176" s="67"/>
      <c r="M176" s="68"/>
      <c r="N176" s="109"/>
    </row>
    <row r="177" spans="1:14" s="110" customFormat="1" ht="12" x14ac:dyDescent="0.2">
      <c r="A177" s="30" t="s">
        <v>4</v>
      </c>
      <c r="B177" s="90" t="s">
        <v>3857</v>
      </c>
      <c r="C177" s="91"/>
      <c r="D177" s="91"/>
      <c r="E177" s="91"/>
      <c r="F177" s="92"/>
      <c r="G177" s="30"/>
      <c r="H177" s="93"/>
      <c r="I177" s="94"/>
      <c r="J177" s="198"/>
      <c r="K177" s="22"/>
      <c r="L177" s="72"/>
      <c r="M177" s="73">
        <f>SUBTOTAL(9,M$7:M134)</f>
        <v>19331516</v>
      </c>
      <c r="N177" s="109"/>
    </row>
    <row r="178" spans="1:14" s="110" customFormat="1" x14ac:dyDescent="0.2">
      <c r="A178" s="30" t="s">
        <v>4</v>
      </c>
      <c r="B178" s="96"/>
      <c r="C178" s="97"/>
      <c r="D178" s="97"/>
      <c r="E178" s="97"/>
      <c r="F178" s="98"/>
      <c r="G178" s="99"/>
      <c r="H178" s="100"/>
      <c r="I178" s="101"/>
      <c r="J178" s="102"/>
      <c r="K178" s="22"/>
      <c r="L178" s="81"/>
      <c r="M178" s="82"/>
      <c r="N178" s="109"/>
    </row>
  </sheetData>
  <autoFilter ref="G1:H178" xr:uid="{A8060729-7C96-4994-950C-BA53CAA1026D}"/>
  <dataConsolidate link="1"/>
  <phoneticPr fontId="18" type="noConversion"/>
  <dataValidations count="1">
    <dataValidation type="list" showInputMessage="1" showErrorMessage="1" sqref="G60:G65 G121:G126" xr:uid="{876FD066-5C30-4EDD-B59E-EC629814FCFA}">
      <formula1>"-,No,m,m²,m³,%,Prov Sum,Lump Sum,Sum, Litre, hour, day"</formula1>
    </dataValidation>
  </dataValidations>
  <pageMargins left="0.59055118110236227" right="0.19685039370078741" top="0.59055118110236227" bottom="0.59055118110236227" header="0.19685039370078741" footer="0.19685039370078741"/>
  <pageSetup paperSize="9" firstPageNumber="109" fitToHeight="4" orientation="portrait" cellComments="atEnd" useFirstPageNumber="1" r:id="rId1"/>
  <headerFooter>
    <oddFooter>&amp;CPage &amp;P&amp;RPrint date: &amp;D</oddFooter>
  </headerFooter>
  <rowBreaks count="2" manualBreakCount="2">
    <brk id="62" max="16383" man="1"/>
    <brk id="123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4">
    <tabColor rgb="FFFF0000"/>
  </sheetPr>
  <dimension ref="A1:DE86"/>
  <sheetViews>
    <sheetView view="pageBreakPreview" topLeftCell="B1" zoomScaleNormal="75" zoomScaleSheetLayoutView="100" workbookViewId="0">
      <pane xSplit="7" ySplit="7" topLeftCell="I8" activePane="bottomRight" state="frozenSplit"/>
      <selection activeCell="L17" sqref="L17"/>
      <selection pane="topRight" activeCell="L17" sqref="L17"/>
      <selection pane="bottomLeft" activeCell="L17" sqref="L17"/>
      <selection pane="bottomRight" activeCell="I12" activeCellId="1" sqref="I10 I12"/>
    </sheetView>
  </sheetViews>
  <sheetFormatPr defaultColWidth="9.109375" defaultRowHeight="11.4" x14ac:dyDescent="0.2"/>
  <cols>
    <col min="1" max="1" width="10.44140625" style="113" hidden="1" customWidth="1"/>
    <col min="2" max="2" width="8.33203125" style="252" customWidth="1"/>
    <col min="3" max="3" width="9.6640625" style="252" customWidth="1"/>
    <col min="4" max="4" width="3.33203125" style="252" customWidth="1"/>
    <col min="5" max="5" width="3.33203125" style="253" customWidth="1"/>
    <col min="6" max="6" width="34.6640625" style="254" customWidth="1"/>
    <col min="7" max="8" width="8.6640625" style="117" customWidth="1"/>
    <col min="9" max="9" width="9.6640625" style="255" customWidth="1"/>
    <col min="10" max="10" width="10.6640625" style="255" customWidth="1"/>
    <col min="11" max="109" width="9.109375" style="116"/>
    <col min="110" max="16384" width="9.109375" style="117"/>
  </cols>
  <sheetData>
    <row r="1" spans="1:109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</row>
    <row r="2" spans="1:109" s="108" customFormat="1" ht="12" x14ac:dyDescent="0.25">
      <c r="A2" s="127" t="s">
        <v>5</v>
      </c>
      <c r="B2" s="128" t="s">
        <v>4844</v>
      </c>
      <c r="C2" s="128" t="s">
        <v>43</v>
      </c>
      <c r="D2" s="23"/>
      <c r="E2" s="23"/>
      <c r="F2" s="23"/>
      <c r="G2" s="23"/>
      <c r="H2" s="24"/>
      <c r="I2" s="24"/>
      <c r="J2" s="25" t="s">
        <v>4379</v>
      </c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</row>
    <row r="3" spans="1:109" s="108" customFormat="1" ht="12" x14ac:dyDescent="0.25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</row>
    <row r="4" spans="1:109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</row>
    <row r="5" spans="1:109" s="110" customFormat="1" ht="12" x14ac:dyDescent="0.2">
      <c r="A5" s="30" t="s">
        <v>6</v>
      </c>
      <c r="B5" s="204" t="s">
        <v>54</v>
      </c>
      <c r="C5" s="205"/>
      <c r="D5" s="205"/>
      <c r="E5" s="206"/>
      <c r="F5" s="207" t="s">
        <v>46</v>
      </c>
      <c r="G5" s="207" t="s">
        <v>47</v>
      </c>
      <c r="H5" s="208" t="s">
        <v>3848</v>
      </c>
      <c r="I5" s="208" t="s">
        <v>49</v>
      </c>
      <c r="J5" s="208" t="s">
        <v>3849</v>
      </c>
    </row>
    <row r="6" spans="1:109" s="110" customFormat="1" ht="12" x14ac:dyDescent="0.2">
      <c r="A6" s="30" t="s">
        <v>6</v>
      </c>
      <c r="B6" s="209"/>
      <c r="C6" s="210"/>
      <c r="D6" s="210"/>
      <c r="E6" s="211"/>
      <c r="F6" s="212"/>
      <c r="G6" s="212"/>
      <c r="H6" s="213"/>
      <c r="I6" s="213"/>
      <c r="J6" s="213"/>
    </row>
    <row r="7" spans="1:109" s="110" customFormat="1" ht="24" hidden="1" x14ac:dyDescent="0.2">
      <c r="A7" s="30"/>
      <c r="B7" s="237"/>
      <c r="C7" s="237"/>
      <c r="D7" s="237"/>
      <c r="E7" s="237"/>
      <c r="F7" s="43" t="s">
        <v>43</v>
      </c>
      <c r="G7" s="256"/>
      <c r="H7" s="217"/>
      <c r="I7" s="257"/>
      <c r="J7" s="258"/>
    </row>
    <row r="8" spans="1:109" ht="12" x14ac:dyDescent="0.2">
      <c r="A8" s="30" t="s">
        <v>55</v>
      </c>
      <c r="B8" s="232" t="s">
        <v>3315</v>
      </c>
      <c r="C8" s="233"/>
      <c r="D8" s="234"/>
      <c r="E8" s="235"/>
      <c r="F8" s="43" t="s">
        <v>3316</v>
      </c>
      <c r="G8" s="236"/>
      <c r="H8" s="214"/>
      <c r="I8" s="215"/>
      <c r="J8" s="216"/>
    </row>
    <row r="9" spans="1:109" x14ac:dyDescent="0.2">
      <c r="A9" s="30"/>
      <c r="B9" s="237"/>
      <c r="C9" s="238"/>
      <c r="D9" s="234"/>
      <c r="E9" s="238"/>
      <c r="F9" s="53"/>
      <c r="G9" s="239"/>
      <c r="H9" s="217"/>
      <c r="I9" s="218"/>
      <c r="J9" s="219"/>
    </row>
    <row r="10" spans="1:109" x14ac:dyDescent="0.2">
      <c r="A10" s="30" t="s">
        <v>56</v>
      </c>
      <c r="B10" s="240"/>
      <c r="C10" s="233" t="s">
        <v>3317</v>
      </c>
      <c r="D10" s="234"/>
      <c r="E10" s="235"/>
      <c r="F10" s="53" t="s">
        <v>3318</v>
      </c>
      <c r="G10" s="236" t="s">
        <v>16</v>
      </c>
      <c r="H10" s="214">
        <v>32</v>
      </c>
      <c r="I10" s="56"/>
      <c r="J10" s="216">
        <f>IF(ISNUMBER(H10),H10*I10,IF(H10="-","rate only"," "))</f>
        <v>0</v>
      </c>
    </row>
    <row r="11" spans="1:109" x14ac:dyDescent="0.2">
      <c r="A11" s="30"/>
      <c r="B11" s="237"/>
      <c r="C11" s="238"/>
      <c r="D11" s="234"/>
      <c r="E11" s="238"/>
      <c r="F11" s="53"/>
      <c r="G11" s="239"/>
      <c r="H11" s="217"/>
      <c r="I11" s="218"/>
      <c r="J11" s="219"/>
    </row>
    <row r="12" spans="1:109" x14ac:dyDescent="0.2">
      <c r="A12" s="30" t="s">
        <v>56</v>
      </c>
      <c r="B12" s="240"/>
      <c r="C12" s="233" t="s">
        <v>5488</v>
      </c>
      <c r="D12" s="234"/>
      <c r="E12" s="235"/>
      <c r="F12" s="53" t="s">
        <v>3319</v>
      </c>
      <c r="G12" s="236" t="s">
        <v>16</v>
      </c>
      <c r="H12" s="214">
        <v>27.5</v>
      </c>
      <c r="I12" s="56"/>
      <c r="J12" s="216">
        <f>IF(ISNUMBER(H12),H12*I12,IF(H12="-","rate only"," "))</f>
        <v>0</v>
      </c>
    </row>
    <row r="13" spans="1:109" x14ac:dyDescent="0.2">
      <c r="A13" s="30"/>
      <c r="B13" s="237"/>
      <c r="C13" s="238"/>
      <c r="D13" s="234"/>
      <c r="E13" s="238"/>
      <c r="F13" s="53"/>
      <c r="G13" s="239"/>
      <c r="H13" s="217"/>
      <c r="I13" s="218"/>
      <c r="J13" s="219"/>
    </row>
    <row r="14" spans="1:109" x14ac:dyDescent="0.2">
      <c r="A14" s="30" t="s">
        <v>4371</v>
      </c>
      <c r="B14" s="240"/>
      <c r="C14" s="233"/>
      <c r="D14" s="234"/>
      <c r="E14" s="235"/>
      <c r="F14" s="53"/>
      <c r="G14" s="236"/>
      <c r="H14" s="214"/>
      <c r="I14" s="215"/>
      <c r="J14" s="216"/>
    </row>
    <row r="15" spans="1:109" x14ac:dyDescent="0.2">
      <c r="A15" s="30"/>
      <c r="B15" s="237"/>
      <c r="C15" s="238"/>
      <c r="D15" s="234"/>
      <c r="E15" s="238"/>
      <c r="F15" s="53"/>
      <c r="G15" s="239"/>
      <c r="H15" s="217"/>
      <c r="I15" s="218"/>
      <c r="J15" s="219"/>
    </row>
    <row r="16" spans="1:109" ht="22.8" hidden="1" x14ac:dyDescent="0.2">
      <c r="A16" s="30" t="s">
        <v>4371</v>
      </c>
      <c r="B16" s="259"/>
      <c r="C16" s="260"/>
      <c r="D16" s="267" t="s">
        <v>3851</v>
      </c>
      <c r="E16" s="268"/>
      <c r="F16" s="161" t="s">
        <v>4846</v>
      </c>
      <c r="G16" s="263" t="s">
        <v>16</v>
      </c>
      <c r="H16" s="264"/>
      <c r="I16" s="265"/>
      <c r="J16" s="266"/>
    </row>
    <row r="17" spans="1:10" ht="24" hidden="1" x14ac:dyDescent="0.2">
      <c r="A17" s="30" t="s">
        <v>55</v>
      </c>
      <c r="B17" s="232" t="s">
        <v>3320</v>
      </c>
      <c r="C17" s="233"/>
      <c r="D17" s="234"/>
      <c r="E17" s="235"/>
      <c r="F17" s="43" t="s">
        <v>3322</v>
      </c>
      <c r="G17" s="236"/>
      <c r="H17" s="214"/>
      <c r="I17" s="215"/>
      <c r="J17" s="216"/>
    </row>
    <row r="18" spans="1:10" hidden="1" x14ac:dyDescent="0.2">
      <c r="A18" s="30"/>
      <c r="B18" s="237"/>
      <c r="C18" s="238"/>
      <c r="D18" s="234"/>
      <c r="E18" s="238"/>
      <c r="F18" s="53"/>
      <c r="G18" s="239"/>
      <c r="H18" s="217"/>
      <c r="I18" s="218"/>
      <c r="J18" s="219"/>
    </row>
    <row r="19" spans="1:10" hidden="1" x14ac:dyDescent="0.2">
      <c r="A19" s="30" t="s">
        <v>56</v>
      </c>
      <c r="B19" s="240"/>
      <c r="C19" s="233" t="s">
        <v>5288</v>
      </c>
      <c r="D19" s="234"/>
      <c r="E19" s="235"/>
      <c r="F19" s="53" t="s">
        <v>3323</v>
      </c>
      <c r="G19" s="236"/>
      <c r="H19" s="214"/>
      <c r="I19" s="215"/>
      <c r="J19" s="216"/>
    </row>
    <row r="20" spans="1:10" hidden="1" x14ac:dyDescent="0.2">
      <c r="A20" s="30"/>
      <c r="B20" s="237"/>
      <c r="C20" s="238"/>
      <c r="D20" s="234"/>
      <c r="E20" s="238"/>
      <c r="F20" s="53"/>
      <c r="G20" s="239"/>
      <c r="H20" s="217"/>
      <c r="I20" s="218"/>
      <c r="J20" s="219"/>
    </row>
    <row r="21" spans="1:10" hidden="1" x14ac:dyDescent="0.2">
      <c r="A21" s="30" t="s">
        <v>4371</v>
      </c>
      <c r="B21" s="259"/>
      <c r="C21" s="260"/>
      <c r="D21" s="267" t="s">
        <v>3850</v>
      </c>
      <c r="E21" s="268"/>
      <c r="F21" s="161" t="s">
        <v>4845</v>
      </c>
      <c r="G21" s="263" t="s">
        <v>16</v>
      </c>
      <c r="H21" s="264"/>
      <c r="I21" s="265"/>
      <c r="J21" s="266"/>
    </row>
    <row r="22" spans="1:10" ht="22.8" hidden="1" x14ac:dyDescent="0.2">
      <c r="A22" s="30" t="s">
        <v>4371</v>
      </c>
      <c r="B22" s="259"/>
      <c r="C22" s="260"/>
      <c r="D22" s="267" t="s">
        <v>3851</v>
      </c>
      <c r="E22" s="268"/>
      <c r="F22" s="161" t="s">
        <v>4846</v>
      </c>
      <c r="G22" s="263" t="s">
        <v>16</v>
      </c>
      <c r="H22" s="264"/>
      <c r="I22" s="265"/>
      <c r="J22" s="266"/>
    </row>
    <row r="23" spans="1:10" hidden="1" x14ac:dyDescent="0.2">
      <c r="A23" s="30" t="s">
        <v>56</v>
      </c>
      <c r="B23" s="240"/>
      <c r="C23" s="233" t="s">
        <v>3321</v>
      </c>
      <c r="D23" s="234"/>
      <c r="E23" s="235"/>
      <c r="F23" s="53" t="s">
        <v>3324</v>
      </c>
      <c r="G23" s="236" t="s">
        <v>16</v>
      </c>
      <c r="H23" s="214"/>
      <c r="I23" s="215"/>
      <c r="J23" s="216"/>
    </row>
    <row r="24" spans="1:10" hidden="1" x14ac:dyDescent="0.2">
      <c r="A24" s="30"/>
      <c r="B24" s="237"/>
      <c r="C24" s="238"/>
      <c r="D24" s="234"/>
      <c r="E24" s="238"/>
      <c r="F24" s="53"/>
      <c r="G24" s="239"/>
      <c r="H24" s="217"/>
      <c r="I24" s="218"/>
      <c r="J24" s="219"/>
    </row>
    <row r="25" spans="1:10" ht="36" hidden="1" x14ac:dyDescent="0.2">
      <c r="A25" s="30" t="s">
        <v>55</v>
      </c>
      <c r="B25" s="232" t="s">
        <v>4847</v>
      </c>
      <c r="C25" s="233"/>
      <c r="D25" s="234"/>
      <c r="E25" s="235"/>
      <c r="F25" s="43" t="s">
        <v>4850</v>
      </c>
      <c r="G25" s="236"/>
      <c r="H25" s="214"/>
      <c r="I25" s="215"/>
      <c r="J25" s="216"/>
    </row>
    <row r="26" spans="1:10" hidden="1" x14ac:dyDescent="0.2">
      <c r="A26" s="30"/>
      <c r="B26" s="237"/>
      <c r="C26" s="238"/>
      <c r="D26" s="234"/>
      <c r="E26" s="238"/>
      <c r="F26" s="53"/>
      <c r="G26" s="239"/>
      <c r="H26" s="217"/>
      <c r="I26" s="218"/>
      <c r="J26" s="219"/>
    </row>
    <row r="27" spans="1:10" hidden="1" x14ac:dyDescent="0.2">
      <c r="A27" s="30" t="s">
        <v>4371</v>
      </c>
      <c r="B27" s="259"/>
      <c r="C27" s="260" t="s">
        <v>4849</v>
      </c>
      <c r="D27" s="267"/>
      <c r="E27" s="268"/>
      <c r="F27" s="161" t="s">
        <v>4851</v>
      </c>
      <c r="G27" s="263" t="s">
        <v>99</v>
      </c>
      <c r="H27" s="270"/>
      <c r="I27" s="265"/>
      <c r="J27" s="266"/>
    </row>
    <row r="28" spans="1:10" hidden="1" x14ac:dyDescent="0.2">
      <c r="A28" s="30" t="s">
        <v>4371</v>
      </c>
      <c r="B28" s="259"/>
      <c r="C28" s="260" t="s">
        <v>5209</v>
      </c>
      <c r="D28" s="267"/>
      <c r="E28" s="268"/>
      <c r="F28" s="161" t="s">
        <v>4852</v>
      </c>
      <c r="G28" s="263" t="s">
        <v>99</v>
      </c>
      <c r="H28" s="270"/>
      <c r="I28" s="265"/>
      <c r="J28" s="266"/>
    </row>
    <row r="29" spans="1:10" ht="22.8" hidden="1" x14ac:dyDescent="0.2">
      <c r="A29" s="30" t="s">
        <v>4371</v>
      </c>
      <c r="B29" s="259"/>
      <c r="C29" s="260" t="s">
        <v>5210</v>
      </c>
      <c r="D29" s="267"/>
      <c r="E29" s="268"/>
      <c r="F29" s="161" t="s">
        <v>4853</v>
      </c>
      <c r="G29" s="263" t="s">
        <v>99</v>
      </c>
      <c r="H29" s="270"/>
      <c r="I29" s="265"/>
      <c r="J29" s="266"/>
    </row>
    <row r="30" spans="1:10" ht="22.8" hidden="1" x14ac:dyDescent="0.25">
      <c r="A30" s="30" t="s">
        <v>4371</v>
      </c>
      <c r="B30" s="259"/>
      <c r="C30" s="260" t="s">
        <v>5211</v>
      </c>
      <c r="D30" s="267"/>
      <c r="E30" s="268"/>
      <c r="F30" s="161" t="s">
        <v>4854</v>
      </c>
      <c r="G30" s="263" t="s">
        <v>3902</v>
      </c>
      <c r="H30" s="270"/>
      <c r="I30" s="265"/>
      <c r="J30" s="266"/>
    </row>
    <row r="31" spans="1:10" x14ac:dyDescent="0.2">
      <c r="A31" s="30"/>
      <c r="B31" s="237"/>
      <c r="C31" s="238"/>
      <c r="D31" s="234"/>
      <c r="E31" s="238"/>
      <c r="F31" s="53"/>
      <c r="G31" s="239"/>
      <c r="H31" s="217"/>
      <c r="I31" s="218"/>
      <c r="J31" s="219"/>
    </row>
    <row r="32" spans="1:10" x14ac:dyDescent="0.2">
      <c r="A32" s="30"/>
      <c r="B32" s="237"/>
      <c r="C32" s="238"/>
      <c r="D32" s="234"/>
      <c r="E32" s="238"/>
      <c r="F32" s="53"/>
      <c r="G32" s="239"/>
      <c r="H32" s="217"/>
      <c r="I32" s="218"/>
      <c r="J32" s="219"/>
    </row>
    <row r="33" spans="1:10" x14ac:dyDescent="0.2">
      <c r="A33" s="30"/>
      <c r="B33" s="237"/>
      <c r="C33" s="238"/>
      <c r="D33" s="234"/>
      <c r="E33" s="238"/>
      <c r="F33" s="53"/>
      <c r="G33" s="239"/>
      <c r="H33" s="217"/>
      <c r="I33" s="218"/>
      <c r="J33" s="219"/>
    </row>
    <row r="34" spans="1:10" x14ac:dyDescent="0.2">
      <c r="A34" s="30"/>
      <c r="B34" s="237"/>
      <c r="C34" s="238"/>
      <c r="D34" s="234"/>
      <c r="E34" s="238"/>
      <c r="F34" s="53"/>
      <c r="G34" s="239"/>
      <c r="H34" s="217"/>
      <c r="I34" s="218"/>
      <c r="J34" s="219"/>
    </row>
    <row r="35" spans="1:10" x14ac:dyDescent="0.2">
      <c r="A35" s="30"/>
      <c r="B35" s="237"/>
      <c r="C35" s="238"/>
      <c r="D35" s="234"/>
      <c r="E35" s="238"/>
      <c r="F35" s="53"/>
      <c r="G35" s="239"/>
      <c r="H35" s="217"/>
      <c r="I35" s="218"/>
      <c r="J35" s="219"/>
    </row>
    <row r="36" spans="1:10" x14ac:dyDescent="0.2">
      <c r="A36" s="30"/>
      <c r="B36" s="237"/>
      <c r="C36" s="238"/>
      <c r="D36" s="234"/>
      <c r="E36" s="238"/>
      <c r="F36" s="53"/>
      <c r="G36" s="239"/>
      <c r="H36" s="217"/>
      <c r="I36" s="218"/>
      <c r="J36" s="219"/>
    </row>
    <row r="37" spans="1:10" x14ac:dyDescent="0.2">
      <c r="A37" s="30"/>
      <c r="B37" s="237"/>
      <c r="C37" s="238"/>
      <c r="D37" s="234"/>
      <c r="E37" s="238"/>
      <c r="F37" s="53"/>
      <c r="G37" s="239"/>
      <c r="H37" s="217"/>
      <c r="I37" s="218"/>
      <c r="J37" s="219"/>
    </row>
    <row r="38" spans="1:10" x14ac:dyDescent="0.2">
      <c r="A38" s="30"/>
      <c r="B38" s="237"/>
      <c r="C38" s="238"/>
      <c r="D38" s="234"/>
      <c r="E38" s="238"/>
      <c r="F38" s="53"/>
      <c r="G38" s="239"/>
      <c r="H38" s="217"/>
      <c r="I38" s="218"/>
      <c r="J38" s="219"/>
    </row>
    <row r="39" spans="1:10" x14ac:dyDescent="0.2">
      <c r="A39" s="30"/>
      <c r="B39" s="237"/>
      <c r="C39" s="238"/>
      <c r="D39" s="234"/>
      <c r="E39" s="238"/>
      <c r="F39" s="53"/>
      <c r="G39" s="239"/>
      <c r="H39" s="217"/>
      <c r="I39" s="218"/>
      <c r="J39" s="219"/>
    </row>
    <row r="40" spans="1:10" x14ac:dyDescent="0.2">
      <c r="A40" s="30"/>
      <c r="B40" s="237"/>
      <c r="C40" s="238"/>
      <c r="D40" s="234"/>
      <c r="E40" s="238"/>
      <c r="F40" s="53"/>
      <c r="G40" s="239"/>
      <c r="H40" s="217"/>
      <c r="I40" s="218"/>
      <c r="J40" s="219"/>
    </row>
    <row r="41" spans="1:10" x14ac:dyDescent="0.2">
      <c r="A41" s="30"/>
      <c r="B41" s="237"/>
      <c r="C41" s="238"/>
      <c r="D41" s="234"/>
      <c r="E41" s="238"/>
      <c r="F41" s="53"/>
      <c r="G41" s="239"/>
      <c r="H41" s="217"/>
      <c r="I41" s="218"/>
      <c r="J41" s="219"/>
    </row>
    <row r="42" spans="1:10" x14ac:dyDescent="0.2">
      <c r="A42" s="30"/>
      <c r="B42" s="237"/>
      <c r="C42" s="238"/>
      <c r="D42" s="234"/>
      <c r="E42" s="238"/>
      <c r="F42" s="53"/>
      <c r="G42" s="239"/>
      <c r="H42" s="217"/>
      <c r="I42" s="218"/>
      <c r="J42" s="219"/>
    </row>
    <row r="43" spans="1:10" x14ac:dyDescent="0.2">
      <c r="A43" s="30"/>
      <c r="B43" s="237"/>
      <c r="C43" s="238"/>
      <c r="D43" s="234"/>
      <c r="E43" s="238"/>
      <c r="F43" s="53"/>
      <c r="G43" s="239"/>
      <c r="H43" s="217"/>
      <c r="I43" s="218"/>
      <c r="J43" s="219"/>
    </row>
    <row r="44" spans="1:10" x14ac:dyDescent="0.2">
      <c r="A44" s="30"/>
      <c r="B44" s="237"/>
      <c r="C44" s="238"/>
      <c r="D44" s="234"/>
      <c r="E44" s="238"/>
      <c r="F44" s="53"/>
      <c r="G44" s="239"/>
      <c r="H44" s="217"/>
      <c r="I44" s="218"/>
      <c r="J44" s="219"/>
    </row>
    <row r="45" spans="1:10" x14ac:dyDescent="0.2">
      <c r="A45" s="30"/>
      <c r="B45" s="237"/>
      <c r="C45" s="238"/>
      <c r="D45" s="234"/>
      <c r="E45" s="238"/>
      <c r="F45" s="53"/>
      <c r="G45" s="239"/>
      <c r="H45" s="217"/>
      <c r="I45" s="218"/>
      <c r="J45" s="219"/>
    </row>
    <row r="46" spans="1:10" x14ac:dyDescent="0.2">
      <c r="A46" s="30"/>
      <c r="B46" s="237"/>
      <c r="C46" s="238"/>
      <c r="D46" s="234"/>
      <c r="E46" s="238"/>
      <c r="F46" s="53"/>
      <c r="G46" s="239"/>
      <c r="H46" s="217"/>
      <c r="I46" s="218"/>
      <c r="J46" s="219"/>
    </row>
    <row r="47" spans="1:10" x14ac:dyDescent="0.2">
      <c r="A47" s="30"/>
      <c r="B47" s="237"/>
      <c r="C47" s="238"/>
      <c r="D47" s="234"/>
      <c r="E47" s="238"/>
      <c r="F47" s="53"/>
      <c r="G47" s="239"/>
      <c r="H47" s="217"/>
      <c r="I47" s="218"/>
      <c r="J47" s="219"/>
    </row>
    <row r="48" spans="1:10" x14ac:dyDescent="0.2">
      <c r="A48" s="30"/>
      <c r="B48" s="237"/>
      <c r="C48" s="238"/>
      <c r="D48" s="234"/>
      <c r="E48" s="238"/>
      <c r="F48" s="53"/>
      <c r="G48" s="239"/>
      <c r="H48" s="217"/>
      <c r="I48" s="218"/>
      <c r="J48" s="219"/>
    </row>
    <row r="49" spans="1:10" x14ac:dyDescent="0.2">
      <c r="A49" s="30"/>
      <c r="B49" s="237"/>
      <c r="C49" s="238"/>
      <c r="D49" s="234"/>
      <c r="E49" s="238"/>
      <c r="F49" s="53"/>
      <c r="G49" s="239"/>
      <c r="H49" s="217"/>
      <c r="I49" s="218"/>
      <c r="J49" s="219"/>
    </row>
    <row r="50" spans="1:10" x14ac:dyDescent="0.2">
      <c r="A50" s="30"/>
      <c r="B50" s="237"/>
      <c r="C50" s="238"/>
      <c r="D50" s="234"/>
      <c r="E50" s="238"/>
      <c r="F50" s="53"/>
      <c r="G50" s="239"/>
      <c r="H50" s="217"/>
      <c r="I50" s="218"/>
      <c r="J50" s="219"/>
    </row>
    <row r="51" spans="1:10" x14ac:dyDescent="0.2">
      <c r="A51" s="30"/>
      <c r="B51" s="237"/>
      <c r="C51" s="238"/>
      <c r="D51" s="234"/>
      <c r="E51" s="238"/>
      <c r="F51" s="53"/>
      <c r="G51" s="239"/>
      <c r="H51" s="217"/>
      <c r="I51" s="218"/>
      <c r="J51" s="219"/>
    </row>
    <row r="52" spans="1:10" x14ac:dyDescent="0.2">
      <c r="A52" s="30"/>
      <c r="B52" s="237"/>
      <c r="C52" s="238"/>
      <c r="D52" s="234"/>
      <c r="E52" s="238"/>
      <c r="F52" s="53"/>
      <c r="G52" s="239"/>
      <c r="H52" s="217"/>
      <c r="I52" s="218"/>
      <c r="J52" s="219"/>
    </row>
    <row r="53" spans="1:10" x14ac:dyDescent="0.2">
      <c r="A53" s="30"/>
      <c r="B53" s="237"/>
      <c r="C53" s="238"/>
      <c r="D53" s="234"/>
      <c r="E53" s="238"/>
      <c r="F53" s="53"/>
      <c r="G53" s="239"/>
      <c r="H53" s="217"/>
      <c r="I53" s="218"/>
      <c r="J53" s="219"/>
    </row>
    <row r="54" spans="1:10" x14ac:dyDescent="0.2">
      <c r="A54" s="30"/>
      <c r="B54" s="237"/>
      <c r="C54" s="238"/>
      <c r="D54" s="234"/>
      <c r="E54" s="238"/>
      <c r="F54" s="53"/>
      <c r="G54" s="239"/>
      <c r="H54" s="217"/>
      <c r="I54" s="218"/>
      <c r="J54" s="219"/>
    </row>
    <row r="55" spans="1:10" x14ac:dyDescent="0.2">
      <c r="A55" s="30"/>
      <c r="B55" s="237"/>
      <c r="C55" s="238"/>
      <c r="D55" s="234"/>
      <c r="E55" s="238"/>
      <c r="F55" s="53"/>
      <c r="G55" s="239"/>
      <c r="H55" s="217"/>
      <c r="I55" s="218"/>
      <c r="J55" s="219"/>
    </row>
    <row r="56" spans="1:10" x14ac:dyDescent="0.2">
      <c r="A56" s="30"/>
      <c r="B56" s="237"/>
      <c r="C56" s="238"/>
      <c r="D56" s="234"/>
      <c r="E56" s="238"/>
      <c r="F56" s="53"/>
      <c r="G56" s="239"/>
      <c r="H56" s="217"/>
      <c r="I56" s="218"/>
      <c r="J56" s="219"/>
    </row>
    <row r="57" spans="1:10" x14ac:dyDescent="0.2">
      <c r="A57" s="30"/>
      <c r="B57" s="237"/>
      <c r="C57" s="238"/>
      <c r="D57" s="234"/>
      <c r="E57" s="238"/>
      <c r="F57" s="53"/>
      <c r="G57" s="239"/>
      <c r="H57" s="217"/>
      <c r="I57" s="218"/>
      <c r="J57" s="219"/>
    </row>
    <row r="58" spans="1:10" x14ac:dyDescent="0.2">
      <c r="A58" s="30"/>
      <c r="B58" s="237"/>
      <c r="C58" s="238"/>
      <c r="D58" s="234"/>
      <c r="E58" s="238"/>
      <c r="F58" s="53"/>
      <c r="G58" s="239"/>
      <c r="H58" s="217"/>
      <c r="I58" s="218"/>
      <c r="J58" s="219"/>
    </row>
    <row r="59" spans="1:10" x14ac:dyDescent="0.2">
      <c r="A59" s="30"/>
      <c r="B59" s="237"/>
      <c r="C59" s="238"/>
      <c r="D59" s="234"/>
      <c r="E59" s="238"/>
      <c r="F59" s="53"/>
      <c r="G59" s="239"/>
      <c r="H59" s="217"/>
      <c r="I59" s="218"/>
      <c r="J59" s="219"/>
    </row>
    <row r="60" spans="1:10" x14ac:dyDescent="0.2">
      <c r="A60" s="30"/>
      <c r="B60" s="237"/>
      <c r="C60" s="238"/>
      <c r="D60" s="234"/>
      <c r="E60" s="238"/>
      <c r="F60" s="53"/>
      <c r="G60" s="239"/>
      <c r="H60" s="217"/>
      <c r="I60" s="218"/>
      <c r="J60" s="219"/>
    </row>
    <row r="61" spans="1:10" x14ac:dyDescent="0.2">
      <c r="A61" s="30"/>
      <c r="B61" s="237"/>
      <c r="C61" s="238"/>
      <c r="D61" s="234"/>
      <c r="E61" s="238"/>
      <c r="F61" s="53"/>
      <c r="G61" s="239"/>
      <c r="H61" s="217"/>
      <c r="I61" s="218"/>
      <c r="J61" s="219"/>
    </row>
    <row r="62" spans="1:10" x14ac:dyDescent="0.2">
      <c r="A62" s="30"/>
      <c r="B62" s="237"/>
      <c r="C62" s="238"/>
      <c r="D62" s="234"/>
      <c r="E62" s="238"/>
      <c r="F62" s="53"/>
      <c r="G62" s="239"/>
      <c r="H62" s="217"/>
      <c r="I62" s="218"/>
      <c r="J62" s="219"/>
    </row>
    <row r="63" spans="1:10" x14ac:dyDescent="0.2">
      <c r="A63" s="30"/>
      <c r="B63" s="237"/>
      <c r="C63" s="238"/>
      <c r="D63" s="234"/>
      <c r="E63" s="238"/>
      <c r="F63" s="53"/>
      <c r="G63" s="239"/>
      <c r="H63" s="217"/>
      <c r="I63" s="218"/>
      <c r="J63" s="219"/>
    </row>
    <row r="64" spans="1:10" x14ac:dyDescent="0.2">
      <c r="A64" s="30"/>
      <c r="B64" s="237"/>
      <c r="C64" s="238"/>
      <c r="D64" s="234"/>
      <c r="E64" s="238"/>
      <c r="F64" s="53"/>
      <c r="G64" s="239"/>
      <c r="H64" s="217"/>
      <c r="I64" s="218"/>
      <c r="J64" s="219"/>
    </row>
    <row r="65" spans="1:10" x14ac:dyDescent="0.2">
      <c r="A65" s="30"/>
      <c r="B65" s="237"/>
      <c r="C65" s="238"/>
      <c r="D65" s="234"/>
      <c r="E65" s="238"/>
      <c r="F65" s="53"/>
      <c r="G65" s="239"/>
      <c r="H65" s="217"/>
      <c r="I65" s="218"/>
      <c r="J65" s="219"/>
    </row>
    <row r="66" spans="1:10" x14ac:dyDescent="0.2">
      <c r="A66" s="30"/>
      <c r="B66" s="237"/>
      <c r="C66" s="238"/>
      <c r="D66" s="234"/>
      <c r="E66" s="238"/>
      <c r="F66" s="53"/>
      <c r="G66" s="239"/>
      <c r="H66" s="217"/>
      <c r="I66" s="218"/>
      <c r="J66" s="219"/>
    </row>
    <row r="67" spans="1:10" x14ac:dyDescent="0.2">
      <c r="A67" s="30"/>
      <c r="B67" s="237"/>
      <c r="C67" s="238"/>
      <c r="D67" s="234"/>
      <c r="E67" s="238"/>
      <c r="F67" s="53"/>
      <c r="G67" s="239"/>
      <c r="H67" s="217"/>
      <c r="I67" s="218"/>
      <c r="J67" s="219"/>
    </row>
    <row r="68" spans="1:10" x14ac:dyDescent="0.2">
      <c r="A68" s="30"/>
      <c r="B68" s="237"/>
      <c r="C68" s="238"/>
      <c r="D68" s="234"/>
      <c r="E68" s="238"/>
      <c r="F68" s="53"/>
      <c r="G68" s="239"/>
      <c r="H68" s="217"/>
      <c r="I68" s="218"/>
      <c r="J68" s="219"/>
    </row>
    <row r="69" spans="1:10" x14ac:dyDescent="0.2">
      <c r="A69" s="30"/>
      <c r="B69" s="237"/>
      <c r="C69" s="238"/>
      <c r="D69" s="234"/>
      <c r="E69" s="238"/>
      <c r="F69" s="53"/>
      <c r="G69" s="239"/>
      <c r="H69" s="217"/>
      <c r="I69" s="218"/>
      <c r="J69" s="219"/>
    </row>
    <row r="70" spans="1:10" x14ac:dyDescent="0.2">
      <c r="A70" s="30"/>
      <c r="B70" s="237"/>
      <c r="C70" s="238"/>
      <c r="D70" s="234"/>
      <c r="E70" s="238"/>
      <c r="F70" s="53"/>
      <c r="G70" s="239"/>
      <c r="H70" s="217"/>
      <c r="I70" s="218"/>
      <c r="J70" s="219"/>
    </row>
    <row r="71" spans="1:10" x14ac:dyDescent="0.2">
      <c r="A71" s="30"/>
      <c r="B71" s="237"/>
      <c r="C71" s="238"/>
      <c r="D71" s="234"/>
      <c r="E71" s="238"/>
      <c r="F71" s="53"/>
      <c r="G71" s="239"/>
      <c r="H71" s="217"/>
      <c r="I71" s="218"/>
      <c r="J71" s="219"/>
    </row>
    <row r="72" spans="1:10" x14ac:dyDescent="0.2">
      <c r="A72" s="30"/>
      <c r="B72" s="237"/>
      <c r="C72" s="238"/>
      <c r="D72" s="234"/>
      <c r="E72" s="238"/>
      <c r="F72" s="53"/>
      <c r="G72" s="239"/>
      <c r="H72" s="217"/>
      <c r="I72" s="218"/>
      <c r="J72" s="219"/>
    </row>
    <row r="73" spans="1:10" x14ac:dyDescent="0.2">
      <c r="A73" s="30"/>
      <c r="B73" s="237"/>
      <c r="C73" s="238"/>
      <c r="D73" s="234"/>
      <c r="E73" s="238"/>
      <c r="F73" s="53"/>
      <c r="G73" s="239"/>
      <c r="H73" s="217"/>
      <c r="I73" s="218"/>
      <c r="J73" s="219"/>
    </row>
    <row r="74" spans="1:10" x14ac:dyDescent="0.2">
      <c r="A74" s="30"/>
      <c r="B74" s="237"/>
      <c r="C74" s="238"/>
      <c r="D74" s="234"/>
      <c r="E74" s="238"/>
      <c r="F74" s="53"/>
      <c r="G74" s="239"/>
      <c r="H74" s="217"/>
      <c r="I74" s="218"/>
      <c r="J74" s="219"/>
    </row>
    <row r="75" spans="1:10" x14ac:dyDescent="0.2">
      <c r="A75" s="30"/>
      <c r="B75" s="237"/>
      <c r="C75" s="238"/>
      <c r="D75" s="234"/>
      <c r="E75" s="238"/>
      <c r="F75" s="53"/>
      <c r="G75" s="239"/>
      <c r="H75" s="217"/>
      <c r="I75" s="218"/>
      <c r="J75" s="219"/>
    </row>
    <row r="76" spans="1:10" x14ac:dyDescent="0.2">
      <c r="A76" s="30"/>
      <c r="B76" s="237"/>
      <c r="C76" s="238"/>
      <c r="D76" s="234"/>
      <c r="E76" s="238"/>
      <c r="F76" s="53"/>
      <c r="G76" s="239"/>
      <c r="H76" s="217"/>
      <c r="I76" s="218"/>
      <c r="J76" s="219"/>
    </row>
    <row r="77" spans="1:10" x14ac:dyDescent="0.2">
      <c r="A77" s="30"/>
      <c r="B77" s="237"/>
      <c r="C77" s="238"/>
      <c r="D77" s="234"/>
      <c r="E77" s="238"/>
      <c r="F77" s="53"/>
      <c r="G77" s="239"/>
      <c r="H77" s="217"/>
      <c r="I77" s="218"/>
      <c r="J77" s="219"/>
    </row>
    <row r="78" spans="1:10" x14ac:dyDescent="0.2">
      <c r="A78" s="30"/>
      <c r="B78" s="237"/>
      <c r="C78" s="238"/>
      <c r="D78" s="234"/>
      <c r="E78" s="238"/>
      <c r="F78" s="53"/>
      <c r="G78" s="239"/>
      <c r="H78" s="217"/>
      <c r="I78" s="218"/>
      <c r="J78" s="219"/>
    </row>
    <row r="79" spans="1:10" x14ac:dyDescent="0.2">
      <c r="A79" s="30"/>
      <c r="B79" s="237"/>
      <c r="C79" s="238"/>
      <c r="D79" s="234"/>
      <c r="E79" s="238"/>
      <c r="F79" s="53"/>
      <c r="G79" s="239"/>
      <c r="H79" s="217"/>
      <c r="I79" s="218"/>
      <c r="J79" s="219"/>
    </row>
    <row r="80" spans="1:10" x14ac:dyDescent="0.2">
      <c r="A80" s="30"/>
      <c r="B80" s="237"/>
      <c r="C80" s="238"/>
      <c r="D80" s="234"/>
      <c r="E80" s="238"/>
      <c r="F80" s="53"/>
      <c r="G80" s="239"/>
      <c r="H80" s="217"/>
      <c r="I80" s="218"/>
      <c r="J80" s="219"/>
    </row>
    <row r="81" spans="1:10" x14ac:dyDescent="0.2">
      <c r="A81" s="30"/>
      <c r="B81" s="237"/>
      <c r="C81" s="238"/>
      <c r="D81" s="234"/>
      <c r="E81" s="238"/>
      <c r="F81" s="53"/>
      <c r="G81" s="239"/>
      <c r="H81" s="217"/>
      <c r="I81" s="218"/>
      <c r="J81" s="219"/>
    </row>
    <row r="82" spans="1:10" x14ac:dyDescent="0.2">
      <c r="A82" s="30"/>
      <c r="B82" s="237"/>
      <c r="C82" s="238"/>
      <c r="D82" s="234"/>
      <c r="E82" s="238"/>
      <c r="F82" s="53"/>
      <c r="G82" s="239"/>
      <c r="H82" s="217"/>
      <c r="I82" s="218"/>
      <c r="J82" s="219"/>
    </row>
    <row r="83" spans="1:10" x14ac:dyDescent="0.2">
      <c r="A83" s="30"/>
      <c r="B83" s="237"/>
      <c r="C83" s="238"/>
      <c r="D83" s="234"/>
      <c r="E83" s="238"/>
      <c r="F83" s="53"/>
      <c r="G83" s="239"/>
      <c r="H83" s="217"/>
      <c r="I83" s="218"/>
      <c r="J83" s="219"/>
    </row>
    <row r="84" spans="1:10" s="110" customFormat="1" x14ac:dyDescent="0.2">
      <c r="A84" s="30" t="s">
        <v>4</v>
      </c>
      <c r="B84" s="83"/>
      <c r="C84" s="84"/>
      <c r="D84" s="84"/>
      <c r="E84" s="84"/>
      <c r="F84" s="85"/>
      <c r="G84" s="86"/>
      <c r="H84" s="229"/>
      <c r="I84" s="241"/>
      <c r="J84" s="89"/>
    </row>
    <row r="85" spans="1:10" s="110" customFormat="1" ht="12" x14ac:dyDescent="0.2">
      <c r="A85" s="30" t="s">
        <v>4</v>
      </c>
      <c r="B85" s="90" t="s">
        <v>3857</v>
      </c>
      <c r="C85" s="242"/>
      <c r="D85" s="242"/>
      <c r="E85" s="242"/>
      <c r="F85" s="243"/>
      <c r="G85" s="30"/>
      <c r="H85" s="230"/>
      <c r="I85" s="244"/>
      <c r="J85" s="198">
        <f>SUM(J8:J83)</f>
        <v>0</v>
      </c>
    </row>
    <row r="86" spans="1:10" s="110" customFormat="1" x14ac:dyDescent="0.2">
      <c r="A86" s="30" t="s">
        <v>4</v>
      </c>
      <c r="B86" s="96"/>
      <c r="C86" s="97"/>
      <c r="D86" s="97"/>
      <c r="E86" s="97"/>
      <c r="F86" s="98"/>
      <c r="G86" s="99"/>
      <c r="H86" s="231"/>
      <c r="I86" s="245"/>
      <c r="J86" s="102"/>
    </row>
  </sheetData>
  <sheetProtection algorithmName="SHA-512" hashValue="0XqPpSskhCFXxTIJ7DQW3adOAEaV4w9Litqvo7VCWYt3HK/W7WlNAYJHmR2/p11vrUBWkWTP7TNAx/5TrNdgPA==" saltValue="wBwmjopETrjA+afwstODXA==" spinCount="100000" sheet="1" objects="1" scenarios="1"/>
  <dataConsolidate link="1"/>
  <phoneticPr fontId="30" type="noConversion"/>
  <pageMargins left="0.59055118110236227" right="0.19685039370078741" top="0.59055118110236227" bottom="0.59055118110236227" header="0.19685039370078741" footer="0.19685039370078741"/>
  <pageSetup paperSize="9" firstPageNumber="6" orientation="portrait" cellComments="atEnd" r:id="rId1"/>
  <headerFooter>
    <oddFooter>&amp;RC3-&amp;P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5">
    <tabColor rgb="FFFFFF00"/>
  </sheetPr>
  <dimension ref="A1:DI79"/>
  <sheetViews>
    <sheetView view="pageBreakPreview" zoomScaleNormal="75" zoomScaleSheetLayoutView="100" workbookViewId="0">
      <pane ySplit="4" topLeftCell="A5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9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5035</v>
      </c>
      <c r="C2" s="128" t="s">
        <v>919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SUBTOTAL(9,M$7:M1032)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919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2834</v>
      </c>
      <c r="C8" s="151"/>
      <c r="D8" s="52"/>
      <c r="E8" s="157"/>
      <c r="F8" s="43" t="s">
        <v>2835</v>
      </c>
      <c r="G8" s="54" t="s">
        <v>89</v>
      </c>
      <c r="H8" s="55"/>
      <c r="I8" s="56"/>
      <c r="J8" s="57"/>
      <c r="K8" s="58"/>
      <c r="L8" s="56"/>
      <c r="M8" s="56" t="str">
        <f t="shared" ref="M8:M39" si="0"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12" x14ac:dyDescent="0.2">
      <c r="A9" s="30" t="s">
        <v>55</v>
      </c>
      <c r="B9" s="150" t="s">
        <v>2836</v>
      </c>
      <c r="C9" s="151"/>
      <c r="D9" s="52"/>
      <c r="E9" s="157"/>
      <c r="F9" s="43" t="s">
        <v>2281</v>
      </c>
      <c r="G9" s="54"/>
      <c r="H9" s="55"/>
      <c r="I9" s="56"/>
      <c r="J9" s="57"/>
      <c r="K9" s="58"/>
      <c r="L9" s="56"/>
      <c r="M9" s="56" t="str">
        <f t="shared" si="0"/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 t="s">
        <v>3</v>
      </c>
      <c r="B10" s="155"/>
      <c r="C10" s="151" t="s">
        <v>2837</v>
      </c>
      <c r="D10" s="52"/>
      <c r="E10" s="157"/>
      <c r="F10" s="53" t="s">
        <v>2282</v>
      </c>
      <c r="G10" s="54" t="s">
        <v>68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 t="s">
        <v>3</v>
      </c>
      <c r="B11" s="155"/>
      <c r="C11" s="151" t="s">
        <v>2838</v>
      </c>
      <c r="D11" s="52"/>
      <c r="E11" s="157"/>
      <c r="F11" s="53" t="s">
        <v>2839</v>
      </c>
      <c r="G11" s="54" t="s">
        <v>68</v>
      </c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23.4" x14ac:dyDescent="0.2">
      <c r="A12" s="30" t="s">
        <v>55</v>
      </c>
      <c r="B12" s="150" t="s">
        <v>2840</v>
      </c>
      <c r="C12" s="151"/>
      <c r="D12" s="52"/>
      <c r="E12" s="157"/>
      <c r="F12" s="43" t="s">
        <v>4094</v>
      </c>
      <c r="G12" s="54" t="s">
        <v>68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35.4" x14ac:dyDescent="0.2">
      <c r="A13" s="30" t="s">
        <v>55</v>
      </c>
      <c r="B13" s="150" t="s">
        <v>2841</v>
      </c>
      <c r="C13" s="151"/>
      <c r="D13" s="52"/>
      <c r="E13" s="157"/>
      <c r="F13" s="43" t="s">
        <v>4095</v>
      </c>
      <c r="G13" s="54" t="s">
        <v>99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48" x14ac:dyDescent="0.2">
      <c r="A14" s="30" t="s">
        <v>55</v>
      </c>
      <c r="B14" s="150" t="s">
        <v>2842</v>
      </c>
      <c r="C14" s="151"/>
      <c r="D14" s="52"/>
      <c r="E14" s="157"/>
      <c r="F14" s="43" t="s">
        <v>4096</v>
      </c>
      <c r="G14" s="54"/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 t="s">
        <v>56</v>
      </c>
      <c r="B15" s="155"/>
      <c r="C15" s="151" t="s">
        <v>2843</v>
      </c>
      <c r="D15" s="52"/>
      <c r="E15" s="157"/>
      <c r="F15" s="53" t="s">
        <v>3739</v>
      </c>
      <c r="G15" s="54"/>
      <c r="H15" s="55"/>
      <c r="I15" s="56"/>
      <c r="J15" s="57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22.8" x14ac:dyDescent="0.2">
      <c r="A16" s="30" t="s">
        <v>3</v>
      </c>
      <c r="B16" s="155"/>
      <c r="C16" s="151"/>
      <c r="D16" s="52" t="s">
        <v>3850</v>
      </c>
      <c r="E16" s="157"/>
      <c r="F16" s="53" t="s">
        <v>5038</v>
      </c>
      <c r="G16" s="54" t="s">
        <v>2</v>
      </c>
      <c r="H16" s="55"/>
      <c r="I16" s="56"/>
      <c r="J16" s="57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 t="s">
        <v>3</v>
      </c>
      <c r="B17" s="155"/>
      <c r="C17" s="151"/>
      <c r="D17" s="52" t="s">
        <v>3851</v>
      </c>
      <c r="E17" s="157"/>
      <c r="F17" s="53" t="s">
        <v>2854</v>
      </c>
      <c r="G17" s="54" t="s">
        <v>2</v>
      </c>
      <c r="H17" s="55"/>
      <c r="I17" s="56"/>
      <c r="J17" s="57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x14ac:dyDescent="0.2">
      <c r="A18" s="30" t="s">
        <v>3</v>
      </c>
      <c r="B18" s="155"/>
      <c r="C18" s="151"/>
      <c r="D18" s="52" t="s">
        <v>3852</v>
      </c>
      <c r="E18" s="157"/>
      <c r="F18" s="53" t="s">
        <v>2856</v>
      </c>
      <c r="G18" s="54" t="s">
        <v>2</v>
      </c>
      <c r="H18" s="55"/>
      <c r="I18" s="56"/>
      <c r="J18" s="57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x14ac:dyDescent="0.2">
      <c r="A19" s="30" t="s">
        <v>56</v>
      </c>
      <c r="B19" s="155"/>
      <c r="C19" s="151" t="s">
        <v>2844</v>
      </c>
      <c r="D19" s="52"/>
      <c r="E19" s="157"/>
      <c r="F19" s="53" t="s">
        <v>3740</v>
      </c>
      <c r="G19" s="54"/>
      <c r="H19" s="55"/>
      <c r="I19" s="56"/>
      <c r="J19" s="57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x14ac:dyDescent="0.2">
      <c r="A20" s="30" t="s">
        <v>3</v>
      </c>
      <c r="B20" s="155"/>
      <c r="C20" s="151"/>
      <c r="D20" s="52" t="s">
        <v>3850</v>
      </c>
      <c r="E20" s="157"/>
      <c r="F20" s="53" t="s">
        <v>2852</v>
      </c>
      <c r="G20" s="54" t="s">
        <v>2</v>
      </c>
      <c r="H20" s="55"/>
      <c r="I20" s="56"/>
      <c r="J20" s="57"/>
      <c r="K20" s="58"/>
      <c r="L20" s="56"/>
      <c r="M20" s="56" t="str">
        <f t="shared" si="0"/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x14ac:dyDescent="0.2">
      <c r="A21" s="30" t="s">
        <v>3</v>
      </c>
      <c r="B21" s="155"/>
      <c r="C21" s="151"/>
      <c r="D21" s="52" t="s">
        <v>3851</v>
      </c>
      <c r="E21" s="157"/>
      <c r="F21" s="53" t="s">
        <v>2854</v>
      </c>
      <c r="G21" s="54" t="s">
        <v>2</v>
      </c>
      <c r="H21" s="55"/>
      <c r="I21" s="56"/>
      <c r="J21" s="57"/>
      <c r="K21" s="58"/>
      <c r="L21" s="56"/>
      <c r="M21" s="56" t="str">
        <f t="shared" si="0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 t="s">
        <v>3</v>
      </c>
      <c r="B22" s="155"/>
      <c r="C22" s="151"/>
      <c r="D22" s="52" t="s">
        <v>3852</v>
      </c>
      <c r="E22" s="157"/>
      <c r="F22" s="53" t="s">
        <v>2856</v>
      </c>
      <c r="G22" s="54" t="s">
        <v>2</v>
      </c>
      <c r="H22" s="55"/>
      <c r="I22" s="56"/>
      <c r="J22" s="57"/>
      <c r="K22" s="58"/>
      <c r="L22" s="56"/>
      <c r="M22" s="56" t="str">
        <f t="shared" si="0"/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t="48" x14ac:dyDescent="0.2">
      <c r="A23" s="30" t="s">
        <v>55</v>
      </c>
      <c r="B23" s="150" t="s">
        <v>2845</v>
      </c>
      <c r="C23" s="151"/>
      <c r="D23" s="52"/>
      <c r="E23" s="157"/>
      <c r="F23" s="43" t="s">
        <v>2846</v>
      </c>
      <c r="G23" s="54"/>
      <c r="H23" s="55"/>
      <c r="I23" s="56"/>
      <c r="J23" s="57"/>
      <c r="K23" s="58"/>
      <c r="L23" s="56"/>
      <c r="M23" s="56" t="str">
        <f t="shared" si="0"/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t="22.8" x14ac:dyDescent="0.2">
      <c r="A24" s="30" t="s">
        <v>3</v>
      </c>
      <c r="B24" s="155"/>
      <c r="C24" s="151" t="s">
        <v>2847</v>
      </c>
      <c r="D24" s="52"/>
      <c r="E24" s="157"/>
      <c r="F24" s="53" t="s">
        <v>4097</v>
      </c>
      <c r="G24" s="54" t="s">
        <v>2</v>
      </c>
      <c r="H24" s="55"/>
      <c r="I24" s="56"/>
      <c r="J24" s="57"/>
      <c r="K24" s="58"/>
      <c r="L24" s="56"/>
      <c r="M24" s="56" t="str">
        <f t="shared" si="0"/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ht="22.8" x14ac:dyDescent="0.2">
      <c r="A25" s="30" t="s">
        <v>3</v>
      </c>
      <c r="B25" s="155"/>
      <c r="C25" s="151" t="s">
        <v>2848</v>
      </c>
      <c r="D25" s="52"/>
      <c r="E25" s="157"/>
      <c r="F25" s="53" t="s">
        <v>4098</v>
      </c>
      <c r="G25" s="54" t="s">
        <v>2</v>
      </c>
      <c r="H25" s="55"/>
      <c r="I25" s="56"/>
      <c r="J25" s="57"/>
      <c r="K25" s="58"/>
      <c r="L25" s="56"/>
      <c r="M25" s="56" t="str">
        <f t="shared" si="0"/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t="22.8" x14ac:dyDescent="0.2">
      <c r="A26" s="30" t="s">
        <v>3</v>
      </c>
      <c r="B26" s="155"/>
      <c r="C26" s="151" t="s">
        <v>2849</v>
      </c>
      <c r="D26" s="52"/>
      <c r="E26" s="157"/>
      <c r="F26" s="53" t="s">
        <v>4099</v>
      </c>
      <c r="G26" s="54" t="s">
        <v>2</v>
      </c>
      <c r="H26" s="55"/>
      <c r="I26" s="56"/>
      <c r="J26" s="57"/>
      <c r="K26" s="58"/>
      <c r="L26" s="56"/>
      <c r="M26" s="56" t="str">
        <f t="shared" si="0"/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ht="72" x14ac:dyDescent="0.2">
      <c r="A27" s="30" t="s">
        <v>55</v>
      </c>
      <c r="B27" s="150" t="s">
        <v>2850</v>
      </c>
      <c r="C27" s="151"/>
      <c r="D27" s="52"/>
      <c r="E27" s="157"/>
      <c r="F27" s="43" t="s">
        <v>4100</v>
      </c>
      <c r="G27" s="54"/>
      <c r="H27" s="55"/>
      <c r="I27" s="56"/>
      <c r="J27" s="57"/>
      <c r="K27" s="58"/>
      <c r="L27" s="56"/>
      <c r="M27" s="56" t="str">
        <f t="shared" si="0"/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x14ac:dyDescent="0.2">
      <c r="A28" s="30" t="s">
        <v>3</v>
      </c>
      <c r="B28" s="155"/>
      <c r="C28" s="151" t="s">
        <v>2851</v>
      </c>
      <c r="D28" s="52"/>
      <c r="E28" s="157"/>
      <c r="F28" s="53" t="s">
        <v>2852</v>
      </c>
      <c r="G28" s="54" t="s">
        <v>2</v>
      </c>
      <c r="H28" s="55"/>
      <c r="I28" s="56"/>
      <c r="J28" s="57"/>
      <c r="K28" s="58"/>
      <c r="L28" s="56"/>
      <c r="M28" s="56" t="str">
        <f t="shared" si="0"/>
        <v xml:space="preserve"> 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x14ac:dyDescent="0.2">
      <c r="A29" s="30" t="s">
        <v>3</v>
      </c>
      <c r="B29" s="155"/>
      <c r="C29" s="151" t="s">
        <v>2853</v>
      </c>
      <c r="D29" s="52"/>
      <c r="E29" s="157"/>
      <c r="F29" s="53" t="s">
        <v>2854</v>
      </c>
      <c r="G29" s="54" t="s">
        <v>2</v>
      </c>
      <c r="H29" s="55"/>
      <c r="I29" s="56"/>
      <c r="J29" s="57"/>
      <c r="K29" s="58"/>
      <c r="L29" s="56"/>
      <c r="M29" s="56" t="str">
        <f t="shared" si="0"/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x14ac:dyDescent="0.2">
      <c r="A30" s="30" t="s">
        <v>3</v>
      </c>
      <c r="B30" s="155"/>
      <c r="C30" s="151" t="s">
        <v>2855</v>
      </c>
      <c r="D30" s="52"/>
      <c r="E30" s="157"/>
      <c r="F30" s="53" t="s">
        <v>2856</v>
      </c>
      <c r="G30" s="54" t="s">
        <v>2</v>
      </c>
      <c r="H30" s="55"/>
      <c r="I30" s="56"/>
      <c r="J30" s="57"/>
      <c r="K30" s="58"/>
      <c r="L30" s="56"/>
      <c r="M30" s="56" t="str">
        <f t="shared" si="0"/>
        <v xml:space="preserve"> 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ht="24" x14ac:dyDescent="0.2">
      <c r="A31" s="30" t="s">
        <v>55</v>
      </c>
      <c r="B31" s="150" t="s">
        <v>2857</v>
      </c>
      <c r="C31" s="151"/>
      <c r="D31" s="52"/>
      <c r="E31" s="157"/>
      <c r="F31" s="43" t="s">
        <v>2858</v>
      </c>
      <c r="G31" s="54" t="s">
        <v>89</v>
      </c>
      <c r="H31" s="55"/>
      <c r="I31" s="56"/>
      <c r="J31" s="57"/>
      <c r="K31" s="58"/>
      <c r="L31" s="56"/>
      <c r="M31" s="56" t="str">
        <f t="shared" si="0"/>
        <v xml:space="preserve"> </v>
      </c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ht="24" x14ac:dyDescent="0.2">
      <c r="A32" s="30" t="s">
        <v>55</v>
      </c>
      <c r="B32" s="150" t="s">
        <v>2859</v>
      </c>
      <c r="C32" s="151"/>
      <c r="D32" s="52"/>
      <c r="E32" s="157"/>
      <c r="F32" s="43" t="s">
        <v>2860</v>
      </c>
      <c r="G32" s="54" t="s">
        <v>89</v>
      </c>
      <c r="H32" s="55"/>
      <c r="I32" s="56"/>
      <c r="J32" s="57"/>
      <c r="K32" s="58"/>
      <c r="L32" s="56"/>
      <c r="M32" s="56" t="str">
        <f t="shared" si="0"/>
        <v xml:space="preserve"> 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ht="24" x14ac:dyDescent="0.2">
      <c r="A33" s="30" t="s">
        <v>55</v>
      </c>
      <c r="B33" s="150" t="s">
        <v>2861</v>
      </c>
      <c r="C33" s="151"/>
      <c r="D33" s="52"/>
      <c r="E33" s="157"/>
      <c r="F33" s="43" t="s">
        <v>2862</v>
      </c>
      <c r="G33" s="54" t="s">
        <v>68</v>
      </c>
      <c r="H33" s="55"/>
      <c r="I33" s="56"/>
      <c r="J33" s="57"/>
      <c r="K33" s="58"/>
      <c r="L33" s="56"/>
      <c r="M33" s="56" t="str">
        <f t="shared" si="0"/>
        <v xml:space="preserve"> 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ht="35.4" x14ac:dyDescent="0.2">
      <c r="A34" s="30" t="s">
        <v>55</v>
      </c>
      <c r="B34" s="150" t="s">
        <v>2863</v>
      </c>
      <c r="C34" s="151"/>
      <c r="D34" s="52"/>
      <c r="E34" s="157"/>
      <c r="F34" s="43" t="s">
        <v>4101</v>
      </c>
      <c r="G34" s="54" t="s">
        <v>2</v>
      </c>
      <c r="H34" s="55"/>
      <c r="I34" s="56"/>
      <c r="J34" s="57"/>
      <c r="K34" s="58"/>
      <c r="L34" s="56"/>
      <c r="M34" s="56" t="str">
        <f t="shared" si="0"/>
        <v xml:space="preserve"> 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ht="24" x14ac:dyDescent="0.2">
      <c r="A35" s="30" t="s">
        <v>55</v>
      </c>
      <c r="B35" s="150" t="s">
        <v>2864</v>
      </c>
      <c r="C35" s="151"/>
      <c r="D35" s="52"/>
      <c r="E35" s="157"/>
      <c r="F35" s="43" t="s">
        <v>4102</v>
      </c>
      <c r="G35" s="54" t="s">
        <v>2</v>
      </c>
      <c r="H35" s="55"/>
      <c r="I35" s="56"/>
      <c r="J35" s="57"/>
      <c r="K35" s="58"/>
      <c r="L35" s="56"/>
      <c r="M35" s="56" t="str">
        <f t="shared" si="0"/>
        <v xml:space="preserve"> </v>
      </c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ht="24" x14ac:dyDescent="0.2">
      <c r="A36" s="30" t="s">
        <v>55</v>
      </c>
      <c r="B36" s="150" t="s">
        <v>2865</v>
      </c>
      <c r="C36" s="151"/>
      <c r="D36" s="52"/>
      <c r="E36" s="157"/>
      <c r="F36" s="43" t="s">
        <v>3768</v>
      </c>
      <c r="G36" s="54"/>
      <c r="H36" s="55"/>
      <c r="I36" s="56"/>
      <c r="J36" s="57"/>
      <c r="K36" s="58"/>
      <c r="L36" s="56"/>
      <c r="M36" s="56" t="str">
        <f t="shared" si="0"/>
        <v xml:space="preserve"> </v>
      </c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ht="22.8" x14ac:dyDescent="0.2">
      <c r="A37" s="30" t="s">
        <v>3</v>
      </c>
      <c r="B37" s="155"/>
      <c r="C37" s="151" t="s">
        <v>2866</v>
      </c>
      <c r="D37" s="52"/>
      <c r="E37" s="157"/>
      <c r="F37" s="53" t="s">
        <v>4103</v>
      </c>
      <c r="G37" s="54" t="s">
        <v>2</v>
      </c>
      <c r="H37" s="55"/>
      <c r="I37" s="56"/>
      <c r="J37" s="57"/>
      <c r="K37" s="58"/>
      <c r="L37" s="56"/>
      <c r="M37" s="56" t="str">
        <f t="shared" si="0"/>
        <v xml:space="preserve"> </v>
      </c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ht="22.8" x14ac:dyDescent="0.2">
      <c r="A38" s="30" t="s">
        <v>3</v>
      </c>
      <c r="B38" s="155"/>
      <c r="C38" s="151" t="s">
        <v>2867</v>
      </c>
      <c r="D38" s="52"/>
      <c r="E38" s="157"/>
      <c r="F38" s="53" t="s">
        <v>4104</v>
      </c>
      <c r="G38" s="54" t="s">
        <v>2</v>
      </c>
      <c r="H38" s="55"/>
      <c r="I38" s="56"/>
      <c r="J38" s="57"/>
      <c r="K38" s="58"/>
      <c r="L38" s="56"/>
      <c r="M38" s="56" t="str">
        <f t="shared" si="0"/>
        <v xml:space="preserve"> </v>
      </c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ht="23.4" x14ac:dyDescent="0.2">
      <c r="A39" s="30" t="s">
        <v>55</v>
      </c>
      <c r="B39" s="150" t="s">
        <v>2868</v>
      </c>
      <c r="C39" s="151"/>
      <c r="D39" s="52"/>
      <c r="E39" s="157"/>
      <c r="F39" s="43" t="s">
        <v>4105</v>
      </c>
      <c r="G39" s="54" t="s">
        <v>99</v>
      </c>
      <c r="H39" s="55"/>
      <c r="I39" s="56"/>
      <c r="J39" s="57"/>
      <c r="K39" s="58"/>
      <c r="L39" s="56"/>
      <c r="M39" s="56" t="str">
        <f t="shared" si="0"/>
        <v xml:space="preserve"> </v>
      </c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ht="12" x14ac:dyDescent="0.2">
      <c r="A40" s="30" t="s">
        <v>55</v>
      </c>
      <c r="B40" s="150" t="s">
        <v>2869</v>
      </c>
      <c r="C40" s="151"/>
      <c r="D40" s="52"/>
      <c r="E40" s="157"/>
      <c r="F40" s="43" t="s">
        <v>2870</v>
      </c>
      <c r="G40" s="54"/>
      <c r="H40" s="55"/>
      <c r="I40" s="56"/>
      <c r="J40" s="57"/>
      <c r="K40" s="58"/>
      <c r="L40" s="56"/>
      <c r="M40" s="56" t="str">
        <f t="shared" ref="M40:M71" si="1">IF(ISNUMBER(H40),L40*H40,IF(ISNUMBER(J40),J40,IF(J40="RATE ONLY",LOWER("RATE ONLY")," ")))</f>
        <v xml:space="preserve"> 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x14ac:dyDescent="0.2">
      <c r="A41" s="30" t="s">
        <v>3</v>
      </c>
      <c r="B41" s="155"/>
      <c r="C41" s="151" t="s">
        <v>2871</v>
      </c>
      <c r="D41" s="52"/>
      <c r="E41" s="157"/>
      <c r="F41" s="53" t="s">
        <v>4106</v>
      </c>
      <c r="G41" s="54" t="s">
        <v>26</v>
      </c>
      <c r="H41" s="55"/>
      <c r="I41" s="56"/>
      <c r="J41" s="57"/>
      <c r="K41" s="58"/>
      <c r="L41" s="56"/>
      <c r="M41" s="56" t="str">
        <f t="shared" si="1"/>
        <v xml:space="preserve"> </v>
      </c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x14ac:dyDescent="0.2">
      <c r="A42" s="30" t="s">
        <v>3</v>
      </c>
      <c r="B42" s="155"/>
      <c r="C42" s="151" t="s">
        <v>2872</v>
      </c>
      <c r="D42" s="52"/>
      <c r="E42" s="157"/>
      <c r="F42" s="53" t="s">
        <v>4107</v>
      </c>
      <c r="G42" s="54" t="s">
        <v>26</v>
      </c>
      <c r="H42" s="55"/>
      <c r="I42" s="56"/>
      <c r="J42" s="57"/>
      <c r="K42" s="58"/>
      <c r="L42" s="56"/>
      <c r="M42" s="56" t="str">
        <f t="shared" si="1"/>
        <v xml:space="preserve"> </v>
      </c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ht="35.4" x14ac:dyDescent="0.25">
      <c r="A43" s="30" t="s">
        <v>55</v>
      </c>
      <c r="B43" s="150" t="s">
        <v>2873</v>
      </c>
      <c r="C43" s="151"/>
      <c r="D43" s="52"/>
      <c r="E43" s="157"/>
      <c r="F43" s="43" t="s">
        <v>4108</v>
      </c>
      <c r="G43" s="54" t="s">
        <v>3943</v>
      </c>
      <c r="H43" s="55"/>
      <c r="I43" s="56"/>
      <c r="J43" s="57"/>
      <c r="K43" s="58"/>
      <c r="L43" s="56"/>
      <c r="M43" s="56" t="str">
        <f t="shared" si="1"/>
        <v xml:space="preserve"> </v>
      </c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ht="24" x14ac:dyDescent="0.25">
      <c r="A44" s="30" t="s">
        <v>55</v>
      </c>
      <c r="B44" s="150" t="s">
        <v>2874</v>
      </c>
      <c r="C44" s="151"/>
      <c r="D44" s="52"/>
      <c r="E44" s="157"/>
      <c r="F44" s="43" t="s">
        <v>2875</v>
      </c>
      <c r="G44" s="54" t="s">
        <v>3943</v>
      </c>
      <c r="H44" s="55"/>
      <c r="I44" s="56"/>
      <c r="J44" s="57"/>
      <c r="K44" s="58"/>
      <c r="L44" s="56"/>
      <c r="M44" s="56" t="str">
        <f t="shared" si="1"/>
        <v xml:space="preserve"> </v>
      </c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ht="35.4" x14ac:dyDescent="0.2">
      <c r="A45" s="30" t="s">
        <v>55</v>
      </c>
      <c r="B45" s="150" t="s">
        <v>2876</v>
      </c>
      <c r="C45" s="151"/>
      <c r="D45" s="52"/>
      <c r="E45" s="157"/>
      <c r="F45" s="43" t="s">
        <v>4109</v>
      </c>
      <c r="G45" s="54" t="s">
        <v>2</v>
      </c>
      <c r="H45" s="55"/>
      <c r="I45" s="56"/>
      <c r="J45" s="57"/>
      <c r="K45" s="58"/>
      <c r="L45" s="56"/>
      <c r="M45" s="56" t="str">
        <f t="shared" si="1"/>
        <v xml:space="preserve"> </v>
      </c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ht="48" x14ac:dyDescent="0.2">
      <c r="A46" s="30" t="s">
        <v>55</v>
      </c>
      <c r="B46" s="150" t="s">
        <v>2877</v>
      </c>
      <c r="C46" s="151"/>
      <c r="D46" s="52"/>
      <c r="E46" s="157"/>
      <c r="F46" s="43" t="s">
        <v>4110</v>
      </c>
      <c r="G46" s="54"/>
      <c r="H46" s="55"/>
      <c r="I46" s="56"/>
      <c r="J46" s="57"/>
      <c r="K46" s="58"/>
      <c r="L46" s="56"/>
      <c r="M46" s="56" t="str">
        <f t="shared" si="1"/>
        <v xml:space="preserve"> </v>
      </c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x14ac:dyDescent="0.2">
      <c r="A47" s="30" t="s">
        <v>3</v>
      </c>
      <c r="B47" s="155"/>
      <c r="C47" s="151" t="s">
        <v>2878</v>
      </c>
      <c r="D47" s="52"/>
      <c r="E47" s="157"/>
      <c r="F47" s="53" t="s">
        <v>2852</v>
      </c>
      <c r="G47" s="54" t="s">
        <v>2</v>
      </c>
      <c r="H47" s="55"/>
      <c r="I47" s="56"/>
      <c r="J47" s="57"/>
      <c r="K47" s="58"/>
      <c r="L47" s="56"/>
      <c r="M47" s="56" t="str">
        <f t="shared" si="1"/>
        <v xml:space="preserve"> </v>
      </c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x14ac:dyDescent="0.2">
      <c r="A48" s="30" t="s">
        <v>3</v>
      </c>
      <c r="B48" s="155"/>
      <c r="C48" s="151" t="s">
        <v>2879</v>
      </c>
      <c r="D48" s="52"/>
      <c r="E48" s="157"/>
      <c r="F48" s="53" t="s">
        <v>2854</v>
      </c>
      <c r="G48" s="54" t="s">
        <v>2</v>
      </c>
      <c r="H48" s="55"/>
      <c r="I48" s="56"/>
      <c r="J48" s="57"/>
      <c r="K48" s="58"/>
      <c r="L48" s="56"/>
      <c r="M48" s="56" t="str">
        <f t="shared" si="1"/>
        <v xml:space="preserve"> </v>
      </c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x14ac:dyDescent="0.2">
      <c r="A49" s="30" t="s">
        <v>3</v>
      </c>
      <c r="B49" s="155"/>
      <c r="C49" s="151" t="s">
        <v>2880</v>
      </c>
      <c r="D49" s="52"/>
      <c r="E49" s="157"/>
      <c r="F49" s="53" t="s">
        <v>2856</v>
      </c>
      <c r="G49" s="54" t="s">
        <v>2</v>
      </c>
      <c r="H49" s="55"/>
      <c r="I49" s="56"/>
      <c r="J49" s="57"/>
      <c r="K49" s="58"/>
      <c r="L49" s="56"/>
      <c r="M49" s="56" t="str">
        <f t="shared" si="1"/>
        <v xml:space="preserve"> </v>
      </c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ht="36" x14ac:dyDescent="0.2">
      <c r="A50" s="30" t="s">
        <v>55</v>
      </c>
      <c r="B50" s="150" t="s">
        <v>2881</v>
      </c>
      <c r="C50" s="151"/>
      <c r="D50" s="52"/>
      <c r="E50" s="157"/>
      <c r="F50" s="43" t="s">
        <v>4111</v>
      </c>
      <c r="G50" s="54"/>
      <c r="H50" s="55"/>
      <c r="I50" s="56"/>
      <c r="J50" s="57"/>
      <c r="K50" s="58"/>
      <c r="L50" s="56"/>
      <c r="M50" s="56" t="str">
        <f t="shared" si="1"/>
        <v xml:space="preserve"> </v>
      </c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x14ac:dyDescent="0.2">
      <c r="A51" s="30" t="s">
        <v>3</v>
      </c>
      <c r="B51" s="155"/>
      <c r="C51" s="151" t="s">
        <v>2882</v>
      </c>
      <c r="D51" s="52"/>
      <c r="E51" s="157"/>
      <c r="F51" s="53" t="s">
        <v>2883</v>
      </c>
      <c r="G51" s="54" t="s">
        <v>2</v>
      </c>
      <c r="H51" s="55"/>
      <c r="I51" s="56"/>
      <c r="J51" s="57"/>
      <c r="K51" s="58"/>
      <c r="L51" s="56"/>
      <c r="M51" s="56" t="str">
        <f t="shared" si="1"/>
        <v xml:space="preserve"> </v>
      </c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x14ac:dyDescent="0.2">
      <c r="A52" s="30" t="s">
        <v>3</v>
      </c>
      <c r="B52" s="155"/>
      <c r="C52" s="151" t="s">
        <v>2884</v>
      </c>
      <c r="D52" s="52"/>
      <c r="E52" s="157"/>
      <c r="F52" s="53" t="s">
        <v>2885</v>
      </c>
      <c r="G52" s="54" t="s">
        <v>2</v>
      </c>
      <c r="H52" s="55"/>
      <c r="I52" s="56"/>
      <c r="J52" s="57"/>
      <c r="K52" s="58"/>
      <c r="L52" s="56"/>
      <c r="M52" s="56" t="str">
        <f t="shared" si="1"/>
        <v xml:space="preserve"> </v>
      </c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x14ac:dyDescent="0.2">
      <c r="A53" s="30" t="s">
        <v>3</v>
      </c>
      <c r="B53" s="155"/>
      <c r="C53" s="151" t="s">
        <v>2886</v>
      </c>
      <c r="D53" s="52"/>
      <c r="E53" s="157"/>
      <c r="F53" s="53" t="s">
        <v>2887</v>
      </c>
      <c r="G53" s="54" t="s">
        <v>2</v>
      </c>
      <c r="H53" s="55"/>
      <c r="I53" s="56"/>
      <c r="J53" s="57"/>
      <c r="K53" s="58"/>
      <c r="L53" s="56"/>
      <c r="M53" s="56" t="str">
        <f t="shared" si="1"/>
        <v xml:space="preserve"> </v>
      </c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ht="48" x14ac:dyDescent="0.2">
      <c r="A54" s="30" t="s">
        <v>55</v>
      </c>
      <c r="B54" s="150" t="s">
        <v>2888</v>
      </c>
      <c r="C54" s="151"/>
      <c r="D54" s="52"/>
      <c r="E54" s="157"/>
      <c r="F54" s="43" t="s">
        <v>2889</v>
      </c>
      <c r="G54" s="54" t="s">
        <v>89</v>
      </c>
      <c r="H54" s="55"/>
      <c r="I54" s="56"/>
      <c r="J54" s="57"/>
      <c r="K54" s="58"/>
      <c r="L54" s="56"/>
      <c r="M54" s="56" t="str">
        <f t="shared" si="1"/>
        <v xml:space="preserve"> </v>
      </c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ht="35.4" x14ac:dyDescent="0.2">
      <c r="A55" s="30" t="s">
        <v>55</v>
      </c>
      <c r="B55" s="150" t="s">
        <v>2890</v>
      </c>
      <c r="C55" s="151"/>
      <c r="D55" s="52"/>
      <c r="E55" s="157"/>
      <c r="F55" s="43" t="s">
        <v>4112</v>
      </c>
      <c r="G55" s="54" t="s">
        <v>2</v>
      </c>
      <c r="H55" s="55"/>
      <c r="I55" s="56"/>
      <c r="J55" s="57"/>
      <c r="K55" s="58"/>
      <c r="L55" s="56"/>
      <c r="M55" s="56" t="str">
        <f t="shared" si="1"/>
        <v xml:space="preserve"> </v>
      </c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ht="24" x14ac:dyDescent="0.2">
      <c r="A56" s="30" t="s">
        <v>55</v>
      </c>
      <c r="B56" s="150" t="s">
        <v>2891</v>
      </c>
      <c r="C56" s="151"/>
      <c r="D56" s="52"/>
      <c r="E56" s="157"/>
      <c r="F56" s="43" t="s">
        <v>4113</v>
      </c>
      <c r="G56" s="54" t="s">
        <v>99</v>
      </c>
      <c r="H56" s="55"/>
      <c r="I56" s="56"/>
      <c r="J56" s="57"/>
      <c r="K56" s="58"/>
      <c r="L56" s="56"/>
      <c r="M56" s="56" t="str">
        <f t="shared" si="1"/>
        <v xml:space="preserve"> </v>
      </c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ht="23.4" x14ac:dyDescent="0.2">
      <c r="A57" s="30" t="s">
        <v>55</v>
      </c>
      <c r="B57" s="150" t="s">
        <v>2892</v>
      </c>
      <c r="C57" s="151"/>
      <c r="D57" s="52"/>
      <c r="E57" s="157"/>
      <c r="F57" s="43" t="s">
        <v>4114</v>
      </c>
      <c r="G57" s="54" t="s">
        <v>99</v>
      </c>
      <c r="H57" s="55"/>
      <c r="I57" s="56"/>
      <c r="J57" s="57"/>
      <c r="K57" s="58"/>
      <c r="L57" s="56"/>
      <c r="M57" s="56" t="str">
        <f t="shared" si="1"/>
        <v xml:space="preserve"> </v>
      </c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ht="24" x14ac:dyDescent="0.2">
      <c r="A58" s="30" t="s">
        <v>55</v>
      </c>
      <c r="B58" s="150" t="s">
        <v>2893</v>
      </c>
      <c r="C58" s="151"/>
      <c r="D58" s="52"/>
      <c r="E58" s="157"/>
      <c r="F58" s="43" t="s">
        <v>2894</v>
      </c>
      <c r="G58" s="54" t="s">
        <v>68</v>
      </c>
      <c r="H58" s="55"/>
      <c r="I58" s="56"/>
      <c r="J58" s="57"/>
      <c r="K58" s="58"/>
      <c r="L58" s="56"/>
      <c r="M58" s="56" t="str">
        <f t="shared" si="1"/>
        <v xml:space="preserve"> </v>
      </c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ht="34.799999999999997" x14ac:dyDescent="0.2">
      <c r="A59" s="30" t="s">
        <v>55</v>
      </c>
      <c r="B59" s="150" t="s">
        <v>2895</v>
      </c>
      <c r="C59" s="151"/>
      <c r="D59" s="52"/>
      <c r="E59" s="157"/>
      <c r="F59" s="43" t="s">
        <v>4115</v>
      </c>
      <c r="G59" s="54" t="s">
        <v>99</v>
      </c>
      <c r="H59" s="55"/>
      <c r="I59" s="56"/>
      <c r="J59" s="57"/>
      <c r="K59" s="58"/>
      <c r="L59" s="56"/>
      <c r="M59" s="56" t="str">
        <f t="shared" si="1"/>
        <v xml:space="preserve"> </v>
      </c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ht="12" x14ac:dyDescent="0.2">
      <c r="A60" s="30" t="s">
        <v>55</v>
      </c>
      <c r="B60" s="150" t="s">
        <v>2896</v>
      </c>
      <c r="C60" s="151"/>
      <c r="D60" s="52"/>
      <c r="E60" s="157"/>
      <c r="F60" s="43" t="s">
        <v>2897</v>
      </c>
      <c r="G60" s="54" t="s">
        <v>68</v>
      </c>
      <c r="H60" s="55"/>
      <c r="I60" s="56"/>
      <c r="J60" s="57"/>
      <c r="K60" s="58"/>
      <c r="L60" s="56"/>
      <c r="M60" s="56" t="str">
        <f t="shared" si="1"/>
        <v xml:space="preserve"> </v>
      </c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ht="36" x14ac:dyDescent="0.2">
      <c r="A61" s="30" t="s">
        <v>55</v>
      </c>
      <c r="B61" s="150" t="s">
        <v>2898</v>
      </c>
      <c r="C61" s="151"/>
      <c r="D61" s="52"/>
      <c r="E61" s="157"/>
      <c r="F61" s="43" t="s">
        <v>2899</v>
      </c>
      <c r="G61" s="54" t="s">
        <v>99</v>
      </c>
      <c r="H61" s="55"/>
      <c r="I61" s="56"/>
      <c r="J61" s="57"/>
      <c r="K61" s="58"/>
      <c r="L61" s="56"/>
      <c r="M61" s="56" t="str">
        <f t="shared" si="1"/>
        <v xml:space="preserve"> </v>
      </c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ht="12" x14ac:dyDescent="0.2">
      <c r="A62" s="30" t="s">
        <v>55</v>
      </c>
      <c r="B62" s="150" t="s">
        <v>2900</v>
      </c>
      <c r="C62" s="151"/>
      <c r="D62" s="52"/>
      <c r="E62" s="157"/>
      <c r="F62" s="43" t="s">
        <v>4116</v>
      </c>
      <c r="G62" s="54"/>
      <c r="H62" s="55"/>
      <c r="I62" s="56"/>
      <c r="J62" s="57"/>
      <c r="K62" s="58"/>
      <c r="L62" s="56"/>
      <c r="M62" s="56" t="str">
        <f t="shared" si="1"/>
        <v xml:space="preserve"> </v>
      </c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x14ac:dyDescent="0.2">
      <c r="A63" s="30" t="s">
        <v>56</v>
      </c>
      <c r="B63" s="155"/>
      <c r="C63" s="151" t="s">
        <v>2901</v>
      </c>
      <c r="D63" s="52"/>
      <c r="E63" s="157"/>
      <c r="F63" s="53" t="s">
        <v>2214</v>
      </c>
      <c r="G63" s="54" t="s">
        <v>2</v>
      </c>
      <c r="H63" s="55"/>
      <c r="I63" s="56"/>
      <c r="J63" s="57"/>
      <c r="K63" s="58"/>
      <c r="L63" s="56"/>
      <c r="M63" s="56" t="str">
        <f t="shared" si="1"/>
        <v xml:space="preserve"> </v>
      </c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x14ac:dyDescent="0.2">
      <c r="A64" s="30" t="s">
        <v>56</v>
      </c>
      <c r="B64" s="155"/>
      <c r="C64" s="151" t="s">
        <v>2902</v>
      </c>
      <c r="D64" s="52"/>
      <c r="E64" s="157"/>
      <c r="F64" s="53" t="s">
        <v>2903</v>
      </c>
      <c r="G64" s="54"/>
      <c r="H64" s="55"/>
      <c r="I64" s="56"/>
      <c r="J64" s="57"/>
      <c r="K64" s="58"/>
      <c r="L64" s="56"/>
      <c r="M64" s="56" t="str">
        <f t="shared" si="1"/>
        <v xml:space="preserve"> </v>
      </c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x14ac:dyDescent="0.2">
      <c r="A65" s="30" t="s">
        <v>3</v>
      </c>
      <c r="B65" s="155"/>
      <c r="C65" s="151"/>
      <c r="D65" s="52" t="s">
        <v>3850</v>
      </c>
      <c r="E65" s="157"/>
      <c r="F65" s="53" t="s">
        <v>5098</v>
      </c>
      <c r="G65" s="54" t="s">
        <v>2</v>
      </c>
      <c r="H65" s="55"/>
      <c r="I65" s="56"/>
      <c r="J65" s="57"/>
      <c r="K65" s="58"/>
      <c r="L65" s="56"/>
      <c r="M65" s="56" t="str">
        <f t="shared" si="1"/>
        <v xml:space="preserve"> </v>
      </c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ht="12" x14ac:dyDescent="0.2">
      <c r="A66" s="30" t="s">
        <v>55</v>
      </c>
      <c r="B66" s="150" t="s">
        <v>2904</v>
      </c>
      <c r="C66" s="151"/>
      <c r="D66" s="52"/>
      <c r="E66" s="157"/>
      <c r="F66" s="43" t="s">
        <v>2905</v>
      </c>
      <c r="G66" s="54" t="s">
        <v>33</v>
      </c>
      <c r="H66" s="55"/>
      <c r="I66" s="56"/>
      <c r="J66" s="57"/>
      <c r="K66" s="58"/>
      <c r="L66" s="56"/>
      <c r="M66" s="56" t="str">
        <f t="shared" si="1"/>
        <v xml:space="preserve"> </v>
      </c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ht="24" x14ac:dyDescent="0.2">
      <c r="A67" s="30" t="s">
        <v>55</v>
      </c>
      <c r="B67" s="150" t="s">
        <v>2906</v>
      </c>
      <c r="C67" s="151"/>
      <c r="D67" s="52"/>
      <c r="E67" s="157"/>
      <c r="F67" s="43" t="s">
        <v>3676</v>
      </c>
      <c r="G67" s="54"/>
      <c r="H67" s="55"/>
      <c r="I67" s="56"/>
      <c r="J67" s="57"/>
      <c r="K67" s="58"/>
      <c r="L67" s="56"/>
      <c r="M67" s="56" t="str">
        <f t="shared" si="1"/>
        <v xml:space="preserve"> </v>
      </c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ht="34.200000000000003" x14ac:dyDescent="0.2">
      <c r="A68" s="30" t="s">
        <v>3</v>
      </c>
      <c r="B68" s="155"/>
      <c r="C68" s="151" t="s">
        <v>2907</v>
      </c>
      <c r="D68" s="52"/>
      <c r="E68" s="157"/>
      <c r="F68" s="53" t="s">
        <v>4117</v>
      </c>
      <c r="G68" s="54" t="s">
        <v>2</v>
      </c>
      <c r="H68" s="55"/>
      <c r="I68" s="56"/>
      <c r="J68" s="57"/>
      <c r="K68" s="58"/>
      <c r="L68" s="56"/>
      <c r="M68" s="56" t="str">
        <f t="shared" si="1"/>
        <v xml:space="preserve"> </v>
      </c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2" customFormat="1" ht="45.6" x14ac:dyDescent="0.2">
      <c r="A69" s="30" t="s">
        <v>3</v>
      </c>
      <c r="B69" s="155"/>
      <c r="C69" s="151" t="s">
        <v>2908</v>
      </c>
      <c r="D69" s="52"/>
      <c r="E69" s="157"/>
      <c r="F69" s="53" t="s">
        <v>2909</v>
      </c>
      <c r="G69" s="54" t="s">
        <v>99</v>
      </c>
      <c r="H69" s="55"/>
      <c r="I69" s="56"/>
      <c r="J69" s="57"/>
      <c r="K69" s="58"/>
      <c r="L69" s="56"/>
      <c r="M69" s="56" t="str">
        <f t="shared" si="1"/>
        <v xml:space="preserve"> </v>
      </c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</row>
    <row r="70" spans="1:113" s="112" customFormat="1" ht="22.8" x14ac:dyDescent="0.2">
      <c r="A70" s="30" t="s">
        <v>3</v>
      </c>
      <c r="B70" s="155"/>
      <c r="C70" s="151" t="s">
        <v>2910</v>
      </c>
      <c r="D70" s="52"/>
      <c r="E70" s="157"/>
      <c r="F70" s="53" t="s">
        <v>2911</v>
      </c>
      <c r="G70" s="54" t="s">
        <v>2</v>
      </c>
      <c r="H70" s="55"/>
      <c r="I70" s="56"/>
      <c r="J70" s="57"/>
      <c r="K70" s="58"/>
      <c r="L70" s="56"/>
      <c r="M70" s="56" t="str">
        <f t="shared" si="1"/>
        <v xml:space="preserve"> </v>
      </c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</row>
    <row r="71" spans="1:113" s="112" customFormat="1" x14ac:dyDescent="0.2">
      <c r="A71" s="30" t="s">
        <v>3</v>
      </c>
      <c r="B71" s="155"/>
      <c r="C71" s="151" t="s">
        <v>2912</v>
      </c>
      <c r="D71" s="52"/>
      <c r="E71" s="157"/>
      <c r="F71" s="53" t="s">
        <v>2913</v>
      </c>
      <c r="G71" s="54" t="s">
        <v>99</v>
      </c>
      <c r="H71" s="55"/>
      <c r="I71" s="56"/>
      <c r="J71" s="57"/>
      <c r="K71" s="58"/>
      <c r="L71" s="56"/>
      <c r="M71" s="56" t="str">
        <f t="shared" si="1"/>
        <v xml:space="preserve"> </v>
      </c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</row>
    <row r="72" spans="1:113" s="112" customFormat="1" ht="12" x14ac:dyDescent="0.2">
      <c r="A72" s="30" t="s">
        <v>55</v>
      </c>
      <c r="B72" s="150" t="s">
        <v>2914</v>
      </c>
      <c r="C72" s="151"/>
      <c r="D72" s="52"/>
      <c r="E72" s="157"/>
      <c r="F72" s="43" t="s">
        <v>3677</v>
      </c>
      <c r="G72" s="54"/>
      <c r="H72" s="55"/>
      <c r="I72" s="56"/>
      <c r="J72" s="57"/>
      <c r="K72" s="58"/>
      <c r="L72" s="56"/>
      <c r="M72" s="56" t="str">
        <f>IF(ISNUMBER(H72),L72*H72,IF(ISNUMBER(J72),J72,IF(J72="RATE ONLY",LOWER("RATE ONLY")," ")))</f>
        <v xml:space="preserve"> </v>
      </c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</row>
    <row r="73" spans="1:113" s="112" customFormat="1" x14ac:dyDescent="0.2">
      <c r="A73" s="30" t="s">
        <v>56</v>
      </c>
      <c r="B73" s="155"/>
      <c r="C73" s="151" t="s">
        <v>2915</v>
      </c>
      <c r="D73" s="52"/>
      <c r="E73" s="157"/>
      <c r="F73" s="53" t="s">
        <v>4118</v>
      </c>
      <c r="G73" s="54"/>
      <c r="H73" s="55"/>
      <c r="I73" s="56"/>
      <c r="J73" s="57"/>
      <c r="K73" s="58"/>
      <c r="L73" s="56"/>
      <c r="M73" s="56" t="str">
        <f>IF(ISNUMBER(H73),L73*H73,IF(ISNUMBER(J73),J73,IF(J73="RATE ONLY",LOWER("RATE ONLY")," ")))</f>
        <v xml:space="preserve"> </v>
      </c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</row>
    <row r="74" spans="1:113" s="112" customFormat="1" ht="12" x14ac:dyDescent="0.25">
      <c r="A74" s="30" t="s">
        <v>3</v>
      </c>
      <c r="B74" s="155"/>
      <c r="C74" s="151"/>
      <c r="D74" s="52" t="s">
        <v>3850</v>
      </c>
      <c r="E74" s="157"/>
      <c r="F74" s="53" t="s">
        <v>5036</v>
      </c>
      <c r="G74" s="54" t="s">
        <v>3902</v>
      </c>
      <c r="H74" s="55"/>
      <c r="I74" s="56"/>
      <c r="J74" s="57"/>
      <c r="K74" s="58"/>
      <c r="L74" s="56"/>
      <c r="M74" s="56" t="str">
        <f>IF(ISNUMBER(H74),L74*H74,IF(ISNUMBER(J74),J74,IF(J74="RATE ONLY",LOWER("RATE ONLY")," ")))</f>
        <v xml:space="preserve"> </v>
      </c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</row>
    <row r="75" spans="1:113" s="112" customFormat="1" ht="12" x14ac:dyDescent="0.25">
      <c r="A75" s="30" t="s">
        <v>3</v>
      </c>
      <c r="B75" s="155"/>
      <c r="C75" s="151"/>
      <c r="D75" s="52" t="s">
        <v>3851</v>
      </c>
      <c r="E75" s="157"/>
      <c r="F75" s="53" t="s">
        <v>5037</v>
      </c>
      <c r="G75" s="54" t="s">
        <v>3902</v>
      </c>
      <c r="H75" s="55"/>
      <c r="I75" s="56"/>
      <c r="J75" s="57"/>
      <c r="K75" s="58"/>
      <c r="L75" s="56"/>
      <c r="M75" s="56" t="str">
        <f>IF(ISNUMBER(H75),L75*H75,IF(ISNUMBER(J75),J75,IF(J75="RATE ONLY",LOWER("RATE ONLY")," ")))</f>
        <v xml:space="preserve"> </v>
      </c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</row>
    <row r="76" spans="1:113" s="112" customFormat="1" ht="12" x14ac:dyDescent="0.25">
      <c r="A76" s="30" t="s">
        <v>56</v>
      </c>
      <c r="B76" s="155"/>
      <c r="C76" s="151" t="s">
        <v>2916</v>
      </c>
      <c r="D76" s="52"/>
      <c r="E76" s="157"/>
      <c r="F76" s="53" t="s">
        <v>4119</v>
      </c>
      <c r="G76" s="54" t="s">
        <v>3902</v>
      </c>
      <c r="H76" s="55"/>
      <c r="I76" s="56"/>
      <c r="J76" s="57"/>
      <c r="K76" s="58"/>
      <c r="L76" s="56"/>
      <c r="M76" s="56" t="str">
        <f>IF(ISNUMBER(H76),L76*H76,IF(ISNUMBER(J76),J76,IF(J76="RATE ONLY",LOWER("RATE ONLY")," ")))</f>
        <v xml:space="preserve"> </v>
      </c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</row>
    <row r="77" spans="1:113" s="110" customFormat="1" x14ac:dyDescent="0.2">
      <c r="A77" s="30" t="s">
        <v>4</v>
      </c>
      <c r="B77" s="83"/>
      <c r="C77" s="84"/>
      <c r="D77" s="84"/>
      <c r="E77" s="84"/>
      <c r="F77" s="85"/>
      <c r="G77" s="86"/>
      <c r="H77" s="87"/>
      <c r="I77" s="88"/>
      <c r="J77" s="89"/>
      <c r="K77" s="22"/>
      <c r="L77" s="67"/>
      <c r="M77" s="68"/>
      <c r="N77" s="109"/>
    </row>
    <row r="78" spans="1:113" s="110" customFormat="1" ht="12" x14ac:dyDescent="0.2">
      <c r="A78" s="30" t="s">
        <v>4</v>
      </c>
      <c r="B78" s="90" t="s">
        <v>3857</v>
      </c>
      <c r="C78" s="91"/>
      <c r="D78" s="91"/>
      <c r="E78" s="91"/>
      <c r="F78" s="92"/>
      <c r="G78" s="30"/>
      <c r="H78" s="93"/>
      <c r="I78" s="94"/>
      <c r="J78" s="95"/>
      <c r="K78" s="22"/>
      <c r="L78" s="72"/>
      <c r="M78" s="73">
        <f>SUBTOTAL(9,M$9:M76)</f>
        <v>0</v>
      </c>
      <c r="N78" s="109"/>
    </row>
    <row r="79" spans="1:113" s="110" customFormat="1" x14ac:dyDescent="0.2">
      <c r="A79" s="30" t="s">
        <v>4</v>
      </c>
      <c r="B79" s="96"/>
      <c r="C79" s="97"/>
      <c r="D79" s="97"/>
      <c r="E79" s="97"/>
      <c r="F79" s="98"/>
      <c r="G79" s="99"/>
      <c r="H79" s="100"/>
      <c r="I79" s="101"/>
      <c r="J79" s="102"/>
      <c r="K79" s="22"/>
      <c r="L79" s="81"/>
      <c r="M79" s="82"/>
      <c r="N79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12" orientation="portrait" cellComments="atEnd" useFirstPageNumber="1" r:id="rId1"/>
  <headerFooter>
    <oddFooter>&amp;CPage &amp;P&amp;RPrint date: 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6">
    <tabColor rgb="FFFFFF00"/>
  </sheetPr>
  <dimension ref="A1:DI35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9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5039</v>
      </c>
      <c r="C2" s="128" t="s">
        <v>52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SUBTOTAL(9,M$7:M1014)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52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2917</v>
      </c>
      <c r="C8" s="150"/>
      <c r="D8" s="154"/>
      <c r="E8" s="51"/>
      <c r="F8" s="43" t="s">
        <v>2918</v>
      </c>
      <c r="G8" s="54" t="s">
        <v>68</v>
      </c>
      <c r="H8" s="55"/>
      <c r="I8" s="56"/>
      <c r="J8" s="57"/>
      <c r="K8" s="58"/>
      <c r="L8" s="56"/>
      <c r="M8" s="56" t="str">
        <f t="shared" ref="M8:M16" si="0"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24" x14ac:dyDescent="0.2">
      <c r="A9" s="30" t="s">
        <v>55</v>
      </c>
      <c r="B9" s="150" t="s">
        <v>2919</v>
      </c>
      <c r="C9" s="150"/>
      <c r="D9" s="154"/>
      <c r="E9" s="51"/>
      <c r="F9" s="43" t="s">
        <v>4087</v>
      </c>
      <c r="G9" s="54" t="s">
        <v>68</v>
      </c>
      <c r="H9" s="55"/>
      <c r="I9" s="56"/>
      <c r="J9" s="57"/>
      <c r="K9" s="58"/>
      <c r="L9" s="56"/>
      <c r="M9" s="56" t="str">
        <f t="shared" si="0"/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12" x14ac:dyDescent="0.2">
      <c r="A10" s="30" t="s">
        <v>55</v>
      </c>
      <c r="B10" s="150" t="s">
        <v>2920</v>
      </c>
      <c r="C10" s="150"/>
      <c r="D10" s="154"/>
      <c r="E10" s="51"/>
      <c r="F10" s="43" t="s">
        <v>2921</v>
      </c>
      <c r="G10" s="54" t="s">
        <v>68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24" x14ac:dyDescent="0.2">
      <c r="A11" s="30" t="s">
        <v>55</v>
      </c>
      <c r="B11" s="150" t="s">
        <v>2922</v>
      </c>
      <c r="C11" s="150"/>
      <c r="D11" s="154"/>
      <c r="E11" s="51"/>
      <c r="F11" s="43" t="s">
        <v>2923</v>
      </c>
      <c r="G11" s="54" t="s">
        <v>99</v>
      </c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36" x14ac:dyDescent="0.2">
      <c r="A12" s="30" t="s">
        <v>55</v>
      </c>
      <c r="B12" s="150" t="s">
        <v>2924</v>
      </c>
      <c r="C12" s="150"/>
      <c r="D12" s="154"/>
      <c r="E12" s="51"/>
      <c r="F12" s="43" t="s">
        <v>4088</v>
      </c>
      <c r="G12" s="54" t="s">
        <v>2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23.4" x14ac:dyDescent="0.2">
      <c r="A13" s="30" t="s">
        <v>55</v>
      </c>
      <c r="B13" s="150" t="s">
        <v>2925</v>
      </c>
      <c r="C13" s="150"/>
      <c r="D13" s="154"/>
      <c r="E13" s="51"/>
      <c r="F13" s="43" t="s">
        <v>4089</v>
      </c>
      <c r="G13" s="54" t="s">
        <v>2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12" x14ac:dyDescent="0.2">
      <c r="A14" s="30" t="s">
        <v>55</v>
      </c>
      <c r="B14" s="150" t="s">
        <v>2926</v>
      </c>
      <c r="C14" s="150"/>
      <c r="D14" s="154"/>
      <c r="E14" s="51"/>
      <c r="F14" s="43" t="s">
        <v>2927</v>
      </c>
      <c r="G14" s="54" t="s">
        <v>99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12" x14ac:dyDescent="0.2">
      <c r="A15" s="30" t="s">
        <v>55</v>
      </c>
      <c r="B15" s="150" t="s">
        <v>2928</v>
      </c>
      <c r="C15" s="150"/>
      <c r="D15" s="154"/>
      <c r="E15" s="51"/>
      <c r="F15" s="43" t="s">
        <v>2929</v>
      </c>
      <c r="G15" s="54" t="s">
        <v>2</v>
      </c>
      <c r="H15" s="55"/>
      <c r="I15" s="56"/>
      <c r="J15" s="57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12" x14ac:dyDescent="0.2">
      <c r="A16" s="30" t="s">
        <v>55</v>
      </c>
      <c r="B16" s="150" t="s">
        <v>2930</v>
      </c>
      <c r="C16" s="150"/>
      <c r="D16" s="154"/>
      <c r="E16" s="51"/>
      <c r="F16" s="43" t="s">
        <v>2931</v>
      </c>
      <c r="G16" s="54"/>
      <c r="H16" s="55"/>
      <c r="I16" s="56"/>
      <c r="J16" s="57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 t="s">
        <v>3</v>
      </c>
      <c r="B17" s="50"/>
      <c r="C17" s="50" t="s">
        <v>2932</v>
      </c>
      <c r="D17" s="50"/>
      <c r="E17" s="51"/>
      <c r="F17" s="53" t="s">
        <v>2933</v>
      </c>
      <c r="G17" s="54" t="s">
        <v>2363</v>
      </c>
      <c r="H17" s="55"/>
      <c r="I17" s="56"/>
      <c r="J17" s="57"/>
      <c r="K17" s="58"/>
      <c r="L17" s="56"/>
      <c r="M17" s="56" t="str">
        <f t="shared" ref="M17:M25" si="1">IF(ISNUMBER(H17),L17*H17,IF(ISNUMBER(J17),J17,IF(J17="RATE ONLY",LOWER("RATE ONLY")," ")))</f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x14ac:dyDescent="0.2">
      <c r="A18" s="30" t="s">
        <v>3</v>
      </c>
      <c r="B18" s="50"/>
      <c r="C18" s="50" t="s">
        <v>2934</v>
      </c>
      <c r="D18" s="50"/>
      <c r="E18" s="51"/>
      <c r="F18" s="53" t="s">
        <v>2935</v>
      </c>
      <c r="G18" s="54" t="s">
        <v>2363</v>
      </c>
      <c r="H18" s="55"/>
      <c r="I18" s="56"/>
      <c r="J18" s="57"/>
      <c r="K18" s="58"/>
      <c r="L18" s="56"/>
      <c r="M18" s="56" t="str">
        <f t="shared" si="1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12" x14ac:dyDescent="0.2">
      <c r="A19" s="30" t="s">
        <v>55</v>
      </c>
      <c r="B19" s="150" t="s">
        <v>2936</v>
      </c>
      <c r="C19" s="150"/>
      <c r="D19" s="154"/>
      <c r="E19" s="51"/>
      <c r="F19" s="43" t="s">
        <v>2369</v>
      </c>
      <c r="G19" s="54"/>
      <c r="H19" s="55"/>
      <c r="I19" s="56"/>
      <c r="J19" s="57"/>
      <c r="K19" s="58"/>
      <c r="L19" s="56"/>
      <c r="M19" s="56" t="str">
        <f>IF(ISNUMBER(H19),L19*H19,IF(ISNUMBER(J19),J19,IF(J19="RATE ONLY",LOWER("RATE ONLY")," ")))</f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x14ac:dyDescent="0.2">
      <c r="A20" s="30" t="s">
        <v>3</v>
      </c>
      <c r="B20" s="50"/>
      <c r="C20" s="50" t="s">
        <v>2937</v>
      </c>
      <c r="D20" s="50"/>
      <c r="E20" s="51"/>
      <c r="F20" s="53" t="s">
        <v>2371</v>
      </c>
      <c r="G20" s="54" t="s">
        <v>2372</v>
      </c>
      <c r="H20" s="55"/>
      <c r="I20" s="56"/>
      <c r="J20" s="57"/>
      <c r="K20" s="58"/>
      <c r="L20" s="56"/>
      <c r="M20" s="56" t="str">
        <f t="shared" si="1"/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x14ac:dyDescent="0.2">
      <c r="A21" s="30" t="s">
        <v>3</v>
      </c>
      <c r="B21" s="50"/>
      <c r="C21" s="50" t="s">
        <v>2938</v>
      </c>
      <c r="D21" s="50"/>
      <c r="E21" s="51"/>
      <c r="F21" s="53" t="s">
        <v>2376</v>
      </c>
      <c r="G21" s="54" t="s">
        <v>2372</v>
      </c>
      <c r="H21" s="55"/>
      <c r="I21" s="56"/>
      <c r="J21" s="57"/>
      <c r="K21" s="58"/>
      <c r="L21" s="56"/>
      <c r="M21" s="56" t="str">
        <f t="shared" si="1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ht="24" x14ac:dyDescent="0.2">
      <c r="A22" s="30" t="s">
        <v>55</v>
      </c>
      <c r="B22" s="150" t="s">
        <v>2939</v>
      </c>
      <c r="C22" s="150"/>
      <c r="D22" s="154"/>
      <c r="E22" s="51"/>
      <c r="F22" s="43" t="s">
        <v>2940</v>
      </c>
      <c r="G22" s="54" t="s">
        <v>99</v>
      </c>
      <c r="H22" s="55"/>
      <c r="I22" s="56"/>
      <c r="J22" s="57"/>
      <c r="K22" s="58"/>
      <c r="L22" s="56"/>
      <c r="M22" s="56" t="str">
        <f>IF(ISNUMBER(H22),L22*H22,IF(ISNUMBER(J22),J22,IF(J22="RATE ONLY",LOWER("RATE ONLY")," ")))</f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t="12" x14ac:dyDescent="0.2">
      <c r="A23" s="30" t="s">
        <v>55</v>
      </c>
      <c r="B23" s="150" t="s">
        <v>2941</v>
      </c>
      <c r="C23" s="150"/>
      <c r="D23" s="154"/>
      <c r="E23" s="51"/>
      <c r="F23" s="43" t="s">
        <v>3679</v>
      </c>
      <c r="G23" s="54"/>
      <c r="H23" s="55"/>
      <c r="I23" s="56"/>
      <c r="J23" s="57"/>
      <c r="K23" s="58"/>
      <c r="L23" s="56"/>
      <c r="M23" s="56" t="str">
        <f>IF(ISNUMBER(H23),L23*H23,IF(ISNUMBER(J23),J23,IF(J23="RATE ONLY",LOWER("RATE ONLY")," ")))</f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t="22.8" x14ac:dyDescent="0.2">
      <c r="A24" s="30" t="s">
        <v>3</v>
      </c>
      <c r="B24" s="50"/>
      <c r="C24" s="50" t="s">
        <v>2942</v>
      </c>
      <c r="D24" s="50"/>
      <c r="E24" s="51"/>
      <c r="F24" s="53" t="s">
        <v>2943</v>
      </c>
      <c r="G24" s="54" t="s">
        <v>68</v>
      </c>
      <c r="H24" s="55"/>
      <c r="I24" s="56"/>
      <c r="J24" s="57"/>
      <c r="K24" s="58"/>
      <c r="L24" s="56"/>
      <c r="M24" s="56" t="str">
        <f t="shared" si="1"/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x14ac:dyDescent="0.2">
      <c r="A25" s="30" t="s">
        <v>3</v>
      </c>
      <c r="B25" s="50"/>
      <c r="C25" s="50" t="s">
        <v>2944</v>
      </c>
      <c r="D25" s="50"/>
      <c r="E25" s="51"/>
      <c r="F25" s="53" t="s">
        <v>2945</v>
      </c>
      <c r="G25" s="54" t="s">
        <v>99</v>
      </c>
      <c r="H25" s="55"/>
      <c r="I25" s="56"/>
      <c r="J25" s="57"/>
      <c r="K25" s="58"/>
      <c r="L25" s="56"/>
      <c r="M25" s="56" t="str">
        <f t="shared" si="1"/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t="36" x14ac:dyDescent="0.2">
      <c r="A26" s="30" t="s">
        <v>55</v>
      </c>
      <c r="B26" s="150" t="s">
        <v>2946</v>
      </c>
      <c r="C26" s="150"/>
      <c r="D26" s="154"/>
      <c r="E26" s="51"/>
      <c r="F26" s="43" t="s">
        <v>4090</v>
      </c>
      <c r="G26" s="54" t="s">
        <v>68</v>
      </c>
      <c r="H26" s="55"/>
      <c r="I26" s="56"/>
      <c r="J26" s="57"/>
      <c r="K26" s="58"/>
      <c r="L26" s="56"/>
      <c r="M26" s="56" t="str">
        <f t="shared" ref="M26:M32" si="2">IF(ISNUMBER(H26),L26*H26,IF(ISNUMBER(J26),J26,IF(J26="RATE ONLY",LOWER("RATE ONLY")," ")))</f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ht="36" x14ac:dyDescent="0.2">
      <c r="A27" s="30" t="s">
        <v>55</v>
      </c>
      <c r="B27" s="150" t="s">
        <v>2947</v>
      </c>
      <c r="C27" s="150"/>
      <c r="D27" s="154"/>
      <c r="E27" s="51"/>
      <c r="F27" s="43" t="s">
        <v>2948</v>
      </c>
      <c r="G27" s="54" t="s">
        <v>99</v>
      </c>
      <c r="H27" s="55"/>
      <c r="I27" s="56"/>
      <c r="J27" s="57"/>
      <c r="K27" s="58"/>
      <c r="L27" s="56"/>
      <c r="M27" s="56" t="str">
        <f t="shared" si="2"/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ht="24" x14ac:dyDescent="0.2">
      <c r="A28" s="30" t="s">
        <v>55</v>
      </c>
      <c r="B28" s="150" t="s">
        <v>2949</v>
      </c>
      <c r="C28" s="150"/>
      <c r="D28" s="154"/>
      <c r="E28" s="51"/>
      <c r="F28" s="43" t="s">
        <v>4091</v>
      </c>
      <c r="G28" s="54" t="s">
        <v>99</v>
      </c>
      <c r="H28" s="55"/>
      <c r="I28" s="56"/>
      <c r="J28" s="57"/>
      <c r="K28" s="58"/>
      <c r="L28" s="56"/>
      <c r="M28" s="56" t="str">
        <f t="shared" si="2"/>
        <v xml:space="preserve"> 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ht="24" x14ac:dyDescent="0.2">
      <c r="A29" s="30" t="s">
        <v>55</v>
      </c>
      <c r="B29" s="150" t="s">
        <v>2950</v>
      </c>
      <c r="C29" s="150"/>
      <c r="D29" s="154"/>
      <c r="E29" s="51"/>
      <c r="F29" s="43" t="s">
        <v>2951</v>
      </c>
      <c r="G29" s="54" t="s">
        <v>99</v>
      </c>
      <c r="H29" s="55"/>
      <c r="I29" s="56"/>
      <c r="J29" s="57"/>
      <c r="K29" s="58"/>
      <c r="L29" s="56"/>
      <c r="M29" s="56" t="str">
        <f t="shared" si="2"/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ht="12" x14ac:dyDescent="0.2">
      <c r="A30" s="30" t="s">
        <v>55</v>
      </c>
      <c r="B30" s="150" t="s">
        <v>2952</v>
      </c>
      <c r="C30" s="150"/>
      <c r="D30" s="154"/>
      <c r="E30" s="51"/>
      <c r="F30" s="43" t="s">
        <v>2953</v>
      </c>
      <c r="G30" s="54" t="s">
        <v>99</v>
      </c>
      <c r="H30" s="55"/>
      <c r="I30" s="56"/>
      <c r="J30" s="57"/>
      <c r="K30" s="58"/>
      <c r="L30" s="56"/>
      <c r="M30" s="56" t="str">
        <f t="shared" si="2"/>
        <v xml:space="preserve"> 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ht="36" x14ac:dyDescent="0.2">
      <c r="A31" s="30" t="s">
        <v>55</v>
      </c>
      <c r="B31" s="150" t="s">
        <v>2954</v>
      </c>
      <c r="C31" s="150"/>
      <c r="D31" s="154"/>
      <c r="E31" s="51"/>
      <c r="F31" s="43" t="s">
        <v>4092</v>
      </c>
      <c r="G31" s="54" t="s">
        <v>99</v>
      </c>
      <c r="H31" s="55"/>
      <c r="I31" s="56"/>
      <c r="J31" s="57"/>
      <c r="K31" s="58"/>
      <c r="L31" s="56"/>
      <c r="M31" s="56" t="str">
        <f t="shared" si="2"/>
        <v xml:space="preserve"> </v>
      </c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ht="35.4" x14ac:dyDescent="0.2">
      <c r="A32" s="30" t="s">
        <v>55</v>
      </c>
      <c r="B32" s="150" t="s">
        <v>2955</v>
      </c>
      <c r="C32" s="150"/>
      <c r="D32" s="154"/>
      <c r="E32" s="51"/>
      <c r="F32" s="43" t="s">
        <v>4093</v>
      </c>
      <c r="G32" s="54" t="s">
        <v>99</v>
      </c>
      <c r="H32" s="55"/>
      <c r="I32" s="56"/>
      <c r="J32" s="57"/>
      <c r="K32" s="58"/>
      <c r="L32" s="56"/>
      <c r="M32" s="56" t="str">
        <f t="shared" si="2"/>
        <v xml:space="preserve"> 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4" s="110" customFormat="1" x14ac:dyDescent="0.2">
      <c r="A33" s="30" t="s">
        <v>4</v>
      </c>
      <c r="B33" s="83"/>
      <c r="C33" s="84"/>
      <c r="D33" s="84"/>
      <c r="E33" s="84"/>
      <c r="F33" s="85"/>
      <c r="G33" s="86"/>
      <c r="H33" s="87"/>
      <c r="I33" s="88"/>
      <c r="J33" s="89"/>
      <c r="K33" s="22"/>
      <c r="L33" s="67"/>
      <c r="M33" s="68"/>
      <c r="N33" s="109"/>
    </row>
    <row r="34" spans="1:14" s="110" customFormat="1" ht="12" x14ac:dyDescent="0.2">
      <c r="A34" s="30" t="s">
        <v>4</v>
      </c>
      <c r="B34" s="90" t="s">
        <v>3857</v>
      </c>
      <c r="C34" s="91"/>
      <c r="D34" s="91"/>
      <c r="E34" s="91"/>
      <c r="F34" s="92"/>
      <c r="G34" s="30"/>
      <c r="H34" s="93"/>
      <c r="I34" s="94"/>
      <c r="J34" s="95"/>
      <c r="K34" s="22"/>
      <c r="L34" s="72"/>
      <c r="M34" s="73">
        <f>SUBTOTAL(9,M$10:M32)</f>
        <v>0</v>
      </c>
      <c r="N34" s="109"/>
    </row>
    <row r="35" spans="1:14" s="110" customFormat="1" x14ac:dyDescent="0.2">
      <c r="A35" s="30" t="s">
        <v>4</v>
      </c>
      <c r="B35" s="96"/>
      <c r="C35" s="97"/>
      <c r="D35" s="97"/>
      <c r="E35" s="97"/>
      <c r="F35" s="98"/>
      <c r="G35" s="99"/>
      <c r="H35" s="100"/>
      <c r="I35" s="101"/>
      <c r="J35" s="102"/>
      <c r="K35" s="22"/>
      <c r="L35" s="81"/>
      <c r="M35" s="82"/>
      <c r="N35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15" orientation="portrait" cellComments="atEnd" useFirstPageNumber="1" r:id="rId1"/>
  <headerFooter>
    <oddFooter>&amp;CPage &amp;P&amp;RPrint date: 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7">
    <tabColor rgb="FFFFFF00"/>
  </sheetPr>
  <dimension ref="A2:DI83"/>
  <sheetViews>
    <sheetView view="pageBreakPreview" zoomScaleNormal="75" zoomScaleSheetLayoutView="100" workbookViewId="0">
      <pane ySplit="6" topLeftCell="A25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9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2" spans="1:113" s="108" customFormat="1" ht="12" x14ac:dyDescent="0.2">
      <c r="A2" s="127" t="s">
        <v>5</v>
      </c>
      <c r="B2" s="128" t="s">
        <v>5040</v>
      </c>
      <c r="C2" s="128" t="s">
        <v>920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SUBTOTAL(9,M$7:M1063)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/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920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2956</v>
      </c>
      <c r="C8" s="150"/>
      <c r="D8" s="154"/>
      <c r="E8" s="51"/>
      <c r="F8" s="43" t="s">
        <v>923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 t="s">
        <v>3</v>
      </c>
      <c r="B9" s="50"/>
      <c r="C9" s="50" t="s">
        <v>2957</v>
      </c>
      <c r="D9" s="50"/>
      <c r="E9" s="51"/>
      <c r="F9" s="53" t="s">
        <v>2958</v>
      </c>
      <c r="G9" s="54" t="s">
        <v>68</v>
      </c>
      <c r="H9" s="55"/>
      <c r="I9" s="56"/>
      <c r="J9" s="57"/>
      <c r="K9" s="58"/>
      <c r="L9" s="56"/>
      <c r="M9" s="56" t="str">
        <f t="shared" ref="M9:M54" si="0"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 t="s">
        <v>3</v>
      </c>
      <c r="B10" s="50"/>
      <c r="C10" s="50" t="s">
        <v>2959</v>
      </c>
      <c r="D10" s="50"/>
      <c r="E10" s="51"/>
      <c r="F10" s="53" t="s">
        <v>2960</v>
      </c>
      <c r="G10" s="54" t="s">
        <v>68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 t="s">
        <v>3</v>
      </c>
      <c r="B11" s="50"/>
      <c r="C11" s="50" t="s">
        <v>2961</v>
      </c>
      <c r="D11" s="50"/>
      <c r="E11" s="51"/>
      <c r="F11" s="53" t="s">
        <v>2962</v>
      </c>
      <c r="G11" s="54" t="s">
        <v>68</v>
      </c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 t="s">
        <v>3</v>
      </c>
      <c r="B12" s="50"/>
      <c r="C12" s="50" t="s">
        <v>2963</v>
      </c>
      <c r="D12" s="50"/>
      <c r="E12" s="51"/>
      <c r="F12" s="53" t="s">
        <v>2964</v>
      </c>
      <c r="G12" s="54" t="s">
        <v>68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 t="s">
        <v>3</v>
      </c>
      <c r="B13" s="50"/>
      <c r="C13" s="50" t="s">
        <v>2965</v>
      </c>
      <c r="D13" s="50"/>
      <c r="E13" s="51"/>
      <c r="F13" s="53" t="s">
        <v>2966</v>
      </c>
      <c r="G13" s="54" t="s">
        <v>68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x14ac:dyDescent="0.2">
      <c r="A14" s="30" t="s">
        <v>3</v>
      </c>
      <c r="B14" s="50"/>
      <c r="C14" s="50" t="s">
        <v>2967</v>
      </c>
      <c r="D14" s="50"/>
      <c r="E14" s="51"/>
      <c r="F14" s="53" t="s">
        <v>2968</v>
      </c>
      <c r="G14" s="54" t="s">
        <v>68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 t="s">
        <v>3</v>
      </c>
      <c r="B15" s="50"/>
      <c r="C15" s="50" t="s">
        <v>2969</v>
      </c>
      <c r="D15" s="50"/>
      <c r="E15" s="51"/>
      <c r="F15" s="53" t="s">
        <v>2970</v>
      </c>
      <c r="G15" s="54" t="s">
        <v>68</v>
      </c>
      <c r="H15" s="55"/>
      <c r="I15" s="56"/>
      <c r="J15" s="57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x14ac:dyDescent="0.2">
      <c r="A16" s="30" t="s">
        <v>3</v>
      </c>
      <c r="B16" s="50"/>
      <c r="C16" s="50" t="s">
        <v>2971</v>
      </c>
      <c r="D16" s="50"/>
      <c r="E16" s="51"/>
      <c r="F16" s="53" t="s">
        <v>2972</v>
      </c>
      <c r="G16" s="54" t="s">
        <v>68</v>
      </c>
      <c r="H16" s="55"/>
      <c r="I16" s="56"/>
      <c r="J16" s="57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 t="s">
        <v>3</v>
      </c>
      <c r="B17" s="50"/>
      <c r="C17" s="50" t="s">
        <v>2973</v>
      </c>
      <c r="D17" s="50"/>
      <c r="E17" s="51"/>
      <c r="F17" s="53" t="s">
        <v>2974</v>
      </c>
      <c r="G17" s="54" t="s">
        <v>68</v>
      </c>
      <c r="H17" s="55"/>
      <c r="I17" s="56"/>
      <c r="J17" s="57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24" x14ac:dyDescent="0.2">
      <c r="A18" s="30" t="s">
        <v>55</v>
      </c>
      <c r="B18" s="150" t="s">
        <v>2975</v>
      </c>
      <c r="C18" s="150"/>
      <c r="D18" s="154"/>
      <c r="E18" s="51"/>
      <c r="F18" s="43" t="s">
        <v>2976</v>
      </c>
      <c r="G18" s="54"/>
      <c r="H18" s="55"/>
      <c r="I18" s="56"/>
      <c r="J18" s="57"/>
      <c r="K18" s="58"/>
      <c r="L18" s="56"/>
      <c r="M18" s="56" t="str">
        <f>IF(ISNUMBER(H18),L18*H18,IF(ISNUMBER(J18),J18,IF(J18="RATE ONLY",LOWER("RATE ONLY")," ")))</f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x14ac:dyDescent="0.2">
      <c r="A19" s="30" t="s">
        <v>3</v>
      </c>
      <c r="B19" s="50"/>
      <c r="C19" s="50" t="s">
        <v>2957</v>
      </c>
      <c r="D19" s="50"/>
      <c r="E19" s="51"/>
      <c r="F19" s="53" t="s">
        <v>2958</v>
      </c>
      <c r="G19" s="54" t="s">
        <v>99</v>
      </c>
      <c r="H19" s="55"/>
      <c r="I19" s="56"/>
      <c r="J19" s="57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x14ac:dyDescent="0.2">
      <c r="A20" s="30" t="s">
        <v>3</v>
      </c>
      <c r="B20" s="50"/>
      <c r="C20" s="50" t="s">
        <v>2959</v>
      </c>
      <c r="D20" s="50"/>
      <c r="E20" s="51"/>
      <c r="F20" s="53" t="s">
        <v>2960</v>
      </c>
      <c r="G20" s="54" t="s">
        <v>99</v>
      </c>
      <c r="H20" s="55"/>
      <c r="I20" s="56"/>
      <c r="J20" s="57"/>
      <c r="K20" s="58"/>
      <c r="L20" s="56"/>
      <c r="M20" s="56" t="str">
        <f t="shared" si="0"/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x14ac:dyDescent="0.2">
      <c r="A21" s="30" t="s">
        <v>3</v>
      </c>
      <c r="B21" s="50"/>
      <c r="C21" s="50" t="s">
        <v>2961</v>
      </c>
      <c r="D21" s="50"/>
      <c r="E21" s="51"/>
      <c r="F21" s="53" t="s">
        <v>2962</v>
      </c>
      <c r="G21" s="54" t="s">
        <v>99</v>
      </c>
      <c r="H21" s="55"/>
      <c r="I21" s="56"/>
      <c r="J21" s="57"/>
      <c r="K21" s="58"/>
      <c r="L21" s="56"/>
      <c r="M21" s="56" t="str">
        <f t="shared" si="0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 t="s">
        <v>3</v>
      </c>
      <c r="B22" s="50"/>
      <c r="C22" s="50" t="s">
        <v>2963</v>
      </c>
      <c r="D22" s="50"/>
      <c r="E22" s="51"/>
      <c r="F22" s="53" t="s">
        <v>2964</v>
      </c>
      <c r="G22" s="54" t="s">
        <v>99</v>
      </c>
      <c r="H22" s="55"/>
      <c r="I22" s="56"/>
      <c r="J22" s="57"/>
      <c r="K22" s="58"/>
      <c r="L22" s="56"/>
      <c r="M22" s="56" t="str">
        <f t="shared" si="0"/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x14ac:dyDescent="0.2">
      <c r="A23" s="30" t="s">
        <v>3</v>
      </c>
      <c r="B23" s="50"/>
      <c r="C23" s="50" t="s">
        <v>2965</v>
      </c>
      <c r="D23" s="50"/>
      <c r="E23" s="51"/>
      <c r="F23" s="53" t="s">
        <v>2966</v>
      </c>
      <c r="G23" s="54" t="s">
        <v>99</v>
      </c>
      <c r="H23" s="55"/>
      <c r="I23" s="56"/>
      <c r="J23" s="57"/>
      <c r="K23" s="58"/>
      <c r="L23" s="56"/>
      <c r="M23" s="56" t="str">
        <f t="shared" si="0"/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x14ac:dyDescent="0.2">
      <c r="A24" s="30" t="s">
        <v>3</v>
      </c>
      <c r="B24" s="50"/>
      <c r="C24" s="50" t="s">
        <v>2967</v>
      </c>
      <c r="D24" s="50"/>
      <c r="E24" s="51"/>
      <c r="F24" s="53" t="s">
        <v>2968</v>
      </c>
      <c r="G24" s="54" t="s">
        <v>99</v>
      </c>
      <c r="H24" s="55"/>
      <c r="I24" s="56"/>
      <c r="J24" s="57"/>
      <c r="K24" s="58"/>
      <c r="L24" s="56"/>
      <c r="M24" s="56" t="str">
        <f t="shared" si="0"/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x14ac:dyDescent="0.2">
      <c r="A25" s="30" t="s">
        <v>3</v>
      </c>
      <c r="B25" s="50"/>
      <c r="C25" s="50" t="s">
        <v>2969</v>
      </c>
      <c r="D25" s="50"/>
      <c r="E25" s="51"/>
      <c r="F25" s="53" t="s">
        <v>2970</v>
      </c>
      <c r="G25" s="54" t="s">
        <v>99</v>
      </c>
      <c r="H25" s="55"/>
      <c r="I25" s="56"/>
      <c r="J25" s="57"/>
      <c r="K25" s="58"/>
      <c r="L25" s="56"/>
      <c r="M25" s="56" t="str">
        <f t="shared" si="0"/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x14ac:dyDescent="0.2">
      <c r="A26" s="30" t="s">
        <v>3</v>
      </c>
      <c r="B26" s="50"/>
      <c r="C26" s="50" t="s">
        <v>2971</v>
      </c>
      <c r="D26" s="50"/>
      <c r="E26" s="51"/>
      <c r="F26" s="53" t="s">
        <v>2972</v>
      </c>
      <c r="G26" s="54" t="s">
        <v>99</v>
      </c>
      <c r="H26" s="55"/>
      <c r="I26" s="56"/>
      <c r="J26" s="57"/>
      <c r="K26" s="58"/>
      <c r="L26" s="56"/>
      <c r="M26" s="56" t="str">
        <f t="shared" si="0"/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x14ac:dyDescent="0.2">
      <c r="A27" s="30" t="s">
        <v>3</v>
      </c>
      <c r="B27" s="50"/>
      <c r="C27" s="50" t="s">
        <v>2973</v>
      </c>
      <c r="D27" s="50"/>
      <c r="E27" s="51"/>
      <c r="F27" s="53" t="s">
        <v>2977</v>
      </c>
      <c r="G27" s="54" t="s">
        <v>99</v>
      </c>
      <c r="H27" s="55"/>
      <c r="I27" s="56"/>
      <c r="J27" s="57"/>
      <c r="K27" s="58"/>
      <c r="L27" s="56"/>
      <c r="M27" s="56" t="str">
        <f t="shared" si="0"/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ht="24" x14ac:dyDescent="0.2">
      <c r="A28" s="30" t="s">
        <v>55</v>
      </c>
      <c r="B28" s="150" t="s">
        <v>2978</v>
      </c>
      <c r="C28" s="150"/>
      <c r="D28" s="154"/>
      <c r="E28" s="51"/>
      <c r="F28" s="43" t="s">
        <v>2979</v>
      </c>
      <c r="G28" s="54" t="s">
        <v>99</v>
      </c>
      <c r="H28" s="55"/>
      <c r="I28" s="56"/>
      <c r="J28" s="57"/>
      <c r="K28" s="58"/>
      <c r="L28" s="56"/>
      <c r="M28" s="56" t="str">
        <f>IF(ISNUMBER(H28),L28*H28,IF(ISNUMBER(J28),J28,IF(J28="RATE ONLY",LOWER("RATE ONLY")," ")))</f>
        <v xml:space="preserve"> 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ht="12" x14ac:dyDescent="0.2">
      <c r="A29" s="30" t="s">
        <v>55</v>
      </c>
      <c r="B29" s="150" t="s">
        <v>2980</v>
      </c>
      <c r="C29" s="150"/>
      <c r="D29" s="154"/>
      <c r="E29" s="51"/>
      <c r="F29" s="43" t="s">
        <v>3680</v>
      </c>
      <c r="G29" s="54"/>
      <c r="H29" s="55"/>
      <c r="I29" s="56"/>
      <c r="J29" s="57"/>
      <c r="K29" s="58"/>
      <c r="L29" s="56"/>
      <c r="M29" s="56" t="str">
        <f>IF(ISNUMBER(H29),L29*H29,IF(ISNUMBER(J29),J29,IF(J29="RATE ONLY",LOWER("RATE ONLY")," ")))</f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x14ac:dyDescent="0.2">
      <c r="A30" s="30" t="s">
        <v>3</v>
      </c>
      <c r="B30" s="50"/>
      <c r="C30" s="50" t="s">
        <v>2981</v>
      </c>
      <c r="D30" s="50"/>
      <c r="E30" s="51"/>
      <c r="F30" s="53" t="s">
        <v>2958</v>
      </c>
      <c r="G30" s="54" t="s">
        <v>29</v>
      </c>
      <c r="H30" s="55"/>
      <c r="I30" s="56"/>
      <c r="J30" s="57"/>
      <c r="K30" s="58"/>
      <c r="L30" s="56"/>
      <c r="M30" s="56" t="str">
        <f t="shared" si="0"/>
        <v xml:space="preserve"> 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x14ac:dyDescent="0.2">
      <c r="A31" s="30" t="s">
        <v>3</v>
      </c>
      <c r="B31" s="50"/>
      <c r="C31" s="50" t="s">
        <v>2982</v>
      </c>
      <c r="D31" s="50"/>
      <c r="E31" s="51"/>
      <c r="F31" s="53" t="s">
        <v>2960</v>
      </c>
      <c r="G31" s="54" t="s">
        <v>29</v>
      </c>
      <c r="H31" s="55"/>
      <c r="I31" s="56"/>
      <c r="J31" s="57"/>
      <c r="K31" s="58"/>
      <c r="L31" s="56"/>
      <c r="M31" s="56" t="str">
        <f t="shared" si="0"/>
        <v xml:space="preserve"> </v>
      </c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x14ac:dyDescent="0.2">
      <c r="A32" s="30" t="s">
        <v>3</v>
      </c>
      <c r="B32" s="50"/>
      <c r="C32" s="50" t="s">
        <v>2983</v>
      </c>
      <c r="D32" s="50"/>
      <c r="E32" s="51"/>
      <c r="F32" s="53" t="s">
        <v>2962</v>
      </c>
      <c r="G32" s="54" t="s">
        <v>29</v>
      </c>
      <c r="H32" s="55"/>
      <c r="I32" s="56"/>
      <c r="J32" s="57"/>
      <c r="K32" s="58"/>
      <c r="L32" s="56"/>
      <c r="M32" s="56" t="str">
        <f t="shared" si="0"/>
        <v xml:space="preserve"> 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ht="12" x14ac:dyDescent="0.2">
      <c r="A33" s="30" t="s">
        <v>55</v>
      </c>
      <c r="B33" s="150" t="s">
        <v>2984</v>
      </c>
      <c r="C33" s="150"/>
      <c r="D33" s="154"/>
      <c r="E33" s="51"/>
      <c r="F33" s="43" t="s">
        <v>3681</v>
      </c>
      <c r="G33" s="54"/>
      <c r="H33" s="55"/>
      <c r="I33" s="56"/>
      <c r="J33" s="57"/>
      <c r="K33" s="58"/>
      <c r="L33" s="56"/>
      <c r="M33" s="56" t="str">
        <f>IF(ISNUMBER(H33),L33*H33,IF(ISNUMBER(J33),J33,IF(J33="RATE ONLY",LOWER("RATE ONLY")," ")))</f>
        <v xml:space="preserve"> 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x14ac:dyDescent="0.2">
      <c r="A34" s="30" t="s">
        <v>3</v>
      </c>
      <c r="B34" s="50"/>
      <c r="C34" s="50" t="s">
        <v>2985</v>
      </c>
      <c r="D34" s="50"/>
      <c r="E34" s="51"/>
      <c r="F34" s="53" t="s">
        <v>2751</v>
      </c>
      <c r="G34" s="54" t="s">
        <v>29</v>
      </c>
      <c r="H34" s="55"/>
      <c r="I34" s="56"/>
      <c r="J34" s="57"/>
      <c r="K34" s="58"/>
      <c r="L34" s="56"/>
      <c r="M34" s="56" t="str">
        <f t="shared" si="0"/>
        <v xml:space="preserve"> 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x14ac:dyDescent="0.2">
      <c r="A35" s="30" t="s">
        <v>3</v>
      </c>
      <c r="B35" s="50"/>
      <c r="C35" s="50" t="s">
        <v>2986</v>
      </c>
      <c r="D35" s="50"/>
      <c r="E35" s="51"/>
      <c r="F35" s="53" t="s">
        <v>2987</v>
      </c>
      <c r="G35" s="54" t="s">
        <v>29</v>
      </c>
      <c r="H35" s="55"/>
      <c r="I35" s="56"/>
      <c r="J35" s="57"/>
      <c r="K35" s="58"/>
      <c r="L35" s="56"/>
      <c r="M35" s="56" t="str">
        <f t="shared" si="0"/>
        <v xml:space="preserve"> </v>
      </c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x14ac:dyDescent="0.2">
      <c r="A36" s="30" t="s">
        <v>3</v>
      </c>
      <c r="B36" s="50"/>
      <c r="C36" s="50" t="s">
        <v>2988</v>
      </c>
      <c r="D36" s="50"/>
      <c r="E36" s="51"/>
      <c r="F36" s="53" t="s">
        <v>4071</v>
      </c>
      <c r="G36" s="54" t="s">
        <v>29</v>
      </c>
      <c r="H36" s="55"/>
      <c r="I36" s="56"/>
      <c r="J36" s="57"/>
      <c r="K36" s="58"/>
      <c r="L36" s="56"/>
      <c r="M36" s="56" t="str">
        <f t="shared" si="0"/>
        <v xml:space="preserve"> </v>
      </c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ht="35.4" x14ac:dyDescent="0.2">
      <c r="A37" s="30" t="s">
        <v>55</v>
      </c>
      <c r="B37" s="150" t="s">
        <v>2989</v>
      </c>
      <c r="C37" s="150"/>
      <c r="D37" s="154"/>
      <c r="E37" s="51"/>
      <c r="F37" s="43" t="s">
        <v>4073</v>
      </c>
      <c r="G37" s="54" t="s">
        <v>2</v>
      </c>
      <c r="H37" s="55"/>
      <c r="I37" s="56"/>
      <c r="J37" s="57"/>
      <c r="K37" s="58"/>
      <c r="L37" s="56"/>
      <c r="M37" s="56" t="str">
        <f t="shared" ref="M37:M46" si="1">IF(ISNUMBER(H37),L37*H37,IF(ISNUMBER(J37),J37,IF(J37="RATE ONLY",LOWER("RATE ONLY")," ")))</f>
        <v xml:space="preserve"> </v>
      </c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ht="24" x14ac:dyDescent="0.2">
      <c r="A38" s="30" t="s">
        <v>55</v>
      </c>
      <c r="B38" s="150" t="s">
        <v>2990</v>
      </c>
      <c r="C38" s="150"/>
      <c r="D38" s="154"/>
      <c r="E38" s="51"/>
      <c r="F38" s="43" t="s">
        <v>2991</v>
      </c>
      <c r="G38" s="54" t="s">
        <v>2</v>
      </c>
      <c r="H38" s="55"/>
      <c r="I38" s="56"/>
      <c r="J38" s="57"/>
      <c r="K38" s="58"/>
      <c r="L38" s="56"/>
      <c r="M38" s="56" t="str">
        <f t="shared" si="1"/>
        <v xml:space="preserve"> </v>
      </c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ht="35.4" x14ac:dyDescent="0.2">
      <c r="A39" s="30" t="s">
        <v>55</v>
      </c>
      <c r="B39" s="150" t="s">
        <v>2992</v>
      </c>
      <c r="C39" s="150"/>
      <c r="D39" s="154"/>
      <c r="E39" s="51"/>
      <c r="F39" s="43" t="s">
        <v>4074</v>
      </c>
      <c r="G39" s="54" t="s">
        <v>2</v>
      </c>
      <c r="H39" s="55"/>
      <c r="I39" s="56"/>
      <c r="J39" s="57"/>
      <c r="K39" s="58"/>
      <c r="L39" s="56"/>
      <c r="M39" s="56" t="str">
        <f t="shared" si="1"/>
        <v xml:space="preserve"> </v>
      </c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ht="23.4" x14ac:dyDescent="0.2">
      <c r="A40" s="30" t="s">
        <v>55</v>
      </c>
      <c r="B40" s="150" t="s">
        <v>2993</v>
      </c>
      <c r="C40" s="150"/>
      <c r="D40" s="154"/>
      <c r="E40" s="51"/>
      <c r="F40" s="43" t="s">
        <v>4075</v>
      </c>
      <c r="G40" s="54" t="s">
        <v>2</v>
      </c>
      <c r="H40" s="55"/>
      <c r="I40" s="56"/>
      <c r="J40" s="57"/>
      <c r="K40" s="58"/>
      <c r="L40" s="56"/>
      <c r="M40" s="56" t="str">
        <f t="shared" si="1"/>
        <v xml:space="preserve"> 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ht="24" x14ac:dyDescent="0.2">
      <c r="A41" s="30" t="s">
        <v>55</v>
      </c>
      <c r="B41" s="150" t="s">
        <v>2994</v>
      </c>
      <c r="C41" s="150"/>
      <c r="D41" s="154"/>
      <c r="E41" s="51"/>
      <c r="F41" s="43" t="s">
        <v>2995</v>
      </c>
      <c r="G41" s="54" t="s">
        <v>99</v>
      </c>
      <c r="H41" s="55"/>
      <c r="I41" s="56"/>
      <c r="J41" s="57"/>
      <c r="K41" s="58"/>
      <c r="L41" s="56"/>
      <c r="M41" s="56" t="str">
        <f t="shared" si="1"/>
        <v xml:space="preserve"> </v>
      </c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ht="12" x14ac:dyDescent="0.25">
      <c r="A42" s="30" t="s">
        <v>55</v>
      </c>
      <c r="B42" s="150" t="s">
        <v>2996</v>
      </c>
      <c r="C42" s="150"/>
      <c r="D42" s="154"/>
      <c r="E42" s="51"/>
      <c r="F42" s="43" t="s">
        <v>4076</v>
      </c>
      <c r="G42" s="54" t="s">
        <v>3943</v>
      </c>
      <c r="H42" s="55"/>
      <c r="I42" s="56"/>
      <c r="J42" s="57"/>
      <c r="K42" s="58"/>
      <c r="L42" s="56"/>
      <c r="M42" s="56" t="str">
        <f t="shared" si="1"/>
        <v xml:space="preserve"> </v>
      </c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ht="24" x14ac:dyDescent="0.2">
      <c r="A43" s="30" t="s">
        <v>55</v>
      </c>
      <c r="B43" s="150" t="s">
        <v>2997</v>
      </c>
      <c r="C43" s="150"/>
      <c r="D43" s="154"/>
      <c r="E43" s="51"/>
      <c r="F43" s="43" t="s">
        <v>4077</v>
      </c>
      <c r="G43" s="54" t="s">
        <v>99</v>
      </c>
      <c r="H43" s="55"/>
      <c r="I43" s="56"/>
      <c r="J43" s="57"/>
      <c r="K43" s="58"/>
      <c r="L43" s="56"/>
      <c r="M43" s="56" t="str">
        <f t="shared" si="1"/>
        <v xml:space="preserve"> </v>
      </c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ht="47.4" x14ac:dyDescent="0.2">
      <c r="A44" s="30" t="s">
        <v>55</v>
      </c>
      <c r="B44" s="150" t="s">
        <v>2998</v>
      </c>
      <c r="C44" s="150"/>
      <c r="D44" s="154"/>
      <c r="E44" s="51"/>
      <c r="F44" s="43" t="s">
        <v>4078</v>
      </c>
      <c r="G44" s="54" t="s">
        <v>99</v>
      </c>
      <c r="H44" s="55"/>
      <c r="I44" s="56"/>
      <c r="J44" s="57"/>
      <c r="K44" s="58"/>
      <c r="L44" s="56"/>
      <c r="M44" s="56" t="str">
        <f t="shared" si="1"/>
        <v xml:space="preserve"> </v>
      </c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ht="12" x14ac:dyDescent="0.2">
      <c r="A45" s="30" t="s">
        <v>55</v>
      </c>
      <c r="B45" s="150" t="s">
        <v>2999</v>
      </c>
      <c r="C45" s="150"/>
      <c r="D45" s="154"/>
      <c r="E45" s="51"/>
      <c r="F45" s="43" t="s">
        <v>3000</v>
      </c>
      <c r="G45" s="54" t="s">
        <v>99</v>
      </c>
      <c r="H45" s="55"/>
      <c r="I45" s="56"/>
      <c r="J45" s="57"/>
      <c r="K45" s="58"/>
      <c r="L45" s="56"/>
      <c r="M45" s="56" t="str">
        <f t="shared" si="1"/>
        <v xml:space="preserve"> </v>
      </c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ht="12" x14ac:dyDescent="0.2">
      <c r="A46" s="30" t="s">
        <v>55</v>
      </c>
      <c r="B46" s="150" t="s">
        <v>3001</v>
      </c>
      <c r="C46" s="150"/>
      <c r="D46" s="154"/>
      <c r="E46" s="51"/>
      <c r="F46" s="43" t="s">
        <v>3002</v>
      </c>
      <c r="G46" s="54"/>
      <c r="H46" s="55"/>
      <c r="I46" s="56"/>
      <c r="J46" s="57"/>
      <c r="K46" s="58"/>
      <c r="L46" s="56"/>
      <c r="M46" s="56" t="str">
        <f t="shared" si="1"/>
        <v xml:space="preserve"> </v>
      </c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ht="22.8" x14ac:dyDescent="0.2">
      <c r="A47" s="30" t="s">
        <v>3</v>
      </c>
      <c r="B47" s="50"/>
      <c r="C47" s="50" t="s">
        <v>3003</v>
      </c>
      <c r="D47" s="50"/>
      <c r="E47" s="51"/>
      <c r="F47" s="53" t="s">
        <v>3004</v>
      </c>
      <c r="G47" s="54" t="s">
        <v>99</v>
      </c>
      <c r="H47" s="55"/>
      <c r="I47" s="56"/>
      <c r="J47" s="57"/>
      <c r="K47" s="58"/>
      <c r="L47" s="56"/>
      <c r="M47" s="56" t="str">
        <f t="shared" si="0"/>
        <v xml:space="preserve"> </v>
      </c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x14ac:dyDescent="0.2">
      <c r="A48" s="30" t="s">
        <v>3</v>
      </c>
      <c r="B48" s="50"/>
      <c r="C48" s="50" t="s">
        <v>3005</v>
      </c>
      <c r="D48" s="50"/>
      <c r="E48" s="51"/>
      <c r="F48" s="53" t="s">
        <v>4079</v>
      </c>
      <c r="G48" s="54" t="s">
        <v>2</v>
      </c>
      <c r="H48" s="55"/>
      <c r="I48" s="56"/>
      <c r="J48" s="57"/>
      <c r="K48" s="58"/>
      <c r="L48" s="56"/>
      <c r="M48" s="56" t="str">
        <f t="shared" si="0"/>
        <v xml:space="preserve"> </v>
      </c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x14ac:dyDescent="0.2">
      <c r="A49" s="30" t="s">
        <v>3</v>
      </c>
      <c r="B49" s="50"/>
      <c r="C49" s="50" t="s">
        <v>3006</v>
      </c>
      <c r="D49" s="50"/>
      <c r="E49" s="51"/>
      <c r="F49" s="53" t="s">
        <v>3007</v>
      </c>
      <c r="G49" s="54" t="s">
        <v>99</v>
      </c>
      <c r="H49" s="55"/>
      <c r="I49" s="56"/>
      <c r="J49" s="57"/>
      <c r="K49" s="58"/>
      <c r="L49" s="56"/>
      <c r="M49" s="56" t="str">
        <f t="shared" si="0"/>
        <v xml:space="preserve"> </v>
      </c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ht="12" x14ac:dyDescent="0.2">
      <c r="A50" s="30" t="s">
        <v>55</v>
      </c>
      <c r="B50" s="150" t="s">
        <v>3008</v>
      </c>
      <c r="C50" s="150"/>
      <c r="D50" s="154"/>
      <c r="E50" s="51"/>
      <c r="F50" s="43" t="s">
        <v>3009</v>
      </c>
      <c r="G50" s="54" t="s">
        <v>23</v>
      </c>
      <c r="H50" s="55"/>
      <c r="I50" s="56"/>
      <c r="J50" s="57"/>
      <c r="K50" s="58"/>
      <c r="L50" s="56"/>
      <c r="M50" s="56" t="str">
        <f>IF(ISNUMBER(H50),L50*H50,IF(ISNUMBER(J50),J50,IF(J50="RATE ONLY",LOWER("RATE ONLY")," ")))</f>
        <v xml:space="preserve"> </v>
      </c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ht="36" x14ac:dyDescent="0.2">
      <c r="A51" s="30" t="s">
        <v>55</v>
      </c>
      <c r="B51" s="150" t="s">
        <v>3010</v>
      </c>
      <c r="C51" s="150"/>
      <c r="D51" s="154"/>
      <c r="E51" s="51"/>
      <c r="F51" s="43" t="s">
        <v>4080</v>
      </c>
      <c r="G51" s="54"/>
      <c r="H51" s="55"/>
      <c r="I51" s="56"/>
      <c r="J51" s="57"/>
      <c r="K51" s="58"/>
      <c r="L51" s="56"/>
      <c r="M51" s="56" t="str">
        <f>IF(ISNUMBER(H51),L51*H51,IF(ISNUMBER(J51),J51,IF(J51="RATE ONLY",LOWER("RATE ONLY")," ")))</f>
        <v xml:space="preserve"> </v>
      </c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x14ac:dyDescent="0.2">
      <c r="A52" s="30" t="s">
        <v>3</v>
      </c>
      <c r="B52" s="50"/>
      <c r="C52" s="50" t="s">
        <v>3011</v>
      </c>
      <c r="D52" s="50"/>
      <c r="E52" s="51"/>
      <c r="F52" s="53" t="s">
        <v>3012</v>
      </c>
      <c r="G52" s="54" t="s">
        <v>3013</v>
      </c>
      <c r="H52" s="55"/>
      <c r="I52" s="56"/>
      <c r="J52" s="57"/>
      <c r="K52" s="58"/>
      <c r="L52" s="56"/>
      <c r="M52" s="56" t="str">
        <f t="shared" si="0"/>
        <v xml:space="preserve"> </v>
      </c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x14ac:dyDescent="0.2">
      <c r="A53" s="30" t="s">
        <v>3</v>
      </c>
      <c r="B53" s="50"/>
      <c r="C53" s="50" t="s">
        <v>3014</v>
      </c>
      <c r="D53" s="50"/>
      <c r="E53" s="51"/>
      <c r="F53" s="53" t="s">
        <v>3015</v>
      </c>
      <c r="G53" s="54" t="s">
        <v>3013</v>
      </c>
      <c r="H53" s="55"/>
      <c r="I53" s="56"/>
      <c r="J53" s="57"/>
      <c r="K53" s="58"/>
      <c r="L53" s="56"/>
      <c r="M53" s="56" t="str">
        <f t="shared" si="0"/>
        <v xml:space="preserve"> </v>
      </c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x14ac:dyDescent="0.2">
      <c r="A54" s="30" t="s">
        <v>3</v>
      </c>
      <c r="B54" s="50"/>
      <c r="C54" s="50" t="s">
        <v>3016</v>
      </c>
      <c r="D54" s="50"/>
      <c r="E54" s="51"/>
      <c r="F54" s="53" t="s">
        <v>3017</v>
      </c>
      <c r="G54" s="54" t="s">
        <v>3013</v>
      </c>
      <c r="H54" s="55"/>
      <c r="I54" s="56"/>
      <c r="J54" s="57"/>
      <c r="K54" s="58"/>
      <c r="L54" s="56"/>
      <c r="M54" s="56" t="str">
        <f t="shared" si="0"/>
        <v xml:space="preserve"> </v>
      </c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ht="12" x14ac:dyDescent="0.2">
      <c r="A55" s="30" t="s">
        <v>55</v>
      </c>
      <c r="B55" s="150" t="s">
        <v>3018</v>
      </c>
      <c r="C55" s="150"/>
      <c r="D55" s="154"/>
      <c r="E55" s="51"/>
      <c r="F55" s="43" t="s">
        <v>3684</v>
      </c>
      <c r="G55" s="54"/>
      <c r="H55" s="55"/>
      <c r="I55" s="56"/>
      <c r="J55" s="57"/>
      <c r="K55" s="58"/>
      <c r="L55" s="56"/>
      <c r="M55" s="56" t="str">
        <f>IF(ISNUMBER(H55),L55*H55,IF(ISNUMBER(J55),J55,IF(J55="RATE ONLY",LOWER("RATE ONLY")," ")))</f>
        <v xml:space="preserve"> </v>
      </c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x14ac:dyDescent="0.2">
      <c r="A56" s="30" t="s">
        <v>3</v>
      </c>
      <c r="B56" s="50"/>
      <c r="C56" s="50" t="s">
        <v>3019</v>
      </c>
      <c r="D56" s="50"/>
      <c r="E56" s="51"/>
      <c r="F56" s="53" t="s">
        <v>3012</v>
      </c>
      <c r="G56" s="54" t="s">
        <v>3013</v>
      </c>
      <c r="H56" s="55"/>
      <c r="I56" s="56"/>
      <c r="J56" s="57"/>
      <c r="K56" s="58"/>
      <c r="L56" s="56"/>
      <c r="M56" s="56" t="str">
        <f t="shared" ref="M56:M71" si="2">IF(ISNUMBER(H56),L56*H56,IF(ISNUMBER(J56),J56,IF(J56="RATE ONLY",LOWER("RATE ONLY")," ")))</f>
        <v xml:space="preserve"> </v>
      </c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x14ac:dyDescent="0.2">
      <c r="A57" s="30" t="s">
        <v>3</v>
      </c>
      <c r="B57" s="50"/>
      <c r="C57" s="50" t="s">
        <v>3020</v>
      </c>
      <c r="D57" s="50"/>
      <c r="E57" s="51"/>
      <c r="F57" s="53" t="s">
        <v>3015</v>
      </c>
      <c r="G57" s="54" t="s">
        <v>3013</v>
      </c>
      <c r="H57" s="55"/>
      <c r="I57" s="56"/>
      <c r="J57" s="57"/>
      <c r="K57" s="58"/>
      <c r="L57" s="56"/>
      <c r="M57" s="56" t="str">
        <f t="shared" si="2"/>
        <v xml:space="preserve"> </v>
      </c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x14ac:dyDescent="0.2">
      <c r="A58" s="30" t="s">
        <v>3</v>
      </c>
      <c r="B58" s="50"/>
      <c r="C58" s="50" t="s">
        <v>3021</v>
      </c>
      <c r="D58" s="50"/>
      <c r="E58" s="51"/>
      <c r="F58" s="53" t="s">
        <v>3017</v>
      </c>
      <c r="G58" s="54" t="s">
        <v>3013</v>
      </c>
      <c r="H58" s="55"/>
      <c r="I58" s="56"/>
      <c r="J58" s="57"/>
      <c r="K58" s="58"/>
      <c r="L58" s="56"/>
      <c r="M58" s="56" t="str">
        <f t="shared" si="2"/>
        <v xml:space="preserve"> </v>
      </c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ht="24" x14ac:dyDescent="0.2">
      <c r="A59" s="30" t="s">
        <v>55</v>
      </c>
      <c r="B59" s="150" t="s">
        <v>3022</v>
      </c>
      <c r="C59" s="150"/>
      <c r="D59" s="154"/>
      <c r="E59" s="51"/>
      <c r="F59" s="43" t="s">
        <v>3023</v>
      </c>
      <c r="G59" s="54" t="s">
        <v>8</v>
      </c>
      <c r="H59" s="55"/>
      <c r="I59" s="56"/>
      <c r="J59" s="57"/>
      <c r="K59" s="58"/>
      <c r="L59" s="56"/>
      <c r="M59" s="56" t="str">
        <f t="shared" ref="M59:M64" si="3">IF(ISNUMBER(H59),L59*H59,IF(ISNUMBER(J59),J59,IF(J59="RATE ONLY",LOWER("RATE ONLY")," ")))</f>
        <v xml:space="preserve"> </v>
      </c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ht="36" x14ac:dyDescent="0.2">
      <c r="A60" s="30" t="s">
        <v>55</v>
      </c>
      <c r="B60" s="150" t="s">
        <v>3024</v>
      </c>
      <c r="C60" s="150"/>
      <c r="D60" s="154"/>
      <c r="E60" s="51"/>
      <c r="F60" s="43" t="s">
        <v>3025</v>
      </c>
      <c r="G60" s="54" t="s">
        <v>8</v>
      </c>
      <c r="H60" s="55"/>
      <c r="I60" s="56"/>
      <c r="J60" s="57"/>
      <c r="K60" s="58"/>
      <c r="L60" s="56"/>
      <c r="M60" s="56" t="str">
        <f t="shared" si="3"/>
        <v xml:space="preserve"> </v>
      </c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ht="24" x14ac:dyDescent="0.2">
      <c r="A61" s="30" t="s">
        <v>55</v>
      </c>
      <c r="B61" s="150" t="s">
        <v>3026</v>
      </c>
      <c r="C61" s="150"/>
      <c r="D61" s="154"/>
      <c r="E61" s="51"/>
      <c r="F61" s="43" t="s">
        <v>3027</v>
      </c>
      <c r="G61" s="54" t="s">
        <v>8</v>
      </c>
      <c r="H61" s="55"/>
      <c r="I61" s="56"/>
      <c r="J61" s="57"/>
      <c r="K61" s="58"/>
      <c r="L61" s="56"/>
      <c r="M61" s="56" t="str">
        <f t="shared" si="3"/>
        <v xml:space="preserve"> </v>
      </c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ht="24" x14ac:dyDescent="0.2">
      <c r="A62" s="30" t="s">
        <v>55</v>
      </c>
      <c r="B62" s="150" t="s">
        <v>3028</v>
      </c>
      <c r="C62" s="150"/>
      <c r="D62" s="154"/>
      <c r="E62" s="51"/>
      <c r="F62" s="43" t="s">
        <v>3029</v>
      </c>
      <c r="G62" s="54" t="s">
        <v>99</v>
      </c>
      <c r="H62" s="55"/>
      <c r="I62" s="56"/>
      <c r="J62" s="57"/>
      <c r="K62" s="58"/>
      <c r="L62" s="56"/>
      <c r="M62" s="56" t="str">
        <f t="shared" si="3"/>
        <v xml:space="preserve"> </v>
      </c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ht="12" x14ac:dyDescent="0.2">
      <c r="A63" s="30" t="s">
        <v>55</v>
      </c>
      <c r="B63" s="150" t="s">
        <v>3030</v>
      </c>
      <c r="C63" s="150"/>
      <c r="D63" s="154"/>
      <c r="E63" s="51"/>
      <c r="F63" s="43" t="s">
        <v>3031</v>
      </c>
      <c r="G63" s="54" t="s">
        <v>99</v>
      </c>
      <c r="H63" s="55"/>
      <c r="I63" s="56"/>
      <c r="J63" s="57"/>
      <c r="K63" s="58"/>
      <c r="L63" s="56"/>
      <c r="M63" s="56" t="str">
        <f t="shared" si="3"/>
        <v xml:space="preserve"> </v>
      </c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ht="12" x14ac:dyDescent="0.2">
      <c r="A64" s="30" t="s">
        <v>55</v>
      </c>
      <c r="B64" s="150" t="s">
        <v>3032</v>
      </c>
      <c r="C64" s="150"/>
      <c r="D64" s="154"/>
      <c r="E64" s="51"/>
      <c r="F64" s="43" t="s">
        <v>3683</v>
      </c>
      <c r="G64" s="54"/>
      <c r="H64" s="55"/>
      <c r="I64" s="56"/>
      <c r="J64" s="57"/>
      <c r="K64" s="58"/>
      <c r="L64" s="56"/>
      <c r="M64" s="56" t="str">
        <f t="shared" si="3"/>
        <v xml:space="preserve"> </v>
      </c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x14ac:dyDescent="0.2">
      <c r="A65" s="30" t="s">
        <v>3</v>
      </c>
      <c r="B65" s="50"/>
      <c r="C65" s="50" t="s">
        <v>3033</v>
      </c>
      <c r="D65" s="50"/>
      <c r="E65" s="51"/>
      <c r="F65" s="53" t="s">
        <v>4081</v>
      </c>
      <c r="G65" s="54" t="s">
        <v>68</v>
      </c>
      <c r="H65" s="55"/>
      <c r="I65" s="56"/>
      <c r="J65" s="57"/>
      <c r="K65" s="58"/>
      <c r="L65" s="56"/>
      <c r="M65" s="56" t="str">
        <f t="shared" si="2"/>
        <v xml:space="preserve"> </v>
      </c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x14ac:dyDescent="0.2">
      <c r="A66" s="30" t="s">
        <v>3</v>
      </c>
      <c r="B66" s="50"/>
      <c r="C66" s="50" t="s">
        <v>3034</v>
      </c>
      <c r="D66" s="50"/>
      <c r="E66" s="51"/>
      <c r="F66" s="53" t="s">
        <v>4082</v>
      </c>
      <c r="G66" s="54" t="s">
        <v>68</v>
      </c>
      <c r="H66" s="55"/>
      <c r="I66" s="56"/>
      <c r="J66" s="57"/>
      <c r="K66" s="58"/>
      <c r="L66" s="56"/>
      <c r="M66" s="56" t="str">
        <f t="shared" si="2"/>
        <v xml:space="preserve"> </v>
      </c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x14ac:dyDescent="0.2">
      <c r="A67" s="30" t="s">
        <v>3</v>
      </c>
      <c r="B67" s="50"/>
      <c r="C67" s="50" t="s">
        <v>3035</v>
      </c>
      <c r="D67" s="50"/>
      <c r="E67" s="51"/>
      <c r="F67" s="53" t="s">
        <v>4083</v>
      </c>
      <c r="G67" s="54" t="s">
        <v>68</v>
      </c>
      <c r="H67" s="55"/>
      <c r="I67" s="56"/>
      <c r="J67" s="57"/>
      <c r="K67" s="58"/>
      <c r="L67" s="56"/>
      <c r="M67" s="56" t="str">
        <f t="shared" si="2"/>
        <v xml:space="preserve"> </v>
      </c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ht="12" x14ac:dyDescent="0.2">
      <c r="A68" s="30" t="s">
        <v>55</v>
      </c>
      <c r="B68" s="150" t="s">
        <v>3036</v>
      </c>
      <c r="C68" s="150"/>
      <c r="D68" s="154"/>
      <c r="E68" s="51"/>
      <c r="F68" s="43" t="s">
        <v>3682</v>
      </c>
      <c r="G68" s="54"/>
      <c r="H68" s="55"/>
      <c r="I68" s="56"/>
      <c r="J68" s="57"/>
      <c r="K68" s="58"/>
      <c r="L68" s="56"/>
      <c r="M68" s="56" t="str">
        <f>IF(ISNUMBER(H68),L68*H68,IF(ISNUMBER(J68),J68,IF(J68="RATE ONLY",LOWER("RATE ONLY")," ")))</f>
        <v xml:space="preserve"> </v>
      </c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2" customFormat="1" x14ac:dyDescent="0.2">
      <c r="A69" s="30" t="s">
        <v>3</v>
      </c>
      <c r="B69" s="50"/>
      <c r="C69" s="50" t="s">
        <v>3037</v>
      </c>
      <c r="D69" s="50"/>
      <c r="E69" s="51"/>
      <c r="F69" s="53" t="s">
        <v>4081</v>
      </c>
      <c r="G69" s="54" t="s">
        <v>99</v>
      </c>
      <c r="H69" s="55"/>
      <c r="I69" s="56"/>
      <c r="J69" s="57"/>
      <c r="K69" s="58"/>
      <c r="L69" s="56"/>
      <c r="M69" s="56" t="str">
        <f t="shared" si="2"/>
        <v xml:space="preserve"> </v>
      </c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</row>
    <row r="70" spans="1:113" s="112" customFormat="1" x14ac:dyDescent="0.2">
      <c r="A70" s="30" t="s">
        <v>3</v>
      </c>
      <c r="B70" s="50"/>
      <c r="C70" s="50" t="s">
        <v>3038</v>
      </c>
      <c r="D70" s="50"/>
      <c r="E70" s="51"/>
      <c r="F70" s="53" t="s">
        <v>4082</v>
      </c>
      <c r="G70" s="54" t="s">
        <v>99</v>
      </c>
      <c r="H70" s="55"/>
      <c r="I70" s="56"/>
      <c r="J70" s="57"/>
      <c r="K70" s="58"/>
      <c r="L70" s="56"/>
      <c r="M70" s="56" t="str">
        <f t="shared" si="2"/>
        <v xml:space="preserve"> </v>
      </c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</row>
    <row r="71" spans="1:113" s="112" customFormat="1" x14ac:dyDescent="0.2">
      <c r="A71" s="30" t="s">
        <v>3</v>
      </c>
      <c r="B71" s="50"/>
      <c r="C71" s="50" t="s">
        <v>3039</v>
      </c>
      <c r="D71" s="50"/>
      <c r="E71" s="51"/>
      <c r="F71" s="53" t="s">
        <v>4083</v>
      </c>
      <c r="G71" s="54" t="s">
        <v>99</v>
      </c>
      <c r="H71" s="55"/>
      <c r="I71" s="56"/>
      <c r="J71" s="57"/>
      <c r="K71" s="58"/>
      <c r="L71" s="56"/>
      <c r="M71" s="56" t="str">
        <f t="shared" si="2"/>
        <v xml:space="preserve"> </v>
      </c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</row>
    <row r="72" spans="1:113" s="112" customFormat="1" ht="12" x14ac:dyDescent="0.2">
      <c r="A72" s="30" t="s">
        <v>55</v>
      </c>
      <c r="B72" s="150" t="s">
        <v>3040</v>
      </c>
      <c r="C72" s="150"/>
      <c r="D72" s="154"/>
      <c r="E72" s="51"/>
      <c r="F72" s="43" t="s">
        <v>3041</v>
      </c>
      <c r="G72" s="54" t="s">
        <v>99</v>
      </c>
      <c r="H72" s="55"/>
      <c r="I72" s="56"/>
      <c r="J72" s="57"/>
      <c r="K72" s="58"/>
      <c r="L72" s="56"/>
      <c r="M72" s="56" t="str">
        <f t="shared" ref="M72:M80" si="4">IF(ISNUMBER(H72),L72*H72,IF(ISNUMBER(J72),J72,IF(J72="RATE ONLY",LOWER("RATE ONLY")," ")))</f>
        <v xml:space="preserve"> </v>
      </c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</row>
    <row r="73" spans="1:113" s="112" customFormat="1" ht="24" x14ac:dyDescent="0.2">
      <c r="A73" s="30" t="s">
        <v>55</v>
      </c>
      <c r="B73" s="150" t="s">
        <v>3042</v>
      </c>
      <c r="C73" s="150"/>
      <c r="D73" s="154"/>
      <c r="E73" s="51"/>
      <c r="F73" s="43" t="s">
        <v>3043</v>
      </c>
      <c r="G73" s="54" t="s">
        <v>18</v>
      </c>
      <c r="H73" s="55"/>
      <c r="I73" s="56"/>
      <c r="J73" s="57"/>
      <c r="K73" s="58"/>
      <c r="L73" s="56"/>
      <c r="M73" s="56" t="str">
        <f t="shared" si="4"/>
        <v xml:space="preserve"> </v>
      </c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</row>
    <row r="74" spans="1:113" s="112" customFormat="1" ht="12" x14ac:dyDescent="0.2">
      <c r="A74" s="30" t="s">
        <v>55</v>
      </c>
      <c r="B74" s="150" t="s">
        <v>3044</v>
      </c>
      <c r="C74" s="150"/>
      <c r="D74" s="154"/>
      <c r="E74" s="51"/>
      <c r="F74" s="43" t="s">
        <v>3045</v>
      </c>
      <c r="G74" s="54" t="s">
        <v>99</v>
      </c>
      <c r="H74" s="55"/>
      <c r="I74" s="56"/>
      <c r="J74" s="57"/>
      <c r="K74" s="58"/>
      <c r="L74" s="56"/>
      <c r="M74" s="56" t="str">
        <f t="shared" si="4"/>
        <v xml:space="preserve"> </v>
      </c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</row>
    <row r="75" spans="1:113" s="112" customFormat="1" ht="12" x14ac:dyDescent="0.2">
      <c r="A75" s="30" t="s">
        <v>55</v>
      </c>
      <c r="B75" s="150" t="s">
        <v>3046</v>
      </c>
      <c r="C75" s="150"/>
      <c r="D75" s="154"/>
      <c r="E75" s="51"/>
      <c r="F75" s="43" t="s">
        <v>3047</v>
      </c>
      <c r="G75" s="54" t="s">
        <v>99</v>
      </c>
      <c r="H75" s="55"/>
      <c r="I75" s="56"/>
      <c r="J75" s="57"/>
      <c r="K75" s="58"/>
      <c r="L75" s="56"/>
      <c r="M75" s="56" t="str">
        <f t="shared" si="4"/>
        <v xml:space="preserve"> </v>
      </c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</row>
    <row r="76" spans="1:113" s="112" customFormat="1" ht="23.4" x14ac:dyDescent="0.2">
      <c r="A76" s="30" t="s">
        <v>55</v>
      </c>
      <c r="B76" s="150" t="s">
        <v>3048</v>
      </c>
      <c r="C76" s="150"/>
      <c r="D76" s="154"/>
      <c r="E76" s="51"/>
      <c r="F76" s="43" t="s">
        <v>4084</v>
      </c>
      <c r="G76" s="54" t="s">
        <v>99</v>
      </c>
      <c r="H76" s="55"/>
      <c r="I76" s="56"/>
      <c r="J76" s="57"/>
      <c r="K76" s="58"/>
      <c r="L76" s="56"/>
      <c r="M76" s="56" t="str">
        <f t="shared" si="4"/>
        <v xml:space="preserve"> </v>
      </c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</row>
    <row r="77" spans="1:113" s="112" customFormat="1" ht="24" x14ac:dyDescent="0.2">
      <c r="A77" s="30" t="s">
        <v>55</v>
      </c>
      <c r="B77" s="150" t="s">
        <v>3049</v>
      </c>
      <c r="C77" s="150"/>
      <c r="D77" s="154"/>
      <c r="E77" s="51"/>
      <c r="F77" s="43" t="s">
        <v>4085</v>
      </c>
      <c r="G77" s="54" t="s">
        <v>2</v>
      </c>
      <c r="H77" s="55"/>
      <c r="I77" s="56"/>
      <c r="J77" s="57"/>
      <c r="K77" s="58"/>
      <c r="L77" s="56"/>
      <c r="M77" s="56" t="str">
        <f t="shared" si="4"/>
        <v xml:space="preserve"> </v>
      </c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</row>
    <row r="78" spans="1:113" s="112" customFormat="1" ht="24" x14ac:dyDescent="0.2">
      <c r="A78" s="30" t="s">
        <v>55</v>
      </c>
      <c r="B78" s="150" t="s">
        <v>3050</v>
      </c>
      <c r="C78" s="150"/>
      <c r="D78" s="154"/>
      <c r="E78" s="51"/>
      <c r="F78" s="43" t="s">
        <v>4086</v>
      </c>
      <c r="G78" s="54" t="s">
        <v>99</v>
      </c>
      <c r="H78" s="55"/>
      <c r="I78" s="56"/>
      <c r="J78" s="57"/>
      <c r="K78" s="58"/>
      <c r="L78" s="56"/>
      <c r="M78" s="56" t="str">
        <f t="shared" si="4"/>
        <v xml:space="preserve"> </v>
      </c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</row>
    <row r="79" spans="1:113" s="112" customFormat="1" ht="24" x14ac:dyDescent="0.25">
      <c r="A79" s="30" t="s">
        <v>55</v>
      </c>
      <c r="B79" s="150" t="s">
        <v>3051</v>
      </c>
      <c r="C79" s="150"/>
      <c r="D79" s="154"/>
      <c r="E79" s="51"/>
      <c r="F79" s="43" t="s">
        <v>3052</v>
      </c>
      <c r="G79" s="54" t="s">
        <v>3902</v>
      </c>
      <c r="H79" s="55"/>
      <c r="I79" s="56"/>
      <c r="J79" s="57"/>
      <c r="K79" s="58"/>
      <c r="L79" s="56"/>
      <c r="M79" s="56" t="str">
        <f t="shared" si="4"/>
        <v xml:space="preserve"> </v>
      </c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</row>
    <row r="80" spans="1:113" s="112" customFormat="1" ht="24" x14ac:dyDescent="0.25">
      <c r="A80" s="30" t="s">
        <v>55</v>
      </c>
      <c r="B80" s="150" t="s">
        <v>3053</v>
      </c>
      <c r="C80" s="150"/>
      <c r="D80" s="154"/>
      <c r="E80" s="51"/>
      <c r="F80" s="43" t="s">
        <v>3054</v>
      </c>
      <c r="G80" s="54" t="s">
        <v>3943</v>
      </c>
      <c r="H80" s="55"/>
      <c r="I80" s="56"/>
      <c r="J80" s="57"/>
      <c r="K80" s="58"/>
      <c r="L80" s="56"/>
      <c r="M80" s="56" t="str">
        <f t="shared" si="4"/>
        <v xml:space="preserve"> </v>
      </c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</row>
    <row r="81" spans="1:14" s="110" customFormat="1" x14ac:dyDescent="0.2">
      <c r="A81" s="30" t="s">
        <v>4</v>
      </c>
      <c r="B81" s="83"/>
      <c r="C81" s="84"/>
      <c r="D81" s="84"/>
      <c r="E81" s="84"/>
      <c r="F81" s="85"/>
      <c r="G81" s="86"/>
      <c r="H81" s="87"/>
      <c r="I81" s="88"/>
      <c r="J81" s="89"/>
      <c r="K81" s="22"/>
      <c r="L81" s="67"/>
      <c r="M81" s="68"/>
      <c r="N81" s="109"/>
    </row>
    <row r="82" spans="1:14" s="110" customFormat="1" ht="12" x14ac:dyDescent="0.2">
      <c r="A82" s="30" t="s">
        <v>4</v>
      </c>
      <c r="B82" s="90" t="s">
        <v>3857</v>
      </c>
      <c r="C82" s="91"/>
      <c r="D82" s="91"/>
      <c r="E82" s="91"/>
      <c r="F82" s="92"/>
      <c r="G82" s="30"/>
      <c r="H82" s="93"/>
      <c r="I82" s="94"/>
      <c r="J82" s="95"/>
      <c r="K82" s="22"/>
      <c r="L82" s="72"/>
      <c r="M82" s="73">
        <f>SUBTOTAL(9,M$11:M80)</f>
        <v>0</v>
      </c>
      <c r="N82" s="109"/>
    </row>
    <row r="83" spans="1:14" s="110" customFormat="1" x14ac:dyDescent="0.2">
      <c r="A83" s="30" t="s">
        <v>4</v>
      </c>
      <c r="B83" s="96"/>
      <c r="C83" s="97"/>
      <c r="D83" s="97"/>
      <c r="E83" s="97"/>
      <c r="F83" s="98"/>
      <c r="G83" s="99"/>
      <c r="H83" s="100"/>
      <c r="I83" s="101"/>
      <c r="J83" s="102"/>
      <c r="K83" s="22"/>
      <c r="L83" s="81"/>
      <c r="M83" s="82"/>
      <c r="N83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16" orientation="portrait" cellComments="atEnd" useFirstPageNumber="1" r:id="rId1"/>
  <headerFooter>
    <oddFooter>&amp;CPage &amp;P&amp;RPrint date: 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8">
    <tabColor rgb="FFFFFF00"/>
  </sheetPr>
  <dimension ref="A2:DI42"/>
  <sheetViews>
    <sheetView view="pageBreakPreview" zoomScaleNormal="75" zoomScaleSheetLayoutView="100" workbookViewId="0">
      <pane ySplit="6" topLeftCell="A19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9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2" spans="1:113" s="108" customFormat="1" ht="12" x14ac:dyDescent="0.2">
      <c r="A2" s="127" t="s">
        <v>5</v>
      </c>
      <c r="B2" s="128" t="s">
        <v>5041</v>
      </c>
      <c r="C2" s="128" t="s">
        <v>921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SUBTOTAL(9,M$7:M1029)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/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921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922</v>
      </c>
      <c r="C8" s="150"/>
      <c r="D8" s="154"/>
      <c r="E8" s="51"/>
      <c r="F8" s="43" t="s">
        <v>923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 t="s">
        <v>3</v>
      </c>
      <c r="B9" s="42"/>
      <c r="C9" s="42" t="s">
        <v>924</v>
      </c>
      <c r="D9" s="42"/>
      <c r="E9" s="51"/>
      <c r="F9" s="31" t="s">
        <v>3055</v>
      </c>
      <c r="G9" s="54" t="s">
        <v>68</v>
      </c>
      <c r="H9" s="55"/>
      <c r="I9" s="56"/>
      <c r="J9" s="57"/>
      <c r="K9" s="58"/>
      <c r="L9" s="56"/>
      <c r="M9" s="56" t="str">
        <f t="shared" ref="M9:M39" si="0"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 t="s">
        <v>3</v>
      </c>
      <c r="B10" s="42"/>
      <c r="C10" s="42" t="s">
        <v>3056</v>
      </c>
      <c r="D10" s="42"/>
      <c r="E10" s="51"/>
      <c r="F10" s="53" t="s">
        <v>3057</v>
      </c>
      <c r="G10" s="54" t="s">
        <v>68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24" x14ac:dyDescent="0.2">
      <c r="A11" s="30" t="s">
        <v>55</v>
      </c>
      <c r="B11" s="150" t="s">
        <v>3058</v>
      </c>
      <c r="C11" s="150"/>
      <c r="D11" s="154"/>
      <c r="E11" s="51"/>
      <c r="F11" s="43" t="s">
        <v>3685</v>
      </c>
      <c r="G11" s="54"/>
      <c r="H11" s="55"/>
      <c r="I11" s="56"/>
      <c r="J11" s="57"/>
      <c r="K11" s="58"/>
      <c r="L11" s="56"/>
      <c r="M11" s="56" t="str">
        <f>IF(ISNUMBER(H11),L11*H11,IF(ISNUMBER(J11),J11,IF(J11="RATE ONLY",LOWER("RATE ONLY")," ")))</f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 t="s">
        <v>3</v>
      </c>
      <c r="B12" s="42"/>
      <c r="C12" s="42" t="s">
        <v>3059</v>
      </c>
      <c r="D12" s="42"/>
      <c r="E12" s="51"/>
      <c r="F12" s="31" t="s">
        <v>3055</v>
      </c>
      <c r="G12" s="54" t="s">
        <v>99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 t="s">
        <v>3</v>
      </c>
      <c r="B13" s="42"/>
      <c r="C13" s="42" t="s">
        <v>3060</v>
      </c>
      <c r="D13" s="42"/>
      <c r="E13" s="51"/>
      <c r="F13" s="53" t="s">
        <v>3057</v>
      </c>
      <c r="G13" s="54" t="s">
        <v>99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24" x14ac:dyDescent="0.2">
      <c r="A14" s="30" t="s">
        <v>55</v>
      </c>
      <c r="B14" s="150" t="s">
        <v>3061</v>
      </c>
      <c r="C14" s="150"/>
      <c r="D14" s="154"/>
      <c r="E14" s="51"/>
      <c r="F14" s="43" t="s">
        <v>3062</v>
      </c>
      <c r="G14" s="54" t="s">
        <v>2</v>
      </c>
      <c r="H14" s="55"/>
      <c r="I14" s="56"/>
      <c r="J14" s="57"/>
      <c r="K14" s="58"/>
      <c r="L14" s="56"/>
      <c r="M14" s="56" t="str">
        <f>IF(ISNUMBER(H14),L14*H14,IF(ISNUMBER(J14),J14,IF(J14="RATE ONLY",LOWER("RATE ONLY")," ")))</f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23.4" x14ac:dyDescent="0.25">
      <c r="A15" s="30" t="s">
        <v>55</v>
      </c>
      <c r="B15" s="150" t="s">
        <v>3063</v>
      </c>
      <c r="C15" s="150"/>
      <c r="D15" s="154"/>
      <c r="E15" s="51"/>
      <c r="F15" s="43" t="s">
        <v>4067</v>
      </c>
      <c r="G15" s="54" t="s">
        <v>3902</v>
      </c>
      <c r="H15" s="55"/>
      <c r="I15" s="56"/>
      <c r="J15" s="57"/>
      <c r="K15" s="58"/>
      <c r="L15" s="56"/>
      <c r="M15" s="56" t="str">
        <f>IF(ISNUMBER(H15),L15*H15,IF(ISNUMBER(J15),J15,IF(J15="RATE ONLY",LOWER("RATE ONLY")," ")))</f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12" x14ac:dyDescent="0.25">
      <c r="A16" s="30" t="s">
        <v>55</v>
      </c>
      <c r="B16" s="150" t="s">
        <v>3064</v>
      </c>
      <c r="C16" s="150"/>
      <c r="D16" s="154"/>
      <c r="E16" s="51"/>
      <c r="F16" s="43" t="s">
        <v>3065</v>
      </c>
      <c r="G16" s="54" t="s">
        <v>3902</v>
      </c>
      <c r="H16" s="55"/>
      <c r="I16" s="56"/>
      <c r="J16" s="57"/>
      <c r="K16" s="58"/>
      <c r="L16" s="56"/>
      <c r="M16" s="56" t="str">
        <f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24" x14ac:dyDescent="0.2">
      <c r="A17" s="30" t="s">
        <v>55</v>
      </c>
      <c r="B17" s="150" t="s">
        <v>3066</v>
      </c>
      <c r="C17" s="150"/>
      <c r="D17" s="154"/>
      <c r="E17" s="51"/>
      <c r="F17" s="43" t="s">
        <v>4068</v>
      </c>
      <c r="G17" s="54"/>
      <c r="H17" s="55"/>
      <c r="I17" s="56"/>
      <c r="J17" s="57"/>
      <c r="K17" s="58"/>
      <c r="L17" s="56"/>
      <c r="M17" s="56" t="str">
        <f>IF(ISNUMBER(H17),L17*H17,IF(ISNUMBER(J17),J17,IF(J17="RATE ONLY",LOWER("RATE ONLY")," ")))</f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x14ac:dyDescent="0.2">
      <c r="A18" s="30" t="s">
        <v>3</v>
      </c>
      <c r="B18" s="42"/>
      <c r="C18" s="42" t="s">
        <v>3067</v>
      </c>
      <c r="D18" s="42"/>
      <c r="E18" s="51"/>
      <c r="F18" s="31" t="s">
        <v>3068</v>
      </c>
      <c r="G18" s="54" t="s">
        <v>99</v>
      </c>
      <c r="H18" s="55"/>
      <c r="I18" s="56"/>
      <c r="J18" s="57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x14ac:dyDescent="0.2">
      <c r="A19" s="30" t="s">
        <v>3</v>
      </c>
      <c r="B19" s="42"/>
      <c r="C19" s="42" t="s">
        <v>3069</v>
      </c>
      <c r="D19" s="42"/>
      <c r="E19" s="51"/>
      <c r="F19" s="53" t="s">
        <v>3070</v>
      </c>
      <c r="G19" s="54" t="s">
        <v>99</v>
      </c>
      <c r="H19" s="55"/>
      <c r="I19" s="56"/>
      <c r="J19" s="57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x14ac:dyDescent="0.2">
      <c r="A20" s="30" t="s">
        <v>3</v>
      </c>
      <c r="B20" s="42"/>
      <c r="C20" s="42" t="s">
        <v>3071</v>
      </c>
      <c r="D20" s="42"/>
      <c r="E20" s="51"/>
      <c r="F20" s="53" t="s">
        <v>3072</v>
      </c>
      <c r="G20" s="54" t="s">
        <v>99</v>
      </c>
      <c r="H20" s="55"/>
      <c r="I20" s="56"/>
      <c r="J20" s="57"/>
      <c r="K20" s="58"/>
      <c r="L20" s="56"/>
      <c r="M20" s="56" t="str">
        <f t="shared" si="0"/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12" x14ac:dyDescent="0.2">
      <c r="A21" s="30" t="s">
        <v>55</v>
      </c>
      <c r="B21" s="150" t="s">
        <v>3073</v>
      </c>
      <c r="C21" s="150"/>
      <c r="D21" s="154"/>
      <c r="E21" s="51"/>
      <c r="F21" s="43" t="s">
        <v>3688</v>
      </c>
      <c r="G21" s="54"/>
      <c r="H21" s="55"/>
      <c r="I21" s="56"/>
      <c r="J21" s="57"/>
      <c r="K21" s="58"/>
      <c r="L21" s="56"/>
      <c r="M21" s="56" t="str">
        <f>IF(ISNUMBER(H21),L21*H21,IF(ISNUMBER(J21),J21,IF(J21="RATE ONLY",LOWER("RATE ONLY")," ")))</f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 t="s">
        <v>3</v>
      </c>
      <c r="B22" s="42"/>
      <c r="C22" s="42" t="s">
        <v>3074</v>
      </c>
      <c r="D22" s="42"/>
      <c r="E22" s="51"/>
      <c r="F22" s="31" t="s">
        <v>3075</v>
      </c>
      <c r="G22" s="54" t="s">
        <v>29</v>
      </c>
      <c r="H22" s="55"/>
      <c r="I22" s="56"/>
      <c r="J22" s="57"/>
      <c r="K22" s="58"/>
      <c r="L22" s="56"/>
      <c r="M22" s="56" t="str">
        <f t="shared" si="0"/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x14ac:dyDescent="0.2">
      <c r="A23" s="30" t="s">
        <v>3</v>
      </c>
      <c r="B23" s="42"/>
      <c r="C23" s="42" t="s">
        <v>3076</v>
      </c>
      <c r="D23" s="42"/>
      <c r="E23" s="51"/>
      <c r="F23" s="53" t="s">
        <v>3077</v>
      </c>
      <c r="G23" s="54" t="s">
        <v>29</v>
      </c>
      <c r="H23" s="55"/>
      <c r="I23" s="56"/>
      <c r="J23" s="57"/>
      <c r="K23" s="58"/>
      <c r="L23" s="56"/>
      <c r="M23" s="56" t="str">
        <f t="shared" si="0"/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x14ac:dyDescent="0.2">
      <c r="A24" s="30" t="s">
        <v>3</v>
      </c>
      <c r="B24" s="42"/>
      <c r="C24" s="42" t="s">
        <v>3078</v>
      </c>
      <c r="D24" s="42"/>
      <c r="E24" s="51"/>
      <c r="F24" s="53" t="s">
        <v>3079</v>
      </c>
      <c r="G24" s="54" t="s">
        <v>29</v>
      </c>
      <c r="H24" s="55"/>
      <c r="I24" s="56"/>
      <c r="J24" s="57"/>
      <c r="K24" s="58"/>
      <c r="L24" s="56"/>
      <c r="M24" s="56" t="str">
        <f t="shared" si="0"/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ht="35.4" x14ac:dyDescent="0.25">
      <c r="A25" s="30" t="s">
        <v>55</v>
      </c>
      <c r="B25" s="150" t="s">
        <v>3080</v>
      </c>
      <c r="C25" s="150"/>
      <c r="D25" s="154"/>
      <c r="E25" s="51"/>
      <c r="F25" s="43" t="s">
        <v>4069</v>
      </c>
      <c r="G25" s="54" t="s">
        <v>3943</v>
      </c>
      <c r="H25" s="55"/>
      <c r="I25" s="56"/>
      <c r="J25" s="57"/>
      <c r="K25" s="58"/>
      <c r="L25" s="56"/>
      <c r="M25" s="56" t="str">
        <f>IF(ISNUMBER(H25),L25*H25,IF(ISNUMBER(J25),J25,IF(J25="RATE ONLY",LOWER("RATE ONLY")," ")))</f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t="12" x14ac:dyDescent="0.25">
      <c r="A26" s="30" t="s">
        <v>55</v>
      </c>
      <c r="B26" s="150" t="s">
        <v>3081</v>
      </c>
      <c r="C26" s="150"/>
      <c r="D26" s="154"/>
      <c r="E26" s="51"/>
      <c r="F26" s="43" t="s">
        <v>3082</v>
      </c>
      <c r="G26" s="54" t="s">
        <v>3943</v>
      </c>
      <c r="H26" s="55"/>
      <c r="I26" s="56"/>
      <c r="J26" s="57"/>
      <c r="K26" s="58"/>
      <c r="L26" s="56"/>
      <c r="M26" s="56" t="str">
        <f>IF(ISNUMBER(H26),L26*H26,IF(ISNUMBER(J26),J26,IF(J26="RATE ONLY",LOWER("RATE ONLY")," ")))</f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ht="24" x14ac:dyDescent="0.2">
      <c r="A27" s="30" t="s">
        <v>55</v>
      </c>
      <c r="B27" s="150" t="s">
        <v>3083</v>
      </c>
      <c r="C27" s="150"/>
      <c r="D27" s="154"/>
      <c r="E27" s="51"/>
      <c r="F27" s="43" t="s">
        <v>3686</v>
      </c>
      <c r="G27" s="54"/>
      <c r="H27" s="55"/>
      <c r="I27" s="56"/>
      <c r="J27" s="57"/>
      <c r="K27" s="58"/>
      <c r="L27" s="56"/>
      <c r="M27" s="56" t="str">
        <f>IF(ISNUMBER(H27),L27*H27,IF(ISNUMBER(J27),J27,IF(J27="RATE ONLY",LOWER("RATE ONLY")," ")))</f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x14ac:dyDescent="0.2">
      <c r="A28" s="30" t="s">
        <v>3</v>
      </c>
      <c r="B28" s="42"/>
      <c r="C28" s="42" t="s">
        <v>3084</v>
      </c>
      <c r="D28" s="42"/>
      <c r="E28" s="51"/>
      <c r="F28" s="31" t="s">
        <v>1316</v>
      </c>
      <c r="G28" s="54" t="s">
        <v>29</v>
      </c>
      <c r="H28" s="55"/>
      <c r="I28" s="56"/>
      <c r="J28" s="57"/>
      <c r="K28" s="58"/>
      <c r="L28" s="56"/>
      <c r="M28" s="56" t="str">
        <f t="shared" si="0"/>
        <v xml:space="preserve"> 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x14ac:dyDescent="0.2">
      <c r="A29" s="30" t="s">
        <v>3</v>
      </c>
      <c r="B29" s="42"/>
      <c r="C29" s="42" t="s">
        <v>3085</v>
      </c>
      <c r="D29" s="42"/>
      <c r="E29" s="51"/>
      <c r="F29" s="53" t="s">
        <v>2987</v>
      </c>
      <c r="G29" s="54" t="s">
        <v>29</v>
      </c>
      <c r="H29" s="55"/>
      <c r="I29" s="56"/>
      <c r="J29" s="57"/>
      <c r="K29" s="58"/>
      <c r="L29" s="56"/>
      <c r="M29" s="56" t="str">
        <f t="shared" si="0"/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x14ac:dyDescent="0.2">
      <c r="A30" s="30" t="s">
        <v>3</v>
      </c>
      <c r="B30" s="42"/>
      <c r="C30" s="42" t="s">
        <v>3086</v>
      </c>
      <c r="D30" s="42"/>
      <c r="E30" s="51"/>
      <c r="F30" s="53" t="s">
        <v>4070</v>
      </c>
      <c r="G30" s="54" t="s">
        <v>29</v>
      </c>
      <c r="H30" s="55"/>
      <c r="I30" s="56"/>
      <c r="J30" s="57"/>
      <c r="K30" s="58"/>
      <c r="L30" s="56"/>
      <c r="M30" s="56" t="str">
        <f t="shared" si="0"/>
        <v xml:space="preserve"> 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x14ac:dyDescent="0.2">
      <c r="A31" s="30" t="s">
        <v>3</v>
      </c>
      <c r="B31" s="42"/>
      <c r="C31" s="42" t="s">
        <v>3087</v>
      </c>
      <c r="D31" s="42"/>
      <c r="E31" s="51"/>
      <c r="F31" s="53" t="s">
        <v>4071</v>
      </c>
      <c r="G31" s="54" t="s">
        <v>29</v>
      </c>
      <c r="H31" s="55"/>
      <c r="I31" s="56"/>
      <c r="J31" s="57"/>
      <c r="K31" s="58"/>
      <c r="L31" s="56"/>
      <c r="M31" s="56" t="str">
        <f t="shared" si="0"/>
        <v xml:space="preserve"> </v>
      </c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ht="12" x14ac:dyDescent="0.25">
      <c r="A32" s="30" t="s">
        <v>55</v>
      </c>
      <c r="B32" s="150" t="s">
        <v>3088</v>
      </c>
      <c r="C32" s="150"/>
      <c r="D32" s="154"/>
      <c r="E32" s="51"/>
      <c r="F32" s="43" t="s">
        <v>3089</v>
      </c>
      <c r="G32" s="54" t="s">
        <v>3943</v>
      </c>
      <c r="H32" s="55"/>
      <c r="I32" s="56"/>
      <c r="J32" s="57"/>
      <c r="K32" s="58"/>
      <c r="L32" s="56"/>
      <c r="M32" s="56" t="str">
        <f>IF(ISNUMBER(H32),L32*H32,IF(ISNUMBER(J32),J32,IF(J32="RATE ONLY",LOWER("RATE ONLY")," ")))</f>
        <v xml:space="preserve"> 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ht="12" x14ac:dyDescent="0.2">
      <c r="A33" s="30" t="s">
        <v>55</v>
      </c>
      <c r="B33" s="150" t="s">
        <v>3090</v>
      </c>
      <c r="C33" s="150"/>
      <c r="D33" s="154"/>
      <c r="E33" s="51"/>
      <c r="F33" s="43" t="s">
        <v>3091</v>
      </c>
      <c r="G33" s="54" t="s">
        <v>26</v>
      </c>
      <c r="H33" s="55"/>
      <c r="I33" s="56"/>
      <c r="J33" s="57"/>
      <c r="K33" s="58"/>
      <c r="L33" s="56"/>
      <c r="M33" s="56" t="str">
        <f>IF(ISNUMBER(H33),L33*H33,IF(ISNUMBER(J33),J33,IF(J33="RATE ONLY",LOWER("RATE ONLY")," ")))</f>
        <v xml:space="preserve"> 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ht="24" x14ac:dyDescent="0.2">
      <c r="A34" s="30" t="s">
        <v>55</v>
      </c>
      <c r="B34" s="150" t="s">
        <v>3092</v>
      </c>
      <c r="C34" s="150"/>
      <c r="D34" s="154"/>
      <c r="E34" s="51"/>
      <c r="F34" s="43" t="s">
        <v>3093</v>
      </c>
      <c r="G34" s="54" t="s">
        <v>99</v>
      </c>
      <c r="H34" s="55"/>
      <c r="I34" s="56"/>
      <c r="J34" s="57"/>
      <c r="K34" s="58"/>
      <c r="L34" s="56"/>
      <c r="M34" s="56" t="str">
        <f>IF(ISNUMBER(H34),L34*H34,IF(ISNUMBER(J34),J34,IF(J34="RATE ONLY",LOWER("RATE ONLY")," ")))</f>
        <v xml:space="preserve"> 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ht="12" x14ac:dyDescent="0.2">
      <c r="A35" s="30" t="s">
        <v>55</v>
      </c>
      <c r="B35" s="150" t="s">
        <v>3094</v>
      </c>
      <c r="C35" s="150"/>
      <c r="D35" s="154"/>
      <c r="E35" s="51"/>
      <c r="F35" s="43" t="s">
        <v>3687</v>
      </c>
      <c r="G35" s="54"/>
      <c r="H35" s="55"/>
      <c r="I35" s="56"/>
      <c r="J35" s="57"/>
      <c r="K35" s="58"/>
      <c r="L35" s="56"/>
      <c r="M35" s="56" t="str">
        <f>IF(ISNUMBER(H35),L35*H35,IF(ISNUMBER(J35),J35,IF(J35="RATE ONLY",LOWER("RATE ONLY")," ")))</f>
        <v xml:space="preserve"> </v>
      </c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x14ac:dyDescent="0.2">
      <c r="A36" s="30" t="s">
        <v>3</v>
      </c>
      <c r="B36" s="42"/>
      <c r="C36" s="42" t="s">
        <v>3095</v>
      </c>
      <c r="D36" s="42"/>
      <c r="E36" s="51"/>
      <c r="F36" s="31" t="s">
        <v>3096</v>
      </c>
      <c r="G36" s="54" t="s">
        <v>99</v>
      </c>
      <c r="H36" s="55"/>
      <c r="I36" s="56"/>
      <c r="J36" s="57"/>
      <c r="K36" s="58"/>
      <c r="L36" s="56"/>
      <c r="M36" s="56" t="str">
        <f t="shared" si="0"/>
        <v xml:space="preserve"> </v>
      </c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x14ac:dyDescent="0.2">
      <c r="A37" s="30" t="s">
        <v>3</v>
      </c>
      <c r="B37" s="42"/>
      <c r="C37" s="42" t="s">
        <v>3097</v>
      </c>
      <c r="D37" s="42"/>
      <c r="E37" s="51"/>
      <c r="F37" s="53" t="s">
        <v>4072</v>
      </c>
      <c r="G37" s="54" t="s">
        <v>2</v>
      </c>
      <c r="H37" s="55"/>
      <c r="I37" s="56"/>
      <c r="J37" s="57"/>
      <c r="K37" s="58"/>
      <c r="L37" s="56"/>
      <c r="M37" s="56" t="str">
        <f t="shared" si="0"/>
        <v xml:space="preserve"> </v>
      </c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x14ac:dyDescent="0.2">
      <c r="A38" s="30" t="s">
        <v>3</v>
      </c>
      <c r="B38" s="42"/>
      <c r="C38" s="42" t="s">
        <v>3098</v>
      </c>
      <c r="D38" s="42"/>
      <c r="E38" s="51"/>
      <c r="F38" s="53" t="s">
        <v>3007</v>
      </c>
      <c r="G38" s="54" t="s">
        <v>99</v>
      </c>
      <c r="H38" s="55"/>
      <c r="I38" s="56"/>
      <c r="J38" s="57"/>
      <c r="K38" s="58"/>
      <c r="L38" s="56"/>
      <c r="M38" s="56" t="str">
        <f t="shared" si="0"/>
        <v xml:space="preserve"> </v>
      </c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x14ac:dyDescent="0.2">
      <c r="A39" s="30" t="s">
        <v>3</v>
      </c>
      <c r="B39" s="42"/>
      <c r="C39" s="42" t="s">
        <v>3099</v>
      </c>
      <c r="D39" s="42"/>
      <c r="E39" s="51"/>
      <c r="F39" s="53" t="s">
        <v>3100</v>
      </c>
      <c r="G39" s="54" t="s">
        <v>2</v>
      </c>
      <c r="H39" s="55"/>
      <c r="I39" s="56"/>
      <c r="J39" s="57"/>
      <c r="K39" s="58"/>
      <c r="L39" s="56"/>
      <c r="M39" s="56" t="str">
        <f t="shared" si="0"/>
        <v xml:space="preserve"> </v>
      </c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0" customFormat="1" x14ac:dyDescent="0.2">
      <c r="A40" s="30" t="s">
        <v>4</v>
      </c>
      <c r="B40" s="83"/>
      <c r="C40" s="84"/>
      <c r="D40" s="84"/>
      <c r="E40" s="84"/>
      <c r="F40" s="85"/>
      <c r="G40" s="86"/>
      <c r="H40" s="87"/>
      <c r="I40" s="88"/>
      <c r="J40" s="89"/>
      <c r="K40" s="22"/>
      <c r="L40" s="67"/>
      <c r="M40" s="68"/>
      <c r="N40" s="109"/>
    </row>
    <row r="41" spans="1:113" s="110" customFormat="1" ht="12" x14ac:dyDescent="0.2">
      <c r="A41" s="30" t="s">
        <v>4</v>
      </c>
      <c r="B41" s="90" t="s">
        <v>3857</v>
      </c>
      <c r="C41" s="91"/>
      <c r="D41" s="91"/>
      <c r="E41" s="91"/>
      <c r="F41" s="92"/>
      <c r="G41" s="30"/>
      <c r="H41" s="93"/>
      <c r="I41" s="94"/>
      <c r="J41" s="95"/>
      <c r="K41" s="22"/>
      <c r="L41" s="72"/>
      <c r="M41" s="73">
        <f>SUBTOTAL(9,M$11:M39)</f>
        <v>0</v>
      </c>
      <c r="N41" s="109"/>
    </row>
    <row r="42" spans="1:113" s="110" customFormat="1" x14ac:dyDescent="0.2">
      <c r="A42" s="30" t="s">
        <v>4</v>
      </c>
      <c r="B42" s="96"/>
      <c r="C42" s="97"/>
      <c r="D42" s="97"/>
      <c r="E42" s="97"/>
      <c r="F42" s="98"/>
      <c r="G42" s="99"/>
      <c r="H42" s="100"/>
      <c r="I42" s="101"/>
      <c r="J42" s="102"/>
      <c r="K42" s="22"/>
      <c r="L42" s="81"/>
      <c r="M42" s="82"/>
      <c r="N42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18" orientation="portrait" cellComments="atEnd" useFirstPageNumber="1" r:id="rId1"/>
  <headerFooter>
    <oddFooter>&amp;CPage &amp;P&amp;RPrint date: 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BDE53-02CB-42E1-BD06-247722AA3509}">
  <sheetPr>
    <tabColor rgb="FFFFFF00"/>
  </sheetPr>
  <dimension ref="A1:DI29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9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5042</v>
      </c>
      <c r="C2" s="128" t="s">
        <v>925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SUBTOTAL(9,M$7:M1016)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925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3101</v>
      </c>
      <c r="C8" s="150"/>
      <c r="D8" s="154"/>
      <c r="E8" s="51"/>
      <c r="F8" s="43" t="s">
        <v>3102</v>
      </c>
      <c r="G8" s="54" t="s">
        <v>68</v>
      </c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12" x14ac:dyDescent="0.25">
      <c r="A9" s="30" t="s">
        <v>55</v>
      </c>
      <c r="B9" s="150" t="s">
        <v>3103</v>
      </c>
      <c r="C9" s="150"/>
      <c r="D9" s="154"/>
      <c r="E9" s="51"/>
      <c r="F9" s="43" t="s">
        <v>3104</v>
      </c>
      <c r="G9" s="54" t="s">
        <v>3902</v>
      </c>
      <c r="H9" s="55"/>
      <c r="I9" s="56"/>
      <c r="J9" s="57"/>
      <c r="K9" s="58"/>
      <c r="L9" s="56"/>
      <c r="M9" s="56" t="str">
        <f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12" x14ac:dyDescent="0.2">
      <c r="A10" s="30" t="s">
        <v>55</v>
      </c>
      <c r="B10" s="150" t="s">
        <v>3105</v>
      </c>
      <c r="C10" s="150"/>
      <c r="D10" s="154"/>
      <c r="E10" s="51"/>
      <c r="F10" s="43" t="s">
        <v>3106</v>
      </c>
      <c r="G10" s="54"/>
      <c r="H10" s="55"/>
      <c r="I10" s="56"/>
      <c r="J10" s="57"/>
      <c r="K10" s="58"/>
      <c r="L10" s="56"/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34.200000000000003" x14ac:dyDescent="0.2">
      <c r="A11" s="30"/>
      <c r="B11" s="137"/>
      <c r="C11" s="137"/>
      <c r="D11" s="137"/>
      <c r="E11" s="51"/>
      <c r="F11" s="140" t="s">
        <v>3678</v>
      </c>
      <c r="G11" s="54"/>
      <c r="H11" s="55"/>
      <c r="I11" s="56"/>
      <c r="J11" s="57"/>
      <c r="K11" s="58"/>
      <c r="L11" s="56"/>
      <c r="M11" s="56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12" x14ac:dyDescent="0.25">
      <c r="A12" s="30" t="s">
        <v>3</v>
      </c>
      <c r="B12" s="42"/>
      <c r="C12" s="42" t="s">
        <v>3107</v>
      </c>
      <c r="D12" s="42"/>
      <c r="E12" s="51"/>
      <c r="F12" s="53" t="s">
        <v>3108</v>
      </c>
      <c r="G12" s="54" t="s">
        <v>3902</v>
      </c>
      <c r="H12" s="55"/>
      <c r="I12" s="56"/>
      <c r="J12" s="57"/>
      <c r="K12" s="58"/>
      <c r="L12" s="56"/>
      <c r="M12" s="56" t="str">
        <f t="shared" ref="M12:M25" si="0"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 t="s">
        <v>3</v>
      </c>
      <c r="B13" s="42"/>
      <c r="C13" s="42" t="s">
        <v>3109</v>
      </c>
      <c r="D13" s="42"/>
      <c r="E13" s="51"/>
      <c r="F13" s="53" t="s">
        <v>4060</v>
      </c>
      <c r="G13" s="54" t="s">
        <v>29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22.8" x14ac:dyDescent="0.25">
      <c r="A14" s="30" t="s">
        <v>3</v>
      </c>
      <c r="B14" s="42"/>
      <c r="C14" s="42" t="s">
        <v>3110</v>
      </c>
      <c r="D14" s="42"/>
      <c r="E14" s="51"/>
      <c r="F14" s="53" t="s">
        <v>3111</v>
      </c>
      <c r="G14" s="54" t="s">
        <v>3902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24" x14ac:dyDescent="0.2">
      <c r="A15" s="30" t="s">
        <v>55</v>
      </c>
      <c r="B15" s="150" t="s">
        <v>3112</v>
      </c>
      <c r="C15" s="150"/>
      <c r="D15" s="154"/>
      <c r="E15" s="51"/>
      <c r="F15" s="43" t="s">
        <v>3113</v>
      </c>
      <c r="G15" s="54"/>
      <c r="H15" s="55"/>
      <c r="I15" s="56"/>
      <c r="J15" s="57"/>
      <c r="K15" s="58"/>
      <c r="L15" s="56"/>
      <c r="M15" s="56" t="str">
        <f>IF(ISNUMBER(H15),L15*H15,IF(ISNUMBER(J15),J15,IF(J15="RATE ONLY",LOWER("RATE ONLY")," ")))</f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22.8" x14ac:dyDescent="0.25">
      <c r="A16" s="30" t="s">
        <v>3</v>
      </c>
      <c r="B16" s="42"/>
      <c r="C16" s="42" t="s">
        <v>3114</v>
      </c>
      <c r="D16" s="42"/>
      <c r="E16" s="51"/>
      <c r="F16" s="53" t="s">
        <v>4061</v>
      </c>
      <c r="G16" s="54" t="s">
        <v>3902</v>
      </c>
      <c r="H16" s="55"/>
      <c r="I16" s="56"/>
      <c r="J16" s="57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22.8" x14ac:dyDescent="0.2">
      <c r="A17" s="30" t="s">
        <v>3</v>
      </c>
      <c r="B17" s="42"/>
      <c r="C17" s="42" t="s">
        <v>3115</v>
      </c>
      <c r="D17" s="42"/>
      <c r="E17" s="51"/>
      <c r="F17" s="53" t="s">
        <v>4062</v>
      </c>
      <c r="G17" s="54" t="s">
        <v>19</v>
      </c>
      <c r="H17" s="55"/>
      <c r="I17" s="56"/>
      <c r="J17" s="57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22.8" x14ac:dyDescent="0.25">
      <c r="A18" s="30" t="s">
        <v>3</v>
      </c>
      <c r="B18" s="42"/>
      <c r="C18" s="42" t="s">
        <v>3116</v>
      </c>
      <c r="D18" s="42"/>
      <c r="E18" s="51"/>
      <c r="F18" s="53" t="s">
        <v>4063</v>
      </c>
      <c r="G18" s="54" t="s">
        <v>3902</v>
      </c>
      <c r="H18" s="55"/>
      <c r="I18" s="56"/>
      <c r="J18" s="57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12" x14ac:dyDescent="0.25">
      <c r="A19" s="30" t="s">
        <v>3</v>
      </c>
      <c r="B19" s="42"/>
      <c r="C19" s="42" t="s">
        <v>3117</v>
      </c>
      <c r="D19" s="42"/>
      <c r="E19" s="51"/>
      <c r="F19" s="53" t="s">
        <v>3118</v>
      </c>
      <c r="G19" s="54" t="s">
        <v>3902</v>
      </c>
      <c r="H19" s="55"/>
      <c r="I19" s="56"/>
      <c r="J19" s="57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24" x14ac:dyDescent="0.2">
      <c r="A20" s="30" t="s">
        <v>55</v>
      </c>
      <c r="B20" s="150" t="s">
        <v>3119</v>
      </c>
      <c r="C20" s="150"/>
      <c r="D20" s="154"/>
      <c r="E20" s="51"/>
      <c r="F20" s="43" t="s">
        <v>3120</v>
      </c>
      <c r="G20" s="54" t="s">
        <v>23</v>
      </c>
      <c r="H20" s="55"/>
      <c r="I20" s="56"/>
      <c r="J20" s="57"/>
      <c r="K20" s="58"/>
      <c r="L20" s="56"/>
      <c r="M20" s="56" t="str">
        <f>IF(ISNUMBER(H20),L20*H20,IF(ISNUMBER(J20),J20,IF(J20="RATE ONLY",LOWER("RATE ONLY")," ")))</f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12" x14ac:dyDescent="0.2">
      <c r="A21" s="30" t="s">
        <v>55</v>
      </c>
      <c r="B21" s="150" t="s">
        <v>3121</v>
      </c>
      <c r="C21" s="150"/>
      <c r="D21" s="154"/>
      <c r="E21" s="51"/>
      <c r="F21" s="43" t="s">
        <v>3122</v>
      </c>
      <c r="G21" s="54" t="s">
        <v>2</v>
      </c>
      <c r="H21" s="55"/>
      <c r="I21" s="56"/>
      <c r="J21" s="57"/>
      <c r="K21" s="58"/>
      <c r="L21" s="56"/>
      <c r="M21" s="56" t="str">
        <f>IF(ISNUMBER(H21),L21*H21,IF(ISNUMBER(J21),J21,IF(J21="RATE ONLY",LOWER("RATE ONLY")," ")))</f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ht="12" x14ac:dyDescent="0.2">
      <c r="A22" s="30" t="s">
        <v>55</v>
      </c>
      <c r="B22" s="150" t="s">
        <v>3123</v>
      </c>
      <c r="C22" s="150"/>
      <c r="D22" s="154"/>
      <c r="E22" s="51"/>
      <c r="F22" s="43" t="s">
        <v>3124</v>
      </c>
      <c r="G22" s="54"/>
      <c r="H22" s="55"/>
      <c r="I22" s="56"/>
      <c r="J22" s="57"/>
      <c r="K22" s="58"/>
      <c r="L22" s="56"/>
      <c r="M22" s="56" t="str">
        <f>IF(ISNUMBER(H22),L22*H22,IF(ISNUMBER(J22),J22,IF(J22="RATE ONLY",LOWER("RATE ONLY")," ")))</f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t="22.8" x14ac:dyDescent="0.2">
      <c r="A23" s="30" t="s">
        <v>3</v>
      </c>
      <c r="B23" s="42"/>
      <c r="C23" s="42" t="s">
        <v>3125</v>
      </c>
      <c r="D23" s="42"/>
      <c r="E23" s="51"/>
      <c r="F23" s="53" t="s">
        <v>4064</v>
      </c>
      <c r="G23" s="54" t="s">
        <v>99</v>
      </c>
      <c r="H23" s="55"/>
      <c r="I23" s="56"/>
      <c r="J23" s="57"/>
      <c r="K23" s="58"/>
      <c r="L23" s="56"/>
      <c r="M23" s="56" t="str">
        <f t="shared" si="0"/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t="22.8" x14ac:dyDescent="0.2">
      <c r="A24" s="30" t="s">
        <v>3</v>
      </c>
      <c r="B24" s="42"/>
      <c r="C24" s="42" t="s">
        <v>3126</v>
      </c>
      <c r="D24" s="42"/>
      <c r="E24" s="51"/>
      <c r="F24" s="53" t="s">
        <v>4065</v>
      </c>
      <c r="G24" s="54" t="s">
        <v>2</v>
      </c>
      <c r="H24" s="55"/>
      <c r="I24" s="56"/>
      <c r="J24" s="57"/>
      <c r="K24" s="58"/>
      <c r="L24" s="56"/>
      <c r="M24" s="56" t="str">
        <f t="shared" si="0"/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ht="22.8" x14ac:dyDescent="0.2">
      <c r="A25" s="30" t="s">
        <v>3</v>
      </c>
      <c r="B25" s="42"/>
      <c r="C25" s="42" t="s">
        <v>3127</v>
      </c>
      <c r="D25" s="42"/>
      <c r="E25" s="51"/>
      <c r="F25" s="53" t="s">
        <v>4066</v>
      </c>
      <c r="G25" s="54" t="s">
        <v>2</v>
      </c>
      <c r="H25" s="55"/>
      <c r="I25" s="56"/>
      <c r="J25" s="57"/>
      <c r="K25" s="58"/>
      <c r="L25" s="56"/>
      <c r="M25" s="56" t="str">
        <f t="shared" si="0"/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t="24" x14ac:dyDescent="0.2">
      <c r="A26" s="30" t="s">
        <v>55</v>
      </c>
      <c r="B26" s="150" t="s">
        <v>3128</v>
      </c>
      <c r="C26" s="150"/>
      <c r="D26" s="154"/>
      <c r="E26" s="51"/>
      <c r="F26" s="43" t="s">
        <v>3129</v>
      </c>
      <c r="G26" s="54" t="s">
        <v>2</v>
      </c>
      <c r="H26" s="55"/>
      <c r="I26" s="56"/>
      <c r="J26" s="57"/>
      <c r="K26" s="58"/>
      <c r="L26" s="56"/>
      <c r="M26" s="56" t="str">
        <f>IF(ISNUMBER(H26),L26*H26,IF(ISNUMBER(J26),J26,IF(J26="RATE ONLY",LOWER("RATE ONLY")," ")))</f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0" customFormat="1" x14ac:dyDescent="0.2">
      <c r="A27" s="30" t="s">
        <v>4</v>
      </c>
      <c r="B27" s="83"/>
      <c r="C27" s="84"/>
      <c r="D27" s="84"/>
      <c r="E27" s="84"/>
      <c r="F27" s="85"/>
      <c r="G27" s="86"/>
      <c r="H27" s="87"/>
      <c r="I27" s="88"/>
      <c r="J27" s="89"/>
      <c r="K27" s="22"/>
      <c r="L27" s="67"/>
      <c r="M27" s="68"/>
      <c r="N27" s="109"/>
    </row>
    <row r="28" spans="1:113" s="110" customFormat="1" ht="12" x14ac:dyDescent="0.2">
      <c r="A28" s="30" t="s">
        <v>4</v>
      </c>
      <c r="B28" s="90" t="s">
        <v>3857</v>
      </c>
      <c r="C28" s="91"/>
      <c r="D28" s="91"/>
      <c r="E28" s="91"/>
      <c r="F28" s="92"/>
      <c r="G28" s="30"/>
      <c r="H28" s="93"/>
      <c r="I28" s="94"/>
      <c r="J28" s="95"/>
      <c r="K28" s="22"/>
      <c r="L28" s="72"/>
      <c r="M28" s="73">
        <f>SUBTOTAL(9,M$10:M26)</f>
        <v>0</v>
      </c>
      <c r="N28" s="109"/>
    </row>
    <row r="29" spans="1:113" s="110" customFormat="1" x14ac:dyDescent="0.2">
      <c r="A29" s="30" t="s">
        <v>4</v>
      </c>
      <c r="B29" s="96"/>
      <c r="C29" s="97"/>
      <c r="D29" s="97"/>
      <c r="E29" s="97"/>
      <c r="F29" s="98"/>
      <c r="G29" s="99"/>
      <c r="H29" s="100"/>
      <c r="I29" s="101"/>
      <c r="J29" s="102"/>
      <c r="K29" s="22"/>
      <c r="L29" s="81"/>
      <c r="M29" s="82"/>
      <c r="N29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19" orientation="portrait" cellComments="atEnd" useFirstPageNumber="1" r:id="rId1"/>
  <headerFooter>
    <oddFooter>&amp;CPage &amp;P&amp;RPrint date: 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5C0DD-2E1C-4CE6-897E-860151329B14}">
  <sheetPr>
    <tabColor rgb="FFFFFF00"/>
  </sheetPr>
  <dimension ref="A1:DI48"/>
  <sheetViews>
    <sheetView view="pageBreakPreview" zoomScaleNormal="75" zoomScaleSheetLayoutView="100" workbookViewId="0">
      <pane ySplit="6" topLeftCell="A31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9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5043</v>
      </c>
      <c r="C2" s="128" t="s">
        <v>3769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SUBTOTAL(9,M$7:M1035)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24" x14ac:dyDescent="0.2">
      <c r="A7" s="30"/>
      <c r="B7" s="42"/>
      <c r="C7" s="42"/>
      <c r="D7" s="42"/>
      <c r="E7" s="42"/>
      <c r="F7" s="43" t="s">
        <v>3769</v>
      </c>
      <c r="G7" s="139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2156</v>
      </c>
      <c r="C8" s="150"/>
      <c r="D8" s="154"/>
      <c r="E8" s="51"/>
      <c r="F8" s="43" t="s">
        <v>3689</v>
      </c>
      <c r="G8" s="54"/>
      <c r="H8" s="55"/>
      <c r="I8" s="56"/>
      <c r="J8" s="57"/>
      <c r="K8" s="58"/>
      <c r="L8" s="56"/>
      <c r="M8" s="56" t="str">
        <f t="shared" ref="M8:M16" si="0"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 t="s">
        <v>3</v>
      </c>
      <c r="B9" s="42"/>
      <c r="C9" s="42" t="s">
        <v>2157</v>
      </c>
      <c r="D9" s="42"/>
      <c r="E9" s="51"/>
      <c r="F9" s="31" t="s">
        <v>2158</v>
      </c>
      <c r="G9" s="54" t="s">
        <v>68</v>
      </c>
      <c r="H9" s="55"/>
      <c r="I9" s="56"/>
      <c r="J9" s="57"/>
      <c r="K9" s="58"/>
      <c r="L9" s="56"/>
      <c r="M9" s="56" t="str">
        <f t="shared" si="0"/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 t="s">
        <v>3</v>
      </c>
      <c r="B10" s="42"/>
      <c r="C10" s="42" t="s">
        <v>2159</v>
      </c>
      <c r="D10" s="42"/>
      <c r="E10" s="51"/>
      <c r="F10" s="53" t="s">
        <v>2160</v>
      </c>
      <c r="G10" s="54" t="s">
        <v>68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 t="s">
        <v>3</v>
      </c>
      <c r="B11" s="42"/>
      <c r="C11" s="42" t="s">
        <v>2161</v>
      </c>
      <c r="D11" s="42"/>
      <c r="E11" s="51"/>
      <c r="F11" s="53" t="s">
        <v>2162</v>
      </c>
      <c r="G11" s="54" t="s">
        <v>68</v>
      </c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12" x14ac:dyDescent="0.25">
      <c r="A12" s="30" t="s">
        <v>55</v>
      </c>
      <c r="B12" s="150" t="s">
        <v>2163</v>
      </c>
      <c r="C12" s="150"/>
      <c r="D12" s="154"/>
      <c r="E12" s="51"/>
      <c r="F12" s="43" t="s">
        <v>2164</v>
      </c>
      <c r="G12" s="54" t="s">
        <v>3943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12" x14ac:dyDescent="0.25">
      <c r="A13" s="30" t="s">
        <v>55</v>
      </c>
      <c r="B13" s="150" t="s">
        <v>2165</v>
      </c>
      <c r="C13" s="150"/>
      <c r="D13" s="154"/>
      <c r="E13" s="51"/>
      <c r="F13" s="43" t="s">
        <v>2166</v>
      </c>
      <c r="G13" s="54" t="s">
        <v>3943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12" x14ac:dyDescent="0.2">
      <c r="A14" s="30" t="s">
        <v>55</v>
      </c>
      <c r="B14" s="150" t="s">
        <v>2167</v>
      </c>
      <c r="C14" s="150"/>
      <c r="D14" s="154"/>
      <c r="E14" s="51"/>
      <c r="F14" s="43" t="s">
        <v>3690</v>
      </c>
      <c r="G14" s="54"/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 t="s">
        <v>3</v>
      </c>
      <c r="B15" s="42"/>
      <c r="C15" s="42" t="s">
        <v>2168</v>
      </c>
      <c r="D15" s="42"/>
      <c r="E15" s="51"/>
      <c r="F15" s="31" t="s">
        <v>2169</v>
      </c>
      <c r="G15" s="54" t="s">
        <v>26</v>
      </c>
      <c r="H15" s="55"/>
      <c r="I15" s="56"/>
      <c r="J15" s="57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x14ac:dyDescent="0.2">
      <c r="A16" s="30" t="s">
        <v>3</v>
      </c>
      <c r="B16" s="42"/>
      <c r="C16" s="42" t="s">
        <v>2170</v>
      </c>
      <c r="D16" s="42"/>
      <c r="E16" s="51"/>
      <c r="F16" s="53" t="s">
        <v>2171</v>
      </c>
      <c r="G16" s="54" t="s">
        <v>26</v>
      </c>
      <c r="H16" s="55"/>
      <c r="I16" s="56"/>
      <c r="J16" s="57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24" x14ac:dyDescent="0.25">
      <c r="A17" s="30" t="s">
        <v>55</v>
      </c>
      <c r="B17" s="150" t="s">
        <v>2172</v>
      </c>
      <c r="C17" s="150"/>
      <c r="D17" s="154"/>
      <c r="E17" s="51"/>
      <c r="F17" s="43" t="s">
        <v>2173</v>
      </c>
      <c r="G17" s="54" t="s">
        <v>3902</v>
      </c>
      <c r="H17" s="55"/>
      <c r="I17" s="56"/>
      <c r="J17" s="57"/>
      <c r="K17" s="58"/>
      <c r="L17" s="56"/>
      <c r="M17" s="56" t="str">
        <f t="shared" ref="M17:M22" si="1">IF(ISNUMBER(H17),L17*H17,IF(ISNUMBER(J17),J17,IF(J17="RATE ONLY",LOWER("RATE ONLY")," ")))</f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23.4" x14ac:dyDescent="0.2">
      <c r="A18" s="30" t="s">
        <v>55</v>
      </c>
      <c r="B18" s="150" t="s">
        <v>2174</v>
      </c>
      <c r="C18" s="150"/>
      <c r="D18" s="154"/>
      <c r="E18" s="51"/>
      <c r="F18" s="43" t="s">
        <v>4049</v>
      </c>
      <c r="G18" s="54" t="s">
        <v>2</v>
      </c>
      <c r="H18" s="55"/>
      <c r="I18" s="56"/>
      <c r="J18" s="57"/>
      <c r="K18" s="58"/>
      <c r="L18" s="56"/>
      <c r="M18" s="56" t="str">
        <f t="shared" si="1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23.4" x14ac:dyDescent="0.25">
      <c r="A19" s="30" t="s">
        <v>55</v>
      </c>
      <c r="B19" s="150" t="s">
        <v>2175</v>
      </c>
      <c r="C19" s="150"/>
      <c r="D19" s="154"/>
      <c r="E19" s="51"/>
      <c r="F19" s="43" t="s">
        <v>4050</v>
      </c>
      <c r="G19" s="54" t="s">
        <v>3902</v>
      </c>
      <c r="H19" s="55"/>
      <c r="I19" s="56"/>
      <c r="J19" s="57"/>
      <c r="K19" s="58"/>
      <c r="L19" s="56"/>
      <c r="M19" s="56" t="str">
        <f t="shared" si="1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23.4" x14ac:dyDescent="0.2">
      <c r="A20" s="30" t="s">
        <v>55</v>
      </c>
      <c r="B20" s="150" t="s">
        <v>2176</v>
      </c>
      <c r="C20" s="150"/>
      <c r="D20" s="154"/>
      <c r="E20" s="51"/>
      <c r="F20" s="43" t="s">
        <v>4051</v>
      </c>
      <c r="G20" s="54" t="s">
        <v>2</v>
      </c>
      <c r="H20" s="55"/>
      <c r="I20" s="56"/>
      <c r="J20" s="57"/>
      <c r="K20" s="58"/>
      <c r="L20" s="56"/>
      <c r="M20" s="56" t="str">
        <f t="shared" si="1"/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24" x14ac:dyDescent="0.25">
      <c r="A21" s="30" t="s">
        <v>55</v>
      </c>
      <c r="B21" s="150" t="s">
        <v>2177</v>
      </c>
      <c r="C21" s="150"/>
      <c r="D21" s="154"/>
      <c r="E21" s="51"/>
      <c r="F21" s="43" t="s">
        <v>2178</v>
      </c>
      <c r="G21" s="54" t="s">
        <v>3902</v>
      </c>
      <c r="H21" s="55"/>
      <c r="I21" s="56"/>
      <c r="J21" s="57"/>
      <c r="K21" s="58"/>
      <c r="L21" s="56"/>
      <c r="M21" s="56" t="str">
        <f t="shared" si="1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ht="12" x14ac:dyDescent="0.2">
      <c r="A22" s="30" t="s">
        <v>55</v>
      </c>
      <c r="B22" s="150" t="s">
        <v>2179</v>
      </c>
      <c r="C22" s="150"/>
      <c r="D22" s="154"/>
      <c r="E22" s="51"/>
      <c r="F22" s="43" t="s">
        <v>3691</v>
      </c>
      <c r="G22" s="54"/>
      <c r="H22" s="55"/>
      <c r="I22" s="56"/>
      <c r="J22" s="57"/>
      <c r="K22" s="58"/>
      <c r="L22" s="56"/>
      <c r="M22" s="56" t="str">
        <f t="shared" si="1"/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x14ac:dyDescent="0.2">
      <c r="A23" s="30" t="s">
        <v>3</v>
      </c>
      <c r="B23" s="42"/>
      <c r="C23" s="42" t="s">
        <v>2180</v>
      </c>
      <c r="D23" s="42"/>
      <c r="E23" s="51"/>
      <c r="F23" s="31" t="s">
        <v>2181</v>
      </c>
      <c r="G23" s="54" t="s">
        <v>99</v>
      </c>
      <c r="H23" s="55"/>
      <c r="I23" s="56"/>
      <c r="J23" s="57"/>
      <c r="K23" s="58"/>
      <c r="L23" s="56"/>
      <c r="M23" s="56" t="str">
        <f t="shared" ref="M23:M45" si="2">IF(ISNUMBER(H23),L23*H23,IF(ISNUMBER(J23),J23,IF(J23="RATE ONLY",LOWER("RATE ONLY")," ")))</f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x14ac:dyDescent="0.2">
      <c r="A24" s="30" t="s">
        <v>3</v>
      </c>
      <c r="B24" s="42"/>
      <c r="C24" s="42" t="s">
        <v>2182</v>
      </c>
      <c r="D24" s="42"/>
      <c r="E24" s="51"/>
      <c r="F24" s="53" t="s">
        <v>2183</v>
      </c>
      <c r="G24" s="54" t="s">
        <v>2</v>
      </c>
      <c r="H24" s="55"/>
      <c r="I24" s="56"/>
      <c r="J24" s="57"/>
      <c r="K24" s="58"/>
      <c r="L24" s="56"/>
      <c r="M24" s="56" t="str">
        <f t="shared" si="2"/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ht="23.4" x14ac:dyDescent="0.25">
      <c r="A25" s="30" t="s">
        <v>55</v>
      </c>
      <c r="B25" s="150" t="s">
        <v>2184</v>
      </c>
      <c r="C25" s="150"/>
      <c r="D25" s="154"/>
      <c r="E25" s="51"/>
      <c r="F25" s="43" t="s">
        <v>4052</v>
      </c>
      <c r="G25" s="54" t="s">
        <v>3943</v>
      </c>
      <c r="H25" s="55"/>
      <c r="I25" s="56"/>
      <c r="J25" s="57"/>
      <c r="K25" s="58"/>
      <c r="L25" s="56"/>
      <c r="M25" s="56" t="str">
        <f t="shared" si="2"/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t="24" x14ac:dyDescent="0.2">
      <c r="A26" s="30" t="s">
        <v>55</v>
      </c>
      <c r="B26" s="150" t="s">
        <v>2185</v>
      </c>
      <c r="C26" s="150"/>
      <c r="D26" s="154"/>
      <c r="E26" s="51"/>
      <c r="F26" s="43" t="s">
        <v>4053</v>
      </c>
      <c r="G26" s="54"/>
      <c r="H26" s="55"/>
      <c r="I26" s="56"/>
      <c r="J26" s="57"/>
      <c r="K26" s="58"/>
      <c r="L26" s="56"/>
      <c r="M26" s="56" t="str">
        <f t="shared" si="2"/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ht="12" x14ac:dyDescent="0.25">
      <c r="A27" s="30" t="s">
        <v>3</v>
      </c>
      <c r="B27" s="42"/>
      <c r="C27" s="42" t="s">
        <v>2186</v>
      </c>
      <c r="D27" s="42"/>
      <c r="E27" s="51"/>
      <c r="F27" s="31" t="s">
        <v>2187</v>
      </c>
      <c r="G27" s="54" t="s">
        <v>3902</v>
      </c>
      <c r="H27" s="55"/>
      <c r="I27" s="56"/>
      <c r="J27" s="57"/>
      <c r="K27" s="58"/>
      <c r="L27" s="56"/>
      <c r="M27" s="56" t="str">
        <f t="shared" si="2"/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ht="12" x14ac:dyDescent="0.25">
      <c r="A28" s="30" t="s">
        <v>3</v>
      </c>
      <c r="B28" s="42"/>
      <c r="C28" s="42" t="s">
        <v>2188</v>
      </c>
      <c r="D28" s="42"/>
      <c r="E28" s="51"/>
      <c r="F28" s="53" t="s">
        <v>2160</v>
      </c>
      <c r="G28" s="54" t="s">
        <v>3902</v>
      </c>
      <c r="H28" s="55"/>
      <c r="I28" s="56"/>
      <c r="J28" s="57"/>
      <c r="K28" s="58"/>
      <c r="L28" s="56"/>
      <c r="M28" s="56" t="str">
        <f t="shared" si="2"/>
        <v xml:space="preserve"> 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ht="12" x14ac:dyDescent="0.25">
      <c r="A29" s="30" t="s">
        <v>3</v>
      </c>
      <c r="B29" s="42"/>
      <c r="C29" s="42" t="s">
        <v>2189</v>
      </c>
      <c r="D29" s="42"/>
      <c r="E29" s="51"/>
      <c r="F29" s="53" t="s">
        <v>2162</v>
      </c>
      <c r="G29" s="54" t="s">
        <v>3902</v>
      </c>
      <c r="H29" s="55"/>
      <c r="I29" s="56"/>
      <c r="J29" s="57"/>
      <c r="K29" s="58"/>
      <c r="L29" s="56"/>
      <c r="M29" s="56" t="str">
        <f t="shared" si="2"/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ht="12" x14ac:dyDescent="0.2">
      <c r="A30" s="30" t="s">
        <v>55</v>
      </c>
      <c r="B30" s="150" t="s">
        <v>2190</v>
      </c>
      <c r="C30" s="150"/>
      <c r="D30" s="154"/>
      <c r="E30" s="51"/>
      <c r="F30" s="43" t="s">
        <v>4054</v>
      </c>
      <c r="G30" s="54" t="s">
        <v>99</v>
      </c>
      <c r="H30" s="55"/>
      <c r="I30" s="56"/>
      <c r="J30" s="57"/>
      <c r="K30" s="58"/>
      <c r="L30" s="56"/>
      <c r="M30" s="56" t="str">
        <f t="shared" si="2"/>
        <v xml:space="preserve"> 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ht="12" x14ac:dyDescent="0.2">
      <c r="A31" s="30" t="s">
        <v>55</v>
      </c>
      <c r="B31" s="150" t="s">
        <v>2191</v>
      </c>
      <c r="C31" s="150"/>
      <c r="D31" s="154"/>
      <c r="E31" s="51"/>
      <c r="F31" s="43" t="s">
        <v>2138</v>
      </c>
      <c r="G31" s="54"/>
      <c r="H31" s="55"/>
      <c r="I31" s="56"/>
      <c r="J31" s="57"/>
      <c r="K31" s="58"/>
      <c r="L31" s="56"/>
      <c r="M31" s="56" t="str">
        <f t="shared" si="2"/>
        <v xml:space="preserve"> </v>
      </c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ht="22.8" x14ac:dyDescent="0.2">
      <c r="A32" s="30" t="s">
        <v>56</v>
      </c>
      <c r="B32" s="155"/>
      <c r="C32" s="155" t="s">
        <v>2192</v>
      </c>
      <c r="D32" s="154"/>
      <c r="E32" s="51"/>
      <c r="F32" s="31" t="s">
        <v>2140</v>
      </c>
      <c r="G32" s="54"/>
      <c r="H32" s="55"/>
      <c r="I32" s="56"/>
      <c r="J32" s="57"/>
      <c r="K32" s="58"/>
      <c r="L32" s="56"/>
      <c r="M32" s="56" t="str">
        <f t="shared" si="2"/>
        <v xml:space="preserve"> 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ht="12" x14ac:dyDescent="0.25">
      <c r="A33" s="30" t="s">
        <v>3</v>
      </c>
      <c r="B33" s="42"/>
      <c r="C33" s="42"/>
      <c r="D33" s="42" t="s">
        <v>3850</v>
      </c>
      <c r="E33" s="51"/>
      <c r="F33" s="53" t="s">
        <v>4457</v>
      </c>
      <c r="G33" s="54" t="s">
        <v>3943</v>
      </c>
      <c r="H33" s="55"/>
      <c r="I33" s="56"/>
      <c r="J33" s="57"/>
      <c r="K33" s="58"/>
      <c r="L33" s="56"/>
      <c r="M33" s="56" t="str">
        <f t="shared" si="2"/>
        <v xml:space="preserve"> 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ht="12" x14ac:dyDescent="0.25">
      <c r="A34" s="30" t="s">
        <v>3</v>
      </c>
      <c r="B34" s="42"/>
      <c r="C34" s="42"/>
      <c r="D34" s="42" t="s">
        <v>3851</v>
      </c>
      <c r="E34" s="51"/>
      <c r="F34" s="53" t="s">
        <v>4458</v>
      </c>
      <c r="G34" s="54" t="s">
        <v>3943</v>
      </c>
      <c r="H34" s="55"/>
      <c r="I34" s="56"/>
      <c r="J34" s="57"/>
      <c r="K34" s="58"/>
      <c r="L34" s="56"/>
      <c r="M34" s="56" t="str">
        <f t="shared" si="2"/>
        <v xml:space="preserve"> 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ht="12" x14ac:dyDescent="0.25">
      <c r="A35" s="30" t="s">
        <v>3</v>
      </c>
      <c r="B35" s="42"/>
      <c r="C35" s="42"/>
      <c r="D35" s="42" t="s">
        <v>3852</v>
      </c>
      <c r="E35" s="51"/>
      <c r="F35" s="53" t="s">
        <v>4459</v>
      </c>
      <c r="G35" s="54" t="s">
        <v>3943</v>
      </c>
      <c r="H35" s="55"/>
      <c r="I35" s="56"/>
      <c r="J35" s="57"/>
      <c r="K35" s="58"/>
      <c r="L35" s="56"/>
      <c r="M35" s="56" t="str">
        <f t="shared" si="2"/>
        <v xml:space="preserve"> </v>
      </c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ht="22.8" x14ac:dyDescent="0.25">
      <c r="A36" s="30" t="s">
        <v>56</v>
      </c>
      <c r="B36" s="155"/>
      <c r="C36" s="155" t="s">
        <v>2193</v>
      </c>
      <c r="D36" s="154"/>
      <c r="E36" s="51"/>
      <c r="F36" s="31" t="s">
        <v>3770</v>
      </c>
      <c r="G36" s="54" t="s">
        <v>3943</v>
      </c>
      <c r="H36" s="55"/>
      <c r="I36" s="56"/>
      <c r="J36" s="57"/>
      <c r="K36" s="58"/>
      <c r="L36" s="56"/>
      <c r="M36" s="56" t="str">
        <f t="shared" si="2"/>
        <v xml:space="preserve"> </v>
      </c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ht="34.200000000000003" x14ac:dyDescent="0.25">
      <c r="A37" s="30" t="s">
        <v>56</v>
      </c>
      <c r="B37" s="155"/>
      <c r="C37" s="155" t="s">
        <v>2194</v>
      </c>
      <c r="D37" s="154"/>
      <c r="E37" s="51"/>
      <c r="F37" s="31" t="s">
        <v>2195</v>
      </c>
      <c r="G37" s="54" t="s">
        <v>3943</v>
      </c>
      <c r="H37" s="55"/>
      <c r="I37" s="56"/>
      <c r="J37" s="57"/>
      <c r="K37" s="58"/>
      <c r="L37" s="56"/>
      <c r="M37" s="56" t="str">
        <f t="shared" si="2"/>
        <v xml:space="preserve"> </v>
      </c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ht="34.200000000000003" x14ac:dyDescent="0.25">
      <c r="A38" s="30" t="s">
        <v>56</v>
      </c>
      <c r="B38" s="155"/>
      <c r="C38" s="155" t="s">
        <v>2196</v>
      </c>
      <c r="D38" s="154"/>
      <c r="E38" s="51"/>
      <c r="F38" s="31" t="s">
        <v>2197</v>
      </c>
      <c r="G38" s="54" t="s">
        <v>3943</v>
      </c>
      <c r="H38" s="55"/>
      <c r="I38" s="56"/>
      <c r="J38" s="57"/>
      <c r="K38" s="58"/>
      <c r="L38" s="56"/>
      <c r="M38" s="56" t="str">
        <f t="shared" si="2"/>
        <v xml:space="preserve"> </v>
      </c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ht="24" x14ac:dyDescent="0.25">
      <c r="A39" s="30" t="s">
        <v>55</v>
      </c>
      <c r="B39" s="150" t="s">
        <v>2198</v>
      </c>
      <c r="C39" s="150"/>
      <c r="D39" s="154"/>
      <c r="E39" s="51"/>
      <c r="F39" s="43" t="s">
        <v>2206</v>
      </c>
      <c r="G39" s="54" t="s">
        <v>3902</v>
      </c>
      <c r="H39" s="55"/>
      <c r="I39" s="56"/>
      <c r="J39" s="57"/>
      <c r="K39" s="58"/>
      <c r="L39" s="56"/>
      <c r="M39" s="56" t="str">
        <f t="shared" si="2"/>
        <v xml:space="preserve"> </v>
      </c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ht="12" x14ac:dyDescent="0.2">
      <c r="A40" s="30" t="s">
        <v>55</v>
      </c>
      <c r="B40" s="150" t="s">
        <v>2199</v>
      </c>
      <c r="C40" s="150"/>
      <c r="D40" s="154"/>
      <c r="E40" s="51"/>
      <c r="F40" s="43" t="s">
        <v>2200</v>
      </c>
      <c r="G40" s="54"/>
      <c r="H40" s="55"/>
      <c r="I40" s="56"/>
      <c r="J40" s="57"/>
      <c r="K40" s="58"/>
      <c r="L40" s="56"/>
      <c r="M40" s="56" t="str">
        <f t="shared" si="2"/>
        <v xml:space="preserve"> 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ht="12" x14ac:dyDescent="0.25">
      <c r="A41" s="30" t="s">
        <v>3</v>
      </c>
      <c r="B41" s="42"/>
      <c r="C41" s="42" t="s">
        <v>2201</v>
      </c>
      <c r="D41" s="42"/>
      <c r="E41" s="51"/>
      <c r="F41" s="31" t="s">
        <v>4055</v>
      </c>
      <c r="G41" s="54" t="s">
        <v>3943</v>
      </c>
      <c r="H41" s="55"/>
      <c r="I41" s="56"/>
      <c r="J41" s="57"/>
      <c r="K41" s="58"/>
      <c r="L41" s="56"/>
      <c r="M41" s="56" t="str">
        <f t="shared" si="2"/>
        <v xml:space="preserve"> </v>
      </c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ht="22.8" x14ac:dyDescent="0.25">
      <c r="A42" s="30" t="s">
        <v>3</v>
      </c>
      <c r="B42" s="42"/>
      <c r="C42" s="42" t="s">
        <v>2202</v>
      </c>
      <c r="D42" s="42"/>
      <c r="E42" s="51"/>
      <c r="F42" s="53" t="s">
        <v>4056</v>
      </c>
      <c r="G42" s="54" t="s">
        <v>3943</v>
      </c>
      <c r="H42" s="55"/>
      <c r="I42" s="56"/>
      <c r="J42" s="57"/>
      <c r="K42" s="58"/>
      <c r="L42" s="56"/>
      <c r="M42" s="56" t="str">
        <f t="shared" si="2"/>
        <v xml:space="preserve"> </v>
      </c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ht="22.8" x14ac:dyDescent="0.25">
      <c r="A43" s="30" t="s">
        <v>3</v>
      </c>
      <c r="B43" s="42"/>
      <c r="C43" s="42" t="s">
        <v>2203</v>
      </c>
      <c r="D43" s="42"/>
      <c r="E43" s="51"/>
      <c r="F43" s="53" t="s">
        <v>4057</v>
      </c>
      <c r="G43" s="54" t="s">
        <v>3943</v>
      </c>
      <c r="H43" s="55"/>
      <c r="I43" s="56"/>
      <c r="J43" s="57"/>
      <c r="K43" s="58"/>
      <c r="L43" s="56"/>
      <c r="M43" s="56" t="str">
        <f t="shared" si="2"/>
        <v xml:space="preserve"> </v>
      </c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ht="22.8" x14ac:dyDescent="0.25">
      <c r="A44" s="30" t="s">
        <v>3</v>
      </c>
      <c r="B44" s="42"/>
      <c r="C44" s="42" t="s">
        <v>2204</v>
      </c>
      <c r="D44" s="42"/>
      <c r="E44" s="51"/>
      <c r="F44" s="53" t="s">
        <v>4058</v>
      </c>
      <c r="G44" s="54" t="s">
        <v>3943</v>
      </c>
      <c r="H44" s="55"/>
      <c r="I44" s="56"/>
      <c r="J44" s="57"/>
      <c r="K44" s="58"/>
      <c r="L44" s="56"/>
      <c r="M44" s="56" t="str">
        <f t="shared" si="2"/>
        <v xml:space="preserve"> </v>
      </c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ht="12" x14ac:dyDescent="0.25">
      <c r="A45" s="30" t="s">
        <v>55</v>
      </c>
      <c r="B45" s="150" t="s">
        <v>2205</v>
      </c>
      <c r="C45" s="150"/>
      <c r="D45" s="154"/>
      <c r="E45" s="51"/>
      <c r="F45" s="43" t="s">
        <v>4059</v>
      </c>
      <c r="G45" s="54" t="s">
        <v>3902</v>
      </c>
      <c r="H45" s="55"/>
      <c r="I45" s="56"/>
      <c r="J45" s="57"/>
      <c r="K45" s="58"/>
      <c r="L45" s="56"/>
      <c r="M45" s="56" t="str">
        <f t="shared" si="2"/>
        <v xml:space="preserve"> </v>
      </c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0" customFormat="1" x14ac:dyDescent="0.2">
      <c r="A46" s="30" t="s">
        <v>4</v>
      </c>
      <c r="B46" s="83"/>
      <c r="C46" s="84"/>
      <c r="D46" s="84"/>
      <c r="E46" s="84"/>
      <c r="F46" s="85"/>
      <c r="G46" s="86"/>
      <c r="H46" s="87"/>
      <c r="I46" s="88"/>
      <c r="J46" s="89"/>
      <c r="K46" s="22"/>
      <c r="L46" s="67"/>
      <c r="M46" s="68"/>
      <c r="N46" s="109"/>
    </row>
    <row r="47" spans="1:113" s="110" customFormat="1" ht="12" x14ac:dyDescent="0.2">
      <c r="A47" s="30" t="s">
        <v>4</v>
      </c>
      <c r="B47" s="90" t="s">
        <v>3857</v>
      </c>
      <c r="C47" s="91"/>
      <c r="D47" s="91"/>
      <c r="E47" s="91"/>
      <c r="F47" s="92"/>
      <c r="G47" s="30"/>
      <c r="H47" s="93"/>
      <c r="I47" s="94"/>
      <c r="J47" s="95"/>
      <c r="K47" s="22"/>
      <c r="L47" s="72"/>
      <c r="M47" s="73">
        <f>SUBTOTAL(9,M$11:M45)</f>
        <v>0</v>
      </c>
      <c r="N47" s="109"/>
    </row>
    <row r="48" spans="1:113" s="110" customFormat="1" x14ac:dyDescent="0.2">
      <c r="A48" s="30" t="s">
        <v>4</v>
      </c>
      <c r="B48" s="96"/>
      <c r="C48" s="97"/>
      <c r="D48" s="97"/>
      <c r="E48" s="97"/>
      <c r="F48" s="98"/>
      <c r="G48" s="99"/>
      <c r="H48" s="100"/>
      <c r="I48" s="101"/>
      <c r="J48" s="102"/>
      <c r="K48" s="22"/>
      <c r="L48" s="81"/>
      <c r="M48" s="82"/>
      <c r="N48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20" orientation="portrait" cellComments="atEnd" useFirstPageNumber="1" r:id="rId1"/>
  <headerFooter>
    <oddFooter>&amp;CPage &amp;P&amp;RPrint date: &amp;D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9BAFC-5EC8-429C-A507-E9D82270E6CF}">
  <sheetPr>
    <tabColor rgb="FFFFFF00"/>
  </sheetPr>
  <dimension ref="A1:DI17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5044</v>
      </c>
      <c r="C2" s="128" t="s">
        <v>3771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SUBTOTAL(9,M$7:M1004)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3771</v>
      </c>
      <c r="G7" s="44"/>
      <c r="H7" s="45"/>
      <c r="I7" s="46"/>
      <c r="J7" s="47"/>
      <c r="K7" s="48"/>
      <c r="L7" s="49"/>
      <c r="M7" s="46"/>
    </row>
    <row r="8" spans="1:113" s="112" customFormat="1" ht="34.799999999999997" x14ac:dyDescent="0.2">
      <c r="A8" s="30" t="s">
        <v>55</v>
      </c>
      <c r="B8" s="150" t="s">
        <v>2207</v>
      </c>
      <c r="C8" s="151"/>
      <c r="D8" s="154"/>
      <c r="E8" s="51"/>
      <c r="F8" s="43" t="s">
        <v>4045</v>
      </c>
      <c r="G8" s="54" t="s">
        <v>68</v>
      </c>
      <c r="H8" s="55"/>
      <c r="I8" s="56"/>
      <c r="J8" s="57"/>
      <c r="K8" s="58"/>
      <c r="L8" s="56"/>
      <c r="M8" s="56" t="str">
        <f t="shared" ref="M8:M14" si="0"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35.4" x14ac:dyDescent="0.2">
      <c r="A9" s="30" t="s">
        <v>55</v>
      </c>
      <c r="B9" s="150" t="s">
        <v>2208</v>
      </c>
      <c r="C9" s="151"/>
      <c r="D9" s="154"/>
      <c r="E9" s="51"/>
      <c r="F9" s="43" t="s">
        <v>4046</v>
      </c>
      <c r="G9" s="54" t="s">
        <v>99</v>
      </c>
      <c r="H9" s="55"/>
      <c r="I9" s="56"/>
      <c r="J9" s="57"/>
      <c r="K9" s="58"/>
      <c r="L9" s="56"/>
      <c r="M9" s="56" t="str">
        <f t="shared" si="0"/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35.4" x14ac:dyDescent="0.2">
      <c r="A10" s="30" t="s">
        <v>55</v>
      </c>
      <c r="B10" s="150" t="s">
        <v>2209</v>
      </c>
      <c r="C10" s="151"/>
      <c r="D10" s="154"/>
      <c r="E10" s="51"/>
      <c r="F10" s="43" t="s">
        <v>4047</v>
      </c>
      <c r="G10" s="54" t="s">
        <v>2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58.8" x14ac:dyDescent="0.2">
      <c r="A11" s="30" t="s">
        <v>55</v>
      </c>
      <c r="B11" s="150" t="s">
        <v>2210</v>
      </c>
      <c r="C11" s="151"/>
      <c r="D11" s="154"/>
      <c r="E11" s="51"/>
      <c r="F11" s="43" t="s">
        <v>4048</v>
      </c>
      <c r="G11" s="54"/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 t="s">
        <v>3</v>
      </c>
      <c r="B12" s="42"/>
      <c r="C12" s="42" t="s">
        <v>2211</v>
      </c>
      <c r="D12" s="42"/>
      <c r="E12" s="51"/>
      <c r="F12" s="31" t="s">
        <v>2212</v>
      </c>
      <c r="G12" s="54" t="s">
        <v>2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 t="s">
        <v>3</v>
      </c>
      <c r="B13" s="42"/>
      <c r="C13" s="42" t="s">
        <v>2213</v>
      </c>
      <c r="D13" s="42"/>
      <c r="E13" s="51"/>
      <c r="F13" s="53" t="s">
        <v>2214</v>
      </c>
      <c r="G13" s="54" t="s">
        <v>2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x14ac:dyDescent="0.2">
      <c r="A14" s="30" t="s">
        <v>3</v>
      </c>
      <c r="B14" s="42"/>
      <c r="C14" s="42" t="s">
        <v>2215</v>
      </c>
      <c r="D14" s="42"/>
      <c r="E14" s="51"/>
      <c r="F14" s="53" t="s">
        <v>2216</v>
      </c>
      <c r="G14" s="54" t="s">
        <v>2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0" customFormat="1" x14ac:dyDescent="0.2">
      <c r="A15" s="30" t="s">
        <v>4</v>
      </c>
      <c r="B15" s="83"/>
      <c r="C15" s="84"/>
      <c r="D15" s="84"/>
      <c r="E15" s="84"/>
      <c r="F15" s="85"/>
      <c r="G15" s="86"/>
      <c r="H15" s="87"/>
      <c r="I15" s="88"/>
      <c r="J15" s="89"/>
      <c r="K15" s="22"/>
      <c r="L15" s="67"/>
      <c r="M15" s="68"/>
      <c r="N15" s="109"/>
    </row>
    <row r="16" spans="1:113" s="110" customFormat="1" ht="12" x14ac:dyDescent="0.2">
      <c r="A16" s="30" t="s">
        <v>4</v>
      </c>
      <c r="B16" s="90" t="s">
        <v>3857</v>
      </c>
      <c r="C16" s="91"/>
      <c r="D16" s="91"/>
      <c r="E16" s="91"/>
      <c r="F16" s="92"/>
      <c r="G16" s="30"/>
      <c r="H16" s="93"/>
      <c r="I16" s="94"/>
      <c r="J16" s="95"/>
      <c r="K16" s="22"/>
      <c r="L16" s="72"/>
      <c r="M16" s="73">
        <f>SUBTOTAL(9,M$10:M14)</f>
        <v>0</v>
      </c>
      <c r="N16" s="109"/>
    </row>
    <row r="17" spans="1:14" s="110" customFormat="1" x14ac:dyDescent="0.2">
      <c r="A17" s="30" t="s">
        <v>4</v>
      </c>
      <c r="B17" s="96"/>
      <c r="C17" s="97"/>
      <c r="D17" s="97"/>
      <c r="E17" s="97"/>
      <c r="F17" s="98"/>
      <c r="G17" s="99"/>
      <c r="H17" s="100"/>
      <c r="I17" s="101"/>
      <c r="J17" s="102"/>
      <c r="K17" s="22"/>
      <c r="L17" s="81"/>
      <c r="M17" s="82"/>
      <c r="N17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22" orientation="portrait" cellComments="atEnd" useFirstPageNumber="1" r:id="rId1"/>
  <headerFooter>
    <oddFooter>&amp;CPage &amp;P&amp;RPrint date: &amp;D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A1B27-B7CC-45DC-94B9-0310F8F8E3EB}">
  <sheetPr>
    <tabColor rgb="FFFFFF00"/>
  </sheetPr>
  <dimension ref="A1:DI29"/>
  <sheetViews>
    <sheetView view="pageBreakPreview" zoomScaleNormal="75" zoomScaleSheetLayoutView="100" workbookViewId="0">
      <pane ySplit="6" topLeftCell="A16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5045</v>
      </c>
      <c r="C2" s="128" t="s">
        <v>926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SUBTOTAL(9,M$7:M1016)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926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2217</v>
      </c>
      <c r="C8" s="151"/>
      <c r="D8" s="154"/>
      <c r="E8" s="51"/>
      <c r="F8" s="43" t="s">
        <v>3683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 t="s">
        <v>3</v>
      </c>
      <c r="B9" s="42"/>
      <c r="C9" s="42" t="s">
        <v>2218</v>
      </c>
      <c r="D9" s="42"/>
      <c r="E9" s="51"/>
      <c r="F9" s="31" t="s">
        <v>2219</v>
      </c>
      <c r="G9" s="54" t="s">
        <v>68</v>
      </c>
      <c r="H9" s="55"/>
      <c r="I9" s="56"/>
      <c r="J9" s="57"/>
      <c r="K9" s="58"/>
      <c r="L9" s="56"/>
      <c r="M9" s="56" t="str">
        <f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 t="s">
        <v>3</v>
      </c>
      <c r="B10" s="42"/>
      <c r="C10" s="42" t="s">
        <v>2220</v>
      </c>
      <c r="D10" s="42"/>
      <c r="E10" s="51"/>
      <c r="F10" s="53" t="s">
        <v>2221</v>
      </c>
      <c r="G10" s="54" t="s">
        <v>68</v>
      </c>
      <c r="H10" s="55"/>
      <c r="I10" s="56"/>
      <c r="J10" s="57"/>
      <c r="K10" s="58"/>
      <c r="L10" s="56"/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 t="s">
        <v>3</v>
      </c>
      <c r="B11" s="42"/>
      <c r="C11" s="42" t="s">
        <v>2222</v>
      </c>
      <c r="D11" s="42"/>
      <c r="E11" s="51"/>
      <c r="F11" s="53" t="s">
        <v>2223</v>
      </c>
      <c r="G11" s="54" t="s">
        <v>68</v>
      </c>
      <c r="H11" s="55"/>
      <c r="I11" s="56"/>
      <c r="J11" s="57"/>
      <c r="K11" s="58"/>
      <c r="L11" s="56"/>
      <c r="M11" s="56" t="str">
        <f>IF(ISNUMBER(H11),L11*H11,IF(ISNUMBER(J11),J11,IF(J11="RATE ONLY",LOWER("RATE ONLY")," ")))</f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 t="s">
        <v>3</v>
      </c>
      <c r="B12" s="42"/>
      <c r="C12" s="42" t="s">
        <v>2224</v>
      </c>
      <c r="D12" s="42"/>
      <c r="E12" s="51"/>
      <c r="F12" s="53" t="s">
        <v>2225</v>
      </c>
      <c r="G12" s="54" t="s">
        <v>68</v>
      </c>
      <c r="H12" s="55"/>
      <c r="I12" s="56"/>
      <c r="J12" s="57"/>
      <c r="K12" s="58"/>
      <c r="L12" s="56"/>
      <c r="M12" s="56" t="str">
        <f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23.4" x14ac:dyDescent="0.2">
      <c r="A13" s="30" t="s">
        <v>55</v>
      </c>
      <c r="B13" s="150" t="s">
        <v>2226</v>
      </c>
      <c r="C13" s="151"/>
      <c r="D13" s="154"/>
      <c r="E13" s="51"/>
      <c r="F13" s="43" t="s">
        <v>4033</v>
      </c>
      <c r="G13" s="54" t="s">
        <v>68</v>
      </c>
      <c r="H13" s="55"/>
      <c r="I13" s="56"/>
      <c r="J13" s="57"/>
      <c r="K13" s="58"/>
      <c r="L13" s="56"/>
      <c r="M13" s="56" t="str">
        <f t="shared" ref="M13:M26" si="0">IF(ISNUMBER(H13),L13*H13,IF(ISNUMBER(J13),J13,IF(J13="RATE ONLY",LOWER("RATE ONLY")," ")))</f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47.4" x14ac:dyDescent="0.2">
      <c r="A14" s="30" t="s">
        <v>55</v>
      </c>
      <c r="B14" s="150" t="s">
        <v>2227</v>
      </c>
      <c r="C14" s="151"/>
      <c r="D14" s="154"/>
      <c r="E14" s="51"/>
      <c r="F14" s="43" t="s">
        <v>4034</v>
      </c>
      <c r="G14" s="54" t="s">
        <v>99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36" x14ac:dyDescent="0.2">
      <c r="A15" s="30" t="s">
        <v>55</v>
      </c>
      <c r="B15" s="150" t="s">
        <v>2228</v>
      </c>
      <c r="C15" s="151"/>
      <c r="D15" s="154"/>
      <c r="E15" s="51"/>
      <c r="F15" s="43" t="s">
        <v>4035</v>
      </c>
      <c r="G15" s="54" t="s">
        <v>99</v>
      </c>
      <c r="H15" s="55"/>
      <c r="I15" s="56"/>
      <c r="J15" s="57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24" x14ac:dyDescent="0.2">
      <c r="A16" s="30" t="s">
        <v>55</v>
      </c>
      <c r="B16" s="150" t="s">
        <v>2229</v>
      </c>
      <c r="C16" s="151"/>
      <c r="D16" s="154"/>
      <c r="E16" s="51"/>
      <c r="F16" s="43" t="s">
        <v>4036</v>
      </c>
      <c r="G16" s="54" t="s">
        <v>2</v>
      </c>
      <c r="H16" s="55"/>
      <c r="I16" s="56"/>
      <c r="J16" s="57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36" x14ac:dyDescent="0.2">
      <c r="A17" s="30" t="s">
        <v>55</v>
      </c>
      <c r="B17" s="150" t="s">
        <v>2230</v>
      </c>
      <c r="C17" s="151"/>
      <c r="D17" s="154"/>
      <c r="E17" s="51"/>
      <c r="F17" s="43" t="s">
        <v>4037</v>
      </c>
      <c r="G17" s="54" t="s">
        <v>2</v>
      </c>
      <c r="H17" s="55"/>
      <c r="I17" s="56"/>
      <c r="J17" s="57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24" x14ac:dyDescent="0.2">
      <c r="A18" s="30" t="s">
        <v>55</v>
      </c>
      <c r="B18" s="150" t="s">
        <v>2231</v>
      </c>
      <c r="C18" s="151"/>
      <c r="D18" s="154"/>
      <c r="E18" s="51"/>
      <c r="F18" s="43" t="s">
        <v>4038</v>
      </c>
      <c r="G18" s="54" t="s">
        <v>2</v>
      </c>
      <c r="H18" s="55"/>
      <c r="I18" s="56"/>
      <c r="J18" s="57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24" x14ac:dyDescent="0.2">
      <c r="A19" s="30" t="s">
        <v>55</v>
      </c>
      <c r="B19" s="150" t="s">
        <v>2232</v>
      </c>
      <c r="C19" s="151"/>
      <c r="D19" s="154"/>
      <c r="E19" s="51"/>
      <c r="F19" s="43" t="s">
        <v>4039</v>
      </c>
      <c r="G19" s="54" t="s">
        <v>2</v>
      </c>
      <c r="H19" s="55"/>
      <c r="I19" s="56"/>
      <c r="J19" s="57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24" x14ac:dyDescent="0.2">
      <c r="A20" s="30" t="s">
        <v>55</v>
      </c>
      <c r="B20" s="150" t="s">
        <v>2233</v>
      </c>
      <c r="C20" s="151"/>
      <c r="D20" s="154"/>
      <c r="E20" s="51"/>
      <c r="F20" s="43" t="s">
        <v>4040</v>
      </c>
      <c r="G20" s="54" t="s">
        <v>2</v>
      </c>
      <c r="H20" s="55"/>
      <c r="I20" s="56"/>
      <c r="J20" s="57"/>
      <c r="K20" s="58"/>
      <c r="L20" s="56"/>
      <c r="M20" s="56" t="str">
        <f t="shared" si="0"/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24" x14ac:dyDescent="0.2">
      <c r="A21" s="30" t="s">
        <v>55</v>
      </c>
      <c r="B21" s="150" t="s">
        <v>2234</v>
      </c>
      <c r="C21" s="151"/>
      <c r="D21" s="154"/>
      <c r="E21" s="51"/>
      <c r="F21" s="43" t="s">
        <v>4041</v>
      </c>
      <c r="G21" s="54" t="s">
        <v>2</v>
      </c>
      <c r="H21" s="55"/>
      <c r="I21" s="56"/>
      <c r="J21" s="57"/>
      <c r="K21" s="58"/>
      <c r="L21" s="56"/>
      <c r="M21" s="56" t="str">
        <f t="shared" si="0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ht="23.4" x14ac:dyDescent="0.2">
      <c r="A22" s="30" t="s">
        <v>55</v>
      </c>
      <c r="B22" s="150" t="s">
        <v>2235</v>
      </c>
      <c r="C22" s="151"/>
      <c r="D22" s="154"/>
      <c r="E22" s="51"/>
      <c r="F22" s="43" t="s">
        <v>4042</v>
      </c>
      <c r="G22" s="54" t="s">
        <v>2</v>
      </c>
      <c r="H22" s="55"/>
      <c r="I22" s="56"/>
      <c r="J22" s="57"/>
      <c r="K22" s="58"/>
      <c r="L22" s="56"/>
      <c r="M22" s="56" t="str">
        <f t="shared" si="0"/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t="12" x14ac:dyDescent="0.2">
      <c r="A23" s="30" t="s">
        <v>55</v>
      </c>
      <c r="B23" s="150" t="s">
        <v>2236</v>
      </c>
      <c r="C23" s="151"/>
      <c r="D23" s="154"/>
      <c r="E23" s="51"/>
      <c r="F23" s="43" t="s">
        <v>4043</v>
      </c>
      <c r="G23" s="54" t="s">
        <v>29</v>
      </c>
      <c r="H23" s="55"/>
      <c r="I23" s="56"/>
      <c r="J23" s="57"/>
      <c r="K23" s="58"/>
      <c r="L23" s="56"/>
      <c r="M23" s="56" t="str">
        <f t="shared" si="0"/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t="23.4" x14ac:dyDescent="0.25">
      <c r="A24" s="30" t="s">
        <v>55</v>
      </c>
      <c r="B24" s="150" t="s">
        <v>2237</v>
      </c>
      <c r="C24" s="151"/>
      <c r="D24" s="154"/>
      <c r="E24" s="51"/>
      <c r="F24" s="43" t="s">
        <v>4044</v>
      </c>
      <c r="G24" s="54" t="s">
        <v>3943</v>
      </c>
      <c r="H24" s="55"/>
      <c r="I24" s="56"/>
      <c r="J24" s="57"/>
      <c r="K24" s="58"/>
      <c r="L24" s="56"/>
      <c r="M24" s="56" t="str">
        <f t="shared" si="0"/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ht="24" x14ac:dyDescent="0.2">
      <c r="A25" s="30" t="s">
        <v>55</v>
      </c>
      <c r="B25" s="150" t="s">
        <v>2238</v>
      </c>
      <c r="C25" s="151"/>
      <c r="D25" s="154"/>
      <c r="E25" s="51"/>
      <c r="F25" s="43" t="s">
        <v>2239</v>
      </c>
      <c r="G25" s="54" t="s">
        <v>89</v>
      </c>
      <c r="H25" s="55"/>
      <c r="I25" s="56"/>
      <c r="J25" s="57"/>
      <c r="K25" s="58"/>
      <c r="L25" s="56"/>
      <c r="M25" s="56" t="str">
        <f t="shared" si="0"/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t="12" x14ac:dyDescent="0.2">
      <c r="A26" s="30" t="s">
        <v>55</v>
      </c>
      <c r="B26" s="150" t="s">
        <v>2240</v>
      </c>
      <c r="C26" s="151"/>
      <c r="D26" s="154"/>
      <c r="E26" s="51"/>
      <c r="F26" s="43" t="s">
        <v>2241</v>
      </c>
      <c r="G26" s="54" t="s">
        <v>89</v>
      </c>
      <c r="H26" s="55"/>
      <c r="I26" s="56"/>
      <c r="J26" s="57"/>
      <c r="K26" s="58"/>
      <c r="L26" s="56"/>
      <c r="M26" s="56" t="str">
        <f t="shared" si="0"/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0" customFormat="1" x14ac:dyDescent="0.2">
      <c r="A27" s="30" t="s">
        <v>4</v>
      </c>
      <c r="B27" s="83"/>
      <c r="C27" s="84"/>
      <c r="D27" s="84"/>
      <c r="E27" s="84"/>
      <c r="F27" s="85"/>
      <c r="G27" s="86"/>
      <c r="H27" s="87"/>
      <c r="I27" s="88"/>
      <c r="J27" s="89"/>
      <c r="K27" s="22"/>
      <c r="L27" s="67"/>
      <c r="M27" s="68"/>
      <c r="N27" s="109"/>
    </row>
    <row r="28" spans="1:113" s="110" customFormat="1" ht="12" x14ac:dyDescent="0.2">
      <c r="A28" s="30" t="s">
        <v>4</v>
      </c>
      <c r="B28" s="90" t="s">
        <v>3857</v>
      </c>
      <c r="C28" s="91"/>
      <c r="D28" s="91"/>
      <c r="E28" s="91"/>
      <c r="F28" s="92"/>
      <c r="G28" s="30"/>
      <c r="H28" s="93"/>
      <c r="I28" s="94"/>
      <c r="J28" s="95"/>
      <c r="K28" s="22"/>
      <c r="L28" s="72"/>
      <c r="M28" s="73">
        <f>SUBTOTAL(9,M$11:M26)</f>
        <v>0</v>
      </c>
      <c r="N28" s="109"/>
    </row>
    <row r="29" spans="1:113" s="110" customFormat="1" x14ac:dyDescent="0.2">
      <c r="A29" s="30" t="s">
        <v>4</v>
      </c>
      <c r="B29" s="96"/>
      <c r="C29" s="97"/>
      <c r="D29" s="97"/>
      <c r="E29" s="97"/>
      <c r="F29" s="98"/>
      <c r="G29" s="99"/>
      <c r="H29" s="100"/>
      <c r="I29" s="101"/>
      <c r="J29" s="102"/>
      <c r="K29" s="22"/>
      <c r="L29" s="81"/>
      <c r="M29" s="82"/>
      <c r="N29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23" orientation="portrait" cellComments="atEnd" useFirstPageNumber="1" r:id="rId1"/>
  <headerFooter>
    <oddFooter>&amp;CPage &amp;P&amp;RPrint date: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>
    <tabColor rgb="FFFF0000"/>
  </sheetPr>
  <dimension ref="A1:DI54"/>
  <sheetViews>
    <sheetView view="pageBreakPreview" topLeftCell="B1" zoomScaleNormal="75" zoomScaleSheetLayoutView="100" workbookViewId="0">
      <pane xSplit="7" ySplit="7" topLeftCell="I8" activePane="bottomRight" state="frozenSplit"/>
      <selection activeCell="T95" sqref="T95"/>
      <selection pane="topRight" activeCell="T95" sqref="T95"/>
      <selection pane="bottomLeft" activeCell="T95" sqref="T95"/>
      <selection pane="bottomRight" activeCell="O36" sqref="O36:P36"/>
    </sheetView>
  </sheetViews>
  <sheetFormatPr defaultColWidth="9.109375" defaultRowHeight="11.4" x14ac:dyDescent="0.2"/>
  <cols>
    <col min="1" max="1" width="10.44140625" style="113" hidden="1" customWidth="1"/>
    <col min="2" max="2" width="8.33203125" style="135" customWidth="1"/>
    <col min="3" max="3" width="7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8" width="9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4426</v>
      </c>
      <c r="C2" s="128" t="s">
        <v>315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SUBTOTAL(9,M$7:M1041)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hidden="1" x14ac:dyDescent="0.2">
      <c r="A7" s="30"/>
      <c r="B7" s="42"/>
      <c r="C7" s="42"/>
      <c r="D7" s="42"/>
      <c r="E7" s="42"/>
      <c r="F7" s="43" t="s">
        <v>315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316</v>
      </c>
      <c r="C8" s="151"/>
      <c r="D8" s="52"/>
      <c r="E8" s="157"/>
      <c r="F8" s="43" t="s">
        <v>3559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22.8" x14ac:dyDescent="0.2">
      <c r="A10" s="30" t="s">
        <v>3</v>
      </c>
      <c r="B10" s="155"/>
      <c r="C10" s="151" t="s">
        <v>317</v>
      </c>
      <c r="D10" s="52"/>
      <c r="E10" s="157"/>
      <c r="F10" s="53" t="s">
        <v>320</v>
      </c>
      <c r="G10" s="54" t="s">
        <v>8</v>
      </c>
      <c r="H10" s="55"/>
      <c r="I10" s="56"/>
      <c r="J10" s="57"/>
      <c r="K10" s="58"/>
      <c r="L10" s="56">
        <v>2.5</v>
      </c>
      <c r="M10" s="56" t="str">
        <f>IF(ISNUMBER(H10),L10*H10,IF(ISNUMBER(J10),J10,IF(J10="RATE ONLY",LOWER("RATE ONLY")," ")))</f>
        <v xml:space="preserve"> </v>
      </c>
      <c r="N10" s="111"/>
      <c r="O10" s="111" t="s">
        <v>5221</v>
      </c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/>
      <c r="B11" s="42"/>
      <c r="C11" s="51"/>
      <c r="D11" s="52"/>
      <c r="E11" s="51"/>
      <c r="F11" s="53"/>
      <c r="G11" s="103"/>
      <c r="H11" s="45"/>
      <c r="I11" s="104"/>
      <c r="J11" s="105"/>
      <c r="K11" s="48"/>
      <c r="L11" s="106"/>
      <c r="M11" s="104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34.200000000000003" x14ac:dyDescent="0.2">
      <c r="A12" s="30" t="s">
        <v>3</v>
      </c>
      <c r="B12" s="155"/>
      <c r="C12" s="151" t="s">
        <v>318</v>
      </c>
      <c r="D12" s="52"/>
      <c r="E12" s="157"/>
      <c r="F12" s="53" t="s">
        <v>321</v>
      </c>
      <c r="G12" s="54" t="s">
        <v>8</v>
      </c>
      <c r="H12" s="55"/>
      <c r="I12" s="56"/>
      <c r="J12" s="57"/>
      <c r="K12" s="58"/>
      <c r="L12" s="56">
        <v>3</v>
      </c>
      <c r="M12" s="56" t="str">
        <f>IF(ISNUMBER(H12),L12*H12,IF(ISNUMBER(J12),J12,IF(J12="RATE ONLY",LOWER("RATE ONLY")," ")))</f>
        <v xml:space="preserve"> </v>
      </c>
      <c r="N12" s="111"/>
      <c r="O12" s="111" t="s">
        <v>5222</v>
      </c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/>
      <c r="B13" s="42"/>
      <c r="C13" s="51"/>
      <c r="D13" s="52"/>
      <c r="E13" s="51"/>
      <c r="F13" s="53"/>
      <c r="G13" s="103"/>
      <c r="H13" s="45"/>
      <c r="I13" s="104"/>
      <c r="J13" s="105"/>
      <c r="K13" s="48"/>
      <c r="L13" s="106"/>
      <c r="M13" s="104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34.200000000000003" x14ac:dyDescent="0.2">
      <c r="A14" s="30" t="s">
        <v>3</v>
      </c>
      <c r="B14" s="155"/>
      <c r="C14" s="151" t="s">
        <v>319</v>
      </c>
      <c r="D14" s="52"/>
      <c r="E14" s="157"/>
      <c r="F14" s="53" t="s">
        <v>322</v>
      </c>
      <c r="G14" s="54" t="s">
        <v>8</v>
      </c>
      <c r="H14" s="55"/>
      <c r="I14" s="56"/>
      <c r="J14" s="57"/>
      <c r="K14" s="58"/>
      <c r="L14" s="56">
        <v>5</v>
      </c>
      <c r="M14" s="56" t="str">
        <f>IF(ISNUMBER(H14),L14*H14,IF(ISNUMBER(J14),J14,IF(J14="RATE ONLY",LOWER("RATE ONLY")," ")))</f>
        <v xml:space="preserve"> </v>
      </c>
      <c r="N14" s="111"/>
      <c r="O14" s="111" t="s">
        <v>5222</v>
      </c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/>
      <c r="B15" s="42"/>
      <c r="C15" s="51"/>
      <c r="D15" s="52"/>
      <c r="E15" s="51"/>
      <c r="F15" s="53"/>
      <c r="G15" s="103"/>
      <c r="H15" s="45"/>
      <c r="I15" s="104"/>
      <c r="J15" s="105"/>
      <c r="K15" s="48"/>
      <c r="L15" s="106"/>
      <c r="M15" s="104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12" x14ac:dyDescent="0.2">
      <c r="A16" s="30" t="s">
        <v>55</v>
      </c>
      <c r="B16" s="150" t="s">
        <v>323</v>
      </c>
      <c r="C16" s="151"/>
      <c r="D16" s="52"/>
      <c r="E16" s="157"/>
      <c r="F16" s="43" t="s">
        <v>3560</v>
      </c>
      <c r="G16" s="54"/>
      <c r="H16" s="55"/>
      <c r="I16" s="56"/>
      <c r="J16" s="57"/>
      <c r="K16" s="58"/>
      <c r="L16" s="56"/>
      <c r="M16" s="56" t="str">
        <f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/>
      <c r="B17" s="42"/>
      <c r="C17" s="51"/>
      <c r="D17" s="52"/>
      <c r="E17" s="51"/>
      <c r="F17" s="53"/>
      <c r="G17" s="103"/>
      <c r="H17" s="45"/>
      <c r="I17" s="104"/>
      <c r="J17" s="105"/>
      <c r="K17" s="48"/>
      <c r="L17" s="106"/>
      <c r="M17" s="104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22.8" x14ac:dyDescent="0.2">
      <c r="A18" s="30" t="s">
        <v>56</v>
      </c>
      <c r="B18" s="155"/>
      <c r="C18" s="151" t="s">
        <v>324</v>
      </c>
      <c r="D18" s="52"/>
      <c r="E18" s="157"/>
      <c r="F18" s="53" t="s">
        <v>325</v>
      </c>
      <c r="G18" s="54"/>
      <c r="H18" s="55"/>
      <c r="I18" s="56"/>
      <c r="J18" s="57"/>
      <c r="K18" s="58"/>
      <c r="L18" s="56"/>
      <c r="M18" s="56" t="str">
        <f>IF(ISNUMBER(H18),L18*H18,IF(ISNUMBER(J18),J18,IF(J18="RATE ONLY",LOWER("RATE ONLY")," ")))</f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x14ac:dyDescent="0.2">
      <c r="A19" s="30"/>
      <c r="B19" s="42"/>
      <c r="C19" s="51"/>
      <c r="D19" s="52"/>
      <c r="E19" s="51"/>
      <c r="F19" s="53"/>
      <c r="G19" s="103"/>
      <c r="H19" s="45"/>
      <c r="I19" s="104"/>
      <c r="J19" s="105"/>
      <c r="K19" s="48"/>
      <c r="L19" s="106"/>
      <c r="M19" s="104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22.8" x14ac:dyDescent="0.2">
      <c r="A20" s="30" t="s">
        <v>3</v>
      </c>
      <c r="B20" s="155"/>
      <c r="C20" s="151"/>
      <c r="D20" s="52" t="s">
        <v>3850</v>
      </c>
      <c r="E20" s="157"/>
      <c r="F20" s="53" t="s">
        <v>4387</v>
      </c>
      <c r="G20" s="54" t="s">
        <v>23</v>
      </c>
      <c r="H20" s="55"/>
      <c r="I20" s="56"/>
      <c r="J20" s="57"/>
      <c r="K20" s="58"/>
      <c r="L20" s="56">
        <v>4.5</v>
      </c>
      <c r="M20" s="56" t="str">
        <f>IF(ISNUMBER(H20),L20*H20,IF(ISNUMBER(J20),J20,IF(J20="RATE ONLY",LOWER("RATE ONLY")," ")))</f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x14ac:dyDescent="0.2">
      <c r="A21" s="30"/>
      <c r="B21" s="42"/>
      <c r="C21" s="51"/>
      <c r="D21" s="52"/>
      <c r="E21" s="51"/>
      <c r="F21" s="53"/>
      <c r="G21" s="103"/>
      <c r="H21" s="45"/>
      <c r="I21" s="104"/>
      <c r="J21" s="105"/>
      <c r="K21" s="48"/>
      <c r="L21" s="106"/>
      <c r="M21" s="104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 t="s">
        <v>3</v>
      </c>
      <c r="B22" s="155"/>
      <c r="C22" s="151"/>
      <c r="D22" s="52" t="s">
        <v>3851</v>
      </c>
      <c r="E22" s="157"/>
      <c r="F22" s="53" t="s">
        <v>4427</v>
      </c>
      <c r="G22" s="54" t="s">
        <v>23</v>
      </c>
      <c r="H22" s="55"/>
      <c r="I22" s="56"/>
      <c r="J22" s="57"/>
      <c r="K22" s="58"/>
      <c r="L22" s="56">
        <v>4</v>
      </c>
      <c r="M22" s="56" t="str">
        <f>IF(ISNUMBER(H22),L22*H22,IF(ISNUMBER(J22),J22,IF(J22="RATE ONLY",LOWER("RATE ONLY")," ")))</f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x14ac:dyDescent="0.2">
      <c r="A23" s="30"/>
      <c r="B23" s="42"/>
      <c r="C23" s="51"/>
      <c r="D23" s="52"/>
      <c r="E23" s="51"/>
      <c r="F23" s="53"/>
      <c r="G23" s="103"/>
      <c r="H23" s="45"/>
      <c r="I23" s="104"/>
      <c r="J23" s="105"/>
      <c r="K23" s="48"/>
      <c r="L23" s="106"/>
      <c r="M23" s="104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t="22.8" x14ac:dyDescent="0.2">
      <c r="A24" s="30" t="s">
        <v>56</v>
      </c>
      <c r="B24" s="155"/>
      <c r="C24" s="151" t="s">
        <v>326</v>
      </c>
      <c r="D24" s="52"/>
      <c r="E24" s="157"/>
      <c r="F24" s="53" t="s">
        <v>327</v>
      </c>
      <c r="G24" s="54"/>
      <c r="H24" s="55"/>
      <c r="I24" s="56"/>
      <c r="J24" s="57"/>
      <c r="K24" s="58"/>
      <c r="L24" s="56"/>
      <c r="M24" s="56" t="str">
        <f>IF(ISNUMBER(H24),L24*H24,IF(ISNUMBER(J24),J24,IF(J24="RATE ONLY",LOWER("RATE ONLY")," ")))</f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x14ac:dyDescent="0.2">
      <c r="A25" s="30"/>
      <c r="B25" s="42"/>
      <c r="C25" s="51"/>
      <c r="D25" s="52"/>
      <c r="E25" s="51"/>
      <c r="F25" s="53"/>
      <c r="G25" s="103"/>
      <c r="H25" s="45"/>
      <c r="I25" s="104"/>
      <c r="J25" s="105"/>
      <c r="K25" s="48"/>
      <c r="L25" s="106"/>
      <c r="M25" s="104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t="22.8" hidden="1" x14ac:dyDescent="0.2">
      <c r="A26" s="30" t="s">
        <v>3</v>
      </c>
      <c r="B26" s="166"/>
      <c r="C26" s="167"/>
      <c r="D26" s="168" t="s">
        <v>3850</v>
      </c>
      <c r="E26" s="159"/>
      <c r="F26" s="161" t="s">
        <v>4425</v>
      </c>
      <c r="G26" s="162" t="s">
        <v>23</v>
      </c>
      <c r="H26" s="163"/>
      <c r="I26" s="164"/>
      <c r="J26" s="165"/>
      <c r="K26" s="58"/>
      <c r="L26" s="56"/>
      <c r="M26" s="56" t="str">
        <f t="shared" ref="M26" si="0">IF(ISNUMBER(H26),L26*H26,IF(ISNUMBER(J26),J26,IF(J26="RATE ONLY",LOWER("RATE ONLY")," ")))</f>
        <v xml:space="preserve"> </v>
      </c>
      <c r="N26" s="111" t="s">
        <v>5161</v>
      </c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x14ac:dyDescent="0.2">
      <c r="A27" s="30" t="s">
        <v>3</v>
      </c>
      <c r="B27" s="155"/>
      <c r="C27" s="151"/>
      <c r="D27" s="52" t="s">
        <v>3851</v>
      </c>
      <c r="E27" s="157"/>
      <c r="F27" s="53" t="s">
        <v>4389</v>
      </c>
      <c r="G27" s="54" t="s">
        <v>23</v>
      </c>
      <c r="H27" s="55"/>
      <c r="I27" s="56"/>
      <c r="J27" s="57"/>
      <c r="K27" s="58"/>
      <c r="L27" s="56">
        <v>4.5</v>
      </c>
      <c r="M27" s="56" t="str">
        <f>IF(ISNUMBER(H27),L27*H27,IF(ISNUMBER(J27),J27,IF(J27="RATE ONLY",LOWER("RATE ONLY")," ")))</f>
        <v xml:space="preserve"> </v>
      </c>
      <c r="N27" s="111"/>
      <c r="O27" s="111" t="s">
        <v>5221</v>
      </c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x14ac:dyDescent="0.2">
      <c r="A28" s="30"/>
      <c r="B28" s="42"/>
      <c r="C28" s="51"/>
      <c r="D28" s="52"/>
      <c r="E28" s="51"/>
      <c r="F28" s="53"/>
      <c r="G28" s="103"/>
      <c r="H28" s="45"/>
      <c r="I28" s="104"/>
      <c r="J28" s="105"/>
      <c r="K28" s="48"/>
      <c r="L28" s="106"/>
      <c r="M28" s="104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x14ac:dyDescent="0.2">
      <c r="A29" s="30" t="s">
        <v>3</v>
      </c>
      <c r="B29" s="155"/>
      <c r="C29" s="151"/>
      <c r="D29" s="52" t="s">
        <v>3852</v>
      </c>
      <c r="E29" s="157"/>
      <c r="F29" s="53" t="s">
        <v>4895</v>
      </c>
      <c r="G29" s="54" t="s">
        <v>23</v>
      </c>
      <c r="H29" s="55"/>
      <c r="I29" s="56"/>
      <c r="J29" s="57"/>
      <c r="K29" s="58"/>
      <c r="L29" s="56">
        <v>4</v>
      </c>
      <c r="M29" s="56" t="str">
        <f>IF(ISNUMBER(H29),L29*H29,IF(ISNUMBER(J29),J29,IF(J29="RATE ONLY",LOWER("RATE ONLY")," ")))</f>
        <v xml:space="preserve"> </v>
      </c>
      <c r="N29" s="111"/>
      <c r="O29" s="111" t="s">
        <v>5221</v>
      </c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x14ac:dyDescent="0.2">
      <c r="A30" s="30"/>
      <c r="B30" s="42"/>
      <c r="C30" s="51"/>
      <c r="D30" s="52"/>
      <c r="E30" s="51"/>
      <c r="F30" s="53"/>
      <c r="G30" s="103"/>
      <c r="H30" s="45"/>
      <c r="I30" s="104"/>
      <c r="J30" s="105"/>
      <c r="K30" s="48"/>
      <c r="L30" s="106"/>
      <c r="M30" s="104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x14ac:dyDescent="0.2">
      <c r="A31" s="30"/>
      <c r="B31" s="42"/>
      <c r="C31" s="51"/>
      <c r="D31" s="52"/>
      <c r="E31" s="51"/>
      <c r="F31" s="53"/>
      <c r="G31" s="103"/>
      <c r="H31" s="45"/>
      <c r="I31" s="104"/>
      <c r="J31" s="105"/>
      <c r="K31" s="48"/>
      <c r="L31" s="106"/>
      <c r="M31" s="104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x14ac:dyDescent="0.2">
      <c r="A32" s="30"/>
      <c r="B32" s="42"/>
      <c r="C32" s="51"/>
      <c r="D32" s="52"/>
      <c r="E32" s="51"/>
      <c r="F32" s="53"/>
      <c r="G32" s="103"/>
      <c r="H32" s="45"/>
      <c r="I32" s="104"/>
      <c r="J32" s="105"/>
      <c r="K32" s="48"/>
      <c r="L32" s="106"/>
      <c r="M32" s="104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x14ac:dyDescent="0.2">
      <c r="A33" s="30"/>
      <c r="B33" s="42"/>
      <c r="C33" s="51"/>
      <c r="D33" s="52"/>
      <c r="E33" s="51"/>
      <c r="F33" s="53"/>
      <c r="G33" s="103"/>
      <c r="H33" s="45"/>
      <c r="I33" s="104"/>
      <c r="J33" s="105"/>
      <c r="K33" s="48"/>
      <c r="L33" s="106"/>
      <c r="M33" s="104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x14ac:dyDescent="0.2">
      <c r="A34" s="30"/>
      <c r="B34" s="42"/>
      <c r="C34" s="51"/>
      <c r="D34" s="52"/>
      <c r="E34" s="51"/>
      <c r="F34" s="53"/>
      <c r="G34" s="103"/>
      <c r="H34" s="45"/>
      <c r="I34" s="104"/>
      <c r="J34" s="105"/>
      <c r="K34" s="48"/>
      <c r="L34" s="106"/>
      <c r="M34" s="104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x14ac:dyDescent="0.2">
      <c r="A35" s="30"/>
      <c r="B35" s="42"/>
      <c r="C35" s="51"/>
      <c r="D35" s="52"/>
      <c r="E35" s="51"/>
      <c r="F35" s="53"/>
      <c r="G35" s="103"/>
      <c r="H35" s="45"/>
      <c r="I35" s="104"/>
      <c r="J35" s="105"/>
      <c r="K35" s="48"/>
      <c r="L35" s="106"/>
      <c r="M35" s="104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x14ac:dyDescent="0.2">
      <c r="A36" s="30"/>
      <c r="B36" s="42"/>
      <c r="C36" s="51"/>
      <c r="D36" s="52"/>
      <c r="E36" s="51"/>
      <c r="F36" s="53"/>
      <c r="G36" s="103"/>
      <c r="H36" s="45"/>
      <c r="I36" s="104"/>
      <c r="J36" s="105"/>
      <c r="K36" s="48"/>
      <c r="L36" s="106"/>
      <c r="M36" s="104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x14ac:dyDescent="0.2">
      <c r="A37" s="30"/>
      <c r="B37" s="42"/>
      <c r="C37" s="51"/>
      <c r="D37" s="52"/>
      <c r="E37" s="51"/>
      <c r="F37" s="53"/>
      <c r="G37" s="103"/>
      <c r="H37" s="45"/>
      <c r="I37" s="104"/>
      <c r="J37" s="105"/>
      <c r="K37" s="48"/>
      <c r="L37" s="106"/>
      <c r="M37" s="104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x14ac:dyDescent="0.2">
      <c r="A38" s="30"/>
      <c r="B38" s="42"/>
      <c r="C38" s="51"/>
      <c r="D38" s="52"/>
      <c r="E38" s="51"/>
      <c r="F38" s="53"/>
      <c r="G38" s="103"/>
      <c r="H38" s="45"/>
      <c r="I38" s="104"/>
      <c r="J38" s="105"/>
      <c r="K38" s="48"/>
      <c r="L38" s="106"/>
      <c r="M38" s="104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x14ac:dyDescent="0.2">
      <c r="A39" s="30"/>
      <c r="B39" s="42"/>
      <c r="C39" s="51"/>
      <c r="D39" s="52"/>
      <c r="E39" s="51"/>
      <c r="F39" s="53"/>
      <c r="G39" s="103"/>
      <c r="H39" s="45"/>
      <c r="I39" s="104"/>
      <c r="J39" s="105"/>
      <c r="K39" s="48"/>
      <c r="L39" s="106"/>
      <c r="M39" s="104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x14ac:dyDescent="0.2">
      <c r="A40" s="30"/>
      <c r="B40" s="42"/>
      <c r="C40" s="51"/>
      <c r="D40" s="52"/>
      <c r="E40" s="51"/>
      <c r="F40" s="53"/>
      <c r="G40" s="103"/>
      <c r="H40" s="45"/>
      <c r="I40" s="104"/>
      <c r="J40" s="105"/>
      <c r="K40" s="48"/>
      <c r="L40" s="106"/>
      <c r="M40" s="104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x14ac:dyDescent="0.2">
      <c r="A41" s="30"/>
      <c r="B41" s="42"/>
      <c r="C41" s="51"/>
      <c r="D41" s="52"/>
      <c r="E41" s="51"/>
      <c r="F41" s="53"/>
      <c r="G41" s="103"/>
      <c r="H41" s="45"/>
      <c r="I41" s="104"/>
      <c r="J41" s="105"/>
      <c r="K41" s="48"/>
      <c r="L41" s="106"/>
      <c r="M41" s="104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x14ac:dyDescent="0.2">
      <c r="A42" s="30"/>
      <c r="B42" s="42"/>
      <c r="C42" s="51"/>
      <c r="D42" s="52"/>
      <c r="E42" s="51"/>
      <c r="F42" s="53"/>
      <c r="G42" s="103"/>
      <c r="H42" s="45"/>
      <c r="I42" s="104"/>
      <c r="J42" s="105"/>
      <c r="K42" s="48"/>
      <c r="L42" s="106"/>
      <c r="M42" s="104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x14ac:dyDescent="0.2">
      <c r="A43" s="30"/>
      <c r="B43" s="42"/>
      <c r="C43" s="51"/>
      <c r="D43" s="52"/>
      <c r="E43" s="51"/>
      <c r="F43" s="53"/>
      <c r="G43" s="103"/>
      <c r="H43" s="45"/>
      <c r="I43" s="104"/>
      <c r="J43" s="105"/>
      <c r="K43" s="48"/>
      <c r="L43" s="106"/>
      <c r="M43" s="104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x14ac:dyDescent="0.2">
      <c r="A44" s="30"/>
      <c r="B44" s="42"/>
      <c r="C44" s="51"/>
      <c r="D44" s="52"/>
      <c r="E44" s="51"/>
      <c r="F44" s="53"/>
      <c r="G44" s="103"/>
      <c r="H44" s="45"/>
      <c r="I44" s="104"/>
      <c r="J44" s="105"/>
      <c r="K44" s="48"/>
      <c r="L44" s="106"/>
      <c r="M44" s="104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x14ac:dyDescent="0.2">
      <c r="A45" s="30"/>
      <c r="B45" s="42"/>
      <c r="C45" s="51"/>
      <c r="D45" s="52"/>
      <c r="E45" s="51"/>
      <c r="F45" s="53"/>
      <c r="G45" s="103"/>
      <c r="H45" s="45"/>
      <c r="I45" s="104"/>
      <c r="J45" s="105"/>
      <c r="K45" s="48"/>
      <c r="L45" s="106"/>
      <c r="M45" s="104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x14ac:dyDescent="0.2">
      <c r="A46" s="30"/>
      <c r="B46" s="42"/>
      <c r="C46" s="51"/>
      <c r="D46" s="52"/>
      <c r="E46" s="51"/>
      <c r="F46" s="53"/>
      <c r="G46" s="103"/>
      <c r="H46" s="45"/>
      <c r="I46" s="104"/>
      <c r="J46" s="105"/>
      <c r="K46" s="48"/>
      <c r="L46" s="106"/>
      <c r="M46" s="104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x14ac:dyDescent="0.2">
      <c r="A47" s="30"/>
      <c r="B47" s="42"/>
      <c r="C47" s="51"/>
      <c r="D47" s="52"/>
      <c r="E47" s="51"/>
      <c r="F47" s="53"/>
      <c r="G47" s="103"/>
      <c r="H47" s="45"/>
      <c r="I47" s="104"/>
      <c r="J47" s="105"/>
      <c r="K47" s="48"/>
      <c r="L47" s="106"/>
      <c r="M47" s="104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x14ac:dyDescent="0.2">
      <c r="A48" s="30"/>
      <c r="B48" s="42"/>
      <c r="C48" s="51"/>
      <c r="D48" s="52"/>
      <c r="E48" s="51"/>
      <c r="F48" s="53"/>
      <c r="G48" s="103"/>
      <c r="H48" s="45"/>
      <c r="I48" s="104"/>
      <c r="J48" s="105"/>
      <c r="K48" s="48"/>
      <c r="L48" s="106"/>
      <c r="M48" s="104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x14ac:dyDescent="0.2">
      <c r="A49" s="30"/>
      <c r="B49" s="42"/>
      <c r="C49" s="51"/>
      <c r="D49" s="52"/>
      <c r="E49" s="51"/>
      <c r="F49" s="53"/>
      <c r="G49" s="103"/>
      <c r="H49" s="45"/>
      <c r="I49" s="104"/>
      <c r="J49" s="105"/>
      <c r="K49" s="48"/>
      <c r="L49" s="106"/>
      <c r="M49" s="104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x14ac:dyDescent="0.2">
      <c r="A50" s="30"/>
      <c r="B50" s="42"/>
      <c r="C50" s="51"/>
      <c r="D50" s="52"/>
      <c r="E50" s="51"/>
      <c r="F50" s="53"/>
      <c r="G50" s="103"/>
      <c r="H50" s="45"/>
      <c r="I50" s="104"/>
      <c r="J50" s="105"/>
      <c r="K50" s="48"/>
      <c r="L50" s="106"/>
      <c r="M50" s="104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x14ac:dyDescent="0.2">
      <c r="A51" s="30"/>
      <c r="B51" s="42"/>
      <c r="C51" s="51"/>
      <c r="D51" s="52"/>
      <c r="E51" s="51"/>
      <c r="F51" s="53"/>
      <c r="G51" s="103"/>
      <c r="H51" s="45"/>
      <c r="I51" s="104"/>
      <c r="J51" s="105"/>
      <c r="K51" s="48"/>
      <c r="L51" s="106"/>
      <c r="M51" s="104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0" customFormat="1" x14ac:dyDescent="0.2">
      <c r="A52" s="30" t="s">
        <v>4</v>
      </c>
      <c r="B52" s="83"/>
      <c r="C52" s="84"/>
      <c r="D52" s="84"/>
      <c r="E52" s="84"/>
      <c r="F52" s="85"/>
      <c r="G52" s="86"/>
      <c r="H52" s="87"/>
      <c r="I52" s="88"/>
      <c r="J52" s="89"/>
      <c r="K52" s="22"/>
      <c r="L52" s="67"/>
      <c r="M52" s="68"/>
      <c r="N52" s="109"/>
    </row>
    <row r="53" spans="1:113" s="110" customFormat="1" ht="12" x14ac:dyDescent="0.2">
      <c r="A53" s="30" t="s">
        <v>4</v>
      </c>
      <c r="B53" s="90" t="s">
        <v>3857</v>
      </c>
      <c r="C53" s="91"/>
      <c r="D53" s="91"/>
      <c r="E53" s="91"/>
      <c r="F53" s="92"/>
      <c r="G53" s="30"/>
      <c r="H53" s="93"/>
      <c r="I53" s="94"/>
      <c r="J53" s="198"/>
      <c r="K53" s="22"/>
      <c r="L53" s="72"/>
      <c r="M53" s="73">
        <f>SUBTOTAL(9,M$7:M30)</f>
        <v>0</v>
      </c>
      <c r="N53" s="109"/>
    </row>
    <row r="54" spans="1:113" s="110" customFormat="1" x14ac:dyDescent="0.2">
      <c r="A54" s="30" t="s">
        <v>4</v>
      </c>
      <c r="B54" s="96"/>
      <c r="C54" s="97"/>
      <c r="D54" s="97"/>
      <c r="E54" s="97"/>
      <c r="F54" s="98"/>
      <c r="G54" s="99"/>
      <c r="H54" s="100"/>
      <c r="I54" s="101"/>
      <c r="J54" s="102"/>
      <c r="K54" s="22"/>
      <c r="L54" s="81"/>
      <c r="M54" s="82"/>
      <c r="N54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3" orientation="portrait" cellComments="atEnd" useFirstPageNumber="1" r:id="rId1"/>
  <headerFooter>
    <oddFooter>&amp;CPage &amp;P&amp;RPrint date: &amp;D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8D650-545C-47BB-819F-84FDEEE30D15}">
  <sheetPr>
    <tabColor rgb="FFFFFF00"/>
  </sheetPr>
  <dimension ref="A1:DI26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5046</v>
      </c>
      <c r="C2" s="128" t="s">
        <v>927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SUBTOTAL(9,M$7:M1013)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927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922</v>
      </c>
      <c r="C8" s="151"/>
      <c r="D8" s="154"/>
      <c r="E8" s="51"/>
      <c r="F8" s="43" t="s">
        <v>923</v>
      </c>
      <c r="G8" s="54"/>
      <c r="H8" s="55"/>
      <c r="I8" s="56"/>
      <c r="J8" s="57"/>
      <c r="K8" s="58"/>
      <c r="L8" s="56"/>
      <c r="M8" s="56" t="str">
        <f t="shared" ref="M8:M23" si="0"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22.8" x14ac:dyDescent="0.2">
      <c r="A9" s="30" t="s">
        <v>56</v>
      </c>
      <c r="B9" s="155"/>
      <c r="C9" s="155" t="s">
        <v>924</v>
      </c>
      <c r="D9" s="154"/>
      <c r="E9" s="51"/>
      <c r="F9" s="31" t="s">
        <v>4021</v>
      </c>
      <c r="G9" s="54"/>
      <c r="H9" s="55"/>
      <c r="I9" s="56"/>
      <c r="J9" s="57"/>
      <c r="K9" s="58"/>
      <c r="L9" s="56"/>
      <c r="M9" s="56" t="str">
        <f t="shared" si="0"/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22.8" x14ac:dyDescent="0.2">
      <c r="A10" s="30" t="s">
        <v>3</v>
      </c>
      <c r="B10" s="155"/>
      <c r="C10" s="151"/>
      <c r="D10" s="154" t="s">
        <v>3850</v>
      </c>
      <c r="E10" s="51"/>
      <c r="F10" s="138" t="s">
        <v>5047</v>
      </c>
      <c r="G10" s="54" t="s">
        <v>2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 t="s">
        <v>3</v>
      </c>
      <c r="B11" s="155"/>
      <c r="C11" s="151"/>
      <c r="D11" s="154" t="s">
        <v>3851</v>
      </c>
      <c r="E11" s="51"/>
      <c r="F11" s="138" t="s">
        <v>5048</v>
      </c>
      <c r="G11" s="54" t="s">
        <v>2</v>
      </c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24" x14ac:dyDescent="0.25">
      <c r="A12" s="30" t="s">
        <v>55</v>
      </c>
      <c r="B12" s="150" t="s">
        <v>2242</v>
      </c>
      <c r="C12" s="151"/>
      <c r="D12" s="154"/>
      <c r="E12" s="51"/>
      <c r="F12" s="43" t="s">
        <v>4022</v>
      </c>
      <c r="G12" s="54" t="s">
        <v>3902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47.4" x14ac:dyDescent="0.25">
      <c r="A13" s="30" t="s">
        <v>55</v>
      </c>
      <c r="B13" s="150" t="s">
        <v>2243</v>
      </c>
      <c r="C13" s="151"/>
      <c r="D13" s="154"/>
      <c r="E13" s="51"/>
      <c r="F13" s="43" t="s">
        <v>4023</v>
      </c>
      <c r="G13" s="54" t="s">
        <v>3902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24" x14ac:dyDescent="0.2">
      <c r="A14" s="30" t="s">
        <v>55</v>
      </c>
      <c r="B14" s="150" t="s">
        <v>2244</v>
      </c>
      <c r="C14" s="151"/>
      <c r="D14" s="154"/>
      <c r="E14" s="51"/>
      <c r="F14" s="43" t="s">
        <v>2245</v>
      </c>
      <c r="G14" s="54" t="s">
        <v>2246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69.599999999999994" x14ac:dyDescent="0.25">
      <c r="A15" s="30" t="s">
        <v>55</v>
      </c>
      <c r="B15" s="150" t="s">
        <v>2247</v>
      </c>
      <c r="C15" s="151"/>
      <c r="D15" s="154"/>
      <c r="E15" s="51"/>
      <c r="F15" s="43" t="s">
        <v>4024</v>
      </c>
      <c r="G15" s="54" t="s">
        <v>3902</v>
      </c>
      <c r="H15" s="55"/>
      <c r="I15" s="56"/>
      <c r="J15" s="57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46.8" x14ac:dyDescent="0.2">
      <c r="A16" s="30" t="s">
        <v>55</v>
      </c>
      <c r="B16" s="150" t="s">
        <v>2248</v>
      </c>
      <c r="C16" s="151"/>
      <c r="D16" s="154"/>
      <c r="E16" s="51"/>
      <c r="F16" s="43" t="s">
        <v>4025</v>
      </c>
      <c r="G16" s="54" t="s">
        <v>2</v>
      </c>
      <c r="H16" s="55"/>
      <c r="I16" s="56"/>
      <c r="J16" s="57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46.8" x14ac:dyDescent="0.2">
      <c r="A17" s="30" t="s">
        <v>55</v>
      </c>
      <c r="B17" s="150" t="s">
        <v>2249</v>
      </c>
      <c r="C17" s="151"/>
      <c r="D17" s="154"/>
      <c r="E17" s="51"/>
      <c r="F17" s="43" t="s">
        <v>4026</v>
      </c>
      <c r="G17" s="54" t="s">
        <v>2</v>
      </c>
      <c r="H17" s="55"/>
      <c r="I17" s="56"/>
      <c r="J17" s="57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23.4" x14ac:dyDescent="0.25">
      <c r="A18" s="30" t="s">
        <v>55</v>
      </c>
      <c r="B18" s="150" t="s">
        <v>2250</v>
      </c>
      <c r="C18" s="151"/>
      <c r="D18" s="154"/>
      <c r="E18" s="51"/>
      <c r="F18" s="43" t="s">
        <v>4027</v>
      </c>
      <c r="G18" s="54" t="s">
        <v>3902</v>
      </c>
      <c r="H18" s="55"/>
      <c r="I18" s="56"/>
      <c r="J18" s="57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46.8" x14ac:dyDescent="0.2">
      <c r="A19" s="30" t="s">
        <v>55</v>
      </c>
      <c r="B19" s="150" t="s">
        <v>2251</v>
      </c>
      <c r="C19" s="151"/>
      <c r="D19" s="154"/>
      <c r="E19" s="51"/>
      <c r="F19" s="43" t="s">
        <v>4028</v>
      </c>
      <c r="G19" s="54" t="s">
        <v>2</v>
      </c>
      <c r="H19" s="55"/>
      <c r="I19" s="56"/>
      <c r="J19" s="57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46.8" x14ac:dyDescent="0.2">
      <c r="A20" s="30" t="s">
        <v>55</v>
      </c>
      <c r="B20" s="150" t="s">
        <v>2252</v>
      </c>
      <c r="C20" s="151"/>
      <c r="D20" s="154"/>
      <c r="E20" s="51"/>
      <c r="F20" s="43" t="s">
        <v>4029</v>
      </c>
      <c r="G20" s="54" t="s">
        <v>2</v>
      </c>
      <c r="H20" s="55"/>
      <c r="I20" s="56"/>
      <c r="J20" s="57"/>
      <c r="K20" s="58"/>
      <c r="L20" s="56"/>
      <c r="M20" s="56" t="str">
        <f t="shared" si="0"/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24" x14ac:dyDescent="0.25">
      <c r="A21" s="30" t="s">
        <v>55</v>
      </c>
      <c r="B21" s="150" t="s">
        <v>2253</v>
      </c>
      <c r="C21" s="151"/>
      <c r="D21" s="154"/>
      <c r="E21" s="51"/>
      <c r="F21" s="43" t="s">
        <v>4030</v>
      </c>
      <c r="G21" s="54" t="s">
        <v>3902</v>
      </c>
      <c r="H21" s="55"/>
      <c r="I21" s="56"/>
      <c r="J21" s="57"/>
      <c r="K21" s="58"/>
      <c r="L21" s="56"/>
      <c r="M21" s="56" t="str">
        <f t="shared" si="0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ht="46.8" x14ac:dyDescent="0.2">
      <c r="A22" s="30" t="s">
        <v>55</v>
      </c>
      <c r="B22" s="150" t="s">
        <v>2254</v>
      </c>
      <c r="C22" s="151"/>
      <c r="D22" s="154"/>
      <c r="E22" s="51"/>
      <c r="F22" s="43" t="s">
        <v>4031</v>
      </c>
      <c r="G22" s="54" t="s">
        <v>2</v>
      </c>
      <c r="H22" s="55"/>
      <c r="I22" s="56"/>
      <c r="J22" s="57"/>
      <c r="K22" s="58"/>
      <c r="L22" s="56"/>
      <c r="M22" s="56" t="str">
        <f t="shared" si="0"/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t="46.8" x14ac:dyDescent="0.2">
      <c r="A23" s="30" t="s">
        <v>55</v>
      </c>
      <c r="B23" s="150" t="s">
        <v>2255</v>
      </c>
      <c r="C23" s="151"/>
      <c r="D23" s="154"/>
      <c r="E23" s="51"/>
      <c r="F23" s="43" t="s">
        <v>4032</v>
      </c>
      <c r="G23" s="54" t="s">
        <v>2</v>
      </c>
      <c r="H23" s="55"/>
      <c r="I23" s="56"/>
      <c r="J23" s="57"/>
      <c r="K23" s="58"/>
      <c r="L23" s="56"/>
      <c r="M23" s="56" t="str">
        <f t="shared" si="0"/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0" customFormat="1" x14ac:dyDescent="0.2">
      <c r="A24" s="30" t="s">
        <v>4</v>
      </c>
      <c r="B24" s="83"/>
      <c r="C24" s="84"/>
      <c r="D24" s="84"/>
      <c r="E24" s="84"/>
      <c r="F24" s="85"/>
      <c r="G24" s="86"/>
      <c r="H24" s="87"/>
      <c r="I24" s="88"/>
      <c r="J24" s="89"/>
      <c r="K24" s="22"/>
      <c r="L24" s="67"/>
      <c r="M24" s="68"/>
      <c r="N24" s="109"/>
    </row>
    <row r="25" spans="1:113" s="110" customFormat="1" ht="12" x14ac:dyDescent="0.2">
      <c r="A25" s="30" t="s">
        <v>4</v>
      </c>
      <c r="B25" s="90" t="s">
        <v>3857</v>
      </c>
      <c r="C25" s="91"/>
      <c r="D25" s="91"/>
      <c r="E25" s="91"/>
      <c r="F25" s="92"/>
      <c r="G25" s="30"/>
      <c r="H25" s="93"/>
      <c r="I25" s="94"/>
      <c r="J25" s="95"/>
      <c r="K25" s="22"/>
      <c r="L25" s="72"/>
      <c r="M25" s="73">
        <f>SUBTOTAL(9,M$10:M23)</f>
        <v>0</v>
      </c>
      <c r="N25" s="109"/>
    </row>
    <row r="26" spans="1:113" s="110" customFormat="1" x14ac:dyDescent="0.2">
      <c r="A26" s="30" t="s">
        <v>4</v>
      </c>
      <c r="B26" s="96"/>
      <c r="C26" s="97"/>
      <c r="D26" s="97"/>
      <c r="E26" s="97"/>
      <c r="F26" s="98"/>
      <c r="G26" s="99"/>
      <c r="H26" s="100"/>
      <c r="I26" s="101"/>
      <c r="J26" s="102"/>
      <c r="K26" s="22"/>
      <c r="L26" s="81"/>
      <c r="M26" s="82"/>
      <c r="N26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24" orientation="portrait" cellComments="atEnd" useFirstPageNumber="1" r:id="rId1"/>
  <headerFooter>
    <oddFooter>&amp;CPage &amp;P&amp;RPrint date: &amp;D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4B80A-8CA8-4231-B63F-9CDA9A81B881}">
  <sheetPr>
    <tabColor rgb="FFFF0000"/>
  </sheetPr>
  <dimension ref="A1:DI72"/>
  <sheetViews>
    <sheetView view="pageBreakPreview" topLeftCell="B1" zoomScaleNormal="75" zoomScaleSheetLayoutView="100" workbookViewId="0">
      <pane xSplit="7" ySplit="7" topLeftCell="I9" activePane="bottomRight" state="frozenSplit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defaultColWidth="9.109375" defaultRowHeight="11.4" x14ac:dyDescent="0.2"/>
  <cols>
    <col min="1" max="1" width="10.44140625" style="113" hidden="1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5049</v>
      </c>
      <c r="C2" s="128" t="s">
        <v>928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SUBTOTAL(9,M$7:M1058)</f>
        <v>71100000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  <c r="N6" s="111" t="s">
        <v>5223</v>
      </c>
    </row>
    <row r="7" spans="1:113" s="110" customFormat="1" ht="12" hidden="1" x14ac:dyDescent="0.2">
      <c r="A7" s="30"/>
      <c r="B7" s="42"/>
      <c r="C7" s="42"/>
      <c r="D7" s="42"/>
      <c r="E7" s="42"/>
      <c r="F7" s="43" t="s">
        <v>928</v>
      </c>
      <c r="G7" s="44"/>
      <c r="H7" s="45"/>
      <c r="I7" s="46"/>
      <c r="J7" s="47"/>
      <c r="K7" s="48"/>
      <c r="L7" s="49"/>
      <c r="M7" s="46"/>
    </row>
    <row r="8" spans="1:113" s="112" customFormat="1" ht="24" x14ac:dyDescent="0.25">
      <c r="A8" s="30" t="s">
        <v>55</v>
      </c>
      <c r="B8" s="150" t="s">
        <v>2256</v>
      </c>
      <c r="C8" s="151"/>
      <c r="D8" s="52"/>
      <c r="E8" s="157"/>
      <c r="F8" s="43" t="s">
        <v>2257</v>
      </c>
      <c r="G8" s="54" t="s">
        <v>3943</v>
      </c>
      <c r="H8" s="55">
        <v>1580000</v>
      </c>
      <c r="I8" s="56"/>
      <c r="J8" s="57"/>
      <c r="K8" s="58"/>
      <c r="L8" s="56">
        <v>45</v>
      </c>
      <c r="M8" s="56">
        <f>IF(ISNUMBER(H8),L8*H8,IF(ISNUMBER(J8),J8,IF(J8="RATE ONLY",LOWER("RATE ONLY")," ")))</f>
        <v>71100000</v>
      </c>
      <c r="N8" s="111" t="s">
        <v>5221</v>
      </c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24" hidden="1" x14ac:dyDescent="0.25">
      <c r="A10" s="30" t="s">
        <v>55</v>
      </c>
      <c r="B10" s="150" t="s">
        <v>2258</v>
      </c>
      <c r="C10" s="151"/>
      <c r="D10" s="52"/>
      <c r="E10" s="157"/>
      <c r="F10" s="43" t="s">
        <v>2259</v>
      </c>
      <c r="G10" s="54" t="s">
        <v>3902</v>
      </c>
      <c r="H10" s="55"/>
      <c r="I10" s="56"/>
      <c r="J10" s="57"/>
      <c r="K10" s="58"/>
      <c r="L10" s="56"/>
      <c r="M10" s="56" t="str">
        <f>IF(ISNUMBER(H10),L10*H10,IF(ISNUMBER(J10),J10,IF(J10="RATE ONLY",LOWER("RATE ONLY")," ")))</f>
        <v xml:space="preserve"> </v>
      </c>
      <c r="N10" s="111" t="s">
        <v>5149</v>
      </c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idden="1" x14ac:dyDescent="0.2">
      <c r="A11" s="30"/>
      <c r="B11" s="42"/>
      <c r="C11" s="51"/>
      <c r="D11" s="52"/>
      <c r="E11" s="51"/>
      <c r="F11" s="53"/>
      <c r="G11" s="103"/>
      <c r="H11" s="45"/>
      <c r="I11" s="104"/>
      <c r="J11" s="105"/>
      <c r="K11" s="48"/>
      <c r="L11" s="106"/>
      <c r="M11" s="104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24" hidden="1" x14ac:dyDescent="0.2">
      <c r="A12" s="30" t="s">
        <v>55</v>
      </c>
      <c r="B12" s="150" t="s">
        <v>2260</v>
      </c>
      <c r="C12" s="151"/>
      <c r="D12" s="52"/>
      <c r="E12" s="157"/>
      <c r="F12" s="43" t="s">
        <v>2261</v>
      </c>
      <c r="G12" s="54" t="s">
        <v>2</v>
      </c>
      <c r="H12" s="55"/>
      <c r="I12" s="56"/>
      <c r="J12" s="57"/>
      <c r="K12" s="58"/>
      <c r="L12" s="56"/>
      <c r="M12" s="56" t="str">
        <f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idden="1" x14ac:dyDescent="0.2">
      <c r="A13" s="30"/>
      <c r="B13" s="42"/>
      <c r="C13" s="51"/>
      <c r="D13" s="52"/>
      <c r="E13" s="51"/>
      <c r="F13" s="53"/>
      <c r="G13" s="103"/>
      <c r="H13" s="45"/>
      <c r="I13" s="104"/>
      <c r="J13" s="105"/>
      <c r="K13" s="48"/>
      <c r="L13" s="106"/>
      <c r="M13" s="104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24" hidden="1" x14ac:dyDescent="0.25">
      <c r="A14" s="30" t="s">
        <v>55</v>
      </c>
      <c r="B14" s="150" t="s">
        <v>2262</v>
      </c>
      <c r="C14" s="151"/>
      <c r="D14" s="52"/>
      <c r="E14" s="157"/>
      <c r="F14" s="43" t="s">
        <v>2263</v>
      </c>
      <c r="G14" s="54" t="s">
        <v>3902</v>
      </c>
      <c r="H14" s="55"/>
      <c r="I14" s="56"/>
      <c r="J14" s="57"/>
      <c r="K14" s="58"/>
      <c r="L14" s="56"/>
      <c r="M14" s="56" t="str">
        <f>IF(ISNUMBER(H14),L14*H14,IF(ISNUMBER(J14),J14,IF(J14="RATE ONLY",LOWER("RATE ONLY")," ")))</f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idden="1" x14ac:dyDescent="0.2">
      <c r="A15" s="30"/>
      <c r="B15" s="42"/>
      <c r="C15" s="51"/>
      <c r="D15" s="52"/>
      <c r="E15" s="51"/>
      <c r="F15" s="53"/>
      <c r="G15" s="103"/>
      <c r="H15" s="45"/>
      <c r="I15" s="104"/>
      <c r="J15" s="105"/>
      <c r="K15" s="48"/>
      <c r="L15" s="106"/>
      <c r="M15" s="104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24" hidden="1" x14ac:dyDescent="0.2">
      <c r="A16" s="30" t="s">
        <v>55</v>
      </c>
      <c r="B16" s="150" t="s">
        <v>2264</v>
      </c>
      <c r="C16" s="151"/>
      <c r="D16" s="52"/>
      <c r="E16" s="157"/>
      <c r="F16" s="43" t="s">
        <v>2265</v>
      </c>
      <c r="G16" s="54" t="s">
        <v>2</v>
      </c>
      <c r="H16" s="55"/>
      <c r="I16" s="56"/>
      <c r="J16" s="57"/>
      <c r="K16" s="58"/>
      <c r="L16" s="56"/>
      <c r="M16" s="56" t="str">
        <f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idden="1" x14ac:dyDescent="0.2">
      <c r="A17" s="30"/>
      <c r="B17" s="42"/>
      <c r="C17" s="51"/>
      <c r="D17" s="52"/>
      <c r="E17" s="51"/>
      <c r="F17" s="53"/>
      <c r="G17" s="103"/>
      <c r="H17" s="45"/>
      <c r="I17" s="104"/>
      <c r="J17" s="105"/>
      <c r="K17" s="48"/>
      <c r="L17" s="106"/>
      <c r="M17" s="104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24" hidden="1" x14ac:dyDescent="0.25">
      <c r="A18" s="30" t="s">
        <v>55</v>
      </c>
      <c r="B18" s="150" t="s">
        <v>2266</v>
      </c>
      <c r="C18" s="151"/>
      <c r="D18" s="52"/>
      <c r="E18" s="157"/>
      <c r="F18" s="43" t="s">
        <v>2267</v>
      </c>
      <c r="G18" s="54" t="s">
        <v>3902</v>
      </c>
      <c r="H18" s="55"/>
      <c r="I18" s="56"/>
      <c r="J18" s="57"/>
      <c r="K18" s="58"/>
      <c r="L18" s="56"/>
      <c r="M18" s="56" t="str">
        <f>IF(ISNUMBER(H18),L18*H18,IF(ISNUMBER(J18),J18,IF(J18="RATE ONLY",LOWER("RATE ONLY")," ")))</f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idden="1" x14ac:dyDescent="0.2">
      <c r="A19" s="30"/>
      <c r="B19" s="42"/>
      <c r="C19" s="51"/>
      <c r="D19" s="52"/>
      <c r="E19" s="51"/>
      <c r="F19" s="53"/>
      <c r="G19" s="103"/>
      <c r="H19" s="45"/>
      <c r="I19" s="104"/>
      <c r="J19" s="105"/>
      <c r="K19" s="48"/>
      <c r="L19" s="106"/>
      <c r="M19" s="104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24" hidden="1" x14ac:dyDescent="0.2">
      <c r="A20" s="30" t="s">
        <v>55</v>
      </c>
      <c r="B20" s="150" t="s">
        <v>2268</v>
      </c>
      <c r="C20" s="151"/>
      <c r="D20" s="52"/>
      <c r="E20" s="157"/>
      <c r="F20" s="43" t="s">
        <v>2269</v>
      </c>
      <c r="G20" s="54" t="s">
        <v>2</v>
      </c>
      <c r="H20" s="55"/>
      <c r="I20" s="56"/>
      <c r="J20" s="57"/>
      <c r="K20" s="58"/>
      <c r="L20" s="56"/>
      <c r="M20" s="56" t="str">
        <f>IF(ISNUMBER(H20),L20*H20,IF(ISNUMBER(J20),J20,IF(J20="RATE ONLY",LOWER("RATE ONLY")," ")))</f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idden="1" x14ac:dyDescent="0.2">
      <c r="A21" s="30"/>
      <c r="B21" s="42"/>
      <c r="C21" s="51"/>
      <c r="D21" s="52"/>
      <c r="E21" s="51"/>
      <c r="F21" s="53"/>
      <c r="G21" s="103"/>
      <c r="H21" s="45"/>
      <c r="I21" s="104"/>
      <c r="J21" s="105"/>
      <c r="K21" s="48"/>
      <c r="L21" s="106"/>
      <c r="M21" s="104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/>
      <c r="B22" s="42"/>
      <c r="C22" s="51"/>
      <c r="D22" s="52"/>
      <c r="E22" s="51"/>
      <c r="F22" s="53"/>
      <c r="G22" s="103"/>
      <c r="H22" s="45"/>
      <c r="I22" s="104"/>
      <c r="J22" s="105"/>
      <c r="K22" s="48"/>
      <c r="L22" s="106"/>
      <c r="M22" s="104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x14ac:dyDescent="0.2">
      <c r="A23" s="30"/>
      <c r="B23" s="42"/>
      <c r="C23" s="51"/>
      <c r="D23" s="52"/>
      <c r="E23" s="51"/>
      <c r="F23" s="53"/>
      <c r="G23" s="103"/>
      <c r="H23" s="45"/>
      <c r="I23" s="104"/>
      <c r="J23" s="105"/>
      <c r="K23" s="48"/>
      <c r="L23" s="106"/>
      <c r="M23" s="104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x14ac:dyDescent="0.2">
      <c r="A24" s="30"/>
      <c r="B24" s="42"/>
      <c r="C24" s="51"/>
      <c r="D24" s="52"/>
      <c r="E24" s="51"/>
      <c r="F24" s="53"/>
      <c r="G24" s="103"/>
      <c r="H24" s="45"/>
      <c r="I24" s="104"/>
      <c r="J24" s="105"/>
      <c r="K24" s="48"/>
      <c r="L24" s="106"/>
      <c r="M24" s="104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x14ac:dyDescent="0.2">
      <c r="A25" s="30"/>
      <c r="B25" s="42"/>
      <c r="C25" s="51"/>
      <c r="D25" s="52"/>
      <c r="E25" s="51"/>
      <c r="F25" s="53"/>
      <c r="G25" s="103"/>
      <c r="H25" s="45"/>
      <c r="I25" s="104"/>
      <c r="J25" s="105"/>
      <c r="K25" s="48"/>
      <c r="L25" s="106"/>
      <c r="M25" s="104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x14ac:dyDescent="0.2">
      <c r="A26" s="30"/>
      <c r="B26" s="42"/>
      <c r="C26" s="51"/>
      <c r="D26" s="52"/>
      <c r="E26" s="51"/>
      <c r="F26" s="53"/>
      <c r="G26" s="103"/>
      <c r="H26" s="45"/>
      <c r="I26" s="104"/>
      <c r="J26" s="105"/>
      <c r="K26" s="48"/>
      <c r="L26" s="106"/>
      <c r="M26" s="104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x14ac:dyDescent="0.2">
      <c r="A27" s="30"/>
      <c r="B27" s="42"/>
      <c r="C27" s="51"/>
      <c r="D27" s="52"/>
      <c r="E27" s="51"/>
      <c r="F27" s="53"/>
      <c r="G27" s="103"/>
      <c r="H27" s="45"/>
      <c r="I27" s="104"/>
      <c r="J27" s="105"/>
      <c r="K27" s="48"/>
      <c r="L27" s="106"/>
      <c r="M27" s="104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x14ac:dyDescent="0.2">
      <c r="A28" s="30"/>
      <c r="B28" s="42"/>
      <c r="C28" s="51"/>
      <c r="D28" s="52"/>
      <c r="E28" s="51"/>
      <c r="F28" s="53"/>
      <c r="G28" s="103"/>
      <c r="H28" s="45"/>
      <c r="I28" s="104"/>
      <c r="J28" s="105"/>
      <c r="K28" s="48"/>
      <c r="L28" s="106"/>
      <c r="M28" s="104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x14ac:dyDescent="0.2">
      <c r="A29" s="30"/>
      <c r="B29" s="42"/>
      <c r="C29" s="51"/>
      <c r="D29" s="52"/>
      <c r="E29" s="51"/>
      <c r="F29" s="53"/>
      <c r="G29" s="103"/>
      <c r="H29" s="45"/>
      <c r="I29" s="104"/>
      <c r="J29" s="105"/>
      <c r="K29" s="48"/>
      <c r="L29" s="106"/>
      <c r="M29" s="104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x14ac:dyDescent="0.2">
      <c r="A30" s="30"/>
      <c r="B30" s="42"/>
      <c r="C30" s="51"/>
      <c r="D30" s="52"/>
      <c r="E30" s="51"/>
      <c r="F30" s="53"/>
      <c r="G30" s="103"/>
      <c r="H30" s="45"/>
      <c r="I30" s="104"/>
      <c r="J30" s="105"/>
      <c r="K30" s="48"/>
      <c r="L30" s="106"/>
      <c r="M30" s="104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x14ac:dyDescent="0.2">
      <c r="A31" s="30"/>
      <c r="B31" s="42"/>
      <c r="C31" s="51"/>
      <c r="D31" s="52"/>
      <c r="E31" s="51"/>
      <c r="F31" s="53"/>
      <c r="G31" s="103"/>
      <c r="H31" s="45"/>
      <c r="I31" s="104"/>
      <c r="J31" s="105"/>
      <c r="K31" s="48"/>
      <c r="L31" s="106"/>
      <c r="M31" s="104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x14ac:dyDescent="0.2">
      <c r="A32" s="30"/>
      <c r="B32" s="42"/>
      <c r="C32" s="51"/>
      <c r="D32" s="52"/>
      <c r="E32" s="51"/>
      <c r="F32" s="53"/>
      <c r="G32" s="103"/>
      <c r="H32" s="45"/>
      <c r="I32" s="104"/>
      <c r="J32" s="105"/>
      <c r="K32" s="48"/>
      <c r="L32" s="106"/>
      <c r="M32" s="104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x14ac:dyDescent="0.2">
      <c r="A33" s="30"/>
      <c r="B33" s="42"/>
      <c r="C33" s="51"/>
      <c r="D33" s="52"/>
      <c r="E33" s="51"/>
      <c r="F33" s="53"/>
      <c r="G33" s="103"/>
      <c r="H33" s="45"/>
      <c r="I33" s="104"/>
      <c r="J33" s="105"/>
      <c r="K33" s="48"/>
      <c r="L33" s="106"/>
      <c r="M33" s="104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x14ac:dyDescent="0.2">
      <c r="A34" s="30"/>
      <c r="B34" s="42"/>
      <c r="C34" s="51"/>
      <c r="D34" s="52"/>
      <c r="E34" s="51"/>
      <c r="F34" s="53"/>
      <c r="G34" s="103"/>
      <c r="H34" s="45"/>
      <c r="I34" s="104"/>
      <c r="J34" s="105"/>
      <c r="K34" s="48"/>
      <c r="L34" s="106"/>
      <c r="M34" s="104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x14ac:dyDescent="0.2">
      <c r="A35" s="30"/>
      <c r="B35" s="42"/>
      <c r="C35" s="51"/>
      <c r="D35" s="52"/>
      <c r="E35" s="51"/>
      <c r="F35" s="53"/>
      <c r="G35" s="103"/>
      <c r="H35" s="45"/>
      <c r="I35" s="104"/>
      <c r="J35" s="105"/>
      <c r="K35" s="48"/>
      <c r="L35" s="106"/>
      <c r="M35" s="104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x14ac:dyDescent="0.2">
      <c r="A36" s="30"/>
      <c r="B36" s="42"/>
      <c r="C36" s="51"/>
      <c r="D36" s="52"/>
      <c r="E36" s="51"/>
      <c r="F36" s="53"/>
      <c r="G36" s="103"/>
      <c r="H36" s="45"/>
      <c r="I36" s="104"/>
      <c r="J36" s="105"/>
      <c r="K36" s="48"/>
      <c r="L36" s="106"/>
      <c r="M36" s="104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x14ac:dyDescent="0.2">
      <c r="A37" s="30"/>
      <c r="B37" s="42"/>
      <c r="C37" s="51"/>
      <c r="D37" s="52"/>
      <c r="E37" s="51"/>
      <c r="F37" s="53"/>
      <c r="G37" s="103"/>
      <c r="H37" s="45"/>
      <c r="I37" s="104"/>
      <c r="J37" s="105"/>
      <c r="K37" s="48"/>
      <c r="L37" s="106"/>
      <c r="M37" s="104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x14ac:dyDescent="0.2">
      <c r="A38" s="30"/>
      <c r="B38" s="42"/>
      <c r="C38" s="51"/>
      <c r="D38" s="52"/>
      <c r="E38" s="51"/>
      <c r="F38" s="53"/>
      <c r="G38" s="103"/>
      <c r="H38" s="45"/>
      <c r="I38" s="104"/>
      <c r="J38" s="105"/>
      <c r="K38" s="48"/>
      <c r="L38" s="106"/>
      <c r="M38" s="104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x14ac:dyDescent="0.2">
      <c r="A39" s="30"/>
      <c r="B39" s="42"/>
      <c r="C39" s="51"/>
      <c r="D39" s="52"/>
      <c r="E39" s="51"/>
      <c r="F39" s="53"/>
      <c r="G39" s="103"/>
      <c r="H39" s="45"/>
      <c r="I39" s="104"/>
      <c r="J39" s="105"/>
      <c r="K39" s="48"/>
      <c r="L39" s="106"/>
      <c r="M39" s="104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x14ac:dyDescent="0.2">
      <c r="A40" s="30"/>
      <c r="B40" s="42"/>
      <c r="C40" s="51"/>
      <c r="D40" s="52"/>
      <c r="E40" s="51"/>
      <c r="F40" s="53"/>
      <c r="G40" s="103"/>
      <c r="H40" s="45"/>
      <c r="I40" s="104"/>
      <c r="J40" s="105"/>
      <c r="K40" s="48"/>
      <c r="L40" s="106"/>
      <c r="M40" s="104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x14ac:dyDescent="0.2">
      <c r="A41" s="30"/>
      <c r="B41" s="42"/>
      <c r="C41" s="51"/>
      <c r="D41" s="52"/>
      <c r="E41" s="51"/>
      <c r="F41" s="53"/>
      <c r="G41" s="103"/>
      <c r="H41" s="45"/>
      <c r="I41" s="104"/>
      <c r="J41" s="105"/>
      <c r="K41" s="48"/>
      <c r="L41" s="106"/>
      <c r="M41" s="104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x14ac:dyDescent="0.2">
      <c r="A42" s="30"/>
      <c r="B42" s="42"/>
      <c r="C42" s="51"/>
      <c r="D42" s="52"/>
      <c r="E42" s="51"/>
      <c r="F42" s="53"/>
      <c r="G42" s="103"/>
      <c r="H42" s="45"/>
      <c r="I42" s="104"/>
      <c r="J42" s="105"/>
      <c r="K42" s="48"/>
      <c r="L42" s="106"/>
      <c r="M42" s="104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x14ac:dyDescent="0.2">
      <c r="A43" s="30"/>
      <c r="B43" s="42"/>
      <c r="C43" s="51"/>
      <c r="D43" s="52"/>
      <c r="E43" s="51"/>
      <c r="F43" s="53"/>
      <c r="G43" s="103"/>
      <c r="H43" s="45"/>
      <c r="I43" s="104"/>
      <c r="J43" s="105"/>
      <c r="K43" s="48"/>
      <c r="L43" s="106"/>
      <c r="M43" s="104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x14ac:dyDescent="0.2">
      <c r="A44" s="30"/>
      <c r="B44" s="42"/>
      <c r="C44" s="51"/>
      <c r="D44" s="52"/>
      <c r="E44" s="51"/>
      <c r="F44" s="53"/>
      <c r="G44" s="103"/>
      <c r="H44" s="45"/>
      <c r="I44" s="104"/>
      <c r="J44" s="105"/>
      <c r="K44" s="48"/>
      <c r="L44" s="106"/>
      <c r="M44" s="104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x14ac:dyDescent="0.2">
      <c r="A45" s="30"/>
      <c r="B45" s="42"/>
      <c r="C45" s="51"/>
      <c r="D45" s="52"/>
      <c r="E45" s="51"/>
      <c r="F45" s="53"/>
      <c r="G45" s="103"/>
      <c r="H45" s="45"/>
      <c r="I45" s="104"/>
      <c r="J45" s="105"/>
      <c r="K45" s="48"/>
      <c r="L45" s="106"/>
      <c r="M45" s="104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x14ac:dyDescent="0.2">
      <c r="A46" s="30"/>
      <c r="B46" s="42"/>
      <c r="C46" s="51"/>
      <c r="D46" s="52"/>
      <c r="E46" s="51"/>
      <c r="F46" s="53"/>
      <c r="G46" s="103"/>
      <c r="H46" s="45"/>
      <c r="I46" s="104"/>
      <c r="J46" s="105"/>
      <c r="K46" s="48"/>
      <c r="L46" s="106"/>
      <c r="M46" s="104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x14ac:dyDescent="0.2">
      <c r="A47" s="30"/>
      <c r="B47" s="42"/>
      <c r="C47" s="51"/>
      <c r="D47" s="52"/>
      <c r="E47" s="51"/>
      <c r="F47" s="53"/>
      <c r="G47" s="103"/>
      <c r="H47" s="45"/>
      <c r="I47" s="104"/>
      <c r="J47" s="105"/>
      <c r="K47" s="48"/>
      <c r="L47" s="106"/>
      <c r="M47" s="104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x14ac:dyDescent="0.2">
      <c r="A48" s="30"/>
      <c r="B48" s="42"/>
      <c r="C48" s="51"/>
      <c r="D48" s="52"/>
      <c r="E48" s="51"/>
      <c r="F48" s="53"/>
      <c r="G48" s="103"/>
      <c r="H48" s="45"/>
      <c r="I48" s="104"/>
      <c r="J48" s="105"/>
      <c r="K48" s="48"/>
      <c r="L48" s="106"/>
      <c r="M48" s="104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x14ac:dyDescent="0.2">
      <c r="A49" s="30"/>
      <c r="B49" s="42"/>
      <c r="C49" s="51"/>
      <c r="D49" s="52"/>
      <c r="E49" s="51"/>
      <c r="F49" s="53"/>
      <c r="G49" s="103"/>
      <c r="H49" s="45"/>
      <c r="I49" s="104"/>
      <c r="J49" s="105"/>
      <c r="K49" s="48"/>
      <c r="L49" s="106"/>
      <c r="M49" s="104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x14ac:dyDescent="0.2">
      <c r="A50" s="30"/>
      <c r="B50" s="42"/>
      <c r="C50" s="51"/>
      <c r="D50" s="52"/>
      <c r="E50" s="51"/>
      <c r="F50" s="53"/>
      <c r="G50" s="103"/>
      <c r="H50" s="45"/>
      <c r="I50" s="104"/>
      <c r="J50" s="105"/>
      <c r="K50" s="48"/>
      <c r="L50" s="106"/>
      <c r="M50" s="104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x14ac:dyDescent="0.2">
      <c r="A51" s="30"/>
      <c r="B51" s="42"/>
      <c r="C51" s="51"/>
      <c r="D51" s="52"/>
      <c r="E51" s="51"/>
      <c r="F51" s="53"/>
      <c r="G51" s="103"/>
      <c r="H51" s="45"/>
      <c r="I51" s="104"/>
      <c r="J51" s="105"/>
      <c r="K51" s="48"/>
      <c r="L51" s="106"/>
      <c r="M51" s="104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x14ac:dyDescent="0.2">
      <c r="A52" s="30"/>
      <c r="B52" s="42"/>
      <c r="C52" s="51"/>
      <c r="D52" s="52"/>
      <c r="E52" s="51"/>
      <c r="F52" s="53"/>
      <c r="G52" s="103"/>
      <c r="H52" s="45"/>
      <c r="I52" s="104"/>
      <c r="J52" s="105"/>
      <c r="K52" s="48"/>
      <c r="L52" s="106"/>
      <c r="M52" s="104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x14ac:dyDescent="0.2">
      <c r="A53" s="30"/>
      <c r="B53" s="42"/>
      <c r="C53" s="51"/>
      <c r="D53" s="52"/>
      <c r="E53" s="51"/>
      <c r="F53" s="53"/>
      <c r="G53" s="103"/>
      <c r="H53" s="45"/>
      <c r="I53" s="104"/>
      <c r="J53" s="105"/>
      <c r="K53" s="48"/>
      <c r="L53" s="106"/>
      <c r="M53" s="104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x14ac:dyDescent="0.2">
      <c r="A54" s="30"/>
      <c r="B54" s="42"/>
      <c r="C54" s="51"/>
      <c r="D54" s="52"/>
      <c r="E54" s="51"/>
      <c r="F54" s="53"/>
      <c r="G54" s="103"/>
      <c r="H54" s="45"/>
      <c r="I54" s="104"/>
      <c r="J54" s="105"/>
      <c r="K54" s="48"/>
      <c r="L54" s="106"/>
      <c r="M54" s="104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x14ac:dyDescent="0.2">
      <c r="A55" s="30"/>
      <c r="B55" s="42"/>
      <c r="C55" s="51"/>
      <c r="D55" s="52"/>
      <c r="E55" s="51"/>
      <c r="F55" s="53"/>
      <c r="G55" s="103"/>
      <c r="H55" s="45"/>
      <c r="I55" s="104"/>
      <c r="J55" s="105"/>
      <c r="K55" s="48"/>
      <c r="L55" s="106"/>
      <c r="M55" s="104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x14ac:dyDescent="0.2">
      <c r="A56" s="30"/>
      <c r="B56" s="42"/>
      <c r="C56" s="51"/>
      <c r="D56" s="52"/>
      <c r="E56" s="51"/>
      <c r="F56" s="53"/>
      <c r="G56" s="103"/>
      <c r="H56" s="45"/>
      <c r="I56" s="104"/>
      <c r="J56" s="105"/>
      <c r="K56" s="48"/>
      <c r="L56" s="106"/>
      <c r="M56" s="104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x14ac:dyDescent="0.2">
      <c r="A57" s="30"/>
      <c r="B57" s="42"/>
      <c r="C57" s="51"/>
      <c r="D57" s="52"/>
      <c r="E57" s="51"/>
      <c r="F57" s="53"/>
      <c r="G57" s="103"/>
      <c r="H57" s="45"/>
      <c r="I57" s="104"/>
      <c r="J57" s="105"/>
      <c r="K57" s="48"/>
      <c r="L57" s="106"/>
      <c r="M57" s="104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x14ac:dyDescent="0.2">
      <c r="A58" s="30"/>
      <c r="B58" s="42"/>
      <c r="C58" s="51"/>
      <c r="D58" s="52"/>
      <c r="E58" s="51"/>
      <c r="F58" s="53"/>
      <c r="G58" s="103"/>
      <c r="H58" s="45"/>
      <c r="I58" s="104"/>
      <c r="J58" s="105"/>
      <c r="K58" s="48"/>
      <c r="L58" s="106"/>
      <c r="M58" s="104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x14ac:dyDescent="0.2">
      <c r="A59" s="30"/>
      <c r="B59" s="42"/>
      <c r="C59" s="51"/>
      <c r="D59" s="52"/>
      <c r="E59" s="51"/>
      <c r="F59" s="53"/>
      <c r="G59" s="103"/>
      <c r="H59" s="45"/>
      <c r="I59" s="104"/>
      <c r="J59" s="105"/>
      <c r="K59" s="48"/>
      <c r="L59" s="106"/>
      <c r="M59" s="104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x14ac:dyDescent="0.2">
      <c r="A60" s="30"/>
      <c r="B60" s="42"/>
      <c r="C60" s="51"/>
      <c r="D60" s="52"/>
      <c r="E60" s="51"/>
      <c r="F60" s="53"/>
      <c r="G60" s="103"/>
      <c r="H60" s="45"/>
      <c r="I60" s="104"/>
      <c r="J60" s="105"/>
      <c r="K60" s="48"/>
      <c r="L60" s="106"/>
      <c r="M60" s="104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x14ac:dyDescent="0.2">
      <c r="A61" s="30"/>
      <c r="B61" s="42"/>
      <c r="C61" s="51"/>
      <c r="D61" s="52"/>
      <c r="E61" s="51"/>
      <c r="F61" s="53"/>
      <c r="G61" s="103"/>
      <c r="H61" s="45"/>
      <c r="I61" s="104"/>
      <c r="J61" s="105"/>
      <c r="K61" s="48"/>
      <c r="L61" s="106"/>
      <c r="M61" s="104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x14ac:dyDescent="0.2">
      <c r="A62" s="30"/>
      <c r="B62" s="42"/>
      <c r="C62" s="51"/>
      <c r="D62" s="52"/>
      <c r="E62" s="51"/>
      <c r="F62" s="53"/>
      <c r="G62" s="103"/>
      <c r="H62" s="45"/>
      <c r="I62" s="104"/>
      <c r="J62" s="105"/>
      <c r="K62" s="48"/>
      <c r="L62" s="106"/>
      <c r="M62" s="104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x14ac:dyDescent="0.2">
      <c r="A63" s="30"/>
      <c r="B63" s="42"/>
      <c r="C63" s="51"/>
      <c r="D63" s="52"/>
      <c r="E63" s="51"/>
      <c r="F63" s="53"/>
      <c r="G63" s="103"/>
      <c r="H63" s="45"/>
      <c r="I63" s="104"/>
      <c r="J63" s="105"/>
      <c r="K63" s="48"/>
      <c r="L63" s="106"/>
      <c r="M63" s="104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x14ac:dyDescent="0.2">
      <c r="A64" s="30"/>
      <c r="B64" s="42"/>
      <c r="C64" s="51"/>
      <c r="D64" s="52"/>
      <c r="E64" s="51"/>
      <c r="F64" s="53"/>
      <c r="G64" s="103"/>
      <c r="H64" s="45"/>
      <c r="I64" s="104"/>
      <c r="J64" s="105"/>
      <c r="K64" s="48"/>
      <c r="L64" s="106"/>
      <c r="M64" s="104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x14ac:dyDescent="0.2">
      <c r="A65" s="30"/>
      <c r="B65" s="42"/>
      <c r="C65" s="51"/>
      <c r="D65" s="52"/>
      <c r="E65" s="51"/>
      <c r="F65" s="53"/>
      <c r="G65" s="103"/>
      <c r="H65" s="45"/>
      <c r="I65" s="104"/>
      <c r="J65" s="105"/>
      <c r="K65" s="48"/>
      <c r="L65" s="106"/>
      <c r="M65" s="104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x14ac:dyDescent="0.2">
      <c r="A66" s="30"/>
      <c r="B66" s="42"/>
      <c r="C66" s="51"/>
      <c r="D66" s="52"/>
      <c r="E66" s="51"/>
      <c r="F66" s="53"/>
      <c r="G66" s="103"/>
      <c r="H66" s="45"/>
      <c r="I66" s="104"/>
      <c r="J66" s="105"/>
      <c r="K66" s="48"/>
      <c r="L66" s="106"/>
      <c r="M66" s="104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x14ac:dyDescent="0.2">
      <c r="A67" s="30"/>
      <c r="B67" s="42"/>
      <c r="C67" s="51"/>
      <c r="D67" s="52"/>
      <c r="E67" s="51"/>
      <c r="F67" s="53"/>
      <c r="G67" s="103"/>
      <c r="H67" s="45"/>
      <c r="I67" s="104"/>
      <c r="J67" s="105"/>
      <c r="K67" s="48"/>
      <c r="L67" s="106"/>
      <c r="M67" s="104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x14ac:dyDescent="0.2">
      <c r="A68" s="30"/>
      <c r="B68" s="42"/>
      <c r="C68" s="51"/>
      <c r="D68" s="52"/>
      <c r="E68" s="51"/>
      <c r="F68" s="53"/>
      <c r="G68" s="103"/>
      <c r="H68" s="45"/>
      <c r="I68" s="104"/>
      <c r="J68" s="105"/>
      <c r="K68" s="48"/>
      <c r="L68" s="106"/>
      <c r="M68" s="104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0" customFormat="1" x14ac:dyDescent="0.2">
      <c r="A69" s="30" t="s">
        <v>4</v>
      </c>
      <c r="B69" s="83"/>
      <c r="C69" s="84"/>
      <c r="D69" s="84"/>
      <c r="E69" s="84"/>
      <c r="F69" s="85"/>
      <c r="G69" s="86"/>
      <c r="H69" s="87"/>
      <c r="I69" s="88"/>
      <c r="J69" s="89"/>
      <c r="K69" s="22"/>
      <c r="L69" s="67"/>
      <c r="M69" s="68"/>
      <c r="N69" s="109"/>
    </row>
    <row r="70" spans="1:113" s="110" customFormat="1" ht="12" x14ac:dyDescent="0.2">
      <c r="A70" s="30" t="s">
        <v>4</v>
      </c>
      <c r="B70" s="90" t="s">
        <v>3857</v>
      </c>
      <c r="C70" s="91"/>
      <c r="D70" s="91"/>
      <c r="E70" s="91"/>
      <c r="F70" s="92"/>
      <c r="G70" s="30"/>
      <c r="H70" s="93"/>
      <c r="I70" s="94"/>
      <c r="J70" s="198"/>
      <c r="K70" s="22"/>
      <c r="L70" s="72"/>
      <c r="M70" s="73">
        <f>SUBTOTAL(9,M$7:M21)</f>
        <v>71100000</v>
      </c>
      <c r="N70" s="109"/>
    </row>
    <row r="71" spans="1:113" s="110" customFormat="1" x14ac:dyDescent="0.2">
      <c r="A71" s="30" t="s">
        <v>4</v>
      </c>
      <c r="B71" s="96"/>
      <c r="C71" s="97"/>
      <c r="D71" s="97"/>
      <c r="E71" s="97"/>
      <c r="F71" s="98"/>
      <c r="G71" s="99"/>
      <c r="H71" s="100"/>
      <c r="I71" s="101"/>
      <c r="J71" s="102"/>
      <c r="K71" s="22"/>
      <c r="L71" s="81"/>
      <c r="M71" s="82"/>
      <c r="N71" s="109"/>
    </row>
    <row r="72" spans="1:113" x14ac:dyDescent="0.2">
      <c r="O72" s="110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25" orientation="portrait" cellComments="atEnd" useFirstPageNumber="1" r:id="rId1"/>
  <headerFooter>
    <oddFooter>&amp;CPage &amp;P&amp;RPrint date: &amp;D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37E94-F900-4DCE-AAC7-5A96EC783CEE}">
  <sheetPr>
    <tabColor rgb="FFFFFF00"/>
  </sheetPr>
  <dimension ref="A1:DI10"/>
  <sheetViews>
    <sheetView view="pageBreakPreview" zoomScaleNormal="75" zoomScaleSheetLayoutView="100" workbookViewId="0">
      <pane ySplit="4" topLeftCell="A5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5050</v>
      </c>
      <c r="C2" s="128" t="s">
        <v>929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SUBTOTAL(9,M$7:M997)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155"/>
      <c r="C7" s="152"/>
      <c r="D7" s="153"/>
      <c r="E7" s="42"/>
      <c r="F7" s="43" t="s">
        <v>929</v>
      </c>
      <c r="G7" s="44"/>
      <c r="H7" s="45"/>
      <c r="I7" s="46"/>
      <c r="J7" s="47"/>
      <c r="K7" s="48"/>
      <c r="L7" s="49"/>
      <c r="M7" s="46"/>
    </row>
    <row r="8" spans="1:113" s="110" customFormat="1" x14ac:dyDescent="0.2">
      <c r="A8" s="30" t="s">
        <v>4</v>
      </c>
      <c r="B8" s="83"/>
      <c r="C8" s="84"/>
      <c r="D8" s="84"/>
      <c r="E8" s="84"/>
      <c r="F8" s="85"/>
      <c r="G8" s="86"/>
      <c r="H8" s="87"/>
      <c r="I8" s="88"/>
      <c r="J8" s="89"/>
      <c r="K8" s="22"/>
      <c r="L8" s="67"/>
      <c r="M8" s="68"/>
      <c r="N8" s="109"/>
    </row>
    <row r="9" spans="1:113" s="110" customFormat="1" ht="12" x14ac:dyDescent="0.2">
      <c r="A9" s="30" t="s">
        <v>4</v>
      </c>
      <c r="B9" s="90" t="s">
        <v>3857</v>
      </c>
      <c r="C9" s="91"/>
      <c r="D9" s="91"/>
      <c r="E9" s="91"/>
      <c r="F9" s="92"/>
      <c r="G9" s="30"/>
      <c r="H9" s="93"/>
      <c r="I9" s="94"/>
      <c r="J9" s="95"/>
      <c r="K9" s="22"/>
      <c r="L9" s="72"/>
      <c r="M9" s="73">
        <f>SUBTOTAL(9,M8:M$8)</f>
        <v>0</v>
      </c>
      <c r="N9" s="109"/>
    </row>
    <row r="10" spans="1:113" s="110" customFormat="1" x14ac:dyDescent="0.2">
      <c r="A10" s="30" t="s">
        <v>4</v>
      </c>
      <c r="B10" s="96"/>
      <c r="C10" s="97"/>
      <c r="D10" s="97"/>
      <c r="E10" s="97"/>
      <c r="F10" s="98"/>
      <c r="G10" s="99"/>
      <c r="H10" s="100"/>
      <c r="I10" s="101"/>
      <c r="J10" s="102"/>
      <c r="K10" s="22"/>
      <c r="L10" s="81"/>
      <c r="M10" s="82"/>
      <c r="N10" s="109"/>
    </row>
  </sheetData>
  <dataConsolidate link="1"/>
  <pageMargins left="0.78740157480314954" right="0.19685039370078738" top="0.59055118110236215" bottom="0.59055118110236215" header="0.19685039370078738" footer="0.19685039370078738"/>
  <pageSetup paperSize="9" firstPageNumber="10" orientation="portrait" cellComments="atEnd" useFirstPageNumber="1" r:id="rId1"/>
  <headerFooter>
    <oddFooter>&amp;CPage &amp;P&amp;RPrint date: &amp;D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B47FF-DB66-4BF2-A86E-38CF9DD89B07}">
  <sheetPr>
    <tabColor rgb="FFFFFF00"/>
  </sheetPr>
  <dimension ref="A1:DI20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9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5051</v>
      </c>
      <c r="C2" s="128" t="s">
        <v>930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SUBTOTAL(9,M$7:M1007)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930</v>
      </c>
      <c r="G7" s="44"/>
      <c r="H7" s="45"/>
      <c r="I7" s="46"/>
      <c r="J7" s="47"/>
      <c r="K7" s="48"/>
      <c r="L7" s="49"/>
      <c r="M7" s="46"/>
    </row>
    <row r="8" spans="1:113" s="112" customFormat="1" ht="24" x14ac:dyDescent="0.2">
      <c r="A8" s="30" t="s">
        <v>55</v>
      </c>
      <c r="B8" s="150" t="s">
        <v>2270</v>
      </c>
      <c r="C8" s="151"/>
      <c r="D8" s="154"/>
      <c r="E8" s="51"/>
      <c r="F8" s="43" t="s">
        <v>2271</v>
      </c>
      <c r="G8" s="54" t="s">
        <v>68</v>
      </c>
      <c r="H8" s="55"/>
      <c r="I8" s="56"/>
      <c r="J8" s="57"/>
      <c r="K8" s="58"/>
      <c r="L8" s="56"/>
      <c r="M8" s="56" t="str">
        <f t="shared" ref="M8:M15" si="0"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47.4" x14ac:dyDescent="0.2">
      <c r="A9" s="30" t="s">
        <v>55</v>
      </c>
      <c r="B9" s="150" t="s">
        <v>2272</v>
      </c>
      <c r="C9" s="151"/>
      <c r="D9" s="154"/>
      <c r="E9" s="51"/>
      <c r="F9" s="43" t="s">
        <v>4017</v>
      </c>
      <c r="G9" s="54" t="s">
        <v>99</v>
      </c>
      <c r="H9" s="55"/>
      <c r="I9" s="56"/>
      <c r="J9" s="57"/>
      <c r="K9" s="58"/>
      <c r="L9" s="56"/>
      <c r="M9" s="56" t="str">
        <f t="shared" si="0"/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23.4" x14ac:dyDescent="0.2">
      <c r="A10" s="30" t="s">
        <v>55</v>
      </c>
      <c r="B10" s="150" t="s">
        <v>2273</v>
      </c>
      <c r="C10" s="151"/>
      <c r="D10" s="154"/>
      <c r="E10" s="51"/>
      <c r="F10" s="43" t="s">
        <v>4018</v>
      </c>
      <c r="G10" s="54" t="s">
        <v>33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35.4" x14ac:dyDescent="0.2">
      <c r="A11" s="30" t="s">
        <v>55</v>
      </c>
      <c r="B11" s="150" t="s">
        <v>3821</v>
      </c>
      <c r="C11" s="151"/>
      <c r="D11" s="154"/>
      <c r="E11" s="51"/>
      <c r="F11" s="43" t="s">
        <v>4019</v>
      </c>
      <c r="G11" s="54" t="s">
        <v>2</v>
      </c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35.4" x14ac:dyDescent="0.2">
      <c r="A12" s="30" t="s">
        <v>55</v>
      </c>
      <c r="B12" s="150" t="s">
        <v>3822</v>
      </c>
      <c r="C12" s="151"/>
      <c r="D12" s="154"/>
      <c r="E12" s="51"/>
      <c r="F12" s="43" t="s">
        <v>4020</v>
      </c>
      <c r="G12" s="54" t="s">
        <v>2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24" x14ac:dyDescent="0.2">
      <c r="A13" s="30" t="s">
        <v>55</v>
      </c>
      <c r="B13" s="150" t="s">
        <v>2274</v>
      </c>
      <c r="C13" s="151"/>
      <c r="D13" s="154"/>
      <c r="E13" s="51"/>
      <c r="F13" s="43" t="s">
        <v>2275</v>
      </c>
      <c r="G13" s="54" t="s">
        <v>68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12" x14ac:dyDescent="0.2">
      <c r="A14" s="30" t="s">
        <v>55</v>
      </c>
      <c r="B14" s="150" t="s">
        <v>2276</v>
      </c>
      <c r="C14" s="151"/>
      <c r="D14" s="154"/>
      <c r="E14" s="51"/>
      <c r="F14" s="43" t="s">
        <v>2277</v>
      </c>
      <c r="G14" s="54" t="s">
        <v>68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12" x14ac:dyDescent="0.2">
      <c r="A15" s="30" t="s">
        <v>55</v>
      </c>
      <c r="B15" s="150" t="s">
        <v>2278</v>
      </c>
      <c r="C15" s="151"/>
      <c r="D15" s="154"/>
      <c r="E15" s="51"/>
      <c r="F15" s="43" t="s">
        <v>3692</v>
      </c>
      <c r="G15" s="54"/>
      <c r="H15" s="55"/>
      <c r="I15" s="56"/>
      <c r="J15" s="57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x14ac:dyDescent="0.2">
      <c r="A16" s="30" t="s">
        <v>3</v>
      </c>
      <c r="B16" s="50"/>
      <c r="C16" s="50" t="s">
        <v>3823</v>
      </c>
      <c r="D16" s="50"/>
      <c r="E16" s="51"/>
      <c r="F16" s="53" t="s">
        <v>2279</v>
      </c>
      <c r="G16" s="54" t="s">
        <v>68</v>
      </c>
      <c r="H16" s="55"/>
      <c r="I16" s="56"/>
      <c r="J16" s="57"/>
      <c r="K16" s="58"/>
      <c r="L16" s="56"/>
      <c r="M16" s="56" t="str">
        <f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22.8" x14ac:dyDescent="0.2">
      <c r="A17" s="30" t="s">
        <v>3</v>
      </c>
      <c r="B17" s="50"/>
      <c r="C17" s="50" t="s">
        <v>3824</v>
      </c>
      <c r="D17" s="50"/>
      <c r="E17" s="51"/>
      <c r="F17" s="53" t="s">
        <v>2280</v>
      </c>
      <c r="G17" s="54" t="s">
        <v>68</v>
      </c>
      <c r="H17" s="55"/>
      <c r="I17" s="56"/>
      <c r="J17" s="57"/>
      <c r="K17" s="58"/>
      <c r="L17" s="56"/>
      <c r="M17" s="56" t="str">
        <f>IF(ISNUMBER(H17),L17*H17,IF(ISNUMBER(J17),J17,IF(J17="RATE ONLY",LOWER("RATE ONLY")," ")))</f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0" customFormat="1" x14ac:dyDescent="0.2">
      <c r="A18" s="30" t="s">
        <v>4</v>
      </c>
      <c r="B18" s="83"/>
      <c r="C18" s="84"/>
      <c r="D18" s="84"/>
      <c r="E18" s="84"/>
      <c r="F18" s="85"/>
      <c r="G18" s="86"/>
      <c r="H18" s="87"/>
      <c r="I18" s="88"/>
      <c r="J18" s="89"/>
      <c r="K18" s="22"/>
      <c r="L18" s="67"/>
      <c r="M18" s="68"/>
      <c r="N18" s="109"/>
    </row>
    <row r="19" spans="1:113" s="110" customFormat="1" ht="12" x14ac:dyDescent="0.2">
      <c r="A19" s="30" t="s">
        <v>4</v>
      </c>
      <c r="B19" s="90" t="s">
        <v>3857</v>
      </c>
      <c r="C19" s="91"/>
      <c r="D19" s="91"/>
      <c r="E19" s="91"/>
      <c r="F19" s="92"/>
      <c r="G19" s="30"/>
      <c r="H19" s="93"/>
      <c r="I19" s="94"/>
      <c r="J19" s="95"/>
      <c r="K19" s="22"/>
      <c r="L19" s="72"/>
      <c r="M19" s="73">
        <f>SUBTOTAL(9,M$10:M17)</f>
        <v>0</v>
      </c>
      <c r="N19" s="109"/>
    </row>
    <row r="20" spans="1:113" s="110" customFormat="1" x14ac:dyDescent="0.2">
      <c r="A20" s="30" t="s">
        <v>4</v>
      </c>
      <c r="B20" s="96"/>
      <c r="C20" s="97"/>
      <c r="D20" s="97"/>
      <c r="E20" s="97"/>
      <c r="F20" s="98"/>
      <c r="G20" s="99"/>
      <c r="H20" s="100"/>
      <c r="I20" s="101"/>
      <c r="J20" s="102"/>
      <c r="K20" s="22"/>
      <c r="L20" s="81"/>
      <c r="M20" s="82"/>
      <c r="N20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26" orientation="portrait" cellComments="atEnd" useFirstPageNumber="1" r:id="rId1"/>
  <headerFooter>
    <oddFooter>&amp;CPage &amp;P&amp;RPrint date: &amp;D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107EC-13D2-4854-9CCB-5665AE1BD568}">
  <sheetPr>
    <tabColor rgb="FFFFFF00"/>
  </sheetPr>
  <dimension ref="A1:DI22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5052</v>
      </c>
      <c r="C2" s="128" t="s">
        <v>931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SUBTOTAL(9,M$7:M1009)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24" x14ac:dyDescent="0.2">
      <c r="A7" s="30"/>
      <c r="B7" s="42"/>
      <c r="C7" s="42"/>
      <c r="D7" s="42"/>
      <c r="E7" s="42"/>
      <c r="F7" s="43" t="s">
        <v>931</v>
      </c>
      <c r="G7" s="44"/>
      <c r="H7" s="45"/>
      <c r="I7" s="46"/>
      <c r="J7" s="47"/>
      <c r="K7" s="48"/>
      <c r="L7" s="49"/>
      <c r="M7" s="46"/>
    </row>
    <row r="8" spans="1:113" s="112" customFormat="1" ht="47.4" x14ac:dyDescent="0.25">
      <c r="A8" s="30" t="s">
        <v>55</v>
      </c>
      <c r="B8" s="150" t="s">
        <v>2283</v>
      </c>
      <c r="C8" s="151"/>
      <c r="D8" s="154"/>
      <c r="E8" s="51"/>
      <c r="F8" s="43" t="s">
        <v>4007</v>
      </c>
      <c r="G8" s="54" t="s">
        <v>3902</v>
      </c>
      <c r="H8" s="55"/>
      <c r="I8" s="56"/>
      <c r="J8" s="57"/>
      <c r="K8" s="58"/>
      <c r="L8" s="56"/>
      <c r="M8" s="56" t="str">
        <f t="shared" ref="M8:M19" si="0"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47.4" x14ac:dyDescent="0.25">
      <c r="A9" s="30" t="s">
        <v>55</v>
      </c>
      <c r="B9" s="150" t="s">
        <v>2284</v>
      </c>
      <c r="C9" s="151"/>
      <c r="D9" s="154"/>
      <c r="E9" s="51"/>
      <c r="F9" s="43" t="s">
        <v>4008</v>
      </c>
      <c r="G9" s="54" t="s">
        <v>3902</v>
      </c>
      <c r="H9" s="55"/>
      <c r="I9" s="56"/>
      <c r="J9" s="57"/>
      <c r="K9" s="58"/>
      <c r="L9" s="56"/>
      <c r="M9" s="56" t="str">
        <f t="shared" si="0"/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47.4" x14ac:dyDescent="0.25">
      <c r="A10" s="30" t="s">
        <v>55</v>
      </c>
      <c r="B10" s="150" t="s">
        <v>2285</v>
      </c>
      <c r="C10" s="151"/>
      <c r="D10" s="154"/>
      <c r="E10" s="51"/>
      <c r="F10" s="43" t="s">
        <v>4009</v>
      </c>
      <c r="G10" s="54" t="s">
        <v>3902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47.4" x14ac:dyDescent="0.25">
      <c r="A11" s="30" t="s">
        <v>55</v>
      </c>
      <c r="B11" s="150" t="s">
        <v>2286</v>
      </c>
      <c r="C11" s="151"/>
      <c r="D11" s="154"/>
      <c r="E11" s="51"/>
      <c r="F11" s="43" t="s">
        <v>4010</v>
      </c>
      <c r="G11" s="54" t="s">
        <v>3902</v>
      </c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12" x14ac:dyDescent="0.2">
      <c r="A12" s="30" t="s">
        <v>55</v>
      </c>
      <c r="B12" s="150" t="s">
        <v>2287</v>
      </c>
      <c r="C12" s="151"/>
      <c r="D12" s="154"/>
      <c r="E12" s="51"/>
      <c r="F12" s="43" t="s">
        <v>2288</v>
      </c>
      <c r="G12" s="54"/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34.200000000000003" x14ac:dyDescent="0.25">
      <c r="A13" s="30" t="s">
        <v>3</v>
      </c>
      <c r="B13" s="50"/>
      <c r="C13" s="50" t="s">
        <v>2289</v>
      </c>
      <c r="D13" s="50"/>
      <c r="E13" s="51"/>
      <c r="F13" s="53" t="s">
        <v>4011</v>
      </c>
      <c r="G13" s="54" t="s">
        <v>3902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22.8" x14ac:dyDescent="0.25">
      <c r="A14" s="30" t="s">
        <v>3</v>
      </c>
      <c r="B14" s="50"/>
      <c r="C14" s="50" t="s">
        <v>2290</v>
      </c>
      <c r="D14" s="50"/>
      <c r="E14" s="51"/>
      <c r="F14" s="53" t="s">
        <v>4012</v>
      </c>
      <c r="G14" s="54" t="s">
        <v>3902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23.4" x14ac:dyDescent="0.25">
      <c r="A15" s="30" t="s">
        <v>55</v>
      </c>
      <c r="B15" s="150" t="s">
        <v>2291</v>
      </c>
      <c r="C15" s="151"/>
      <c r="D15" s="154"/>
      <c r="E15" s="51"/>
      <c r="F15" s="43" t="s">
        <v>4013</v>
      </c>
      <c r="G15" s="54" t="s">
        <v>3902</v>
      </c>
      <c r="H15" s="55"/>
      <c r="I15" s="56"/>
      <c r="J15" s="57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24" x14ac:dyDescent="0.2">
      <c r="A16" s="30" t="s">
        <v>55</v>
      </c>
      <c r="B16" s="150" t="s">
        <v>2292</v>
      </c>
      <c r="C16" s="151"/>
      <c r="D16" s="154"/>
      <c r="E16" s="51"/>
      <c r="F16" s="43" t="s">
        <v>2293</v>
      </c>
      <c r="G16" s="54" t="s">
        <v>68</v>
      </c>
      <c r="H16" s="55"/>
      <c r="I16" s="56"/>
      <c r="J16" s="57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35.4" x14ac:dyDescent="0.2">
      <c r="A17" s="30" t="s">
        <v>55</v>
      </c>
      <c r="B17" s="150" t="s">
        <v>2294</v>
      </c>
      <c r="C17" s="151"/>
      <c r="D17" s="154"/>
      <c r="E17" s="51"/>
      <c r="F17" s="43" t="s">
        <v>4014</v>
      </c>
      <c r="G17" s="54" t="s">
        <v>99</v>
      </c>
      <c r="H17" s="55"/>
      <c r="I17" s="56"/>
      <c r="J17" s="57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46.8" x14ac:dyDescent="0.2">
      <c r="A18" s="30" t="s">
        <v>55</v>
      </c>
      <c r="B18" s="150" t="s">
        <v>2295</v>
      </c>
      <c r="C18" s="151"/>
      <c r="D18" s="154"/>
      <c r="E18" s="51"/>
      <c r="F18" s="43" t="s">
        <v>4015</v>
      </c>
      <c r="G18" s="54" t="s">
        <v>2</v>
      </c>
      <c r="H18" s="55"/>
      <c r="I18" s="56"/>
      <c r="J18" s="57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59.4" x14ac:dyDescent="0.2">
      <c r="A19" s="30" t="s">
        <v>55</v>
      </c>
      <c r="B19" s="150" t="s">
        <v>2296</v>
      </c>
      <c r="C19" s="151"/>
      <c r="D19" s="154"/>
      <c r="E19" s="51"/>
      <c r="F19" s="43" t="s">
        <v>4016</v>
      </c>
      <c r="G19" s="54" t="s">
        <v>68</v>
      </c>
      <c r="H19" s="55"/>
      <c r="I19" s="56"/>
      <c r="J19" s="57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0" customFormat="1" x14ac:dyDescent="0.2">
      <c r="A20" s="30" t="s">
        <v>4</v>
      </c>
      <c r="B20" s="83"/>
      <c r="C20" s="84"/>
      <c r="D20" s="84"/>
      <c r="E20" s="84"/>
      <c r="F20" s="85"/>
      <c r="G20" s="86"/>
      <c r="H20" s="87"/>
      <c r="I20" s="88"/>
      <c r="J20" s="89"/>
      <c r="K20" s="22"/>
      <c r="L20" s="67"/>
      <c r="M20" s="68"/>
      <c r="N20" s="109"/>
    </row>
    <row r="21" spans="1:113" s="110" customFormat="1" ht="12" x14ac:dyDescent="0.2">
      <c r="A21" s="30" t="s">
        <v>4</v>
      </c>
      <c r="B21" s="90" t="s">
        <v>3857</v>
      </c>
      <c r="C21" s="91"/>
      <c r="D21" s="91"/>
      <c r="E21" s="91"/>
      <c r="F21" s="92"/>
      <c r="G21" s="30"/>
      <c r="H21" s="93"/>
      <c r="I21" s="94"/>
      <c r="J21" s="95"/>
      <c r="K21" s="22"/>
      <c r="L21" s="72"/>
      <c r="M21" s="73">
        <f>SUBTOTAL(9,M$10:M19)</f>
        <v>0</v>
      </c>
      <c r="N21" s="109"/>
    </row>
    <row r="22" spans="1:113" s="110" customFormat="1" x14ac:dyDescent="0.2">
      <c r="A22" s="30" t="s">
        <v>4</v>
      </c>
      <c r="B22" s="96"/>
      <c r="C22" s="97"/>
      <c r="D22" s="97"/>
      <c r="E22" s="97"/>
      <c r="F22" s="98"/>
      <c r="G22" s="99"/>
      <c r="H22" s="100"/>
      <c r="I22" s="101"/>
      <c r="J22" s="102"/>
      <c r="K22" s="22"/>
      <c r="L22" s="81"/>
      <c r="M22" s="82"/>
      <c r="N22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27" orientation="portrait" cellComments="atEnd" useFirstPageNumber="1" r:id="rId1"/>
  <headerFooter>
    <oddFooter>&amp;CPage &amp;P&amp;RPrint date: &amp;D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745F3-46C0-4D64-B68E-63F88EAE8DEA}">
  <sheetPr>
    <tabColor rgb="FFFFFF00"/>
  </sheetPr>
  <dimension ref="A1:DI21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5053</v>
      </c>
      <c r="C2" s="128" t="s">
        <v>932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SUBTOTAL(9,M$7:M1008)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932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2297</v>
      </c>
      <c r="C8" s="151"/>
      <c r="D8" s="154"/>
      <c r="E8" s="51"/>
      <c r="F8" s="43" t="s">
        <v>2298</v>
      </c>
      <c r="G8" s="54"/>
      <c r="H8" s="55"/>
      <c r="I8" s="56"/>
      <c r="J8" s="57"/>
      <c r="K8" s="58"/>
      <c r="L8" s="56"/>
      <c r="M8" s="56" t="str">
        <f t="shared" ref="M8:M18" si="0"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22.8" x14ac:dyDescent="0.2">
      <c r="A9" s="30" t="s">
        <v>56</v>
      </c>
      <c r="B9" s="155"/>
      <c r="C9" s="155" t="s">
        <v>2299</v>
      </c>
      <c r="D9" s="154"/>
      <c r="E9" s="51"/>
      <c r="F9" s="31" t="s">
        <v>4004</v>
      </c>
      <c r="G9" s="54"/>
      <c r="H9" s="55"/>
      <c r="I9" s="56"/>
      <c r="J9" s="57"/>
      <c r="K9" s="58"/>
      <c r="L9" s="56"/>
      <c r="M9" s="56" t="str">
        <f t="shared" si="0"/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 t="s">
        <v>3</v>
      </c>
      <c r="B10" s="50"/>
      <c r="C10" s="50"/>
      <c r="D10" s="50" t="s">
        <v>3850</v>
      </c>
      <c r="E10" s="51"/>
      <c r="F10" s="53" t="s">
        <v>5054</v>
      </c>
      <c r="G10" s="54" t="s">
        <v>26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 t="s">
        <v>3</v>
      </c>
      <c r="B11" s="50"/>
      <c r="C11" s="50"/>
      <c r="D11" s="50" t="s">
        <v>3851</v>
      </c>
      <c r="E11" s="51"/>
      <c r="F11" s="53" t="s">
        <v>5055</v>
      </c>
      <c r="G11" s="54" t="s">
        <v>26</v>
      </c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 t="s">
        <v>3</v>
      </c>
      <c r="B12" s="50"/>
      <c r="C12" s="50"/>
      <c r="D12" s="50" t="s">
        <v>3852</v>
      </c>
      <c r="E12" s="51"/>
      <c r="F12" s="53" t="s">
        <v>5056</v>
      </c>
      <c r="G12" s="54" t="s">
        <v>29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 t="s">
        <v>3</v>
      </c>
      <c r="B13" s="50"/>
      <c r="C13" s="50"/>
      <c r="D13" s="50" t="s">
        <v>3853</v>
      </c>
      <c r="E13" s="51"/>
      <c r="F13" s="53" t="s">
        <v>5057</v>
      </c>
      <c r="G13" s="54" t="s">
        <v>26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x14ac:dyDescent="0.2">
      <c r="A14" s="30" t="s">
        <v>3</v>
      </c>
      <c r="B14" s="50"/>
      <c r="C14" s="50"/>
      <c r="D14" s="50" t="s">
        <v>3854</v>
      </c>
      <c r="E14" s="51"/>
      <c r="F14" s="53" t="s">
        <v>5058</v>
      </c>
      <c r="G14" s="54" t="s">
        <v>26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 t="s">
        <v>56</v>
      </c>
      <c r="B15" s="155"/>
      <c r="C15" s="155" t="s">
        <v>2300</v>
      </c>
      <c r="D15" s="154"/>
      <c r="E15" s="51"/>
      <c r="F15" s="31" t="s">
        <v>2301</v>
      </c>
      <c r="G15" s="54" t="s">
        <v>26</v>
      </c>
      <c r="H15" s="55"/>
      <c r="I15" s="56"/>
      <c r="J15" s="57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23.4" x14ac:dyDescent="0.2">
      <c r="A16" s="30" t="s">
        <v>55</v>
      </c>
      <c r="B16" s="150" t="s">
        <v>2302</v>
      </c>
      <c r="C16" s="151"/>
      <c r="D16" s="154"/>
      <c r="E16" s="51"/>
      <c r="F16" s="43" t="s">
        <v>4005</v>
      </c>
      <c r="G16" s="54" t="s">
        <v>99</v>
      </c>
      <c r="H16" s="55"/>
      <c r="I16" s="56"/>
      <c r="J16" s="57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23.4" x14ac:dyDescent="0.2">
      <c r="A17" s="30" t="s">
        <v>55</v>
      </c>
      <c r="B17" s="150" t="s">
        <v>2303</v>
      </c>
      <c r="C17" s="151"/>
      <c r="D17" s="154"/>
      <c r="E17" s="51"/>
      <c r="F17" s="43" t="s">
        <v>4006</v>
      </c>
      <c r="G17" s="54" t="s">
        <v>26</v>
      </c>
      <c r="H17" s="55"/>
      <c r="I17" s="56"/>
      <c r="J17" s="57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24" x14ac:dyDescent="0.2">
      <c r="A18" s="30" t="s">
        <v>55</v>
      </c>
      <c r="B18" s="150" t="s">
        <v>2304</v>
      </c>
      <c r="C18" s="151"/>
      <c r="D18" s="154"/>
      <c r="E18" s="51"/>
      <c r="F18" s="43" t="s">
        <v>2305</v>
      </c>
      <c r="G18" s="54" t="s">
        <v>26</v>
      </c>
      <c r="H18" s="55"/>
      <c r="I18" s="56"/>
      <c r="J18" s="57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0" customFormat="1" x14ac:dyDescent="0.2">
      <c r="A19" s="30" t="s">
        <v>4</v>
      </c>
      <c r="B19" s="83"/>
      <c r="C19" s="84"/>
      <c r="D19" s="84"/>
      <c r="E19" s="84"/>
      <c r="F19" s="85"/>
      <c r="G19" s="86"/>
      <c r="H19" s="87"/>
      <c r="I19" s="88"/>
      <c r="J19" s="89"/>
      <c r="K19" s="22"/>
      <c r="L19" s="67"/>
      <c r="M19" s="68"/>
      <c r="N19" s="109"/>
    </row>
    <row r="20" spans="1:113" s="110" customFormat="1" ht="12" x14ac:dyDescent="0.2">
      <c r="A20" s="30" t="s">
        <v>4</v>
      </c>
      <c r="B20" s="90" t="s">
        <v>3857</v>
      </c>
      <c r="C20" s="91"/>
      <c r="D20" s="91"/>
      <c r="E20" s="91"/>
      <c r="F20" s="92"/>
      <c r="G20" s="30"/>
      <c r="H20" s="93"/>
      <c r="I20" s="94"/>
      <c r="J20" s="95"/>
      <c r="K20" s="22"/>
      <c r="L20" s="72"/>
      <c r="M20" s="73">
        <f>SUBTOTAL(9,M$10:M18)</f>
        <v>0</v>
      </c>
      <c r="N20" s="109"/>
    </row>
    <row r="21" spans="1:113" s="110" customFormat="1" x14ac:dyDescent="0.2">
      <c r="A21" s="30" t="s">
        <v>4</v>
      </c>
      <c r="B21" s="96"/>
      <c r="C21" s="97"/>
      <c r="D21" s="97"/>
      <c r="E21" s="97"/>
      <c r="F21" s="98"/>
      <c r="G21" s="99"/>
      <c r="H21" s="100"/>
      <c r="I21" s="101"/>
      <c r="J21" s="102"/>
      <c r="K21" s="22"/>
      <c r="L21" s="81"/>
      <c r="M21" s="82"/>
      <c r="N21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28" orientation="portrait" cellComments="atEnd" useFirstPageNumber="1" r:id="rId1"/>
  <headerFooter>
    <oddFooter>&amp;CPage &amp;P&amp;RPrint date: &amp;D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A95CF-BC28-4D46-BBB8-8BB6AAF45DB2}">
  <sheetPr>
    <tabColor rgb="FFFFFF00"/>
  </sheetPr>
  <dimension ref="A1:DI60"/>
  <sheetViews>
    <sheetView view="pageBreakPreview" zoomScaleNormal="75" zoomScaleSheetLayoutView="100" workbookViewId="0">
      <pane ySplit="6" topLeftCell="A43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9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5059</v>
      </c>
      <c r="C2" s="128" t="s">
        <v>933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SUBTOTAL(9,M$7:M1047)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933</v>
      </c>
      <c r="G7" s="44"/>
      <c r="H7" s="45"/>
      <c r="I7" s="46"/>
      <c r="J7" s="47"/>
      <c r="K7" s="48"/>
      <c r="L7" s="49"/>
      <c r="M7" s="46"/>
    </row>
    <row r="8" spans="1:113" s="112" customFormat="1" ht="24" x14ac:dyDescent="0.2">
      <c r="A8" s="30" t="s">
        <v>55</v>
      </c>
      <c r="B8" s="150" t="s">
        <v>2306</v>
      </c>
      <c r="C8" s="150"/>
      <c r="D8" s="154"/>
      <c r="E8" s="51"/>
      <c r="F8" s="43" t="s">
        <v>3994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 t="s">
        <v>56</v>
      </c>
      <c r="B9" s="155"/>
      <c r="C9" s="155" t="s">
        <v>2307</v>
      </c>
      <c r="D9" s="154"/>
      <c r="E9" s="51"/>
      <c r="F9" s="31" t="s">
        <v>2308</v>
      </c>
      <c r="G9" s="54"/>
      <c r="H9" s="55"/>
      <c r="I9" s="56"/>
      <c r="J9" s="57"/>
      <c r="K9" s="58"/>
      <c r="L9" s="56"/>
      <c r="M9" s="56" t="str">
        <f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57" x14ac:dyDescent="0.25">
      <c r="A10" s="30" t="s">
        <v>3</v>
      </c>
      <c r="B10" s="50"/>
      <c r="C10" s="50"/>
      <c r="D10" s="50" t="s">
        <v>3850</v>
      </c>
      <c r="E10" s="51"/>
      <c r="F10" s="53" t="s">
        <v>5060</v>
      </c>
      <c r="G10" s="54" t="s">
        <v>3943</v>
      </c>
      <c r="H10" s="55"/>
      <c r="I10" s="56"/>
      <c r="J10" s="57"/>
      <c r="K10" s="58"/>
      <c r="L10" s="56"/>
      <c r="M10" s="56" t="str">
        <f t="shared" ref="M10:M37" si="0"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12" x14ac:dyDescent="0.25">
      <c r="A11" s="30" t="s">
        <v>3</v>
      </c>
      <c r="B11" s="50"/>
      <c r="C11" s="50"/>
      <c r="D11" s="50" t="s">
        <v>3851</v>
      </c>
      <c r="E11" s="51"/>
      <c r="F11" s="53" t="s">
        <v>5061</v>
      </c>
      <c r="G11" s="54" t="s">
        <v>3943</v>
      </c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 t="s">
        <v>56</v>
      </c>
      <c r="B12" s="155"/>
      <c r="C12" s="155" t="s">
        <v>2309</v>
      </c>
      <c r="D12" s="154"/>
      <c r="E12" s="51"/>
      <c r="F12" s="31" t="s">
        <v>2310</v>
      </c>
      <c r="G12" s="54"/>
      <c r="H12" s="55"/>
      <c r="I12" s="56"/>
      <c r="J12" s="57"/>
      <c r="K12" s="58"/>
      <c r="L12" s="56"/>
      <c r="M12" s="56" t="str">
        <f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68.400000000000006" x14ac:dyDescent="0.25">
      <c r="A13" s="30" t="s">
        <v>3</v>
      </c>
      <c r="B13" s="50"/>
      <c r="C13" s="50"/>
      <c r="D13" s="50" t="s">
        <v>3850</v>
      </c>
      <c r="E13" s="51"/>
      <c r="F13" s="53" t="s">
        <v>5062</v>
      </c>
      <c r="G13" s="54" t="s">
        <v>3943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12" x14ac:dyDescent="0.25">
      <c r="A14" s="30" t="s">
        <v>3</v>
      </c>
      <c r="B14" s="50"/>
      <c r="C14" s="50"/>
      <c r="D14" s="50" t="s">
        <v>3851</v>
      </c>
      <c r="E14" s="51"/>
      <c r="F14" s="53" t="s">
        <v>5061</v>
      </c>
      <c r="G14" s="54" t="s">
        <v>3943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 t="s">
        <v>56</v>
      </c>
      <c r="B15" s="155"/>
      <c r="C15" s="155" t="s">
        <v>2311</v>
      </c>
      <c r="D15" s="154"/>
      <c r="E15" s="51"/>
      <c r="F15" s="31" t="s">
        <v>2312</v>
      </c>
      <c r="G15" s="54"/>
      <c r="H15" s="55"/>
      <c r="I15" s="56"/>
      <c r="J15" s="57"/>
      <c r="K15" s="58"/>
      <c r="L15" s="56"/>
      <c r="M15" s="56" t="str">
        <f>IF(ISNUMBER(H15),L15*H15,IF(ISNUMBER(J15),J15,IF(J15="RATE ONLY",LOWER("RATE ONLY")," ")))</f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45.6" x14ac:dyDescent="0.25">
      <c r="A16" s="30" t="s">
        <v>3</v>
      </c>
      <c r="B16" s="50"/>
      <c r="C16" s="50"/>
      <c r="D16" s="50" t="s">
        <v>3850</v>
      </c>
      <c r="E16" s="51"/>
      <c r="F16" s="53" t="s">
        <v>5063</v>
      </c>
      <c r="G16" s="54" t="s">
        <v>3943</v>
      </c>
      <c r="H16" s="55"/>
      <c r="I16" s="56"/>
      <c r="J16" s="57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12" x14ac:dyDescent="0.25">
      <c r="A17" s="30" t="s">
        <v>3</v>
      </c>
      <c r="B17" s="50"/>
      <c r="C17" s="50"/>
      <c r="D17" s="50" t="s">
        <v>3851</v>
      </c>
      <c r="E17" s="51"/>
      <c r="F17" s="53" t="s">
        <v>5061</v>
      </c>
      <c r="G17" s="54" t="s">
        <v>3943</v>
      </c>
      <c r="H17" s="55"/>
      <c r="I17" s="56"/>
      <c r="J17" s="57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34.799999999999997" x14ac:dyDescent="0.2">
      <c r="A18" s="30" t="s">
        <v>55</v>
      </c>
      <c r="B18" s="150" t="s">
        <v>2313</v>
      </c>
      <c r="C18" s="150"/>
      <c r="D18" s="154"/>
      <c r="E18" s="51"/>
      <c r="F18" s="43" t="s">
        <v>3995</v>
      </c>
      <c r="G18" s="54"/>
      <c r="H18" s="55"/>
      <c r="I18" s="56"/>
      <c r="J18" s="57"/>
      <c r="K18" s="58"/>
      <c r="L18" s="56"/>
      <c r="M18" s="56" t="str">
        <f>IF(ISNUMBER(H18),L18*H18,IF(ISNUMBER(J18),J18,IF(J18="RATE ONLY",LOWER("RATE ONLY")," ")))</f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12" x14ac:dyDescent="0.25">
      <c r="A19" s="30" t="s">
        <v>3</v>
      </c>
      <c r="B19" s="50"/>
      <c r="C19" s="50" t="s">
        <v>2314</v>
      </c>
      <c r="D19" s="50"/>
      <c r="E19" s="51"/>
      <c r="F19" s="53" t="s">
        <v>2315</v>
      </c>
      <c r="G19" s="54" t="s">
        <v>3943</v>
      </c>
      <c r="H19" s="55"/>
      <c r="I19" s="56"/>
      <c r="J19" s="57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12" x14ac:dyDescent="0.25">
      <c r="A20" s="30" t="s">
        <v>3</v>
      </c>
      <c r="B20" s="50"/>
      <c r="C20" s="50" t="s">
        <v>2316</v>
      </c>
      <c r="D20" s="50"/>
      <c r="E20" s="51"/>
      <c r="F20" s="53" t="s">
        <v>2317</v>
      </c>
      <c r="G20" s="54" t="s">
        <v>3943</v>
      </c>
      <c r="H20" s="55"/>
      <c r="I20" s="56"/>
      <c r="J20" s="57"/>
      <c r="K20" s="58"/>
      <c r="L20" s="56"/>
      <c r="M20" s="56" t="str">
        <f t="shared" si="0"/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36" x14ac:dyDescent="0.2">
      <c r="A21" s="30" t="s">
        <v>55</v>
      </c>
      <c r="B21" s="150" t="s">
        <v>2318</v>
      </c>
      <c r="C21" s="150"/>
      <c r="D21" s="154"/>
      <c r="E21" s="51"/>
      <c r="F21" s="43" t="s">
        <v>2319</v>
      </c>
      <c r="G21" s="54"/>
      <c r="H21" s="55"/>
      <c r="I21" s="56"/>
      <c r="J21" s="57"/>
      <c r="K21" s="58"/>
      <c r="L21" s="56"/>
      <c r="M21" s="56" t="str">
        <f>IF(ISNUMBER(H21),L21*H21,IF(ISNUMBER(J21),J21,IF(J21="RATE ONLY",LOWER("RATE ONLY")," ")))</f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 t="s">
        <v>56</v>
      </c>
      <c r="B22" s="155"/>
      <c r="C22" s="155" t="s">
        <v>2320</v>
      </c>
      <c r="D22" s="154"/>
      <c r="E22" s="51"/>
      <c r="F22" s="31" t="s">
        <v>2308</v>
      </c>
      <c r="G22" s="54"/>
      <c r="H22" s="55"/>
      <c r="I22" s="56"/>
      <c r="J22" s="57"/>
      <c r="K22" s="58"/>
      <c r="L22" s="56"/>
      <c r="M22" s="56" t="str">
        <f>IF(ISNUMBER(H22),L22*H22,IF(ISNUMBER(J22),J22,IF(J22="RATE ONLY",LOWER("RATE ONLY")," ")))</f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t="57" x14ac:dyDescent="0.25">
      <c r="A23" s="30" t="s">
        <v>3</v>
      </c>
      <c r="B23" s="50"/>
      <c r="C23" s="50"/>
      <c r="D23" s="50" t="s">
        <v>3850</v>
      </c>
      <c r="E23" s="51"/>
      <c r="F23" s="53" t="s">
        <v>5060</v>
      </c>
      <c r="G23" s="54" t="s">
        <v>3943</v>
      </c>
      <c r="H23" s="55"/>
      <c r="I23" s="56"/>
      <c r="J23" s="57"/>
      <c r="K23" s="58"/>
      <c r="L23" s="56"/>
      <c r="M23" s="56" t="str">
        <f t="shared" si="0"/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t="12" x14ac:dyDescent="0.25">
      <c r="A24" s="30" t="s">
        <v>3</v>
      </c>
      <c r="B24" s="50"/>
      <c r="C24" s="50"/>
      <c r="D24" s="50" t="s">
        <v>3851</v>
      </c>
      <c r="E24" s="51"/>
      <c r="F24" s="53" t="s">
        <v>5064</v>
      </c>
      <c r="G24" s="54" t="s">
        <v>3943</v>
      </c>
      <c r="H24" s="55"/>
      <c r="I24" s="56"/>
      <c r="J24" s="57"/>
      <c r="K24" s="58"/>
      <c r="L24" s="56"/>
      <c r="M24" s="56" t="str">
        <f t="shared" si="0"/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x14ac:dyDescent="0.2">
      <c r="A25" s="30" t="s">
        <v>56</v>
      </c>
      <c r="B25" s="155"/>
      <c r="C25" s="155" t="s">
        <v>2321</v>
      </c>
      <c r="D25" s="154"/>
      <c r="E25" s="51"/>
      <c r="F25" s="31" t="s">
        <v>2310</v>
      </c>
      <c r="G25" s="54"/>
      <c r="H25" s="55"/>
      <c r="I25" s="56"/>
      <c r="J25" s="57"/>
      <c r="K25" s="58"/>
      <c r="L25" s="56"/>
      <c r="M25" s="56" t="str">
        <f>IF(ISNUMBER(H25),L25*H25,IF(ISNUMBER(J25),J25,IF(J25="RATE ONLY",LOWER("RATE ONLY")," ")))</f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t="68.400000000000006" x14ac:dyDescent="0.25">
      <c r="A26" s="30" t="s">
        <v>3</v>
      </c>
      <c r="B26" s="50"/>
      <c r="C26" s="50"/>
      <c r="D26" s="50" t="s">
        <v>3850</v>
      </c>
      <c r="E26" s="51"/>
      <c r="F26" s="53" t="s">
        <v>5062</v>
      </c>
      <c r="G26" s="54" t="s">
        <v>3943</v>
      </c>
      <c r="H26" s="55"/>
      <c r="I26" s="56"/>
      <c r="J26" s="57"/>
      <c r="K26" s="58"/>
      <c r="L26" s="56"/>
      <c r="M26" s="56" t="str">
        <f t="shared" si="0"/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ht="12" x14ac:dyDescent="0.25">
      <c r="A27" s="30" t="s">
        <v>3</v>
      </c>
      <c r="B27" s="50"/>
      <c r="C27" s="50"/>
      <c r="D27" s="50" t="s">
        <v>3851</v>
      </c>
      <c r="E27" s="51"/>
      <c r="F27" s="53" t="s">
        <v>5064</v>
      </c>
      <c r="G27" s="54" t="s">
        <v>3943</v>
      </c>
      <c r="H27" s="55"/>
      <c r="I27" s="56"/>
      <c r="J27" s="57"/>
      <c r="K27" s="58"/>
      <c r="L27" s="56"/>
      <c r="M27" s="56" t="str">
        <f t="shared" si="0"/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x14ac:dyDescent="0.2">
      <c r="A28" s="30" t="s">
        <v>56</v>
      </c>
      <c r="B28" s="155"/>
      <c r="C28" s="155" t="s">
        <v>2322</v>
      </c>
      <c r="D28" s="154"/>
      <c r="E28" s="51"/>
      <c r="F28" s="31" t="s">
        <v>2312</v>
      </c>
      <c r="G28" s="54"/>
      <c r="H28" s="55"/>
      <c r="I28" s="56"/>
      <c r="J28" s="57"/>
      <c r="K28" s="58"/>
      <c r="L28" s="56"/>
      <c r="M28" s="56" t="str">
        <f>IF(ISNUMBER(H28),L28*H28,IF(ISNUMBER(J28),J28,IF(J28="RATE ONLY",LOWER("RATE ONLY")," ")))</f>
        <v xml:space="preserve"> 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ht="45.6" x14ac:dyDescent="0.25">
      <c r="A29" s="30" t="s">
        <v>3</v>
      </c>
      <c r="B29" s="50"/>
      <c r="C29" s="50"/>
      <c r="D29" s="50" t="s">
        <v>3850</v>
      </c>
      <c r="E29" s="51"/>
      <c r="F29" s="53" t="s">
        <v>5063</v>
      </c>
      <c r="G29" s="54" t="s">
        <v>3943</v>
      </c>
      <c r="H29" s="55"/>
      <c r="I29" s="56"/>
      <c r="J29" s="57"/>
      <c r="K29" s="58"/>
      <c r="L29" s="56"/>
      <c r="M29" s="56" t="str">
        <f t="shared" si="0"/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ht="12" x14ac:dyDescent="0.25">
      <c r="A30" s="30" t="s">
        <v>3</v>
      </c>
      <c r="B30" s="50"/>
      <c r="C30" s="50"/>
      <c r="D30" s="50" t="s">
        <v>3851</v>
      </c>
      <c r="E30" s="51"/>
      <c r="F30" s="53" t="s">
        <v>5064</v>
      </c>
      <c r="G30" s="54" t="s">
        <v>3943</v>
      </c>
      <c r="H30" s="55"/>
      <c r="I30" s="56"/>
      <c r="J30" s="57"/>
      <c r="K30" s="58"/>
      <c r="L30" s="56"/>
      <c r="M30" s="56" t="str">
        <f t="shared" si="0"/>
        <v xml:space="preserve"> 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ht="36" x14ac:dyDescent="0.2">
      <c r="A31" s="30" t="s">
        <v>55</v>
      </c>
      <c r="B31" s="150" t="s">
        <v>2323</v>
      </c>
      <c r="C31" s="150"/>
      <c r="D31" s="154"/>
      <c r="E31" s="51"/>
      <c r="F31" s="43" t="s">
        <v>2324</v>
      </c>
      <c r="G31" s="54"/>
      <c r="H31" s="55"/>
      <c r="I31" s="56"/>
      <c r="J31" s="57"/>
      <c r="K31" s="58"/>
      <c r="L31" s="56"/>
      <c r="M31" s="56" t="str">
        <f>IF(ISNUMBER(H31),L31*H31,IF(ISNUMBER(J31),J31,IF(J31="RATE ONLY",LOWER("RATE ONLY")," ")))</f>
        <v xml:space="preserve"> </v>
      </c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ht="22.8" x14ac:dyDescent="0.25">
      <c r="A32" s="30" t="s">
        <v>3</v>
      </c>
      <c r="B32" s="50"/>
      <c r="C32" s="50" t="s">
        <v>2325</v>
      </c>
      <c r="D32" s="50"/>
      <c r="E32" s="51"/>
      <c r="F32" s="53" t="s">
        <v>2326</v>
      </c>
      <c r="G32" s="54" t="s">
        <v>3943</v>
      </c>
      <c r="H32" s="55"/>
      <c r="I32" s="56"/>
      <c r="J32" s="57"/>
      <c r="K32" s="58"/>
      <c r="L32" s="56"/>
      <c r="M32" s="56" t="str">
        <f t="shared" si="0"/>
        <v xml:space="preserve"> 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ht="36" x14ac:dyDescent="0.2">
      <c r="A33" s="30" t="s">
        <v>55</v>
      </c>
      <c r="B33" s="150" t="s">
        <v>2327</v>
      </c>
      <c r="C33" s="150"/>
      <c r="D33" s="154"/>
      <c r="E33" s="51"/>
      <c r="F33" s="43" t="s">
        <v>2328</v>
      </c>
      <c r="G33" s="54"/>
      <c r="H33" s="55"/>
      <c r="I33" s="56"/>
      <c r="J33" s="57"/>
      <c r="K33" s="58"/>
      <c r="L33" s="56"/>
      <c r="M33" s="56" t="str">
        <f>IF(ISNUMBER(H33),L33*H33,IF(ISNUMBER(J33),J33,IF(J33="RATE ONLY",LOWER("RATE ONLY")," ")))</f>
        <v xml:space="preserve"> 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ht="22.8" x14ac:dyDescent="0.25">
      <c r="A34" s="30" t="s">
        <v>3</v>
      </c>
      <c r="B34" s="50"/>
      <c r="C34" s="50" t="s">
        <v>2329</v>
      </c>
      <c r="D34" s="50"/>
      <c r="E34" s="51"/>
      <c r="F34" s="53" t="s">
        <v>3996</v>
      </c>
      <c r="G34" s="54" t="s">
        <v>3902</v>
      </c>
      <c r="H34" s="55"/>
      <c r="I34" s="56"/>
      <c r="J34" s="57"/>
      <c r="K34" s="58"/>
      <c r="L34" s="56"/>
      <c r="M34" s="56" t="str">
        <f t="shared" si="0"/>
        <v xml:space="preserve"> 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ht="22.8" x14ac:dyDescent="0.25">
      <c r="A35" s="30" t="s">
        <v>3</v>
      </c>
      <c r="B35" s="50"/>
      <c r="C35" s="50" t="s">
        <v>2330</v>
      </c>
      <c r="D35" s="50"/>
      <c r="E35" s="51"/>
      <c r="F35" s="53" t="s">
        <v>3997</v>
      </c>
      <c r="G35" s="54" t="s">
        <v>3902</v>
      </c>
      <c r="H35" s="55"/>
      <c r="I35" s="56"/>
      <c r="J35" s="57"/>
      <c r="K35" s="58"/>
      <c r="L35" s="56"/>
      <c r="M35" s="56" t="str">
        <f t="shared" si="0"/>
        <v xml:space="preserve"> </v>
      </c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ht="24" x14ac:dyDescent="0.2">
      <c r="A36" s="30" t="s">
        <v>55</v>
      </c>
      <c r="B36" s="150" t="s">
        <v>2331</v>
      </c>
      <c r="C36" s="150"/>
      <c r="D36" s="154"/>
      <c r="E36" s="51"/>
      <c r="F36" s="43" t="s">
        <v>2332</v>
      </c>
      <c r="G36" s="54"/>
      <c r="H36" s="55"/>
      <c r="I36" s="56"/>
      <c r="J36" s="57"/>
      <c r="K36" s="58"/>
      <c r="L36" s="56"/>
      <c r="M36" s="56" t="str">
        <f>IF(ISNUMBER(H36),L36*H36,IF(ISNUMBER(J36),J36,IF(J36="RATE ONLY",LOWER("RATE ONLY")," ")))</f>
        <v xml:space="preserve"> </v>
      </c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ht="22.8" x14ac:dyDescent="0.25">
      <c r="A37" s="30" t="s">
        <v>3</v>
      </c>
      <c r="B37" s="50"/>
      <c r="C37" s="50" t="s">
        <v>2333</v>
      </c>
      <c r="D37" s="50"/>
      <c r="E37" s="51"/>
      <c r="F37" s="53" t="s">
        <v>3998</v>
      </c>
      <c r="G37" s="54" t="s">
        <v>3902</v>
      </c>
      <c r="H37" s="55"/>
      <c r="I37" s="56"/>
      <c r="J37" s="57"/>
      <c r="K37" s="58"/>
      <c r="L37" s="56"/>
      <c r="M37" s="56" t="str">
        <f t="shared" si="0"/>
        <v xml:space="preserve"> </v>
      </c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ht="12" x14ac:dyDescent="0.2">
      <c r="A38" s="30" t="s">
        <v>55</v>
      </c>
      <c r="B38" s="150" t="s">
        <v>2334</v>
      </c>
      <c r="C38" s="150"/>
      <c r="D38" s="154"/>
      <c r="E38" s="51"/>
      <c r="F38" s="43" t="s">
        <v>2335</v>
      </c>
      <c r="G38" s="54"/>
      <c r="H38" s="55"/>
      <c r="I38" s="56"/>
      <c r="J38" s="57"/>
      <c r="K38" s="58"/>
      <c r="L38" s="56"/>
      <c r="M38" s="56" t="str">
        <f>IF(ISNUMBER(H38),L38*H38,IF(ISNUMBER(J38),J38,IF(J38="RATE ONLY",LOWER("RATE ONLY")," ")))</f>
        <v xml:space="preserve"> </v>
      </c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x14ac:dyDescent="0.2">
      <c r="A39" s="30" t="s">
        <v>56</v>
      </c>
      <c r="B39" s="155"/>
      <c r="C39" s="155" t="s">
        <v>2336</v>
      </c>
      <c r="D39" s="154"/>
      <c r="E39" s="51"/>
      <c r="F39" s="31" t="s">
        <v>2337</v>
      </c>
      <c r="G39" s="54"/>
      <c r="H39" s="55"/>
      <c r="I39" s="56"/>
      <c r="J39" s="57"/>
      <c r="K39" s="58"/>
      <c r="L39" s="56"/>
      <c r="M39" s="56" t="str">
        <f>IF(ISNUMBER(H39),L39*H39,IF(ISNUMBER(J39),J39,IF(J39="RATE ONLY",LOWER("RATE ONLY")," ")))</f>
        <v xml:space="preserve"> </v>
      </c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ht="22.8" x14ac:dyDescent="0.25">
      <c r="A40" s="30" t="s">
        <v>3</v>
      </c>
      <c r="B40" s="50"/>
      <c r="C40" s="50"/>
      <c r="D40" s="50" t="s">
        <v>3850</v>
      </c>
      <c r="E40" s="51"/>
      <c r="F40" s="53" t="s">
        <v>5096</v>
      </c>
      <c r="G40" s="54" t="s">
        <v>3943</v>
      </c>
      <c r="H40" s="55"/>
      <c r="I40" s="56"/>
      <c r="J40" s="57"/>
      <c r="K40" s="58"/>
      <c r="L40" s="56"/>
      <c r="M40" s="56" t="str">
        <f t="shared" ref="M40:M57" si="1">IF(ISNUMBER(H40),L40*H40,IF(ISNUMBER(J40),J40,IF(J40="RATE ONLY",LOWER("RATE ONLY")," ")))</f>
        <v xml:space="preserve"> 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ht="22.8" x14ac:dyDescent="0.25">
      <c r="A41" s="30" t="s">
        <v>3</v>
      </c>
      <c r="B41" s="50"/>
      <c r="C41" s="50"/>
      <c r="D41" s="50" t="s">
        <v>3851</v>
      </c>
      <c r="E41" s="51"/>
      <c r="F41" s="53" t="s">
        <v>5097</v>
      </c>
      <c r="G41" s="54" t="s">
        <v>3943</v>
      </c>
      <c r="H41" s="55"/>
      <c r="I41" s="56"/>
      <c r="J41" s="57"/>
      <c r="K41" s="58"/>
      <c r="L41" s="56"/>
      <c r="M41" s="56" t="str">
        <f t="shared" si="1"/>
        <v xml:space="preserve"> </v>
      </c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x14ac:dyDescent="0.2">
      <c r="A42" s="30" t="s">
        <v>56</v>
      </c>
      <c r="B42" s="155"/>
      <c r="C42" s="155" t="s">
        <v>2338</v>
      </c>
      <c r="D42" s="154"/>
      <c r="E42" s="51"/>
      <c r="F42" s="31" t="s">
        <v>2339</v>
      </c>
      <c r="G42" s="54"/>
      <c r="H42" s="55"/>
      <c r="I42" s="56"/>
      <c r="J42" s="57"/>
      <c r="K42" s="58"/>
      <c r="L42" s="56"/>
      <c r="M42" s="56" t="str">
        <f>IF(ISNUMBER(H42),L42*H42,IF(ISNUMBER(J42),J42,IF(J42="RATE ONLY",LOWER("RATE ONLY")," ")))</f>
        <v xml:space="preserve"> </v>
      </c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ht="22.8" x14ac:dyDescent="0.2">
      <c r="A43" s="30" t="s">
        <v>3</v>
      </c>
      <c r="B43" s="50"/>
      <c r="C43" s="50"/>
      <c r="D43" s="50" t="s">
        <v>3850</v>
      </c>
      <c r="E43" s="51"/>
      <c r="F43" s="53" t="s">
        <v>5065</v>
      </c>
      <c r="G43" s="54" t="s">
        <v>99</v>
      </c>
      <c r="H43" s="55"/>
      <c r="I43" s="56"/>
      <c r="J43" s="57"/>
      <c r="K43" s="58"/>
      <c r="L43" s="56"/>
      <c r="M43" s="56" t="str">
        <f t="shared" si="1"/>
        <v xml:space="preserve"> </v>
      </c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ht="22.8" x14ac:dyDescent="0.2">
      <c r="A44" s="30" t="s">
        <v>3</v>
      </c>
      <c r="B44" s="50"/>
      <c r="C44" s="50"/>
      <c r="D44" s="50" t="s">
        <v>3851</v>
      </c>
      <c r="E44" s="51"/>
      <c r="F44" s="53" t="s">
        <v>5066</v>
      </c>
      <c r="G44" s="54" t="s">
        <v>99</v>
      </c>
      <c r="H44" s="55"/>
      <c r="I44" s="56"/>
      <c r="J44" s="57"/>
      <c r="K44" s="58"/>
      <c r="L44" s="56"/>
      <c r="M44" s="56" t="str">
        <f t="shared" si="1"/>
        <v xml:space="preserve"> </v>
      </c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ht="24" x14ac:dyDescent="0.2">
      <c r="A45" s="30" t="s">
        <v>55</v>
      </c>
      <c r="B45" s="150" t="s">
        <v>2340</v>
      </c>
      <c r="C45" s="150"/>
      <c r="D45" s="154"/>
      <c r="E45" s="51"/>
      <c r="F45" s="43" t="s">
        <v>2341</v>
      </c>
      <c r="G45" s="54"/>
      <c r="H45" s="55"/>
      <c r="I45" s="56"/>
      <c r="J45" s="57"/>
      <c r="K45" s="58"/>
      <c r="L45" s="56"/>
      <c r="M45" s="56" t="str">
        <f>IF(ISNUMBER(H45),L45*H45,IF(ISNUMBER(J45),J45,IF(J45="RATE ONLY",LOWER("RATE ONLY")," ")))</f>
        <v xml:space="preserve"> </v>
      </c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ht="22.8" x14ac:dyDescent="0.25">
      <c r="A46" s="30" t="s">
        <v>3</v>
      </c>
      <c r="B46" s="50"/>
      <c r="C46" s="50" t="s">
        <v>2342</v>
      </c>
      <c r="D46" s="50"/>
      <c r="E46" s="51"/>
      <c r="F46" s="53" t="s">
        <v>3999</v>
      </c>
      <c r="G46" s="54" t="s">
        <v>3943</v>
      </c>
      <c r="H46" s="55"/>
      <c r="I46" s="56"/>
      <c r="J46" s="57"/>
      <c r="K46" s="58"/>
      <c r="L46" s="56"/>
      <c r="M46" s="56" t="str">
        <f t="shared" si="1"/>
        <v xml:space="preserve"> </v>
      </c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ht="12" x14ac:dyDescent="0.25">
      <c r="A47" s="30" t="s">
        <v>3</v>
      </c>
      <c r="B47" s="50"/>
      <c r="C47" s="50" t="s">
        <v>2343</v>
      </c>
      <c r="D47" s="50"/>
      <c r="E47" s="51"/>
      <c r="F47" s="53" t="s">
        <v>2344</v>
      </c>
      <c r="G47" s="54" t="s">
        <v>3943</v>
      </c>
      <c r="H47" s="55"/>
      <c r="I47" s="56"/>
      <c r="J47" s="57"/>
      <c r="K47" s="58"/>
      <c r="L47" s="56"/>
      <c r="M47" s="56" t="str">
        <f t="shared" si="1"/>
        <v xml:space="preserve"> </v>
      </c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ht="34.799999999999997" x14ac:dyDescent="0.2">
      <c r="A48" s="30" t="s">
        <v>55</v>
      </c>
      <c r="B48" s="150" t="s">
        <v>2345</v>
      </c>
      <c r="C48" s="150"/>
      <c r="D48" s="154"/>
      <c r="E48" s="51"/>
      <c r="F48" s="43" t="s">
        <v>4000</v>
      </c>
      <c r="G48" s="54" t="s">
        <v>99</v>
      </c>
      <c r="H48" s="55"/>
      <c r="I48" s="56"/>
      <c r="J48" s="57"/>
      <c r="K48" s="58"/>
      <c r="L48" s="56"/>
      <c r="M48" s="56" t="str">
        <f>IF(ISNUMBER(H48),L48*H48,IF(ISNUMBER(J48),J48,IF(J48="RATE ONLY",LOWER("RATE ONLY")," ")))</f>
        <v xml:space="preserve"> </v>
      </c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ht="35.4" x14ac:dyDescent="0.2">
      <c r="A49" s="30" t="s">
        <v>55</v>
      </c>
      <c r="B49" s="150" t="s">
        <v>2346</v>
      </c>
      <c r="C49" s="150"/>
      <c r="D49" s="154"/>
      <c r="E49" s="51"/>
      <c r="F49" s="43" t="s">
        <v>4001</v>
      </c>
      <c r="G49" s="54" t="s">
        <v>99</v>
      </c>
      <c r="H49" s="55"/>
      <c r="I49" s="56"/>
      <c r="J49" s="57"/>
      <c r="K49" s="58"/>
      <c r="L49" s="56"/>
      <c r="M49" s="56" t="str">
        <f>IF(ISNUMBER(H49),L49*H49,IF(ISNUMBER(J49),J49,IF(J49="RATE ONLY",LOWER("RATE ONLY")," ")))</f>
        <v xml:space="preserve"> </v>
      </c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ht="35.4" x14ac:dyDescent="0.2">
      <c r="A50" s="30" t="s">
        <v>55</v>
      </c>
      <c r="B50" s="150" t="s">
        <v>2347</v>
      </c>
      <c r="C50" s="150"/>
      <c r="D50" s="154"/>
      <c r="E50" s="51"/>
      <c r="F50" s="43" t="s">
        <v>4002</v>
      </c>
      <c r="G50" s="54" t="s">
        <v>99</v>
      </c>
      <c r="H50" s="55"/>
      <c r="I50" s="56"/>
      <c r="J50" s="57"/>
      <c r="K50" s="58"/>
      <c r="L50" s="56"/>
      <c r="M50" s="56" t="str">
        <f>IF(ISNUMBER(H50),L50*H50,IF(ISNUMBER(J50),J50,IF(J50="RATE ONLY",LOWER("RATE ONLY")," ")))</f>
        <v xml:space="preserve"> </v>
      </c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ht="46.8" x14ac:dyDescent="0.2">
      <c r="A51" s="30" t="s">
        <v>55</v>
      </c>
      <c r="B51" s="150" t="s">
        <v>2348</v>
      </c>
      <c r="C51" s="150"/>
      <c r="D51" s="154"/>
      <c r="E51" s="51"/>
      <c r="F51" s="43" t="s">
        <v>4003</v>
      </c>
      <c r="G51" s="54" t="s">
        <v>99</v>
      </c>
      <c r="H51" s="55"/>
      <c r="I51" s="56"/>
      <c r="J51" s="57"/>
      <c r="K51" s="58"/>
      <c r="L51" s="56"/>
      <c r="M51" s="56" t="str">
        <f>IF(ISNUMBER(H51),L51*H51,IF(ISNUMBER(J51),J51,IF(J51="RATE ONLY",LOWER("RATE ONLY")," ")))</f>
        <v xml:space="preserve"> </v>
      </c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ht="36" x14ac:dyDescent="0.2">
      <c r="A52" s="30" t="s">
        <v>55</v>
      </c>
      <c r="B52" s="150" t="s">
        <v>2349</v>
      </c>
      <c r="C52" s="150"/>
      <c r="D52" s="154"/>
      <c r="E52" s="51"/>
      <c r="F52" s="43" t="s">
        <v>2350</v>
      </c>
      <c r="G52" s="54"/>
      <c r="H52" s="55"/>
      <c r="I52" s="56"/>
      <c r="J52" s="57"/>
      <c r="K52" s="58"/>
      <c r="L52" s="56"/>
      <c r="M52" s="56" t="str">
        <f>IF(ISNUMBER(H52),L52*H52,IF(ISNUMBER(J52),J52,IF(J52="RATE ONLY",LOWER("RATE ONLY")," ")))</f>
        <v xml:space="preserve"> </v>
      </c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ht="12" x14ac:dyDescent="0.25">
      <c r="A53" s="30" t="s">
        <v>3</v>
      </c>
      <c r="B53" s="50"/>
      <c r="C53" s="50" t="s">
        <v>2351</v>
      </c>
      <c r="D53" s="50"/>
      <c r="E53" s="51"/>
      <c r="F53" s="53" t="s">
        <v>2352</v>
      </c>
      <c r="G53" s="54" t="s">
        <v>3943</v>
      </c>
      <c r="H53" s="55"/>
      <c r="I53" s="56"/>
      <c r="J53" s="57"/>
      <c r="K53" s="58"/>
      <c r="L53" s="56"/>
      <c r="M53" s="56" t="str">
        <f t="shared" si="1"/>
        <v xml:space="preserve"> </v>
      </c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ht="12" x14ac:dyDescent="0.25">
      <c r="A54" s="30" t="s">
        <v>3</v>
      </c>
      <c r="B54" s="50"/>
      <c r="C54" s="50" t="s">
        <v>2353</v>
      </c>
      <c r="D54" s="50"/>
      <c r="E54" s="51"/>
      <c r="F54" s="53" t="s">
        <v>2354</v>
      </c>
      <c r="G54" s="54" t="s">
        <v>3943</v>
      </c>
      <c r="H54" s="55"/>
      <c r="I54" s="56"/>
      <c r="J54" s="57"/>
      <c r="K54" s="58"/>
      <c r="L54" s="56"/>
      <c r="M54" s="56" t="str">
        <f t="shared" si="1"/>
        <v xml:space="preserve"> </v>
      </c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ht="24" x14ac:dyDescent="0.2">
      <c r="A55" s="30" t="s">
        <v>55</v>
      </c>
      <c r="B55" s="150" t="s">
        <v>2355</v>
      </c>
      <c r="C55" s="150"/>
      <c r="D55" s="154"/>
      <c r="E55" s="51"/>
      <c r="F55" s="43" t="s">
        <v>2356</v>
      </c>
      <c r="G55" s="54"/>
      <c r="H55" s="55"/>
      <c r="I55" s="56"/>
      <c r="J55" s="57"/>
      <c r="K55" s="58"/>
      <c r="L55" s="56"/>
      <c r="M55" s="56" t="str">
        <f>IF(ISNUMBER(H55),L55*H55,IF(ISNUMBER(J55),J55,IF(J55="RATE ONLY",LOWER("RATE ONLY")," ")))</f>
        <v xml:space="preserve"> </v>
      </c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ht="12" x14ac:dyDescent="0.25">
      <c r="A56" s="30" t="s">
        <v>3</v>
      </c>
      <c r="B56" s="50"/>
      <c r="C56" s="50" t="s">
        <v>2357</v>
      </c>
      <c r="D56" s="50"/>
      <c r="E56" s="51"/>
      <c r="F56" s="53" t="s">
        <v>2352</v>
      </c>
      <c r="G56" s="54" t="s">
        <v>3943</v>
      </c>
      <c r="H56" s="55"/>
      <c r="I56" s="56"/>
      <c r="J56" s="57"/>
      <c r="K56" s="58"/>
      <c r="L56" s="56"/>
      <c r="M56" s="56" t="str">
        <f t="shared" si="1"/>
        <v xml:space="preserve"> </v>
      </c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ht="12" x14ac:dyDescent="0.25">
      <c r="A57" s="30" t="s">
        <v>3</v>
      </c>
      <c r="B57" s="50"/>
      <c r="C57" s="50" t="s">
        <v>2358</v>
      </c>
      <c r="D57" s="50"/>
      <c r="E57" s="51"/>
      <c r="F57" s="53" t="s">
        <v>2354</v>
      </c>
      <c r="G57" s="54" t="s">
        <v>3943</v>
      </c>
      <c r="H57" s="55"/>
      <c r="I57" s="56"/>
      <c r="J57" s="57"/>
      <c r="K57" s="58"/>
      <c r="L57" s="56"/>
      <c r="M57" s="56" t="str">
        <f t="shared" si="1"/>
        <v xml:space="preserve"> </v>
      </c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0" customFormat="1" x14ac:dyDescent="0.2">
      <c r="A58" s="30" t="s">
        <v>4</v>
      </c>
      <c r="B58" s="83"/>
      <c r="C58" s="84"/>
      <c r="D58" s="84"/>
      <c r="E58" s="84"/>
      <c r="F58" s="85"/>
      <c r="G58" s="86"/>
      <c r="H58" s="87"/>
      <c r="I58" s="88"/>
      <c r="J58" s="89"/>
      <c r="K58" s="22"/>
      <c r="L58" s="67"/>
      <c r="M58" s="68"/>
      <c r="N58" s="109"/>
    </row>
    <row r="59" spans="1:113" s="110" customFormat="1" ht="12" x14ac:dyDescent="0.2">
      <c r="A59" s="30" t="s">
        <v>4</v>
      </c>
      <c r="B59" s="90" t="s">
        <v>3857</v>
      </c>
      <c r="C59" s="91"/>
      <c r="D59" s="91"/>
      <c r="E59" s="91"/>
      <c r="F59" s="92"/>
      <c r="G59" s="30"/>
      <c r="H59" s="93"/>
      <c r="I59" s="94"/>
      <c r="J59" s="95"/>
      <c r="K59" s="22"/>
      <c r="L59" s="72"/>
      <c r="M59" s="73">
        <f>SUBTOTAL(9,M$10:M57)</f>
        <v>0</v>
      </c>
      <c r="N59" s="109"/>
    </row>
    <row r="60" spans="1:113" s="110" customFormat="1" x14ac:dyDescent="0.2">
      <c r="A60" s="30" t="s">
        <v>4</v>
      </c>
      <c r="B60" s="96"/>
      <c r="C60" s="97"/>
      <c r="D60" s="97"/>
      <c r="E60" s="97"/>
      <c r="F60" s="98"/>
      <c r="G60" s="99"/>
      <c r="H60" s="100"/>
      <c r="I60" s="101"/>
      <c r="J60" s="102"/>
      <c r="K60" s="22"/>
      <c r="L60" s="81"/>
      <c r="M60" s="82"/>
      <c r="N60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29" orientation="portrait" cellComments="atEnd" useFirstPageNumber="1" r:id="rId1"/>
  <headerFooter>
    <oddFooter>&amp;CPage &amp;P&amp;RPrint date: &amp;D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BBD9B-E39F-475B-818E-87F1A723644B}">
  <sheetPr>
    <tabColor rgb="FFFFFF00"/>
  </sheetPr>
  <dimension ref="A1:DI20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5067</v>
      </c>
      <c r="C2" s="128" t="s">
        <v>934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SUBTOTAL(9,M$7:M1007)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934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2359</v>
      </c>
      <c r="C8" s="151"/>
      <c r="D8" s="154"/>
      <c r="E8" s="51"/>
      <c r="F8" s="43" t="s">
        <v>2360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 t="s">
        <v>3</v>
      </c>
      <c r="B9" s="50"/>
      <c r="C9" s="50" t="s">
        <v>2361</v>
      </c>
      <c r="D9" s="50"/>
      <c r="E9" s="51"/>
      <c r="F9" s="53" t="s">
        <v>2362</v>
      </c>
      <c r="G9" s="54" t="s">
        <v>2363</v>
      </c>
      <c r="H9" s="55"/>
      <c r="I9" s="56"/>
      <c r="J9" s="57"/>
      <c r="K9" s="58"/>
      <c r="L9" s="56"/>
      <c r="M9" s="56" t="str">
        <f t="shared" ref="M9:M16" si="0"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 t="s">
        <v>3</v>
      </c>
      <c r="B10" s="50"/>
      <c r="C10" s="50" t="s">
        <v>2364</v>
      </c>
      <c r="D10" s="50"/>
      <c r="E10" s="51"/>
      <c r="F10" s="53" t="s">
        <v>2365</v>
      </c>
      <c r="G10" s="54" t="s">
        <v>2363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 t="s">
        <v>3</v>
      </c>
      <c r="B11" s="50"/>
      <c r="C11" s="50" t="s">
        <v>2366</v>
      </c>
      <c r="D11" s="50"/>
      <c r="E11" s="51"/>
      <c r="F11" s="53" t="s">
        <v>2367</v>
      </c>
      <c r="G11" s="54" t="s">
        <v>2363</v>
      </c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12" x14ac:dyDescent="0.2">
      <c r="A12" s="30" t="s">
        <v>55</v>
      </c>
      <c r="B12" s="150" t="s">
        <v>2368</v>
      </c>
      <c r="C12" s="151"/>
      <c r="D12" s="154"/>
      <c r="E12" s="51"/>
      <c r="F12" s="43" t="s">
        <v>2369</v>
      </c>
      <c r="G12" s="54"/>
      <c r="H12" s="55"/>
      <c r="I12" s="56"/>
      <c r="J12" s="57"/>
      <c r="K12" s="58"/>
      <c r="L12" s="56"/>
      <c r="M12" s="56" t="str">
        <f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 t="s">
        <v>3</v>
      </c>
      <c r="B13" s="50"/>
      <c r="C13" s="50" t="s">
        <v>2370</v>
      </c>
      <c r="D13" s="50"/>
      <c r="E13" s="51"/>
      <c r="F13" s="53" t="s">
        <v>2371</v>
      </c>
      <c r="G13" s="54" t="s">
        <v>2372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x14ac:dyDescent="0.2">
      <c r="A14" s="30" t="s">
        <v>3</v>
      </c>
      <c r="B14" s="50"/>
      <c r="C14" s="50" t="s">
        <v>2373</v>
      </c>
      <c r="D14" s="50"/>
      <c r="E14" s="51"/>
      <c r="F14" s="53" t="s">
        <v>2374</v>
      </c>
      <c r="G14" s="54" t="s">
        <v>2372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 t="s">
        <v>3</v>
      </c>
      <c r="B15" s="50"/>
      <c r="C15" s="50" t="s">
        <v>2375</v>
      </c>
      <c r="D15" s="50"/>
      <c r="E15" s="51"/>
      <c r="F15" s="53" t="s">
        <v>2376</v>
      </c>
      <c r="G15" s="54" t="s">
        <v>2372</v>
      </c>
      <c r="H15" s="55"/>
      <c r="I15" s="56"/>
      <c r="J15" s="57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x14ac:dyDescent="0.2">
      <c r="A16" s="30" t="s">
        <v>3</v>
      </c>
      <c r="B16" s="50"/>
      <c r="C16" s="50" t="s">
        <v>2377</v>
      </c>
      <c r="D16" s="50"/>
      <c r="E16" s="51"/>
      <c r="F16" s="53" t="s">
        <v>2378</v>
      </c>
      <c r="G16" s="54" t="s">
        <v>2372</v>
      </c>
      <c r="H16" s="55"/>
      <c r="I16" s="56"/>
      <c r="J16" s="57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24" x14ac:dyDescent="0.2">
      <c r="A17" s="30" t="s">
        <v>55</v>
      </c>
      <c r="B17" s="150" t="s">
        <v>2379</v>
      </c>
      <c r="C17" s="151"/>
      <c r="D17" s="154"/>
      <c r="E17" s="51"/>
      <c r="F17" s="43" t="s">
        <v>2380</v>
      </c>
      <c r="G17" s="54" t="s">
        <v>2372</v>
      </c>
      <c r="H17" s="55"/>
      <c r="I17" s="56"/>
      <c r="J17" s="57"/>
      <c r="K17" s="58"/>
      <c r="L17" s="56"/>
      <c r="M17" s="56" t="str">
        <f>IF(ISNUMBER(H17),L17*H17,IF(ISNUMBER(J17),J17,IF(J17="RATE ONLY",LOWER("RATE ONLY")," ")))</f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0" customFormat="1" x14ac:dyDescent="0.2">
      <c r="A18" s="30" t="s">
        <v>4</v>
      </c>
      <c r="B18" s="83"/>
      <c r="C18" s="84"/>
      <c r="D18" s="84"/>
      <c r="E18" s="84"/>
      <c r="F18" s="85"/>
      <c r="G18" s="86"/>
      <c r="H18" s="87"/>
      <c r="I18" s="88"/>
      <c r="J18" s="89"/>
      <c r="K18" s="22"/>
      <c r="L18" s="67"/>
      <c r="M18" s="68"/>
      <c r="N18" s="109"/>
    </row>
    <row r="19" spans="1:113" s="110" customFormat="1" ht="12" x14ac:dyDescent="0.2">
      <c r="A19" s="30" t="s">
        <v>4</v>
      </c>
      <c r="B19" s="90" t="s">
        <v>3857</v>
      </c>
      <c r="C19" s="91"/>
      <c r="D19" s="91"/>
      <c r="E19" s="91"/>
      <c r="F19" s="92"/>
      <c r="G19" s="30"/>
      <c r="H19" s="93"/>
      <c r="I19" s="94"/>
      <c r="J19" s="95"/>
      <c r="K19" s="22"/>
      <c r="L19" s="72"/>
      <c r="M19" s="73">
        <f>SUBTOTAL(9,M$11:M17)</f>
        <v>0</v>
      </c>
      <c r="N19" s="109"/>
    </row>
    <row r="20" spans="1:113" s="110" customFormat="1" x14ac:dyDescent="0.2">
      <c r="A20" s="30" t="s">
        <v>4</v>
      </c>
      <c r="B20" s="96"/>
      <c r="C20" s="97"/>
      <c r="D20" s="97"/>
      <c r="E20" s="97"/>
      <c r="F20" s="98"/>
      <c r="G20" s="99"/>
      <c r="H20" s="100"/>
      <c r="I20" s="101"/>
      <c r="J20" s="102"/>
      <c r="K20" s="22"/>
      <c r="L20" s="81"/>
      <c r="M20" s="82"/>
      <c r="N20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31" orientation="portrait" cellComments="atEnd" useFirstPageNumber="1" r:id="rId1"/>
  <headerFooter>
    <oddFooter>&amp;CPage &amp;P&amp;RPrint date: &amp;D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9D159-2F8A-45AF-BE01-2E4F0DF37E49}">
  <sheetPr>
    <tabColor rgb="FFFFFF00"/>
  </sheetPr>
  <dimension ref="A1:DI22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5068</v>
      </c>
      <c r="C2" s="128" t="s">
        <v>935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SUBTOTAL(9,M$7:M1009)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935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2381</v>
      </c>
      <c r="C8" s="150"/>
      <c r="D8" s="154"/>
      <c r="E8" s="51"/>
      <c r="F8" s="43" t="s">
        <v>2382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 t="s">
        <v>3</v>
      </c>
      <c r="B9" s="50"/>
      <c r="C9" s="50" t="s">
        <v>2383</v>
      </c>
      <c r="D9" s="50"/>
      <c r="E9" s="51"/>
      <c r="F9" s="53" t="s">
        <v>3988</v>
      </c>
      <c r="G9" s="54" t="s">
        <v>99</v>
      </c>
      <c r="H9" s="55"/>
      <c r="I9" s="56"/>
      <c r="J9" s="57"/>
      <c r="K9" s="58"/>
      <c r="L9" s="56"/>
      <c r="M9" s="56" t="str">
        <f t="shared" ref="M9:M18" si="0"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45.6" x14ac:dyDescent="0.2">
      <c r="A10" s="30" t="s">
        <v>3</v>
      </c>
      <c r="B10" s="50"/>
      <c r="C10" s="50" t="s">
        <v>2384</v>
      </c>
      <c r="D10" s="50"/>
      <c r="E10" s="51"/>
      <c r="F10" s="53" t="s">
        <v>2385</v>
      </c>
      <c r="G10" s="54" t="s">
        <v>68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12" x14ac:dyDescent="0.2">
      <c r="A11" s="30" t="s">
        <v>55</v>
      </c>
      <c r="B11" s="150" t="s">
        <v>2386</v>
      </c>
      <c r="C11" s="150"/>
      <c r="D11" s="154"/>
      <c r="E11" s="51"/>
      <c r="F11" s="43" t="s">
        <v>2387</v>
      </c>
      <c r="G11" s="54"/>
      <c r="H11" s="55"/>
      <c r="I11" s="56"/>
      <c r="J11" s="57"/>
      <c r="K11" s="58"/>
      <c r="L11" s="56"/>
      <c r="M11" s="56" t="str">
        <f>IF(ISNUMBER(H11),L11*H11,IF(ISNUMBER(J11),J11,IF(J11="RATE ONLY",LOWER("RATE ONLY")," ")))</f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 t="s">
        <v>3</v>
      </c>
      <c r="B12" s="50"/>
      <c r="C12" s="50" t="s">
        <v>2388</v>
      </c>
      <c r="D12" s="50"/>
      <c r="E12" s="51"/>
      <c r="F12" s="53" t="s">
        <v>3989</v>
      </c>
      <c r="G12" s="54" t="s">
        <v>2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 t="s">
        <v>3</v>
      </c>
      <c r="B13" s="50"/>
      <c r="C13" s="50" t="s">
        <v>2389</v>
      </c>
      <c r="D13" s="50"/>
      <c r="E13" s="51"/>
      <c r="F13" s="53" t="s">
        <v>3990</v>
      </c>
      <c r="G13" s="54" t="s">
        <v>99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23.4" x14ac:dyDescent="0.25">
      <c r="A14" s="30" t="s">
        <v>55</v>
      </c>
      <c r="B14" s="150" t="s">
        <v>2390</v>
      </c>
      <c r="C14" s="150"/>
      <c r="D14" s="154"/>
      <c r="E14" s="51"/>
      <c r="F14" s="43" t="s">
        <v>3991</v>
      </c>
      <c r="G14" s="54" t="s">
        <v>3902</v>
      </c>
      <c r="H14" s="55"/>
      <c r="I14" s="56"/>
      <c r="J14" s="57"/>
      <c r="K14" s="58"/>
      <c r="L14" s="56"/>
      <c r="M14" s="56" t="str">
        <f>IF(ISNUMBER(H14),L14*H14,IF(ISNUMBER(J14),J14,IF(J14="RATE ONLY",LOWER("RATE ONLY")," ")))</f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23.4" x14ac:dyDescent="0.2">
      <c r="A15" s="30" t="s">
        <v>55</v>
      </c>
      <c r="B15" s="150" t="s">
        <v>2391</v>
      </c>
      <c r="C15" s="150"/>
      <c r="D15" s="154"/>
      <c r="E15" s="51"/>
      <c r="F15" s="43" t="s">
        <v>3992</v>
      </c>
      <c r="G15" s="54" t="s">
        <v>99</v>
      </c>
      <c r="H15" s="55"/>
      <c r="I15" s="56"/>
      <c r="J15" s="57"/>
      <c r="K15" s="58"/>
      <c r="L15" s="56"/>
      <c r="M15" s="56" t="str">
        <f>IF(ISNUMBER(H15),L15*H15,IF(ISNUMBER(J15),J15,IF(J15="RATE ONLY",LOWER("RATE ONLY")," ")))</f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12" x14ac:dyDescent="0.2">
      <c r="A16" s="30" t="s">
        <v>55</v>
      </c>
      <c r="B16" s="150" t="s">
        <v>2392</v>
      </c>
      <c r="C16" s="150"/>
      <c r="D16" s="154"/>
      <c r="E16" s="51"/>
      <c r="F16" s="43" t="s">
        <v>2393</v>
      </c>
      <c r="G16" s="54"/>
      <c r="H16" s="55"/>
      <c r="I16" s="56"/>
      <c r="J16" s="57"/>
      <c r="K16" s="58"/>
      <c r="L16" s="56"/>
      <c r="M16" s="56" t="str">
        <f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22.8" x14ac:dyDescent="0.2">
      <c r="A17" s="30" t="s">
        <v>3</v>
      </c>
      <c r="B17" s="50"/>
      <c r="C17" s="50" t="s">
        <v>2394</v>
      </c>
      <c r="D17" s="50"/>
      <c r="E17" s="51"/>
      <c r="F17" s="53" t="s">
        <v>2395</v>
      </c>
      <c r="G17" s="54" t="s">
        <v>30</v>
      </c>
      <c r="H17" s="55"/>
      <c r="I17" s="56"/>
      <c r="J17" s="57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22.8" x14ac:dyDescent="0.2">
      <c r="A18" s="30" t="s">
        <v>3</v>
      </c>
      <c r="B18" s="50"/>
      <c r="C18" s="50" t="s">
        <v>2396</v>
      </c>
      <c r="D18" s="50"/>
      <c r="E18" s="51"/>
      <c r="F18" s="53" t="s">
        <v>2397</v>
      </c>
      <c r="G18" s="54" t="s">
        <v>14</v>
      </c>
      <c r="H18" s="55"/>
      <c r="I18" s="56"/>
      <c r="J18" s="57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23.4" x14ac:dyDescent="0.2">
      <c r="A19" s="30" t="s">
        <v>55</v>
      </c>
      <c r="B19" s="150" t="s">
        <v>2398</v>
      </c>
      <c r="C19" s="150"/>
      <c r="D19" s="154"/>
      <c r="E19" s="51"/>
      <c r="F19" s="43" t="s">
        <v>3993</v>
      </c>
      <c r="G19" s="54" t="s">
        <v>99</v>
      </c>
      <c r="H19" s="55"/>
      <c r="I19" s="56"/>
      <c r="J19" s="57"/>
      <c r="K19" s="58"/>
      <c r="L19" s="56"/>
      <c r="M19" s="56" t="str">
        <f>IF(ISNUMBER(H19),L19*H19,IF(ISNUMBER(J19),J19,IF(J19="RATE ONLY",LOWER("RATE ONLY")," ")))</f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0" customFormat="1" x14ac:dyDescent="0.2">
      <c r="A20" s="30" t="s">
        <v>4</v>
      </c>
      <c r="B20" s="83"/>
      <c r="C20" s="84"/>
      <c r="D20" s="84"/>
      <c r="E20" s="84"/>
      <c r="F20" s="85"/>
      <c r="G20" s="86"/>
      <c r="H20" s="87"/>
      <c r="I20" s="88"/>
      <c r="J20" s="89"/>
      <c r="K20" s="22"/>
      <c r="L20" s="67"/>
      <c r="M20" s="68"/>
      <c r="N20" s="109"/>
    </row>
    <row r="21" spans="1:113" s="110" customFormat="1" ht="12" x14ac:dyDescent="0.2">
      <c r="A21" s="30" t="s">
        <v>4</v>
      </c>
      <c r="B21" s="90" t="s">
        <v>3857</v>
      </c>
      <c r="C21" s="91"/>
      <c r="D21" s="91"/>
      <c r="E21" s="91"/>
      <c r="F21" s="92"/>
      <c r="G21" s="30"/>
      <c r="H21" s="93"/>
      <c r="I21" s="94"/>
      <c r="J21" s="95"/>
      <c r="K21" s="22"/>
      <c r="L21" s="72"/>
      <c r="M21" s="73">
        <f>SUBTOTAL(9,M$11:M19)</f>
        <v>0</v>
      </c>
      <c r="N21" s="109"/>
    </row>
    <row r="22" spans="1:113" s="110" customFormat="1" x14ac:dyDescent="0.2">
      <c r="A22" s="30" t="s">
        <v>4</v>
      </c>
      <c r="B22" s="96"/>
      <c r="C22" s="97"/>
      <c r="D22" s="97"/>
      <c r="E22" s="97"/>
      <c r="F22" s="98"/>
      <c r="G22" s="99"/>
      <c r="H22" s="100"/>
      <c r="I22" s="101"/>
      <c r="J22" s="102"/>
      <c r="K22" s="22"/>
      <c r="L22" s="81"/>
      <c r="M22" s="82"/>
      <c r="N22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32" orientation="portrait" cellComments="atEnd" useFirstPageNumber="1" r:id="rId1"/>
  <headerFooter>
    <oddFooter>&amp;CPage &amp;P&amp;RPrint date: &amp;D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4DE60-6B7D-440D-AB66-207F8692F7B3}">
  <sheetPr>
    <tabColor rgb="FFFF0000"/>
  </sheetPr>
  <dimension ref="A1:DI44"/>
  <sheetViews>
    <sheetView view="pageBreakPreview" zoomScaleNormal="75" zoomScaleSheetLayoutView="100" workbookViewId="0">
      <pane ySplit="6" topLeftCell="A7" activePane="bottomLeft" state="frozenSplit"/>
      <selection activeCell="T95" sqref="T95"/>
      <selection pane="bottomLeft" activeCell="T95" sqref="T95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9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5070</v>
      </c>
      <c r="C2" s="128" t="s">
        <v>936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SUBTOTAL(9,M$7:M1031)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936</v>
      </c>
      <c r="G7" s="44"/>
      <c r="H7" s="45"/>
      <c r="I7" s="46"/>
      <c r="J7" s="47"/>
      <c r="K7" s="48"/>
      <c r="L7" s="49"/>
      <c r="M7" s="46"/>
    </row>
    <row r="8" spans="1:113" s="112" customFormat="1" ht="24" x14ac:dyDescent="0.2">
      <c r="A8" s="30" t="s">
        <v>55</v>
      </c>
      <c r="B8" s="150" t="s">
        <v>2433</v>
      </c>
      <c r="C8" s="150"/>
      <c r="D8" s="154"/>
      <c r="E8" s="51"/>
      <c r="F8" s="43" t="s">
        <v>3972</v>
      </c>
      <c r="G8" s="54"/>
      <c r="H8" s="55"/>
      <c r="I8" s="56"/>
      <c r="J8" s="57"/>
      <c r="K8" s="58"/>
      <c r="L8" s="56"/>
      <c r="M8" s="56" t="str">
        <f t="shared" ref="M8:M31" si="0"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 t="s">
        <v>3</v>
      </c>
      <c r="B9" s="50"/>
      <c r="C9" s="50" t="s">
        <v>2434</v>
      </c>
      <c r="D9" s="50"/>
      <c r="E9" s="51"/>
      <c r="F9" s="53" t="s">
        <v>2435</v>
      </c>
      <c r="G9" s="54" t="s">
        <v>2</v>
      </c>
      <c r="H9" s="55"/>
      <c r="I9" s="56"/>
      <c r="J9" s="57"/>
      <c r="K9" s="58"/>
      <c r="L9" s="56"/>
      <c r="M9" s="56" t="str">
        <f t="shared" si="0"/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 t="s">
        <v>3</v>
      </c>
      <c r="B10" s="50"/>
      <c r="C10" s="50" t="s">
        <v>2436</v>
      </c>
      <c r="D10" s="50"/>
      <c r="E10" s="51"/>
      <c r="F10" s="53" t="s">
        <v>2437</v>
      </c>
      <c r="G10" s="54" t="s">
        <v>2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12" x14ac:dyDescent="0.2">
      <c r="A11" s="30" t="s">
        <v>55</v>
      </c>
      <c r="B11" s="150" t="s">
        <v>2438</v>
      </c>
      <c r="C11" s="150"/>
      <c r="D11" s="154"/>
      <c r="E11" s="51"/>
      <c r="F11" s="43" t="s">
        <v>3973</v>
      </c>
      <c r="G11" s="54" t="s">
        <v>99</v>
      </c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23.4" x14ac:dyDescent="0.2">
      <c r="A12" s="30" t="s">
        <v>55</v>
      </c>
      <c r="B12" s="150" t="s">
        <v>2439</v>
      </c>
      <c r="C12" s="150"/>
      <c r="D12" s="154"/>
      <c r="E12" s="51"/>
      <c r="F12" s="43" t="s">
        <v>3974</v>
      </c>
      <c r="G12" s="54" t="s">
        <v>99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12" x14ac:dyDescent="0.2">
      <c r="A13" s="30" t="s">
        <v>55</v>
      </c>
      <c r="B13" s="150" t="s">
        <v>2440</v>
      </c>
      <c r="C13" s="150"/>
      <c r="D13" s="154"/>
      <c r="E13" s="51"/>
      <c r="F13" s="43" t="s">
        <v>2441</v>
      </c>
      <c r="G13" s="54" t="s">
        <v>2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12" x14ac:dyDescent="0.2">
      <c r="A14" s="30" t="s">
        <v>55</v>
      </c>
      <c r="B14" s="150" t="s">
        <v>2442</v>
      </c>
      <c r="C14" s="150"/>
      <c r="D14" s="154"/>
      <c r="E14" s="51"/>
      <c r="F14" s="43" t="s">
        <v>3975</v>
      </c>
      <c r="G14" s="54" t="s">
        <v>2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12" x14ac:dyDescent="0.2">
      <c r="A15" s="30" t="s">
        <v>55</v>
      </c>
      <c r="B15" s="150" t="s">
        <v>2443</v>
      </c>
      <c r="C15" s="150"/>
      <c r="D15" s="154"/>
      <c r="E15" s="51"/>
      <c r="F15" s="43" t="s">
        <v>3693</v>
      </c>
      <c r="G15" s="54"/>
      <c r="H15" s="55"/>
      <c r="I15" s="56"/>
      <c r="J15" s="57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x14ac:dyDescent="0.2">
      <c r="A16" s="30" t="s">
        <v>3</v>
      </c>
      <c r="B16" s="50"/>
      <c r="C16" s="50" t="s">
        <v>2444</v>
      </c>
      <c r="D16" s="50"/>
      <c r="E16" s="51"/>
      <c r="F16" s="53" t="s">
        <v>3976</v>
      </c>
      <c r="G16" s="54" t="s">
        <v>2</v>
      </c>
      <c r="H16" s="55"/>
      <c r="I16" s="56"/>
      <c r="J16" s="57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 t="s">
        <v>3</v>
      </c>
      <c r="B17" s="50"/>
      <c r="C17" s="50" t="s">
        <v>2445</v>
      </c>
      <c r="D17" s="50"/>
      <c r="E17" s="51"/>
      <c r="F17" s="53" t="s">
        <v>2446</v>
      </c>
      <c r="G17" s="54" t="s">
        <v>99</v>
      </c>
      <c r="H17" s="55"/>
      <c r="I17" s="56"/>
      <c r="J17" s="57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24" x14ac:dyDescent="0.2">
      <c r="A18" s="30" t="s">
        <v>55</v>
      </c>
      <c r="B18" s="150" t="s">
        <v>2447</v>
      </c>
      <c r="C18" s="150"/>
      <c r="D18" s="154"/>
      <c r="E18" s="51"/>
      <c r="F18" s="43" t="s">
        <v>3977</v>
      </c>
      <c r="G18" s="54"/>
      <c r="H18" s="55"/>
      <c r="I18" s="56"/>
      <c r="J18" s="57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x14ac:dyDescent="0.2">
      <c r="A19" s="30" t="s">
        <v>3</v>
      </c>
      <c r="B19" s="50"/>
      <c r="C19" s="50" t="s">
        <v>2448</v>
      </c>
      <c r="D19" s="50"/>
      <c r="E19" s="51"/>
      <c r="F19" s="53" t="s">
        <v>2449</v>
      </c>
      <c r="G19" s="54" t="s">
        <v>99</v>
      </c>
      <c r="H19" s="55"/>
      <c r="I19" s="56"/>
      <c r="J19" s="57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x14ac:dyDescent="0.2">
      <c r="A20" s="30" t="s">
        <v>3</v>
      </c>
      <c r="B20" s="50"/>
      <c r="C20" s="50" t="s">
        <v>2450</v>
      </c>
      <c r="D20" s="50"/>
      <c r="E20" s="51"/>
      <c r="F20" s="53" t="s">
        <v>2451</v>
      </c>
      <c r="G20" s="54" t="s">
        <v>99</v>
      </c>
      <c r="H20" s="55"/>
      <c r="I20" s="56"/>
      <c r="J20" s="57"/>
      <c r="K20" s="58"/>
      <c r="L20" s="56"/>
      <c r="M20" s="56" t="str">
        <f t="shared" si="0"/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x14ac:dyDescent="0.2">
      <c r="A21" s="30" t="s">
        <v>3</v>
      </c>
      <c r="B21" s="50"/>
      <c r="C21" s="50" t="s">
        <v>2452</v>
      </c>
      <c r="D21" s="50"/>
      <c r="E21" s="51"/>
      <c r="F21" s="53" t="s">
        <v>2453</v>
      </c>
      <c r="G21" s="54" t="s">
        <v>99</v>
      </c>
      <c r="H21" s="55"/>
      <c r="I21" s="56"/>
      <c r="J21" s="57"/>
      <c r="K21" s="58"/>
      <c r="L21" s="56"/>
      <c r="M21" s="56" t="str">
        <f t="shared" si="0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 t="s">
        <v>3</v>
      </c>
      <c r="B22" s="50"/>
      <c r="C22" s="50" t="s">
        <v>2454</v>
      </c>
      <c r="D22" s="50"/>
      <c r="E22" s="51"/>
      <c r="F22" s="53" t="s">
        <v>2455</v>
      </c>
      <c r="G22" s="54" t="s">
        <v>99</v>
      </c>
      <c r="H22" s="55"/>
      <c r="I22" s="56"/>
      <c r="J22" s="57"/>
      <c r="K22" s="58"/>
      <c r="L22" s="56"/>
      <c r="M22" s="56" t="str">
        <f t="shared" si="0"/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t="23.4" x14ac:dyDescent="0.25">
      <c r="A23" s="30" t="s">
        <v>55</v>
      </c>
      <c r="B23" s="150" t="s">
        <v>2456</v>
      </c>
      <c r="C23" s="150"/>
      <c r="D23" s="154"/>
      <c r="E23" s="51"/>
      <c r="F23" s="43" t="s">
        <v>3978</v>
      </c>
      <c r="G23" s="54" t="s">
        <v>3943</v>
      </c>
      <c r="H23" s="55"/>
      <c r="I23" s="56"/>
      <c r="J23" s="57"/>
      <c r="K23" s="58"/>
      <c r="L23" s="56"/>
      <c r="M23" s="56" t="str">
        <f t="shared" si="0"/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t="23.4" x14ac:dyDescent="0.2">
      <c r="A24" s="30" t="s">
        <v>55</v>
      </c>
      <c r="B24" s="150" t="s">
        <v>2457</v>
      </c>
      <c r="C24" s="150"/>
      <c r="D24" s="154"/>
      <c r="E24" s="51"/>
      <c r="F24" s="43" t="s">
        <v>3979</v>
      </c>
      <c r="G24" s="54" t="s">
        <v>99</v>
      </c>
      <c r="H24" s="55"/>
      <c r="I24" s="56"/>
      <c r="J24" s="57"/>
      <c r="K24" s="58"/>
      <c r="L24" s="56"/>
      <c r="M24" s="56" t="str">
        <f t="shared" si="0"/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ht="12" x14ac:dyDescent="0.2">
      <c r="A25" s="30" t="s">
        <v>55</v>
      </c>
      <c r="B25" s="150" t="s">
        <v>2458</v>
      </c>
      <c r="C25" s="150"/>
      <c r="D25" s="154"/>
      <c r="E25" s="51"/>
      <c r="F25" s="43" t="s">
        <v>2459</v>
      </c>
      <c r="G25" s="54"/>
      <c r="H25" s="55"/>
      <c r="I25" s="56"/>
      <c r="J25" s="57"/>
      <c r="K25" s="58"/>
      <c r="L25" s="56"/>
      <c r="M25" s="56" t="str">
        <f t="shared" si="0"/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x14ac:dyDescent="0.2">
      <c r="A26" s="30" t="s">
        <v>56</v>
      </c>
      <c r="B26" s="155"/>
      <c r="C26" s="155" t="s">
        <v>2460</v>
      </c>
      <c r="D26" s="154"/>
      <c r="E26" s="51"/>
      <c r="F26" s="31" t="s">
        <v>2461</v>
      </c>
      <c r="G26" s="54"/>
      <c r="H26" s="55"/>
      <c r="I26" s="56"/>
      <c r="J26" s="57"/>
      <c r="K26" s="58"/>
      <c r="L26" s="56"/>
      <c r="M26" s="56" t="str">
        <f t="shared" si="0"/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x14ac:dyDescent="0.2">
      <c r="A27" s="30" t="s">
        <v>3</v>
      </c>
      <c r="B27" s="50"/>
      <c r="C27" s="50"/>
      <c r="D27" s="50" t="s">
        <v>3850</v>
      </c>
      <c r="E27" s="51"/>
      <c r="F27" s="138" t="s">
        <v>5071</v>
      </c>
      <c r="G27" s="54" t="s">
        <v>2</v>
      </c>
      <c r="H27" s="55"/>
      <c r="I27" s="56"/>
      <c r="J27" s="57"/>
      <c r="K27" s="58"/>
      <c r="L27" s="56"/>
      <c r="M27" s="56" t="str">
        <f t="shared" si="0"/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x14ac:dyDescent="0.2">
      <c r="A28" s="30" t="s">
        <v>3</v>
      </c>
      <c r="B28" s="50"/>
      <c r="C28" s="50"/>
      <c r="D28" s="50" t="s">
        <v>3851</v>
      </c>
      <c r="E28" s="51"/>
      <c r="F28" s="138" t="s">
        <v>5071</v>
      </c>
      <c r="G28" s="54" t="s">
        <v>99</v>
      </c>
      <c r="H28" s="55"/>
      <c r="I28" s="56"/>
      <c r="J28" s="57"/>
      <c r="K28" s="58"/>
      <c r="L28" s="56"/>
      <c r="M28" s="56" t="str">
        <f t="shared" si="0"/>
        <v xml:space="preserve"> 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x14ac:dyDescent="0.2">
      <c r="A29" s="30" t="s">
        <v>56</v>
      </c>
      <c r="B29" s="155"/>
      <c r="C29" s="155" t="s">
        <v>2462</v>
      </c>
      <c r="D29" s="154"/>
      <c r="E29" s="51"/>
      <c r="F29" s="31" t="s">
        <v>2463</v>
      </c>
      <c r="G29" s="54"/>
      <c r="H29" s="55"/>
      <c r="I29" s="56"/>
      <c r="J29" s="57"/>
      <c r="K29" s="58"/>
      <c r="L29" s="56"/>
      <c r="M29" s="56" t="str">
        <f t="shared" si="0"/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x14ac:dyDescent="0.2">
      <c r="A30" s="30" t="s">
        <v>3</v>
      </c>
      <c r="B30" s="50"/>
      <c r="C30" s="50"/>
      <c r="D30" s="50" t="s">
        <v>3850</v>
      </c>
      <c r="E30" s="51"/>
      <c r="F30" s="138" t="s">
        <v>5071</v>
      </c>
      <c r="G30" s="54" t="s">
        <v>2</v>
      </c>
      <c r="H30" s="55"/>
      <c r="I30" s="56"/>
      <c r="J30" s="57"/>
      <c r="K30" s="58"/>
      <c r="L30" s="56"/>
      <c r="M30" s="56" t="str">
        <f t="shared" si="0"/>
        <v xml:space="preserve"> 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x14ac:dyDescent="0.2">
      <c r="A31" s="30" t="s">
        <v>3</v>
      </c>
      <c r="B31" s="50"/>
      <c r="C31" s="50"/>
      <c r="D31" s="50" t="s">
        <v>3851</v>
      </c>
      <c r="E31" s="51"/>
      <c r="F31" s="138" t="s">
        <v>5071</v>
      </c>
      <c r="G31" s="54" t="s">
        <v>99</v>
      </c>
      <c r="H31" s="55"/>
      <c r="I31" s="56"/>
      <c r="J31" s="57"/>
      <c r="K31" s="58"/>
      <c r="L31" s="56"/>
      <c r="M31" s="56" t="str">
        <f t="shared" si="0"/>
        <v xml:space="preserve"> </v>
      </c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ht="23.4" x14ac:dyDescent="0.2">
      <c r="A32" s="30" t="s">
        <v>55</v>
      </c>
      <c r="B32" s="150" t="s">
        <v>2464</v>
      </c>
      <c r="C32" s="150"/>
      <c r="D32" s="154"/>
      <c r="E32" s="51"/>
      <c r="F32" s="43" t="s">
        <v>3980</v>
      </c>
      <c r="G32" s="54" t="s">
        <v>99</v>
      </c>
      <c r="H32" s="55"/>
      <c r="I32" s="56"/>
      <c r="J32" s="57"/>
      <c r="K32" s="58"/>
      <c r="L32" s="56"/>
      <c r="M32" s="56" t="str">
        <f t="shared" ref="M32:M37" si="1">IF(ISNUMBER(H32),L32*H32,IF(ISNUMBER(J32),J32,IF(J32="RATE ONLY",LOWER("RATE ONLY")," ")))</f>
        <v xml:space="preserve"> 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ht="23.4" x14ac:dyDescent="0.25">
      <c r="A33" s="30" t="s">
        <v>55</v>
      </c>
      <c r="B33" s="150" t="s">
        <v>2465</v>
      </c>
      <c r="C33" s="150"/>
      <c r="D33" s="154"/>
      <c r="E33" s="51"/>
      <c r="F33" s="43" t="s">
        <v>3981</v>
      </c>
      <c r="G33" s="54" t="s">
        <v>3902</v>
      </c>
      <c r="H33" s="55"/>
      <c r="I33" s="56"/>
      <c r="J33" s="57"/>
      <c r="K33" s="58"/>
      <c r="L33" s="56"/>
      <c r="M33" s="56" t="str">
        <f t="shared" si="1"/>
        <v xml:space="preserve"> 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ht="24" x14ac:dyDescent="0.2">
      <c r="A34" s="30" t="s">
        <v>55</v>
      </c>
      <c r="B34" s="150" t="s">
        <v>2466</v>
      </c>
      <c r="C34" s="150"/>
      <c r="D34" s="154"/>
      <c r="E34" s="51"/>
      <c r="F34" s="43" t="s">
        <v>3982</v>
      </c>
      <c r="G34" s="54" t="s">
        <v>2</v>
      </c>
      <c r="H34" s="55"/>
      <c r="I34" s="56"/>
      <c r="J34" s="57"/>
      <c r="K34" s="58"/>
      <c r="L34" s="56"/>
      <c r="M34" s="56" t="str">
        <f t="shared" si="1"/>
        <v xml:space="preserve"> 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ht="23.4" x14ac:dyDescent="0.25">
      <c r="A35" s="30" t="s">
        <v>55</v>
      </c>
      <c r="B35" s="150" t="s">
        <v>2467</v>
      </c>
      <c r="C35" s="150"/>
      <c r="D35" s="154"/>
      <c r="E35" s="51"/>
      <c r="F35" s="43" t="s">
        <v>3983</v>
      </c>
      <c r="G35" s="54" t="s">
        <v>3943</v>
      </c>
      <c r="H35" s="55"/>
      <c r="I35" s="56"/>
      <c r="J35" s="57"/>
      <c r="K35" s="58"/>
      <c r="L35" s="56"/>
      <c r="M35" s="56" t="str">
        <f t="shared" si="1"/>
        <v xml:space="preserve"> </v>
      </c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ht="23.4" x14ac:dyDescent="0.2">
      <c r="A36" s="30" t="s">
        <v>55</v>
      </c>
      <c r="B36" s="150" t="s">
        <v>2468</v>
      </c>
      <c r="C36" s="150"/>
      <c r="D36" s="154"/>
      <c r="E36" s="51"/>
      <c r="F36" s="43" t="s">
        <v>3984</v>
      </c>
      <c r="G36" s="54" t="s">
        <v>2</v>
      </c>
      <c r="H36" s="55"/>
      <c r="I36" s="56"/>
      <c r="J36" s="57"/>
      <c r="K36" s="58"/>
      <c r="L36" s="56"/>
      <c r="M36" s="56" t="str">
        <f t="shared" si="1"/>
        <v xml:space="preserve"> </v>
      </c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ht="12" x14ac:dyDescent="0.2">
      <c r="A37" s="30" t="s">
        <v>55</v>
      </c>
      <c r="B37" s="150" t="s">
        <v>2469</v>
      </c>
      <c r="C37" s="150"/>
      <c r="D37" s="154"/>
      <c r="E37" s="51"/>
      <c r="F37" s="43" t="s">
        <v>2470</v>
      </c>
      <c r="G37" s="54"/>
      <c r="H37" s="55"/>
      <c r="I37" s="56"/>
      <c r="J37" s="57"/>
      <c r="K37" s="58"/>
      <c r="L37" s="56"/>
      <c r="M37" s="56" t="str">
        <f t="shared" si="1"/>
        <v xml:space="preserve"> </v>
      </c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ht="34.200000000000003" x14ac:dyDescent="0.2">
      <c r="A38" s="30" t="s">
        <v>3</v>
      </c>
      <c r="B38" s="50"/>
      <c r="C38" s="50" t="s">
        <v>2471</v>
      </c>
      <c r="D38" s="50"/>
      <c r="E38" s="51"/>
      <c r="F38" s="53" t="s">
        <v>3985</v>
      </c>
      <c r="G38" s="54" t="s">
        <v>2</v>
      </c>
      <c r="H38" s="55"/>
      <c r="I38" s="56"/>
      <c r="J38" s="57"/>
      <c r="K38" s="58"/>
      <c r="L38" s="56"/>
      <c r="M38" s="56" t="str">
        <f>IF(ISNUMBER(H38),L38*H38,IF(ISNUMBER(J38),J38,IF(J38="RATE ONLY",LOWER("RATE ONLY")," ")))</f>
        <v xml:space="preserve"> </v>
      </c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ht="24" x14ac:dyDescent="0.2">
      <c r="A39" s="30" t="s">
        <v>55</v>
      </c>
      <c r="B39" s="150" t="s">
        <v>2472</v>
      </c>
      <c r="C39" s="150"/>
      <c r="D39" s="154"/>
      <c r="E39" s="51"/>
      <c r="F39" s="43" t="s">
        <v>2473</v>
      </c>
      <c r="G39" s="54"/>
      <c r="H39" s="55"/>
      <c r="I39" s="56"/>
      <c r="J39" s="57"/>
      <c r="K39" s="58"/>
      <c r="L39" s="56"/>
      <c r="M39" s="56" t="str">
        <f>IF(ISNUMBER(H39),L39*H39,IF(ISNUMBER(J39),J39,IF(J39="RATE ONLY",LOWER("RATE ONLY")," ")))</f>
        <v xml:space="preserve"> </v>
      </c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x14ac:dyDescent="0.2">
      <c r="A40" s="30" t="s">
        <v>3</v>
      </c>
      <c r="B40" s="50"/>
      <c r="C40" s="50" t="s">
        <v>2474</v>
      </c>
      <c r="D40" s="50"/>
      <c r="E40" s="51"/>
      <c r="F40" s="53" t="s">
        <v>2475</v>
      </c>
      <c r="G40" s="54" t="s">
        <v>99</v>
      </c>
      <c r="H40" s="55"/>
      <c r="I40" s="56"/>
      <c r="J40" s="57"/>
      <c r="K40" s="58"/>
      <c r="L40" s="56"/>
      <c r="M40" s="56" t="str">
        <f>IF(ISNUMBER(H40),L40*H40,IF(ISNUMBER(J40),J40,IF(J40="RATE ONLY",LOWER("RATE ONLY")," ")))</f>
        <v xml:space="preserve"> 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x14ac:dyDescent="0.2">
      <c r="A41" s="30" t="s">
        <v>3</v>
      </c>
      <c r="B41" s="50"/>
      <c r="C41" s="50" t="s">
        <v>2476</v>
      </c>
      <c r="D41" s="50"/>
      <c r="E41" s="51"/>
      <c r="F41" s="53" t="s">
        <v>2477</v>
      </c>
      <c r="G41" s="54" t="s">
        <v>99</v>
      </c>
      <c r="H41" s="55"/>
      <c r="I41" s="56"/>
      <c r="J41" s="57"/>
      <c r="K41" s="58"/>
      <c r="L41" s="56"/>
      <c r="M41" s="56" t="str">
        <f>IF(ISNUMBER(H41),L41*H41,IF(ISNUMBER(J41),J41,IF(J41="RATE ONLY",LOWER("RATE ONLY")," ")))</f>
        <v xml:space="preserve"> </v>
      </c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0" customFormat="1" x14ac:dyDescent="0.2">
      <c r="A42" s="30" t="s">
        <v>4</v>
      </c>
      <c r="B42" s="83"/>
      <c r="C42" s="84"/>
      <c r="D42" s="84"/>
      <c r="E42" s="84"/>
      <c r="F42" s="85"/>
      <c r="G42" s="86"/>
      <c r="H42" s="87"/>
      <c r="I42" s="88"/>
      <c r="J42" s="89"/>
      <c r="K42" s="22"/>
      <c r="L42" s="67"/>
      <c r="M42" s="68"/>
      <c r="N42" s="109"/>
    </row>
    <row r="43" spans="1:113" s="110" customFormat="1" ht="12" x14ac:dyDescent="0.2">
      <c r="A43" s="30" t="s">
        <v>4</v>
      </c>
      <c r="B43" s="90" t="s">
        <v>3857</v>
      </c>
      <c r="C43" s="91"/>
      <c r="D43" s="91"/>
      <c r="E43" s="91"/>
      <c r="F43" s="92"/>
      <c r="G43" s="30"/>
      <c r="H43" s="93"/>
      <c r="I43" s="94"/>
      <c r="J43" s="95"/>
      <c r="K43" s="22"/>
      <c r="L43" s="72"/>
      <c r="M43" s="73">
        <f>SUBTOTAL(9,M$11:M41)</f>
        <v>0</v>
      </c>
      <c r="N43" s="109"/>
    </row>
    <row r="44" spans="1:113" s="110" customFormat="1" x14ac:dyDescent="0.2">
      <c r="A44" s="30" t="s">
        <v>4</v>
      </c>
      <c r="B44" s="96"/>
      <c r="C44" s="97"/>
      <c r="D44" s="97"/>
      <c r="E44" s="97"/>
      <c r="F44" s="98"/>
      <c r="G44" s="99"/>
      <c r="H44" s="100"/>
      <c r="I44" s="101"/>
      <c r="J44" s="102"/>
      <c r="K44" s="22"/>
      <c r="L44" s="81"/>
      <c r="M44" s="82"/>
      <c r="N44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35" orientation="portrait" cellComments="atEnd" useFirstPageNumber="1" r:id="rId1"/>
  <headerFooter>
    <oddFooter>&amp;CPage &amp;P&amp;RPrint date: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rgb="FFFF0000"/>
  </sheetPr>
  <dimension ref="A1:DE251"/>
  <sheetViews>
    <sheetView view="pageBreakPreview" topLeftCell="B1" zoomScaleNormal="75" zoomScaleSheetLayoutView="100" workbookViewId="0">
      <pane xSplit="7" ySplit="7" topLeftCell="I8" activePane="bottomRight" state="frozenSplit"/>
      <selection activeCell="L17" sqref="L17"/>
      <selection pane="topRight" activeCell="L17" sqref="L17"/>
      <selection pane="bottomLeft" activeCell="L17" sqref="L17"/>
      <selection pane="bottomRight" activeCell="I25" sqref="I25"/>
    </sheetView>
  </sheetViews>
  <sheetFormatPr defaultColWidth="9.109375" defaultRowHeight="11.4" x14ac:dyDescent="0.2"/>
  <cols>
    <col min="1" max="1" width="10.44140625" style="113" hidden="1" customWidth="1"/>
    <col min="2" max="2" width="8.33203125" style="252" customWidth="1"/>
    <col min="3" max="3" width="8.6640625" style="252" customWidth="1"/>
    <col min="4" max="4" width="3.33203125" style="252" customWidth="1"/>
    <col min="5" max="5" width="3.33203125" style="253" customWidth="1"/>
    <col min="6" max="6" width="34.6640625" style="254" customWidth="1"/>
    <col min="7" max="7" width="9.6640625" style="117" customWidth="1"/>
    <col min="8" max="8" width="8.6640625" style="117" customWidth="1"/>
    <col min="9" max="9" width="9.6640625" style="255" customWidth="1"/>
    <col min="10" max="10" width="10.6640625" style="255" customWidth="1"/>
    <col min="11" max="109" width="9.109375" style="116"/>
    <col min="110" max="16384" width="9.109375" style="117"/>
  </cols>
  <sheetData>
    <row r="1" spans="1:109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</row>
    <row r="2" spans="1:109" s="108" customFormat="1" ht="12" x14ac:dyDescent="0.25">
      <c r="A2" s="127" t="s">
        <v>5</v>
      </c>
      <c r="B2" s="128" t="s">
        <v>4428</v>
      </c>
      <c r="C2" s="128" t="s">
        <v>328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</row>
    <row r="3" spans="1:109" s="108" customFormat="1" ht="12" x14ac:dyDescent="0.25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</row>
    <row r="4" spans="1:109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</row>
    <row r="5" spans="1:109" s="110" customFormat="1" ht="12" x14ac:dyDescent="0.2">
      <c r="A5" s="30" t="s">
        <v>6</v>
      </c>
      <c r="B5" s="204" t="s">
        <v>54</v>
      </c>
      <c r="C5" s="205"/>
      <c r="D5" s="205"/>
      <c r="E5" s="206"/>
      <c r="F5" s="207" t="s">
        <v>46</v>
      </c>
      <c r="G5" s="207" t="s">
        <v>47</v>
      </c>
      <c r="H5" s="208" t="s">
        <v>3848</v>
      </c>
      <c r="I5" s="208" t="s">
        <v>49</v>
      </c>
      <c r="J5" s="208" t="s">
        <v>3849</v>
      </c>
    </row>
    <row r="6" spans="1:109" s="110" customFormat="1" ht="12" x14ac:dyDescent="0.2">
      <c r="A6" s="30" t="s">
        <v>6</v>
      </c>
      <c r="B6" s="209"/>
      <c r="C6" s="210"/>
      <c r="D6" s="210"/>
      <c r="E6" s="211"/>
      <c r="F6" s="212"/>
      <c r="G6" s="212"/>
      <c r="H6" s="213"/>
      <c r="I6" s="213"/>
      <c r="J6" s="213"/>
    </row>
    <row r="7" spans="1:109" s="110" customFormat="1" ht="24" hidden="1" x14ac:dyDescent="0.2">
      <c r="A7" s="30"/>
      <c r="B7" s="237"/>
      <c r="C7" s="237"/>
      <c r="D7" s="237"/>
      <c r="E7" s="237"/>
      <c r="F7" s="43" t="s">
        <v>328</v>
      </c>
      <c r="G7" s="256"/>
      <c r="H7" s="217"/>
      <c r="I7" s="257"/>
      <c r="J7" s="258"/>
    </row>
    <row r="8" spans="1:109" ht="24" x14ac:dyDescent="0.2">
      <c r="A8" s="30" t="s">
        <v>55</v>
      </c>
      <c r="B8" s="232" t="s">
        <v>5270</v>
      </c>
      <c r="C8" s="233"/>
      <c r="D8" s="234"/>
      <c r="E8" s="235"/>
      <c r="F8" s="43" t="s">
        <v>3561</v>
      </c>
      <c r="G8" s="236"/>
      <c r="H8" s="214"/>
      <c r="I8" s="215"/>
      <c r="J8" s="216"/>
    </row>
    <row r="9" spans="1:109" x14ac:dyDescent="0.2">
      <c r="A9" s="30"/>
      <c r="B9" s="237"/>
      <c r="C9" s="238"/>
      <c r="D9" s="234"/>
      <c r="E9" s="238"/>
      <c r="F9" s="53"/>
      <c r="G9" s="239"/>
      <c r="H9" s="217"/>
      <c r="I9" s="218"/>
      <c r="J9" s="219"/>
    </row>
    <row r="10" spans="1:109" x14ac:dyDescent="0.2">
      <c r="A10" s="30" t="s">
        <v>56</v>
      </c>
      <c r="B10" s="240"/>
      <c r="C10" s="233" t="s">
        <v>329</v>
      </c>
      <c r="D10" s="234"/>
      <c r="E10" s="235"/>
      <c r="F10" s="53" t="s">
        <v>330</v>
      </c>
      <c r="G10" s="236" t="s">
        <v>68</v>
      </c>
      <c r="H10" s="214">
        <v>1</v>
      </c>
      <c r="I10" s="56"/>
      <c r="J10" s="216">
        <f>IF(ISNUMBER(H10),H10*I10,IF(H10="-","rate only"," "))</f>
        <v>0</v>
      </c>
    </row>
    <row r="11" spans="1:109" x14ac:dyDescent="0.2">
      <c r="A11" s="30"/>
      <c r="B11" s="237"/>
      <c r="C11" s="238"/>
      <c r="D11" s="234"/>
      <c r="E11" s="238"/>
      <c r="F11" s="53"/>
      <c r="G11" s="239"/>
      <c r="H11" s="217"/>
      <c r="I11" s="218"/>
      <c r="J11" s="219"/>
    </row>
    <row r="12" spans="1:109" ht="22.8" x14ac:dyDescent="0.2">
      <c r="A12" s="30" t="s">
        <v>59</v>
      </c>
      <c r="B12" s="240"/>
      <c r="C12" s="233" t="s">
        <v>5385</v>
      </c>
      <c r="D12" s="234"/>
      <c r="E12" s="235"/>
      <c r="F12" s="53" t="s">
        <v>331</v>
      </c>
      <c r="G12" s="236"/>
      <c r="H12" s="214"/>
      <c r="I12" s="215"/>
      <c r="J12" s="216"/>
    </row>
    <row r="13" spans="1:109" x14ac:dyDescent="0.2">
      <c r="A13" s="30"/>
      <c r="B13" s="237"/>
      <c r="C13" s="238"/>
      <c r="D13" s="234"/>
      <c r="E13" s="238"/>
      <c r="F13" s="53"/>
      <c r="G13" s="239"/>
      <c r="H13" s="217"/>
      <c r="I13" s="218"/>
      <c r="J13" s="219"/>
    </row>
    <row r="14" spans="1:109" x14ac:dyDescent="0.2">
      <c r="A14" s="30" t="s">
        <v>4371</v>
      </c>
      <c r="B14" s="240"/>
      <c r="C14" s="233"/>
      <c r="D14" s="234" t="s">
        <v>3850</v>
      </c>
      <c r="E14" s="235"/>
      <c r="F14" s="53" t="s">
        <v>4443</v>
      </c>
      <c r="G14" s="236" t="s">
        <v>30</v>
      </c>
      <c r="H14" s="214">
        <v>1</v>
      </c>
      <c r="I14" s="215">
        <v>250000</v>
      </c>
      <c r="J14" s="216">
        <f>IF(ISNUMBER(H14),H14*I14,IF(H14="-","rate only"," "))</f>
        <v>250000</v>
      </c>
    </row>
    <row r="15" spans="1:109" x14ac:dyDescent="0.2">
      <c r="A15" s="30"/>
      <c r="B15" s="237"/>
      <c r="C15" s="238"/>
      <c r="D15" s="234"/>
      <c r="E15" s="238"/>
      <c r="F15" s="53"/>
      <c r="G15" s="239"/>
      <c r="H15" s="217"/>
      <c r="I15" s="218"/>
      <c r="J15" s="219"/>
    </row>
    <row r="16" spans="1:109" x14ac:dyDescent="0.2">
      <c r="A16" s="30" t="s">
        <v>4371</v>
      </c>
      <c r="B16" s="240"/>
      <c r="C16" s="233"/>
      <c r="D16" s="234" t="s">
        <v>3851</v>
      </c>
      <c r="E16" s="235"/>
      <c r="F16" s="53" t="s">
        <v>5314</v>
      </c>
      <c r="G16" s="236" t="s">
        <v>30</v>
      </c>
      <c r="H16" s="214">
        <v>1</v>
      </c>
      <c r="I16" s="215">
        <v>1500000</v>
      </c>
      <c r="J16" s="216">
        <f>IF(ISNUMBER(H16),H16*I16,IF(H16="-","rate only"," "))</f>
        <v>1500000</v>
      </c>
    </row>
    <row r="17" spans="1:10" x14ac:dyDescent="0.2">
      <c r="A17" s="30"/>
      <c r="B17" s="237"/>
      <c r="C17" s="238"/>
      <c r="D17" s="234"/>
      <c r="E17" s="238"/>
      <c r="F17" s="53"/>
      <c r="G17" s="239"/>
      <c r="H17" s="217"/>
      <c r="I17" s="218"/>
      <c r="J17" s="219"/>
    </row>
    <row r="18" spans="1:10" hidden="1" x14ac:dyDescent="0.2">
      <c r="A18" s="30" t="s">
        <v>4371</v>
      </c>
      <c r="B18" s="259"/>
      <c r="C18" s="260"/>
      <c r="D18" s="261" t="s">
        <v>3852</v>
      </c>
      <c r="E18" s="262"/>
      <c r="F18" s="161" t="s">
        <v>4443</v>
      </c>
      <c r="G18" s="263" t="s">
        <v>30</v>
      </c>
      <c r="H18" s="264"/>
      <c r="I18" s="265"/>
      <c r="J18" s="266"/>
    </row>
    <row r="19" spans="1:10" hidden="1" x14ac:dyDescent="0.2">
      <c r="A19" s="30" t="s">
        <v>4371</v>
      </c>
      <c r="B19" s="259"/>
      <c r="C19" s="260"/>
      <c r="D19" s="261" t="s">
        <v>3853</v>
      </c>
      <c r="E19" s="262"/>
      <c r="F19" s="161" t="s">
        <v>4444</v>
      </c>
      <c r="G19" s="263" t="s">
        <v>30</v>
      </c>
      <c r="H19" s="264"/>
      <c r="I19" s="265"/>
      <c r="J19" s="266"/>
    </row>
    <row r="20" spans="1:10" hidden="1" x14ac:dyDescent="0.2">
      <c r="A20" s="30" t="s">
        <v>4371</v>
      </c>
      <c r="B20" s="259"/>
      <c r="C20" s="260"/>
      <c r="D20" s="261" t="s">
        <v>3854</v>
      </c>
      <c r="E20" s="262"/>
      <c r="F20" s="161" t="s">
        <v>5130</v>
      </c>
      <c r="G20" s="263" t="s">
        <v>30</v>
      </c>
      <c r="H20" s="264"/>
      <c r="I20" s="265"/>
      <c r="J20" s="266"/>
    </row>
    <row r="21" spans="1:10" ht="22.8" x14ac:dyDescent="0.2">
      <c r="A21" s="30" t="s">
        <v>56</v>
      </c>
      <c r="B21" s="240"/>
      <c r="C21" s="233" t="s">
        <v>5386</v>
      </c>
      <c r="D21" s="234"/>
      <c r="E21" s="235"/>
      <c r="F21" s="53" t="s">
        <v>332</v>
      </c>
      <c r="G21" s="236"/>
      <c r="H21" s="214"/>
      <c r="I21" s="215"/>
      <c r="J21" s="216"/>
    </row>
    <row r="22" spans="1:10" x14ac:dyDescent="0.2">
      <c r="A22" s="30"/>
      <c r="B22" s="237"/>
      <c r="C22" s="238"/>
      <c r="D22" s="234"/>
      <c r="E22" s="238"/>
      <c r="F22" s="53"/>
      <c r="G22" s="239"/>
      <c r="H22" s="217"/>
      <c r="I22" s="218"/>
      <c r="J22" s="219"/>
    </row>
    <row r="23" spans="1:10" x14ac:dyDescent="0.2">
      <c r="A23" s="30" t="s">
        <v>5107</v>
      </c>
      <c r="B23" s="240"/>
      <c r="C23" s="233"/>
      <c r="D23" s="234" t="s">
        <v>3850</v>
      </c>
      <c r="E23" s="235"/>
      <c r="F23" s="53" t="s">
        <v>4443</v>
      </c>
      <c r="G23" s="236" t="s">
        <v>14</v>
      </c>
      <c r="H23" s="214">
        <f>J14</f>
        <v>250000</v>
      </c>
      <c r="I23" s="196"/>
      <c r="J23" s="216">
        <f>IF(ISNUMBER(H23),H23*I23,IF(H23="-","rate only"," "))</f>
        <v>0</v>
      </c>
    </row>
    <row r="24" spans="1:10" x14ac:dyDescent="0.2">
      <c r="A24" s="30"/>
      <c r="B24" s="237"/>
      <c r="C24" s="238"/>
      <c r="D24" s="234"/>
      <c r="E24" s="238"/>
      <c r="F24" s="53"/>
      <c r="G24" s="239"/>
      <c r="H24" s="217"/>
      <c r="I24" s="218"/>
      <c r="J24" s="219"/>
    </row>
    <row r="25" spans="1:10" x14ac:dyDescent="0.2">
      <c r="A25" s="30" t="s">
        <v>5107</v>
      </c>
      <c r="B25" s="240"/>
      <c r="C25" s="233"/>
      <c r="D25" s="234" t="s">
        <v>3851</v>
      </c>
      <c r="E25" s="235"/>
      <c r="F25" s="53" t="s">
        <v>5314</v>
      </c>
      <c r="G25" s="236" t="s">
        <v>14</v>
      </c>
      <c r="H25" s="214">
        <f>J16</f>
        <v>1500000</v>
      </c>
      <c r="I25" s="196"/>
      <c r="J25" s="216">
        <f>IF(ISNUMBER(H25),H25*I25,IF(H25="-","rate only"," "))</f>
        <v>0</v>
      </c>
    </row>
    <row r="26" spans="1:10" x14ac:dyDescent="0.2">
      <c r="A26" s="30"/>
      <c r="B26" s="237"/>
      <c r="C26" s="238"/>
      <c r="D26" s="234"/>
      <c r="E26" s="238"/>
      <c r="F26" s="53"/>
      <c r="G26" s="239"/>
      <c r="H26" s="217"/>
      <c r="I26" s="218"/>
      <c r="J26" s="219"/>
    </row>
    <row r="27" spans="1:10" hidden="1" x14ac:dyDescent="0.2">
      <c r="A27" s="30" t="s">
        <v>5107</v>
      </c>
      <c r="B27" s="259"/>
      <c r="C27" s="260"/>
      <c r="D27" s="261" t="s">
        <v>3852</v>
      </c>
      <c r="E27" s="262"/>
      <c r="F27" s="161" t="s">
        <v>4443</v>
      </c>
      <c r="G27" s="263"/>
      <c r="H27" s="264"/>
      <c r="I27" s="265"/>
      <c r="J27" s="266"/>
    </row>
    <row r="28" spans="1:10" hidden="1" x14ac:dyDescent="0.2">
      <c r="A28" s="30" t="s">
        <v>5107</v>
      </c>
      <c r="B28" s="259"/>
      <c r="C28" s="260"/>
      <c r="D28" s="261" t="s">
        <v>3853</v>
      </c>
      <c r="E28" s="262"/>
      <c r="F28" s="161" t="s">
        <v>4444</v>
      </c>
      <c r="G28" s="263"/>
      <c r="H28" s="264"/>
      <c r="I28" s="265"/>
      <c r="J28" s="266"/>
    </row>
    <row r="29" spans="1:10" hidden="1" x14ac:dyDescent="0.2">
      <c r="A29" s="30" t="s">
        <v>5107</v>
      </c>
      <c r="B29" s="259"/>
      <c r="C29" s="260"/>
      <c r="D29" s="261" t="s">
        <v>3854</v>
      </c>
      <c r="E29" s="262"/>
      <c r="F29" s="161" t="s">
        <v>5130</v>
      </c>
      <c r="G29" s="263"/>
      <c r="H29" s="264"/>
      <c r="I29" s="265"/>
      <c r="J29" s="266"/>
    </row>
    <row r="30" spans="1:10" ht="22.8" hidden="1" x14ac:dyDescent="0.2">
      <c r="A30" s="30" t="s">
        <v>56</v>
      </c>
      <c r="B30" s="240"/>
      <c r="C30" s="233" t="s">
        <v>333</v>
      </c>
      <c r="D30" s="234"/>
      <c r="E30" s="235"/>
      <c r="F30" s="53" t="s">
        <v>334</v>
      </c>
      <c r="G30" s="236" t="s">
        <v>89</v>
      </c>
      <c r="H30" s="214"/>
      <c r="I30" s="215"/>
      <c r="J30" s="216"/>
    </row>
    <row r="31" spans="1:10" hidden="1" x14ac:dyDescent="0.2">
      <c r="A31" s="30"/>
      <c r="B31" s="237"/>
      <c r="C31" s="238"/>
      <c r="D31" s="234"/>
      <c r="E31" s="238"/>
      <c r="F31" s="53"/>
      <c r="G31" s="239"/>
      <c r="H31" s="217"/>
      <c r="I31" s="218"/>
      <c r="J31" s="219"/>
    </row>
    <row r="32" spans="1:10" ht="24" hidden="1" x14ac:dyDescent="0.2">
      <c r="A32" s="30" t="s">
        <v>55</v>
      </c>
      <c r="B32" s="232" t="s">
        <v>335</v>
      </c>
      <c r="C32" s="233"/>
      <c r="D32" s="234"/>
      <c r="E32" s="235"/>
      <c r="F32" s="43" t="s">
        <v>3562</v>
      </c>
      <c r="G32" s="236"/>
      <c r="H32" s="214"/>
      <c r="I32" s="215"/>
      <c r="J32" s="216"/>
    </row>
    <row r="33" spans="1:10" hidden="1" x14ac:dyDescent="0.2">
      <c r="A33" s="30"/>
      <c r="B33" s="237"/>
      <c r="C33" s="238"/>
      <c r="D33" s="234"/>
      <c r="E33" s="238"/>
      <c r="F33" s="53"/>
      <c r="G33" s="239"/>
      <c r="H33" s="217"/>
      <c r="I33" s="218"/>
      <c r="J33" s="219"/>
    </row>
    <row r="34" spans="1:10" ht="22.8" hidden="1" x14ac:dyDescent="0.2">
      <c r="A34" s="30" t="s">
        <v>4371</v>
      </c>
      <c r="B34" s="259"/>
      <c r="C34" s="260" t="s">
        <v>336</v>
      </c>
      <c r="D34" s="261"/>
      <c r="E34" s="262"/>
      <c r="F34" s="161" t="s">
        <v>338</v>
      </c>
      <c r="G34" s="263" t="s">
        <v>30</v>
      </c>
      <c r="H34" s="264"/>
      <c r="I34" s="265"/>
      <c r="J34" s="266"/>
    </row>
    <row r="35" spans="1:10" ht="22.8" hidden="1" x14ac:dyDescent="0.2">
      <c r="A35" s="30" t="s">
        <v>5107</v>
      </c>
      <c r="B35" s="259"/>
      <c r="C35" s="260" t="s">
        <v>337</v>
      </c>
      <c r="D35" s="261"/>
      <c r="E35" s="262"/>
      <c r="F35" s="161" t="s">
        <v>339</v>
      </c>
      <c r="G35" s="263" t="s">
        <v>14</v>
      </c>
      <c r="H35" s="264"/>
      <c r="I35" s="265"/>
      <c r="J35" s="266"/>
    </row>
    <row r="36" spans="1:10" hidden="1" x14ac:dyDescent="0.2">
      <c r="A36" s="30" t="s">
        <v>4371</v>
      </c>
      <c r="B36" s="259"/>
      <c r="C36" s="260" t="s">
        <v>340</v>
      </c>
      <c r="D36" s="261"/>
      <c r="E36" s="262"/>
      <c r="F36" s="161" t="s">
        <v>342</v>
      </c>
      <c r="G36" s="263" t="s">
        <v>30</v>
      </c>
      <c r="H36" s="264"/>
      <c r="I36" s="265"/>
      <c r="J36" s="266"/>
    </row>
    <row r="37" spans="1:10" ht="22.8" hidden="1" x14ac:dyDescent="0.2">
      <c r="A37" s="30" t="s">
        <v>5107</v>
      </c>
      <c r="B37" s="259"/>
      <c r="C37" s="260" t="s">
        <v>341</v>
      </c>
      <c r="D37" s="261"/>
      <c r="E37" s="262"/>
      <c r="F37" s="161" t="s">
        <v>343</v>
      </c>
      <c r="G37" s="263" t="s">
        <v>14</v>
      </c>
      <c r="H37" s="264"/>
      <c r="I37" s="265"/>
      <c r="J37" s="266"/>
    </row>
    <row r="38" spans="1:10" ht="22.8" hidden="1" x14ac:dyDescent="0.2">
      <c r="A38" s="30" t="s">
        <v>4371</v>
      </c>
      <c r="B38" s="240"/>
      <c r="C38" s="233" t="s">
        <v>344</v>
      </c>
      <c r="D38" s="234"/>
      <c r="E38" s="235"/>
      <c r="F38" s="53" t="s">
        <v>345</v>
      </c>
      <c r="G38" s="236" t="s">
        <v>8</v>
      </c>
      <c r="H38" s="214"/>
      <c r="I38" s="215"/>
      <c r="J38" s="216"/>
    </row>
    <row r="39" spans="1:10" ht="12" hidden="1" x14ac:dyDescent="0.2">
      <c r="A39" s="30" t="s">
        <v>55</v>
      </c>
      <c r="B39" s="232" t="s">
        <v>346</v>
      </c>
      <c r="C39" s="233"/>
      <c r="D39" s="234"/>
      <c r="E39" s="235"/>
      <c r="F39" s="43" t="s">
        <v>347</v>
      </c>
      <c r="G39" s="236" t="s">
        <v>68</v>
      </c>
      <c r="H39" s="214"/>
      <c r="I39" s="215"/>
      <c r="J39" s="216"/>
    </row>
    <row r="40" spans="1:10" hidden="1" x14ac:dyDescent="0.2">
      <c r="A40" s="30"/>
      <c r="B40" s="237"/>
      <c r="C40" s="238"/>
      <c r="D40" s="234"/>
      <c r="E40" s="238"/>
      <c r="F40" s="53"/>
      <c r="G40" s="239"/>
      <c r="H40" s="217"/>
      <c r="I40" s="218"/>
      <c r="J40" s="219"/>
    </row>
    <row r="41" spans="1:10" ht="24" hidden="1" x14ac:dyDescent="0.2">
      <c r="A41" s="30" t="s">
        <v>55</v>
      </c>
      <c r="B41" s="232" t="s">
        <v>348</v>
      </c>
      <c r="C41" s="233"/>
      <c r="D41" s="234"/>
      <c r="E41" s="235"/>
      <c r="F41" s="43" t="s">
        <v>3563</v>
      </c>
      <c r="G41" s="236"/>
      <c r="H41" s="214"/>
      <c r="I41" s="215"/>
      <c r="J41" s="216"/>
    </row>
    <row r="42" spans="1:10" hidden="1" x14ac:dyDescent="0.2">
      <c r="A42" s="30"/>
      <c r="B42" s="237"/>
      <c r="C42" s="238"/>
      <c r="D42" s="234"/>
      <c r="E42" s="238"/>
      <c r="F42" s="53"/>
      <c r="G42" s="239"/>
      <c r="H42" s="217"/>
      <c r="I42" s="218"/>
      <c r="J42" s="219"/>
    </row>
    <row r="43" spans="1:10" hidden="1" x14ac:dyDescent="0.2">
      <c r="A43" s="30" t="s">
        <v>4371</v>
      </c>
      <c r="B43" s="259"/>
      <c r="C43" s="260" t="s">
        <v>349</v>
      </c>
      <c r="D43" s="261"/>
      <c r="E43" s="262"/>
      <c r="F43" s="161" t="s">
        <v>351</v>
      </c>
      <c r="G43" s="263" t="s">
        <v>30</v>
      </c>
      <c r="H43" s="264"/>
      <c r="I43" s="265"/>
      <c r="J43" s="266"/>
    </row>
    <row r="44" spans="1:10" ht="22.8" hidden="1" x14ac:dyDescent="0.2">
      <c r="A44" s="30" t="s">
        <v>5107</v>
      </c>
      <c r="B44" s="259"/>
      <c r="C44" s="260" t="s">
        <v>350</v>
      </c>
      <c r="D44" s="261"/>
      <c r="E44" s="262"/>
      <c r="F44" s="161" t="s">
        <v>352</v>
      </c>
      <c r="G44" s="263" t="s">
        <v>14</v>
      </c>
      <c r="H44" s="264"/>
      <c r="I44" s="265"/>
      <c r="J44" s="266"/>
    </row>
    <row r="45" spans="1:10" ht="24" hidden="1" x14ac:dyDescent="0.2">
      <c r="A45" s="30" t="s">
        <v>55</v>
      </c>
      <c r="B45" s="232" t="s">
        <v>353</v>
      </c>
      <c r="C45" s="233"/>
      <c r="D45" s="234"/>
      <c r="E45" s="235"/>
      <c r="F45" s="43" t="s">
        <v>354</v>
      </c>
      <c r="G45" s="236" t="s">
        <v>68</v>
      </c>
      <c r="H45" s="214"/>
      <c r="I45" s="215"/>
      <c r="J45" s="216"/>
    </row>
    <row r="46" spans="1:10" hidden="1" x14ac:dyDescent="0.2">
      <c r="A46" s="30"/>
      <c r="B46" s="237"/>
      <c r="C46" s="238"/>
      <c r="D46" s="234"/>
      <c r="E46" s="238"/>
      <c r="F46" s="53"/>
      <c r="G46" s="239"/>
      <c r="H46" s="217"/>
      <c r="I46" s="218"/>
      <c r="J46" s="219"/>
    </row>
    <row r="47" spans="1:10" ht="12" hidden="1" x14ac:dyDescent="0.2">
      <c r="A47" s="30" t="s">
        <v>55</v>
      </c>
      <c r="B47" s="232" t="s">
        <v>355</v>
      </c>
      <c r="C47" s="233"/>
      <c r="D47" s="234"/>
      <c r="E47" s="235"/>
      <c r="F47" s="43" t="s">
        <v>3564</v>
      </c>
      <c r="G47" s="236"/>
      <c r="H47" s="214"/>
      <c r="I47" s="215"/>
      <c r="J47" s="216"/>
    </row>
    <row r="48" spans="1:10" hidden="1" x14ac:dyDescent="0.2">
      <c r="A48" s="30"/>
      <c r="B48" s="237"/>
      <c r="C48" s="238"/>
      <c r="D48" s="234"/>
      <c r="E48" s="238"/>
      <c r="F48" s="53"/>
      <c r="G48" s="239"/>
      <c r="H48" s="217"/>
      <c r="I48" s="218"/>
      <c r="J48" s="219"/>
    </row>
    <row r="49" spans="1:10" hidden="1" x14ac:dyDescent="0.2">
      <c r="A49" s="30" t="s">
        <v>56</v>
      </c>
      <c r="B49" s="240"/>
      <c r="C49" s="233" t="s">
        <v>356</v>
      </c>
      <c r="D49" s="234"/>
      <c r="E49" s="235"/>
      <c r="F49" s="53" t="s">
        <v>3719</v>
      </c>
      <c r="G49" s="236"/>
      <c r="H49" s="214"/>
      <c r="I49" s="215"/>
      <c r="J49" s="216"/>
    </row>
    <row r="50" spans="1:10" hidden="1" x14ac:dyDescent="0.2">
      <c r="A50" s="30"/>
      <c r="B50" s="237"/>
      <c r="C50" s="238"/>
      <c r="D50" s="234"/>
      <c r="E50" s="238"/>
      <c r="F50" s="53"/>
      <c r="G50" s="239"/>
      <c r="H50" s="217"/>
      <c r="I50" s="218"/>
      <c r="J50" s="219"/>
    </row>
    <row r="51" spans="1:10" hidden="1" x14ac:dyDescent="0.2">
      <c r="A51" s="30" t="s">
        <v>3</v>
      </c>
      <c r="B51" s="240"/>
      <c r="C51" s="233"/>
      <c r="D51" s="234" t="s">
        <v>3850</v>
      </c>
      <c r="E51" s="235"/>
      <c r="F51" s="53" t="s">
        <v>4429</v>
      </c>
      <c r="G51" s="236" t="s">
        <v>8</v>
      </c>
      <c r="H51" s="214"/>
      <c r="I51" s="215"/>
      <c r="J51" s="216"/>
    </row>
    <row r="52" spans="1:10" hidden="1" x14ac:dyDescent="0.2">
      <c r="A52" s="30" t="s">
        <v>3</v>
      </c>
      <c r="B52" s="240"/>
      <c r="C52" s="233"/>
      <c r="D52" s="234" t="s">
        <v>3851</v>
      </c>
      <c r="E52" s="235"/>
      <c r="F52" s="53" t="s">
        <v>4430</v>
      </c>
      <c r="G52" s="236" t="s">
        <v>8</v>
      </c>
      <c r="H52" s="214"/>
      <c r="I52" s="215"/>
      <c r="J52" s="216"/>
    </row>
    <row r="53" spans="1:10" ht="34.200000000000003" hidden="1" x14ac:dyDescent="0.2">
      <c r="A53" s="30" t="s">
        <v>3</v>
      </c>
      <c r="B53" s="259"/>
      <c r="C53" s="260"/>
      <c r="D53" s="261" t="s">
        <v>3852</v>
      </c>
      <c r="E53" s="262"/>
      <c r="F53" s="161" t="s">
        <v>4431</v>
      </c>
      <c r="G53" s="263" t="s">
        <v>8</v>
      </c>
      <c r="H53" s="264"/>
      <c r="I53" s="265"/>
      <c r="J53" s="266"/>
    </row>
    <row r="54" spans="1:10" hidden="1" x14ac:dyDescent="0.2">
      <c r="A54" s="30" t="s">
        <v>56</v>
      </c>
      <c r="B54" s="240"/>
      <c r="C54" s="233" t="s">
        <v>357</v>
      </c>
      <c r="D54" s="234"/>
      <c r="E54" s="235"/>
      <c r="F54" s="53" t="s">
        <v>3720</v>
      </c>
      <c r="G54" s="236"/>
      <c r="H54" s="214"/>
      <c r="I54" s="215"/>
      <c r="J54" s="216"/>
    </row>
    <row r="55" spans="1:10" hidden="1" x14ac:dyDescent="0.2">
      <c r="A55" s="30"/>
      <c r="B55" s="237"/>
      <c r="C55" s="238"/>
      <c r="D55" s="234"/>
      <c r="E55" s="238"/>
      <c r="F55" s="53"/>
      <c r="G55" s="239"/>
      <c r="H55" s="217"/>
      <c r="I55" s="218"/>
      <c r="J55" s="219"/>
    </row>
    <row r="56" spans="1:10" hidden="1" x14ac:dyDescent="0.2">
      <c r="A56" s="30" t="s">
        <v>3</v>
      </c>
      <c r="B56" s="259"/>
      <c r="C56" s="260"/>
      <c r="D56" s="261" t="s">
        <v>3850</v>
      </c>
      <c r="E56" s="262"/>
      <c r="F56" s="161" t="s">
        <v>4429</v>
      </c>
      <c r="G56" s="263" t="s">
        <v>8</v>
      </c>
      <c r="H56" s="264"/>
      <c r="I56" s="265"/>
      <c r="J56" s="266"/>
    </row>
    <row r="57" spans="1:10" hidden="1" x14ac:dyDescent="0.2">
      <c r="A57" s="30" t="s">
        <v>3</v>
      </c>
      <c r="B57" s="259"/>
      <c r="C57" s="260"/>
      <c r="D57" s="261" t="s">
        <v>3851</v>
      </c>
      <c r="E57" s="262"/>
      <c r="F57" s="161" t="s">
        <v>4430</v>
      </c>
      <c r="G57" s="263" t="s">
        <v>8</v>
      </c>
      <c r="H57" s="264"/>
      <c r="I57" s="265"/>
      <c r="J57" s="266"/>
    </row>
    <row r="58" spans="1:10" ht="22.8" hidden="1" x14ac:dyDescent="0.2">
      <c r="A58" s="30" t="s">
        <v>3</v>
      </c>
      <c r="B58" s="259"/>
      <c r="C58" s="260"/>
      <c r="D58" s="261" t="s">
        <v>3852</v>
      </c>
      <c r="E58" s="262"/>
      <c r="F58" s="161" t="s">
        <v>4432</v>
      </c>
      <c r="G58" s="263" t="s">
        <v>8</v>
      </c>
      <c r="H58" s="264"/>
      <c r="I58" s="265"/>
      <c r="J58" s="266"/>
    </row>
    <row r="59" spans="1:10" ht="34.200000000000003" hidden="1" x14ac:dyDescent="0.2">
      <c r="A59" s="30" t="s">
        <v>56</v>
      </c>
      <c r="B59" s="240"/>
      <c r="C59" s="233" t="s">
        <v>358</v>
      </c>
      <c r="D59" s="234"/>
      <c r="E59" s="235"/>
      <c r="F59" s="53" t="s">
        <v>3721</v>
      </c>
      <c r="G59" s="236"/>
      <c r="H59" s="214"/>
      <c r="I59" s="215"/>
      <c r="J59" s="216"/>
    </row>
    <row r="60" spans="1:10" hidden="1" x14ac:dyDescent="0.2">
      <c r="A60" s="30"/>
      <c r="B60" s="237"/>
      <c r="C60" s="238"/>
      <c r="D60" s="234"/>
      <c r="E60" s="238"/>
      <c r="F60" s="53"/>
      <c r="G60" s="239"/>
      <c r="H60" s="217"/>
      <c r="I60" s="218"/>
      <c r="J60" s="219"/>
    </row>
    <row r="61" spans="1:10" hidden="1" x14ac:dyDescent="0.2">
      <c r="A61" s="30" t="s">
        <v>3</v>
      </c>
      <c r="B61" s="259"/>
      <c r="C61" s="260"/>
      <c r="D61" s="261" t="s">
        <v>3850</v>
      </c>
      <c r="E61" s="262"/>
      <c r="F61" s="161" t="s">
        <v>4429</v>
      </c>
      <c r="G61" s="263" t="s">
        <v>8</v>
      </c>
      <c r="H61" s="264"/>
      <c r="I61" s="265"/>
      <c r="J61" s="266"/>
    </row>
    <row r="62" spans="1:10" hidden="1" x14ac:dyDescent="0.2">
      <c r="A62" s="30" t="s">
        <v>3</v>
      </c>
      <c r="B62" s="259"/>
      <c r="C62" s="260"/>
      <c r="D62" s="261" t="s">
        <v>3851</v>
      </c>
      <c r="E62" s="262"/>
      <c r="F62" s="161" t="s">
        <v>4430</v>
      </c>
      <c r="G62" s="263" t="s">
        <v>8</v>
      </c>
      <c r="H62" s="264"/>
      <c r="I62" s="265"/>
      <c r="J62" s="266"/>
    </row>
    <row r="63" spans="1:10" ht="22.8" hidden="1" x14ac:dyDescent="0.2">
      <c r="A63" s="30" t="s">
        <v>3</v>
      </c>
      <c r="B63" s="259"/>
      <c r="C63" s="260"/>
      <c r="D63" s="261" t="s">
        <v>3852</v>
      </c>
      <c r="E63" s="262"/>
      <c r="F63" s="161" t="s">
        <v>4432</v>
      </c>
      <c r="G63" s="263" t="s">
        <v>8</v>
      </c>
      <c r="H63" s="264"/>
      <c r="I63" s="265"/>
      <c r="J63" s="266"/>
    </row>
    <row r="64" spans="1:10" ht="24" hidden="1" x14ac:dyDescent="0.2">
      <c r="A64" s="30" t="s">
        <v>55</v>
      </c>
      <c r="B64" s="232" t="s">
        <v>359</v>
      </c>
      <c r="C64" s="233"/>
      <c r="D64" s="234"/>
      <c r="E64" s="235"/>
      <c r="F64" s="43" t="s">
        <v>362</v>
      </c>
      <c r="G64" s="236"/>
      <c r="H64" s="214"/>
      <c r="I64" s="215"/>
      <c r="J64" s="216"/>
    </row>
    <row r="65" spans="1:10" hidden="1" x14ac:dyDescent="0.2">
      <c r="A65" s="30"/>
      <c r="B65" s="237"/>
      <c r="C65" s="238"/>
      <c r="D65" s="234"/>
      <c r="E65" s="238"/>
      <c r="F65" s="53"/>
      <c r="G65" s="239"/>
      <c r="H65" s="217"/>
      <c r="I65" s="218"/>
      <c r="J65" s="219"/>
    </row>
    <row r="66" spans="1:10" hidden="1" x14ac:dyDescent="0.2">
      <c r="A66" s="30" t="s">
        <v>4371</v>
      </c>
      <c r="B66" s="240"/>
      <c r="C66" s="233" t="s">
        <v>360</v>
      </c>
      <c r="D66" s="234"/>
      <c r="E66" s="235"/>
      <c r="F66" s="53" t="s">
        <v>363</v>
      </c>
      <c r="G66" s="236" t="s">
        <v>8</v>
      </c>
      <c r="H66" s="214"/>
      <c r="I66" s="215"/>
      <c r="J66" s="216"/>
    </row>
    <row r="67" spans="1:10" hidden="1" x14ac:dyDescent="0.2">
      <c r="A67" s="30" t="s">
        <v>4371</v>
      </c>
      <c r="B67" s="259"/>
      <c r="C67" s="260" t="s">
        <v>361</v>
      </c>
      <c r="D67" s="261"/>
      <c r="E67" s="262"/>
      <c r="F67" s="161" t="s">
        <v>364</v>
      </c>
      <c r="G67" s="263" t="s">
        <v>8</v>
      </c>
      <c r="H67" s="264"/>
      <c r="I67" s="265"/>
      <c r="J67" s="266"/>
    </row>
    <row r="68" spans="1:10" ht="24" hidden="1" x14ac:dyDescent="0.2">
      <c r="A68" s="30" t="s">
        <v>55</v>
      </c>
      <c r="B68" s="232" t="s">
        <v>365</v>
      </c>
      <c r="C68" s="233"/>
      <c r="D68" s="234"/>
      <c r="E68" s="235"/>
      <c r="F68" s="43" t="s">
        <v>366</v>
      </c>
      <c r="G68" s="236" t="s">
        <v>8</v>
      </c>
      <c r="H68" s="214"/>
      <c r="I68" s="215"/>
      <c r="J68" s="216"/>
    </row>
    <row r="69" spans="1:10" hidden="1" x14ac:dyDescent="0.2">
      <c r="A69" s="30"/>
      <c r="B69" s="237"/>
      <c r="C69" s="238"/>
      <c r="D69" s="234"/>
      <c r="E69" s="238"/>
      <c r="F69" s="53"/>
      <c r="G69" s="239"/>
      <c r="H69" s="217"/>
      <c r="I69" s="218"/>
      <c r="J69" s="219"/>
    </row>
    <row r="70" spans="1:10" ht="24" hidden="1" x14ac:dyDescent="0.2">
      <c r="A70" s="30" t="s">
        <v>55</v>
      </c>
      <c r="B70" s="232" t="s">
        <v>367</v>
      </c>
      <c r="C70" s="233"/>
      <c r="D70" s="234"/>
      <c r="E70" s="235"/>
      <c r="F70" s="43" t="s">
        <v>3565</v>
      </c>
      <c r="G70" s="236"/>
      <c r="H70" s="214"/>
      <c r="I70" s="215"/>
      <c r="J70" s="216"/>
    </row>
    <row r="71" spans="1:10" hidden="1" x14ac:dyDescent="0.2">
      <c r="A71" s="30"/>
      <c r="B71" s="237"/>
      <c r="C71" s="238"/>
      <c r="D71" s="234"/>
      <c r="E71" s="238"/>
      <c r="F71" s="53"/>
      <c r="G71" s="239"/>
      <c r="H71" s="217"/>
      <c r="I71" s="218"/>
      <c r="J71" s="219"/>
    </row>
    <row r="72" spans="1:10" hidden="1" x14ac:dyDescent="0.2">
      <c r="A72" s="30" t="s">
        <v>56</v>
      </c>
      <c r="B72" s="240"/>
      <c r="C72" s="233" t="s">
        <v>368</v>
      </c>
      <c r="D72" s="234"/>
      <c r="E72" s="235"/>
      <c r="F72" s="53" t="s">
        <v>3722</v>
      </c>
      <c r="G72" s="236"/>
      <c r="H72" s="214"/>
      <c r="I72" s="215"/>
      <c r="J72" s="216"/>
    </row>
    <row r="73" spans="1:10" hidden="1" x14ac:dyDescent="0.2">
      <c r="A73" s="30"/>
      <c r="B73" s="237"/>
      <c r="C73" s="238"/>
      <c r="D73" s="234"/>
      <c r="E73" s="238"/>
      <c r="F73" s="53"/>
      <c r="G73" s="239"/>
      <c r="H73" s="217"/>
      <c r="I73" s="218"/>
      <c r="J73" s="219"/>
    </row>
    <row r="74" spans="1:10" hidden="1" x14ac:dyDescent="0.2">
      <c r="A74" s="30" t="s">
        <v>3</v>
      </c>
      <c r="B74" s="259"/>
      <c r="C74" s="260"/>
      <c r="D74" s="261" t="s">
        <v>3850</v>
      </c>
      <c r="E74" s="262"/>
      <c r="F74" s="161" t="s">
        <v>4429</v>
      </c>
      <c r="G74" s="263" t="s">
        <v>8</v>
      </c>
      <c r="H74" s="264"/>
      <c r="I74" s="265"/>
      <c r="J74" s="266"/>
    </row>
    <row r="75" spans="1:10" hidden="1" x14ac:dyDescent="0.2">
      <c r="A75" s="30" t="s">
        <v>3</v>
      </c>
      <c r="B75" s="259"/>
      <c r="C75" s="260"/>
      <c r="D75" s="261" t="s">
        <v>3851</v>
      </c>
      <c r="E75" s="262"/>
      <c r="F75" s="161" t="s">
        <v>4433</v>
      </c>
      <c r="G75" s="263" t="s">
        <v>8</v>
      </c>
      <c r="H75" s="264"/>
      <c r="I75" s="265"/>
      <c r="J75" s="266"/>
    </row>
    <row r="76" spans="1:10" ht="22.8" hidden="1" x14ac:dyDescent="0.2">
      <c r="A76" s="30" t="s">
        <v>56</v>
      </c>
      <c r="B76" s="240"/>
      <c r="C76" s="233" t="s">
        <v>369</v>
      </c>
      <c r="D76" s="234"/>
      <c r="E76" s="235"/>
      <c r="F76" s="53" t="s">
        <v>3723</v>
      </c>
      <c r="G76" s="236"/>
      <c r="H76" s="214"/>
      <c r="I76" s="215"/>
      <c r="J76" s="216"/>
    </row>
    <row r="77" spans="1:10" hidden="1" x14ac:dyDescent="0.2">
      <c r="A77" s="30"/>
      <c r="B77" s="237"/>
      <c r="C77" s="238"/>
      <c r="D77" s="234"/>
      <c r="E77" s="238"/>
      <c r="F77" s="53"/>
      <c r="G77" s="239"/>
      <c r="H77" s="217"/>
      <c r="I77" s="218"/>
      <c r="J77" s="219"/>
    </row>
    <row r="78" spans="1:10" hidden="1" x14ac:dyDescent="0.2">
      <c r="A78" s="30" t="s">
        <v>3</v>
      </c>
      <c r="B78" s="259"/>
      <c r="C78" s="260"/>
      <c r="D78" s="261" t="s">
        <v>3850</v>
      </c>
      <c r="E78" s="262"/>
      <c r="F78" s="161" t="s">
        <v>4429</v>
      </c>
      <c r="G78" s="263" t="s">
        <v>8</v>
      </c>
      <c r="H78" s="264"/>
      <c r="I78" s="265"/>
      <c r="J78" s="266"/>
    </row>
    <row r="79" spans="1:10" hidden="1" x14ac:dyDescent="0.2">
      <c r="A79" s="30" t="s">
        <v>3</v>
      </c>
      <c r="B79" s="259"/>
      <c r="C79" s="260"/>
      <c r="D79" s="261" t="s">
        <v>3851</v>
      </c>
      <c r="E79" s="262"/>
      <c r="F79" s="161" t="s">
        <v>4433</v>
      </c>
      <c r="G79" s="263" t="s">
        <v>8</v>
      </c>
      <c r="H79" s="264"/>
      <c r="I79" s="265"/>
      <c r="J79" s="266"/>
    </row>
    <row r="80" spans="1:10" ht="22.8" hidden="1" x14ac:dyDescent="0.2">
      <c r="A80" s="30" t="s">
        <v>56</v>
      </c>
      <c r="B80" s="240"/>
      <c r="C80" s="233" t="s">
        <v>370</v>
      </c>
      <c r="D80" s="234"/>
      <c r="E80" s="235"/>
      <c r="F80" s="53" t="s">
        <v>3724</v>
      </c>
      <c r="G80" s="236"/>
      <c r="H80" s="214"/>
      <c r="I80" s="215"/>
      <c r="J80" s="216"/>
    </row>
    <row r="81" spans="1:10" hidden="1" x14ac:dyDescent="0.2">
      <c r="A81" s="30"/>
      <c r="B81" s="237"/>
      <c r="C81" s="238"/>
      <c r="D81" s="234"/>
      <c r="E81" s="238"/>
      <c r="F81" s="53"/>
      <c r="G81" s="239"/>
      <c r="H81" s="217"/>
      <c r="I81" s="218"/>
      <c r="J81" s="219"/>
    </row>
    <row r="82" spans="1:10" hidden="1" x14ac:dyDescent="0.2">
      <c r="A82" s="30" t="s">
        <v>3</v>
      </c>
      <c r="B82" s="259"/>
      <c r="C82" s="260"/>
      <c r="D82" s="261" t="s">
        <v>3850</v>
      </c>
      <c r="E82" s="262"/>
      <c r="F82" s="161" t="s">
        <v>4429</v>
      </c>
      <c r="G82" s="263" t="s">
        <v>8</v>
      </c>
      <c r="H82" s="264"/>
      <c r="I82" s="265"/>
      <c r="J82" s="266"/>
    </row>
    <row r="83" spans="1:10" hidden="1" x14ac:dyDescent="0.2">
      <c r="A83" s="30" t="s">
        <v>3</v>
      </c>
      <c r="B83" s="259"/>
      <c r="C83" s="260"/>
      <c r="D83" s="261" t="s">
        <v>3851</v>
      </c>
      <c r="E83" s="262"/>
      <c r="F83" s="161" t="s">
        <v>4433</v>
      </c>
      <c r="G83" s="263" t="s">
        <v>8</v>
      </c>
      <c r="H83" s="264"/>
      <c r="I83" s="265"/>
      <c r="J83" s="266"/>
    </row>
    <row r="84" spans="1:10" ht="22.8" hidden="1" x14ac:dyDescent="0.2">
      <c r="A84" s="30" t="s">
        <v>56</v>
      </c>
      <c r="B84" s="240"/>
      <c r="C84" s="233" t="s">
        <v>371</v>
      </c>
      <c r="D84" s="234"/>
      <c r="E84" s="235"/>
      <c r="F84" s="53" t="s">
        <v>3725</v>
      </c>
      <c r="G84" s="236"/>
      <c r="H84" s="214"/>
      <c r="I84" s="215"/>
      <c r="J84" s="216"/>
    </row>
    <row r="85" spans="1:10" hidden="1" x14ac:dyDescent="0.2">
      <c r="A85" s="30"/>
      <c r="B85" s="237"/>
      <c r="C85" s="238"/>
      <c r="D85" s="234"/>
      <c r="E85" s="238"/>
      <c r="F85" s="53"/>
      <c r="G85" s="239"/>
      <c r="H85" s="217"/>
      <c r="I85" s="218"/>
      <c r="J85" s="219"/>
    </row>
    <row r="86" spans="1:10" hidden="1" x14ac:dyDescent="0.2">
      <c r="A86" s="30" t="s">
        <v>3</v>
      </c>
      <c r="B86" s="259"/>
      <c r="C86" s="260"/>
      <c r="D86" s="261" t="s">
        <v>3850</v>
      </c>
      <c r="E86" s="262"/>
      <c r="F86" s="161" t="s">
        <v>4429</v>
      </c>
      <c r="G86" s="263" t="s">
        <v>8</v>
      </c>
      <c r="H86" s="264"/>
      <c r="I86" s="265"/>
      <c r="J86" s="266"/>
    </row>
    <row r="87" spans="1:10" hidden="1" x14ac:dyDescent="0.2">
      <c r="A87" s="30" t="s">
        <v>3</v>
      </c>
      <c r="B87" s="259"/>
      <c r="C87" s="260"/>
      <c r="D87" s="261" t="s">
        <v>3851</v>
      </c>
      <c r="E87" s="262"/>
      <c r="F87" s="161" t="s">
        <v>4433</v>
      </c>
      <c r="G87" s="263" t="s">
        <v>8</v>
      </c>
      <c r="H87" s="264"/>
      <c r="I87" s="265"/>
      <c r="J87" s="266"/>
    </row>
    <row r="88" spans="1:10" ht="24" hidden="1" x14ac:dyDescent="0.2">
      <c r="A88" s="30" t="s">
        <v>55</v>
      </c>
      <c r="B88" s="232" t="s">
        <v>372</v>
      </c>
      <c r="C88" s="233"/>
      <c r="D88" s="234"/>
      <c r="E88" s="235"/>
      <c r="F88" s="43" t="s">
        <v>375</v>
      </c>
      <c r="G88" s="236"/>
      <c r="H88" s="214"/>
      <c r="I88" s="215"/>
      <c r="J88" s="216"/>
    </row>
    <row r="89" spans="1:10" hidden="1" x14ac:dyDescent="0.2">
      <c r="A89" s="30"/>
      <c r="B89" s="237"/>
      <c r="C89" s="238"/>
      <c r="D89" s="234"/>
      <c r="E89" s="238"/>
      <c r="F89" s="53"/>
      <c r="G89" s="239"/>
      <c r="H89" s="217"/>
      <c r="I89" s="218"/>
      <c r="J89" s="219"/>
    </row>
    <row r="90" spans="1:10" hidden="1" x14ac:dyDescent="0.2">
      <c r="A90" s="30" t="s">
        <v>4371</v>
      </c>
      <c r="B90" s="259"/>
      <c r="C90" s="260" t="s">
        <v>373</v>
      </c>
      <c r="D90" s="261"/>
      <c r="E90" s="262"/>
      <c r="F90" s="161" t="s">
        <v>376</v>
      </c>
      <c r="G90" s="263" t="s">
        <v>8</v>
      </c>
      <c r="H90" s="264"/>
      <c r="I90" s="265"/>
      <c r="J90" s="266"/>
    </row>
    <row r="91" spans="1:10" hidden="1" x14ac:dyDescent="0.2">
      <c r="A91" s="30" t="s">
        <v>4371</v>
      </c>
      <c r="B91" s="259"/>
      <c r="C91" s="260" t="s">
        <v>374</v>
      </c>
      <c r="D91" s="261"/>
      <c r="E91" s="262"/>
      <c r="F91" s="161" t="s">
        <v>377</v>
      </c>
      <c r="G91" s="263" t="s">
        <v>8</v>
      </c>
      <c r="H91" s="264"/>
      <c r="I91" s="265"/>
      <c r="J91" s="266"/>
    </row>
    <row r="92" spans="1:10" ht="12" hidden="1" x14ac:dyDescent="0.2">
      <c r="A92" s="30" t="s">
        <v>55</v>
      </c>
      <c r="B92" s="232" t="s">
        <v>378</v>
      </c>
      <c r="C92" s="233"/>
      <c r="D92" s="234"/>
      <c r="E92" s="235"/>
      <c r="F92" s="43" t="s">
        <v>3566</v>
      </c>
      <c r="G92" s="236"/>
      <c r="H92" s="214"/>
      <c r="I92" s="215"/>
      <c r="J92" s="216"/>
    </row>
    <row r="93" spans="1:10" hidden="1" x14ac:dyDescent="0.2">
      <c r="A93" s="30"/>
      <c r="B93" s="237"/>
      <c r="C93" s="238"/>
      <c r="D93" s="234"/>
      <c r="E93" s="238"/>
      <c r="F93" s="53"/>
      <c r="G93" s="239"/>
      <c r="H93" s="217"/>
      <c r="I93" s="218"/>
      <c r="J93" s="219"/>
    </row>
    <row r="94" spans="1:10" ht="34.200000000000003" hidden="1" x14ac:dyDescent="0.2">
      <c r="A94" s="30" t="s">
        <v>56</v>
      </c>
      <c r="B94" s="240"/>
      <c r="C94" s="233" t="s">
        <v>379</v>
      </c>
      <c r="D94" s="234"/>
      <c r="E94" s="235"/>
      <c r="F94" s="53" t="s">
        <v>3576</v>
      </c>
      <c r="G94" s="236"/>
      <c r="H94" s="214"/>
      <c r="I94" s="215"/>
      <c r="J94" s="216"/>
    </row>
    <row r="95" spans="1:10" hidden="1" x14ac:dyDescent="0.2">
      <c r="A95" s="30"/>
      <c r="B95" s="237"/>
      <c r="C95" s="238"/>
      <c r="D95" s="234"/>
      <c r="E95" s="238"/>
      <c r="F95" s="53"/>
      <c r="G95" s="239"/>
      <c r="H95" s="217"/>
      <c r="I95" s="218"/>
      <c r="J95" s="219"/>
    </row>
    <row r="96" spans="1:10" hidden="1" x14ac:dyDescent="0.2">
      <c r="A96" s="30" t="s">
        <v>3</v>
      </c>
      <c r="B96" s="259"/>
      <c r="C96" s="260"/>
      <c r="D96" s="261" t="s">
        <v>3850</v>
      </c>
      <c r="E96" s="262"/>
      <c r="F96" s="161" t="s">
        <v>4434</v>
      </c>
      <c r="G96" s="263" t="s">
        <v>8</v>
      </c>
      <c r="H96" s="264"/>
      <c r="I96" s="265"/>
      <c r="J96" s="266"/>
    </row>
    <row r="97" spans="1:10" hidden="1" x14ac:dyDescent="0.2">
      <c r="A97" s="30" t="s">
        <v>3</v>
      </c>
      <c r="B97" s="259"/>
      <c r="C97" s="260"/>
      <c r="D97" s="261" t="s">
        <v>3851</v>
      </c>
      <c r="E97" s="262"/>
      <c r="F97" s="161" t="s">
        <v>4435</v>
      </c>
      <c r="G97" s="263" t="s">
        <v>8</v>
      </c>
      <c r="H97" s="264"/>
      <c r="I97" s="265"/>
      <c r="J97" s="266"/>
    </row>
    <row r="98" spans="1:10" hidden="1" x14ac:dyDescent="0.2">
      <c r="A98" s="30" t="s">
        <v>3</v>
      </c>
      <c r="B98" s="259"/>
      <c r="C98" s="260"/>
      <c r="D98" s="261" t="s">
        <v>3852</v>
      </c>
      <c r="E98" s="262"/>
      <c r="F98" s="161" t="s">
        <v>4436</v>
      </c>
      <c r="G98" s="263" t="s">
        <v>8</v>
      </c>
      <c r="H98" s="264"/>
      <c r="I98" s="265"/>
      <c r="J98" s="266"/>
    </row>
    <row r="99" spans="1:10" hidden="1" x14ac:dyDescent="0.2">
      <c r="A99" s="30" t="s">
        <v>3</v>
      </c>
      <c r="B99" s="259"/>
      <c r="C99" s="260"/>
      <c r="D99" s="261" t="s">
        <v>3853</v>
      </c>
      <c r="E99" s="262"/>
      <c r="F99" s="161" t="s">
        <v>4437</v>
      </c>
      <c r="G99" s="263" t="s">
        <v>8</v>
      </c>
      <c r="H99" s="264"/>
      <c r="I99" s="265"/>
      <c r="J99" s="266"/>
    </row>
    <row r="100" spans="1:10" ht="22.8" hidden="1" x14ac:dyDescent="0.2">
      <c r="A100" s="30" t="s">
        <v>3</v>
      </c>
      <c r="B100" s="259"/>
      <c r="C100" s="260"/>
      <c r="D100" s="261" t="s">
        <v>3854</v>
      </c>
      <c r="E100" s="262"/>
      <c r="F100" s="161" t="s">
        <v>4438</v>
      </c>
      <c r="G100" s="263" t="s">
        <v>8</v>
      </c>
      <c r="H100" s="264"/>
      <c r="I100" s="265"/>
      <c r="J100" s="266"/>
    </row>
    <row r="101" spans="1:10" ht="45.6" hidden="1" x14ac:dyDescent="0.2">
      <c r="A101" s="30" t="s">
        <v>56</v>
      </c>
      <c r="B101" s="240"/>
      <c r="C101" s="233" t="s">
        <v>380</v>
      </c>
      <c r="D101" s="234"/>
      <c r="E101" s="235"/>
      <c r="F101" s="53" t="s">
        <v>3577</v>
      </c>
      <c r="G101" s="236"/>
      <c r="H101" s="214"/>
      <c r="I101" s="215"/>
      <c r="J101" s="216"/>
    </row>
    <row r="102" spans="1:10" hidden="1" x14ac:dyDescent="0.2">
      <c r="A102" s="30"/>
      <c r="B102" s="237"/>
      <c r="C102" s="238"/>
      <c r="D102" s="234"/>
      <c r="E102" s="238"/>
      <c r="F102" s="53"/>
      <c r="G102" s="239"/>
      <c r="H102" s="217"/>
      <c r="I102" s="218"/>
      <c r="J102" s="219"/>
    </row>
    <row r="103" spans="1:10" hidden="1" x14ac:dyDescent="0.2">
      <c r="A103" s="30" t="s">
        <v>3</v>
      </c>
      <c r="B103" s="240"/>
      <c r="C103" s="233"/>
      <c r="D103" s="234" t="s">
        <v>3850</v>
      </c>
      <c r="E103" s="235"/>
      <c r="F103" s="53" t="s">
        <v>4434</v>
      </c>
      <c r="G103" s="236" t="s">
        <v>8</v>
      </c>
      <c r="H103" s="214"/>
      <c r="I103" s="215"/>
      <c r="J103" s="216"/>
    </row>
    <row r="104" spans="1:10" hidden="1" x14ac:dyDescent="0.2">
      <c r="A104" s="30" t="s">
        <v>3</v>
      </c>
      <c r="B104" s="240"/>
      <c r="C104" s="233"/>
      <c r="D104" s="234" t="s">
        <v>3851</v>
      </c>
      <c r="E104" s="235"/>
      <c r="F104" s="53" t="s">
        <v>4435</v>
      </c>
      <c r="G104" s="236" t="s">
        <v>8</v>
      </c>
      <c r="H104" s="214"/>
      <c r="I104" s="215"/>
      <c r="J104" s="216"/>
    </row>
    <row r="105" spans="1:10" hidden="1" x14ac:dyDescent="0.2">
      <c r="A105" s="30" t="s">
        <v>3</v>
      </c>
      <c r="B105" s="259"/>
      <c r="C105" s="260"/>
      <c r="D105" s="261" t="s">
        <v>3852</v>
      </c>
      <c r="E105" s="262"/>
      <c r="F105" s="161" t="s">
        <v>4436</v>
      </c>
      <c r="G105" s="263" t="s">
        <v>8</v>
      </c>
      <c r="H105" s="264"/>
      <c r="I105" s="265"/>
      <c r="J105" s="266"/>
    </row>
    <row r="106" spans="1:10" hidden="1" x14ac:dyDescent="0.2">
      <c r="A106" s="30" t="s">
        <v>3</v>
      </c>
      <c r="B106" s="259"/>
      <c r="C106" s="260"/>
      <c r="D106" s="261" t="s">
        <v>3853</v>
      </c>
      <c r="E106" s="262"/>
      <c r="F106" s="161" t="s">
        <v>4437</v>
      </c>
      <c r="G106" s="263" t="s">
        <v>8</v>
      </c>
      <c r="H106" s="264"/>
      <c r="I106" s="265"/>
      <c r="J106" s="266"/>
    </row>
    <row r="107" spans="1:10" ht="22.8" hidden="1" x14ac:dyDescent="0.2">
      <c r="A107" s="30" t="s">
        <v>3</v>
      </c>
      <c r="B107" s="259"/>
      <c r="C107" s="260"/>
      <c r="D107" s="261" t="s">
        <v>3854</v>
      </c>
      <c r="E107" s="262"/>
      <c r="F107" s="161" t="s">
        <v>4438</v>
      </c>
      <c r="G107" s="263" t="s">
        <v>8</v>
      </c>
      <c r="H107" s="264"/>
      <c r="I107" s="265"/>
      <c r="J107" s="266"/>
    </row>
    <row r="108" spans="1:10" ht="36" hidden="1" x14ac:dyDescent="0.2">
      <c r="A108" s="30" t="s">
        <v>55</v>
      </c>
      <c r="B108" s="232" t="s">
        <v>381</v>
      </c>
      <c r="C108" s="233"/>
      <c r="D108" s="234"/>
      <c r="E108" s="235"/>
      <c r="F108" s="43" t="s">
        <v>382</v>
      </c>
      <c r="G108" s="236"/>
      <c r="H108" s="214"/>
      <c r="I108" s="215"/>
      <c r="J108" s="216"/>
    </row>
    <row r="109" spans="1:10" hidden="1" x14ac:dyDescent="0.2">
      <c r="A109" s="30"/>
      <c r="B109" s="237"/>
      <c r="C109" s="238"/>
      <c r="D109" s="234"/>
      <c r="E109" s="238"/>
      <c r="F109" s="53"/>
      <c r="G109" s="239"/>
      <c r="H109" s="217"/>
      <c r="I109" s="218"/>
      <c r="J109" s="219"/>
    </row>
    <row r="110" spans="1:10" hidden="1" x14ac:dyDescent="0.2">
      <c r="A110" s="30" t="s">
        <v>4371</v>
      </c>
      <c r="B110" s="259"/>
      <c r="C110" s="260" t="s">
        <v>383</v>
      </c>
      <c r="D110" s="261"/>
      <c r="E110" s="262"/>
      <c r="F110" s="161" t="s">
        <v>4349</v>
      </c>
      <c r="G110" s="263" t="s">
        <v>19</v>
      </c>
      <c r="H110" s="264"/>
      <c r="I110" s="265"/>
      <c r="J110" s="266"/>
    </row>
    <row r="111" spans="1:10" ht="22.8" hidden="1" x14ac:dyDescent="0.2">
      <c r="A111" s="30" t="s">
        <v>4371</v>
      </c>
      <c r="B111" s="259"/>
      <c r="C111" s="260" t="s">
        <v>384</v>
      </c>
      <c r="D111" s="261"/>
      <c r="E111" s="262"/>
      <c r="F111" s="161" t="s">
        <v>386</v>
      </c>
      <c r="G111" s="263" t="s">
        <v>8</v>
      </c>
      <c r="H111" s="264"/>
      <c r="I111" s="265"/>
      <c r="J111" s="266"/>
    </row>
    <row r="112" spans="1:10" hidden="1" x14ac:dyDescent="0.2">
      <c r="A112" s="30" t="s">
        <v>56</v>
      </c>
      <c r="B112" s="240"/>
      <c r="C112" s="233" t="s">
        <v>385</v>
      </c>
      <c r="D112" s="234"/>
      <c r="E112" s="235"/>
      <c r="F112" s="53" t="s">
        <v>4350</v>
      </c>
      <c r="G112" s="236" t="s">
        <v>8</v>
      </c>
      <c r="H112" s="214"/>
      <c r="I112" s="215"/>
      <c r="J112" s="216"/>
    </row>
    <row r="113" spans="1:10" hidden="1" x14ac:dyDescent="0.2">
      <c r="A113" s="30"/>
      <c r="B113" s="237"/>
      <c r="C113" s="238"/>
      <c r="D113" s="234"/>
      <c r="E113" s="238"/>
      <c r="F113" s="53"/>
      <c r="G113" s="239"/>
      <c r="H113" s="217"/>
      <c r="I113" s="218"/>
      <c r="J113" s="219"/>
    </row>
    <row r="114" spans="1:10" ht="24" hidden="1" x14ac:dyDescent="0.2">
      <c r="A114" s="30" t="s">
        <v>55</v>
      </c>
      <c r="B114" s="232" t="s">
        <v>387</v>
      </c>
      <c r="C114" s="233"/>
      <c r="D114" s="234"/>
      <c r="E114" s="235"/>
      <c r="F114" s="43" t="s">
        <v>3567</v>
      </c>
      <c r="G114" s="236"/>
      <c r="H114" s="214"/>
      <c r="I114" s="215"/>
      <c r="J114" s="216"/>
    </row>
    <row r="115" spans="1:10" hidden="1" x14ac:dyDescent="0.2">
      <c r="A115" s="30"/>
      <c r="B115" s="237"/>
      <c r="C115" s="238"/>
      <c r="D115" s="234"/>
      <c r="E115" s="238"/>
      <c r="F115" s="53"/>
      <c r="G115" s="239"/>
      <c r="H115" s="217"/>
      <c r="I115" s="218"/>
      <c r="J115" s="219"/>
    </row>
    <row r="116" spans="1:10" ht="34.200000000000003" hidden="1" x14ac:dyDescent="0.2">
      <c r="A116" s="30" t="s">
        <v>4371</v>
      </c>
      <c r="B116" s="259"/>
      <c r="C116" s="260" t="s">
        <v>388</v>
      </c>
      <c r="D116" s="261"/>
      <c r="E116" s="262"/>
      <c r="F116" s="161" t="s">
        <v>4351</v>
      </c>
      <c r="G116" s="263" t="s">
        <v>8</v>
      </c>
      <c r="H116" s="264"/>
      <c r="I116" s="265"/>
      <c r="J116" s="266"/>
    </row>
    <row r="117" spans="1:10" ht="34.200000000000003" hidden="1" x14ac:dyDescent="0.2">
      <c r="A117" s="30" t="s">
        <v>4371</v>
      </c>
      <c r="B117" s="259"/>
      <c r="C117" s="260" t="s">
        <v>389</v>
      </c>
      <c r="D117" s="261"/>
      <c r="E117" s="262"/>
      <c r="F117" s="161" t="s">
        <v>4352</v>
      </c>
      <c r="G117" s="263" t="s">
        <v>8</v>
      </c>
      <c r="H117" s="264"/>
      <c r="I117" s="265"/>
      <c r="J117" s="266"/>
    </row>
    <row r="118" spans="1:10" ht="34.200000000000003" hidden="1" x14ac:dyDescent="0.2">
      <c r="A118" s="30" t="s">
        <v>4371</v>
      </c>
      <c r="B118" s="259"/>
      <c r="C118" s="260" t="s">
        <v>390</v>
      </c>
      <c r="D118" s="261"/>
      <c r="E118" s="262"/>
      <c r="F118" s="161" t="s">
        <v>4353</v>
      </c>
      <c r="G118" s="263" t="s">
        <v>8</v>
      </c>
      <c r="H118" s="264"/>
      <c r="I118" s="265"/>
      <c r="J118" s="266"/>
    </row>
    <row r="119" spans="1:10" hidden="1" x14ac:dyDescent="0.2">
      <c r="A119" s="30" t="s">
        <v>4371</v>
      </c>
      <c r="B119" s="259"/>
      <c r="C119" s="260" t="s">
        <v>391</v>
      </c>
      <c r="D119" s="261"/>
      <c r="E119" s="262"/>
      <c r="F119" s="161" t="s">
        <v>4354</v>
      </c>
      <c r="G119" s="263" t="s">
        <v>29</v>
      </c>
      <c r="H119" s="264"/>
      <c r="I119" s="265"/>
      <c r="J119" s="266"/>
    </row>
    <row r="120" spans="1:10" ht="36" hidden="1" x14ac:dyDescent="0.2">
      <c r="A120" s="30" t="s">
        <v>55</v>
      </c>
      <c r="B120" s="232" t="s">
        <v>392</v>
      </c>
      <c r="C120" s="233"/>
      <c r="D120" s="234"/>
      <c r="E120" s="235"/>
      <c r="F120" s="43" t="s">
        <v>3568</v>
      </c>
      <c r="G120" s="236"/>
      <c r="H120" s="214"/>
      <c r="I120" s="215"/>
      <c r="J120" s="216"/>
    </row>
    <row r="121" spans="1:10" hidden="1" x14ac:dyDescent="0.2">
      <c r="A121" s="30"/>
      <c r="B121" s="237"/>
      <c r="C121" s="238"/>
      <c r="D121" s="234"/>
      <c r="E121" s="238"/>
      <c r="F121" s="53"/>
      <c r="G121" s="239"/>
      <c r="H121" s="217"/>
      <c r="I121" s="218"/>
      <c r="J121" s="219"/>
    </row>
    <row r="122" spans="1:10" ht="22.8" hidden="1" x14ac:dyDescent="0.2">
      <c r="A122" s="30" t="s">
        <v>4371</v>
      </c>
      <c r="B122" s="240"/>
      <c r="C122" s="233" t="s">
        <v>393</v>
      </c>
      <c r="D122" s="234"/>
      <c r="E122" s="235"/>
      <c r="F122" s="53" t="s">
        <v>396</v>
      </c>
      <c r="G122" s="236" t="s">
        <v>8</v>
      </c>
      <c r="H122" s="214"/>
      <c r="I122" s="215"/>
      <c r="J122" s="216"/>
    </row>
    <row r="123" spans="1:10" ht="22.8" hidden="1" x14ac:dyDescent="0.2">
      <c r="A123" s="30" t="s">
        <v>4371</v>
      </c>
      <c r="B123" s="240"/>
      <c r="C123" s="233" t="s">
        <v>394</v>
      </c>
      <c r="D123" s="234"/>
      <c r="E123" s="235"/>
      <c r="F123" s="53" t="s">
        <v>397</v>
      </c>
      <c r="G123" s="236" t="s">
        <v>8</v>
      </c>
      <c r="H123" s="214"/>
      <c r="I123" s="215"/>
      <c r="J123" s="216"/>
    </row>
    <row r="124" spans="1:10" ht="22.8" hidden="1" x14ac:dyDescent="0.2">
      <c r="A124" s="30" t="s">
        <v>4371</v>
      </c>
      <c r="B124" s="259"/>
      <c r="C124" s="260" t="s">
        <v>395</v>
      </c>
      <c r="D124" s="261"/>
      <c r="E124" s="262"/>
      <c r="F124" s="161" t="s">
        <v>398</v>
      </c>
      <c r="G124" s="263" t="s">
        <v>8</v>
      </c>
      <c r="H124" s="264"/>
      <c r="I124" s="265"/>
      <c r="J124" s="266"/>
    </row>
    <row r="125" spans="1:10" ht="12" hidden="1" x14ac:dyDescent="0.2">
      <c r="A125" s="30" t="s">
        <v>55</v>
      </c>
      <c r="B125" s="232" t="s">
        <v>399</v>
      </c>
      <c r="C125" s="233"/>
      <c r="D125" s="234"/>
      <c r="E125" s="235"/>
      <c r="F125" s="43" t="s">
        <v>3569</v>
      </c>
      <c r="G125" s="236"/>
      <c r="H125" s="214"/>
      <c r="I125" s="215"/>
      <c r="J125" s="216"/>
    </row>
    <row r="126" spans="1:10" hidden="1" x14ac:dyDescent="0.2">
      <c r="A126" s="30"/>
      <c r="B126" s="237"/>
      <c r="C126" s="238"/>
      <c r="D126" s="234"/>
      <c r="E126" s="238"/>
      <c r="F126" s="53"/>
      <c r="G126" s="239"/>
      <c r="H126" s="217"/>
      <c r="I126" s="218"/>
      <c r="J126" s="219"/>
    </row>
    <row r="127" spans="1:10" hidden="1" x14ac:dyDescent="0.2">
      <c r="A127" s="30" t="s">
        <v>4371</v>
      </c>
      <c r="B127" s="259"/>
      <c r="C127" s="260" t="s">
        <v>400</v>
      </c>
      <c r="D127" s="261"/>
      <c r="E127" s="262"/>
      <c r="F127" s="161" t="s">
        <v>402</v>
      </c>
      <c r="G127" s="263" t="s">
        <v>8</v>
      </c>
      <c r="H127" s="264"/>
      <c r="I127" s="265"/>
      <c r="J127" s="266"/>
    </row>
    <row r="128" spans="1:10" hidden="1" x14ac:dyDescent="0.2">
      <c r="A128" s="30" t="s">
        <v>4371</v>
      </c>
      <c r="B128" s="259"/>
      <c r="C128" s="260" t="s">
        <v>401</v>
      </c>
      <c r="D128" s="261"/>
      <c r="E128" s="262"/>
      <c r="F128" s="161" t="s">
        <v>403</v>
      </c>
      <c r="G128" s="263" t="s">
        <v>8</v>
      </c>
      <c r="H128" s="264"/>
      <c r="I128" s="265"/>
      <c r="J128" s="266"/>
    </row>
    <row r="129" spans="1:10" ht="34.799999999999997" hidden="1" x14ac:dyDescent="0.2">
      <c r="A129" s="30" t="s">
        <v>55</v>
      </c>
      <c r="B129" s="232" t="s">
        <v>404</v>
      </c>
      <c r="C129" s="233"/>
      <c r="D129" s="234"/>
      <c r="E129" s="235"/>
      <c r="F129" s="43" t="s">
        <v>4355</v>
      </c>
      <c r="G129" s="236" t="s">
        <v>2</v>
      </c>
      <c r="H129" s="214"/>
      <c r="I129" s="215"/>
      <c r="J129" s="216"/>
    </row>
    <row r="130" spans="1:10" hidden="1" x14ac:dyDescent="0.2">
      <c r="A130" s="30"/>
      <c r="B130" s="237"/>
      <c r="C130" s="238"/>
      <c r="D130" s="234"/>
      <c r="E130" s="238"/>
      <c r="F130" s="53"/>
      <c r="G130" s="239"/>
      <c r="H130" s="217"/>
      <c r="I130" s="218"/>
      <c r="J130" s="219"/>
    </row>
    <row r="131" spans="1:10" ht="24" hidden="1" x14ac:dyDescent="0.2">
      <c r="A131" s="30" t="s">
        <v>55</v>
      </c>
      <c r="B131" s="232" t="s">
        <v>405</v>
      </c>
      <c r="C131" s="233"/>
      <c r="D131" s="234"/>
      <c r="E131" s="235"/>
      <c r="F131" s="43" t="s">
        <v>406</v>
      </c>
      <c r="G131" s="236"/>
      <c r="H131" s="214"/>
      <c r="I131" s="215"/>
      <c r="J131" s="216"/>
    </row>
    <row r="132" spans="1:10" hidden="1" x14ac:dyDescent="0.2">
      <c r="A132" s="30"/>
      <c r="B132" s="237"/>
      <c r="C132" s="238"/>
      <c r="D132" s="234"/>
      <c r="E132" s="238"/>
      <c r="F132" s="53"/>
      <c r="G132" s="239"/>
      <c r="H132" s="217"/>
      <c r="I132" s="218"/>
      <c r="J132" s="219"/>
    </row>
    <row r="133" spans="1:10" ht="34.200000000000003" hidden="1" x14ac:dyDescent="0.2">
      <c r="A133" s="30" t="s">
        <v>4371</v>
      </c>
      <c r="B133" s="259"/>
      <c r="C133" s="260" t="s">
        <v>407</v>
      </c>
      <c r="D133" s="261"/>
      <c r="E133" s="262"/>
      <c r="F133" s="161" t="s">
        <v>409</v>
      </c>
      <c r="G133" s="263" t="s">
        <v>8</v>
      </c>
      <c r="H133" s="264"/>
      <c r="I133" s="265"/>
      <c r="J133" s="266"/>
    </row>
    <row r="134" spans="1:10" ht="22.8" hidden="1" x14ac:dyDescent="0.2">
      <c r="A134" s="30" t="s">
        <v>4371</v>
      </c>
      <c r="B134" s="240"/>
      <c r="C134" s="233" t="s">
        <v>408</v>
      </c>
      <c r="D134" s="234"/>
      <c r="E134" s="235"/>
      <c r="F134" s="53" t="s">
        <v>410</v>
      </c>
      <c r="G134" s="236" t="s">
        <v>8</v>
      </c>
      <c r="H134" s="214"/>
      <c r="I134" s="215"/>
      <c r="J134" s="216"/>
    </row>
    <row r="135" spans="1:10" ht="12" hidden="1" x14ac:dyDescent="0.2">
      <c r="A135" s="30" t="s">
        <v>55</v>
      </c>
      <c r="B135" s="232" t="s">
        <v>411</v>
      </c>
      <c r="C135" s="233"/>
      <c r="D135" s="234"/>
      <c r="E135" s="235"/>
      <c r="F135" s="43" t="s">
        <v>3570</v>
      </c>
      <c r="G135" s="236"/>
      <c r="H135" s="214"/>
      <c r="I135" s="215"/>
      <c r="J135" s="216"/>
    </row>
    <row r="136" spans="1:10" hidden="1" x14ac:dyDescent="0.2">
      <c r="A136" s="30"/>
      <c r="B136" s="237"/>
      <c r="C136" s="238"/>
      <c r="D136" s="234"/>
      <c r="E136" s="238"/>
      <c r="F136" s="53"/>
      <c r="G136" s="239"/>
      <c r="H136" s="217"/>
      <c r="I136" s="218"/>
      <c r="J136" s="219"/>
    </row>
    <row r="137" spans="1:10" ht="22.8" hidden="1" x14ac:dyDescent="0.2">
      <c r="A137" s="30" t="s">
        <v>4371</v>
      </c>
      <c r="B137" s="259"/>
      <c r="C137" s="260" t="s">
        <v>412</v>
      </c>
      <c r="D137" s="261"/>
      <c r="E137" s="262"/>
      <c r="F137" s="161" t="s">
        <v>414</v>
      </c>
      <c r="G137" s="263" t="s">
        <v>19</v>
      </c>
      <c r="H137" s="264"/>
      <c r="I137" s="265"/>
      <c r="J137" s="266"/>
    </row>
    <row r="138" spans="1:10" ht="45.6" hidden="1" x14ac:dyDescent="0.2">
      <c r="A138" s="30" t="s">
        <v>4371</v>
      </c>
      <c r="B138" s="259"/>
      <c r="C138" s="260" t="s">
        <v>413</v>
      </c>
      <c r="D138" s="261"/>
      <c r="E138" s="262"/>
      <c r="F138" s="161" t="s">
        <v>4356</v>
      </c>
      <c r="G138" s="263" t="s">
        <v>2</v>
      </c>
      <c r="H138" s="264"/>
      <c r="I138" s="265"/>
      <c r="J138" s="266"/>
    </row>
    <row r="139" spans="1:10" ht="12" hidden="1" x14ac:dyDescent="0.2">
      <c r="A139" s="30" t="s">
        <v>55</v>
      </c>
      <c r="B139" s="232" t="s">
        <v>415</v>
      </c>
      <c r="C139" s="233"/>
      <c r="D139" s="234"/>
      <c r="E139" s="235"/>
      <c r="F139" s="43" t="s">
        <v>3571</v>
      </c>
      <c r="G139" s="236"/>
      <c r="H139" s="214"/>
      <c r="I139" s="215"/>
      <c r="J139" s="216"/>
    </row>
    <row r="140" spans="1:10" hidden="1" x14ac:dyDescent="0.2">
      <c r="A140" s="30"/>
      <c r="B140" s="237"/>
      <c r="C140" s="238"/>
      <c r="D140" s="234"/>
      <c r="E140" s="238"/>
      <c r="F140" s="53"/>
      <c r="G140" s="239"/>
      <c r="H140" s="217"/>
      <c r="I140" s="218"/>
      <c r="J140" s="219"/>
    </row>
    <row r="141" spans="1:10" hidden="1" x14ac:dyDescent="0.2">
      <c r="A141" s="30" t="s">
        <v>4371</v>
      </c>
      <c r="B141" s="259"/>
      <c r="C141" s="260" t="s">
        <v>416</v>
      </c>
      <c r="D141" s="261"/>
      <c r="E141" s="262"/>
      <c r="F141" s="161" t="s">
        <v>418</v>
      </c>
      <c r="G141" s="263" t="s">
        <v>68</v>
      </c>
      <c r="H141" s="264"/>
      <c r="I141" s="265"/>
      <c r="J141" s="266"/>
    </row>
    <row r="142" spans="1:10" hidden="1" x14ac:dyDescent="0.2">
      <c r="A142" s="30" t="s">
        <v>4371</v>
      </c>
      <c r="B142" s="259"/>
      <c r="C142" s="260" t="s">
        <v>417</v>
      </c>
      <c r="D142" s="261"/>
      <c r="E142" s="262"/>
      <c r="F142" s="161" t="s">
        <v>424</v>
      </c>
      <c r="G142" s="263" t="s">
        <v>68</v>
      </c>
      <c r="H142" s="264"/>
      <c r="I142" s="265"/>
      <c r="J142" s="266"/>
    </row>
    <row r="143" spans="1:10" ht="47.4" hidden="1" x14ac:dyDescent="0.2">
      <c r="A143" s="30" t="s">
        <v>55</v>
      </c>
      <c r="B143" s="232" t="s">
        <v>419</v>
      </c>
      <c r="C143" s="233"/>
      <c r="D143" s="234"/>
      <c r="E143" s="235"/>
      <c r="F143" s="43" t="s">
        <v>4357</v>
      </c>
      <c r="G143" s="236"/>
      <c r="H143" s="214"/>
      <c r="I143" s="215"/>
      <c r="J143" s="216"/>
    </row>
    <row r="144" spans="1:10" hidden="1" x14ac:dyDescent="0.2">
      <c r="A144" s="30"/>
      <c r="B144" s="237"/>
      <c r="C144" s="238"/>
      <c r="D144" s="234"/>
      <c r="E144" s="238"/>
      <c r="F144" s="53"/>
      <c r="G144" s="239"/>
      <c r="H144" s="217"/>
      <c r="I144" s="218"/>
      <c r="J144" s="219"/>
    </row>
    <row r="145" spans="1:10" hidden="1" x14ac:dyDescent="0.2">
      <c r="A145" s="30" t="s">
        <v>4371</v>
      </c>
      <c r="B145" s="259"/>
      <c r="C145" s="260" t="s">
        <v>420</v>
      </c>
      <c r="D145" s="261"/>
      <c r="E145" s="262"/>
      <c r="F145" s="161" t="s">
        <v>422</v>
      </c>
      <c r="G145" s="263" t="s">
        <v>68</v>
      </c>
      <c r="H145" s="264"/>
      <c r="I145" s="265"/>
      <c r="J145" s="266"/>
    </row>
    <row r="146" spans="1:10" hidden="1" x14ac:dyDescent="0.2">
      <c r="A146" s="30" t="s">
        <v>4371</v>
      </c>
      <c r="B146" s="259"/>
      <c r="C146" s="260" t="s">
        <v>421</v>
      </c>
      <c r="D146" s="261"/>
      <c r="E146" s="262"/>
      <c r="F146" s="161" t="s">
        <v>423</v>
      </c>
      <c r="G146" s="263" t="s">
        <v>22</v>
      </c>
      <c r="H146" s="264"/>
      <c r="I146" s="265"/>
      <c r="J146" s="266"/>
    </row>
    <row r="147" spans="1:10" hidden="1" x14ac:dyDescent="0.2">
      <c r="A147" s="30" t="s">
        <v>4371</v>
      </c>
      <c r="B147" s="259"/>
      <c r="C147" s="260" t="s">
        <v>425</v>
      </c>
      <c r="D147" s="261"/>
      <c r="E147" s="262"/>
      <c r="F147" s="161" t="s">
        <v>426</v>
      </c>
      <c r="G147" s="263" t="s">
        <v>68</v>
      </c>
      <c r="H147" s="264"/>
      <c r="I147" s="265"/>
      <c r="J147" s="266"/>
    </row>
    <row r="148" spans="1:10" ht="24" hidden="1" x14ac:dyDescent="0.2">
      <c r="A148" s="30" t="s">
        <v>55</v>
      </c>
      <c r="B148" s="232" t="s">
        <v>427</v>
      </c>
      <c r="C148" s="233"/>
      <c r="D148" s="234"/>
      <c r="E148" s="235"/>
      <c r="F148" s="43" t="s">
        <v>3572</v>
      </c>
      <c r="G148" s="236"/>
      <c r="H148" s="214"/>
      <c r="I148" s="215"/>
      <c r="J148" s="216"/>
    </row>
    <row r="149" spans="1:10" hidden="1" x14ac:dyDescent="0.2">
      <c r="A149" s="30"/>
      <c r="B149" s="237"/>
      <c r="C149" s="238"/>
      <c r="D149" s="234"/>
      <c r="E149" s="238"/>
      <c r="F149" s="53"/>
      <c r="G149" s="239"/>
      <c r="H149" s="217"/>
      <c r="I149" s="218"/>
      <c r="J149" s="219"/>
    </row>
    <row r="150" spans="1:10" ht="22.8" hidden="1" x14ac:dyDescent="0.2">
      <c r="A150" s="30" t="s">
        <v>4371</v>
      </c>
      <c r="B150" s="259"/>
      <c r="C150" s="260" t="s">
        <v>428</v>
      </c>
      <c r="D150" s="261"/>
      <c r="E150" s="262"/>
      <c r="F150" s="161" t="s">
        <v>4358</v>
      </c>
      <c r="G150" s="263" t="s">
        <v>99</v>
      </c>
      <c r="H150" s="264"/>
      <c r="I150" s="265"/>
      <c r="J150" s="266"/>
    </row>
    <row r="151" spans="1:10" ht="22.8" hidden="1" x14ac:dyDescent="0.2">
      <c r="A151" s="30" t="s">
        <v>4371</v>
      </c>
      <c r="B151" s="259"/>
      <c r="C151" s="260" t="s">
        <v>429</v>
      </c>
      <c r="D151" s="261"/>
      <c r="E151" s="262"/>
      <c r="F151" s="161" t="s">
        <v>4359</v>
      </c>
      <c r="G151" s="263" t="s">
        <v>99</v>
      </c>
      <c r="H151" s="264"/>
      <c r="I151" s="265"/>
      <c r="J151" s="266"/>
    </row>
    <row r="152" spans="1:10" ht="24" hidden="1" x14ac:dyDescent="0.2">
      <c r="A152" s="30" t="s">
        <v>55</v>
      </c>
      <c r="B152" s="232" t="s">
        <v>430</v>
      </c>
      <c r="C152" s="233"/>
      <c r="D152" s="234"/>
      <c r="E152" s="235"/>
      <c r="F152" s="43" t="s">
        <v>3573</v>
      </c>
      <c r="G152" s="236"/>
      <c r="H152" s="214"/>
      <c r="I152" s="215"/>
      <c r="J152" s="216"/>
    </row>
    <row r="153" spans="1:10" hidden="1" x14ac:dyDescent="0.2">
      <c r="A153" s="30"/>
      <c r="B153" s="237"/>
      <c r="C153" s="238"/>
      <c r="D153" s="234"/>
      <c r="E153" s="238"/>
      <c r="F153" s="53"/>
      <c r="G153" s="239"/>
      <c r="H153" s="217"/>
      <c r="I153" s="218"/>
      <c r="J153" s="219"/>
    </row>
    <row r="154" spans="1:10" ht="23.4" hidden="1" x14ac:dyDescent="0.2">
      <c r="A154" s="30" t="s">
        <v>56</v>
      </c>
      <c r="B154" s="240"/>
      <c r="C154" s="233" t="s">
        <v>431</v>
      </c>
      <c r="D154" s="234"/>
      <c r="E154" s="235"/>
      <c r="F154" s="53" t="s">
        <v>4360</v>
      </c>
      <c r="G154" s="236"/>
      <c r="H154" s="214"/>
      <c r="I154" s="215"/>
      <c r="J154" s="216"/>
    </row>
    <row r="155" spans="1:10" hidden="1" x14ac:dyDescent="0.2">
      <c r="A155" s="30"/>
      <c r="B155" s="237"/>
      <c r="C155" s="238"/>
      <c r="D155" s="234"/>
      <c r="E155" s="238"/>
      <c r="F155" s="53"/>
      <c r="G155" s="239"/>
      <c r="H155" s="217"/>
      <c r="I155" s="218"/>
      <c r="J155" s="219"/>
    </row>
    <row r="156" spans="1:10" ht="22.8" hidden="1" x14ac:dyDescent="0.2">
      <c r="A156" s="30" t="s">
        <v>3</v>
      </c>
      <c r="B156" s="259"/>
      <c r="C156" s="260"/>
      <c r="D156" s="261" t="s">
        <v>3850</v>
      </c>
      <c r="E156" s="262"/>
      <c r="F156" s="161" t="s">
        <v>4439</v>
      </c>
      <c r="G156" s="263" t="s">
        <v>99</v>
      </c>
      <c r="H156" s="264"/>
      <c r="I156" s="265"/>
      <c r="J156" s="266"/>
    </row>
    <row r="157" spans="1:10" ht="22.8" hidden="1" x14ac:dyDescent="0.2">
      <c r="A157" s="30" t="s">
        <v>3</v>
      </c>
      <c r="B157" s="259"/>
      <c r="C157" s="260"/>
      <c r="D157" s="261" t="s">
        <v>3851</v>
      </c>
      <c r="E157" s="262"/>
      <c r="F157" s="161" t="s">
        <v>4439</v>
      </c>
      <c r="G157" s="263" t="s">
        <v>99</v>
      </c>
      <c r="H157" s="264"/>
      <c r="I157" s="265"/>
      <c r="J157" s="266"/>
    </row>
    <row r="158" spans="1:10" ht="22.8" hidden="1" x14ac:dyDescent="0.2">
      <c r="A158" s="30" t="s">
        <v>3</v>
      </c>
      <c r="B158" s="259"/>
      <c r="C158" s="260"/>
      <c r="D158" s="261" t="s">
        <v>3852</v>
      </c>
      <c r="E158" s="262"/>
      <c r="F158" s="161" t="s">
        <v>4440</v>
      </c>
      <c r="G158" s="263" t="s">
        <v>99</v>
      </c>
      <c r="H158" s="264"/>
      <c r="I158" s="265"/>
      <c r="J158" s="266"/>
    </row>
    <row r="159" spans="1:10" ht="34.799999999999997" hidden="1" x14ac:dyDescent="0.2">
      <c r="A159" s="30" t="s">
        <v>56</v>
      </c>
      <c r="B159" s="240"/>
      <c r="C159" s="233" t="s">
        <v>432</v>
      </c>
      <c r="D159" s="234"/>
      <c r="E159" s="235"/>
      <c r="F159" s="53" t="s">
        <v>4361</v>
      </c>
      <c r="G159" s="236"/>
      <c r="H159" s="214"/>
      <c r="I159" s="215"/>
      <c r="J159" s="216"/>
    </row>
    <row r="160" spans="1:10" hidden="1" x14ac:dyDescent="0.2">
      <c r="A160" s="30"/>
      <c r="B160" s="237"/>
      <c r="C160" s="238"/>
      <c r="D160" s="234"/>
      <c r="E160" s="238"/>
      <c r="F160" s="53"/>
      <c r="G160" s="239"/>
      <c r="H160" s="217"/>
      <c r="I160" s="218"/>
      <c r="J160" s="219"/>
    </row>
    <row r="161" spans="1:10" ht="22.8" hidden="1" x14ac:dyDescent="0.2">
      <c r="A161" s="30" t="s">
        <v>3</v>
      </c>
      <c r="B161" s="259"/>
      <c r="C161" s="260"/>
      <c r="D161" s="261" t="s">
        <v>3850</v>
      </c>
      <c r="E161" s="262"/>
      <c r="F161" s="161" t="s">
        <v>4439</v>
      </c>
      <c r="G161" s="263" t="s">
        <v>2</v>
      </c>
      <c r="H161" s="264"/>
      <c r="I161" s="265"/>
      <c r="J161" s="266"/>
    </row>
    <row r="162" spans="1:10" ht="22.8" hidden="1" x14ac:dyDescent="0.2">
      <c r="A162" s="30" t="s">
        <v>3</v>
      </c>
      <c r="B162" s="259"/>
      <c r="C162" s="260"/>
      <c r="D162" s="261" t="s">
        <v>3851</v>
      </c>
      <c r="E162" s="262"/>
      <c r="F162" s="161" t="s">
        <v>4439</v>
      </c>
      <c r="G162" s="263" t="s">
        <v>2</v>
      </c>
      <c r="H162" s="264"/>
      <c r="I162" s="265"/>
      <c r="J162" s="266"/>
    </row>
    <row r="163" spans="1:10" ht="22.8" hidden="1" x14ac:dyDescent="0.2">
      <c r="A163" s="30" t="s">
        <v>3</v>
      </c>
      <c r="B163" s="259"/>
      <c r="C163" s="260"/>
      <c r="D163" s="261" t="s">
        <v>3852</v>
      </c>
      <c r="E163" s="262"/>
      <c r="F163" s="161" t="s">
        <v>4441</v>
      </c>
      <c r="G163" s="263" t="s">
        <v>2</v>
      </c>
      <c r="H163" s="264"/>
      <c r="I163" s="265"/>
      <c r="J163" s="266"/>
    </row>
    <row r="164" spans="1:10" ht="24" hidden="1" x14ac:dyDescent="0.2">
      <c r="A164" s="30" t="s">
        <v>55</v>
      </c>
      <c r="B164" s="232" t="s">
        <v>433</v>
      </c>
      <c r="C164" s="233"/>
      <c r="D164" s="234"/>
      <c r="E164" s="235"/>
      <c r="F164" s="43" t="s">
        <v>434</v>
      </c>
      <c r="G164" s="236"/>
      <c r="H164" s="214"/>
      <c r="I164" s="215"/>
      <c r="J164" s="216"/>
    </row>
    <row r="165" spans="1:10" hidden="1" x14ac:dyDescent="0.2">
      <c r="A165" s="30"/>
      <c r="B165" s="237"/>
      <c r="C165" s="238"/>
      <c r="D165" s="234"/>
      <c r="E165" s="238"/>
      <c r="F165" s="53"/>
      <c r="G165" s="239"/>
      <c r="H165" s="217"/>
      <c r="I165" s="218"/>
      <c r="J165" s="219"/>
    </row>
    <row r="166" spans="1:10" ht="45.6" hidden="1" x14ac:dyDescent="0.2">
      <c r="A166" s="30" t="s">
        <v>4371</v>
      </c>
      <c r="B166" s="259"/>
      <c r="C166" s="260" t="s">
        <v>435</v>
      </c>
      <c r="D166" s="261"/>
      <c r="E166" s="262"/>
      <c r="F166" s="161" t="s">
        <v>4362</v>
      </c>
      <c r="G166" s="263" t="s">
        <v>8</v>
      </c>
      <c r="H166" s="264"/>
      <c r="I166" s="265"/>
      <c r="J166" s="266"/>
    </row>
    <row r="167" spans="1:10" ht="45.6" hidden="1" x14ac:dyDescent="0.2">
      <c r="A167" s="30" t="s">
        <v>4371</v>
      </c>
      <c r="B167" s="259"/>
      <c r="C167" s="260" t="s">
        <v>436</v>
      </c>
      <c r="D167" s="261"/>
      <c r="E167" s="262"/>
      <c r="F167" s="161" t="s">
        <v>4363</v>
      </c>
      <c r="G167" s="263" t="s">
        <v>8</v>
      </c>
      <c r="H167" s="264"/>
      <c r="I167" s="265"/>
      <c r="J167" s="266"/>
    </row>
    <row r="168" spans="1:10" ht="68.400000000000006" hidden="1" x14ac:dyDescent="0.2">
      <c r="A168" s="30" t="s">
        <v>4371</v>
      </c>
      <c r="B168" s="259"/>
      <c r="C168" s="260" t="s">
        <v>437</v>
      </c>
      <c r="D168" s="261"/>
      <c r="E168" s="262"/>
      <c r="F168" s="161" t="s">
        <v>4364</v>
      </c>
      <c r="G168" s="263" t="s">
        <v>8</v>
      </c>
      <c r="H168" s="264"/>
      <c r="I168" s="265"/>
      <c r="J168" s="266"/>
    </row>
    <row r="169" spans="1:10" ht="57" hidden="1" x14ac:dyDescent="0.2">
      <c r="A169" s="30" t="s">
        <v>4371</v>
      </c>
      <c r="B169" s="259"/>
      <c r="C169" s="260" t="s">
        <v>438</v>
      </c>
      <c r="D169" s="261"/>
      <c r="E169" s="262"/>
      <c r="F169" s="161" t="s">
        <v>4365</v>
      </c>
      <c r="G169" s="263" t="s">
        <v>8</v>
      </c>
      <c r="H169" s="264"/>
      <c r="I169" s="265"/>
      <c r="J169" s="266"/>
    </row>
    <row r="170" spans="1:10" ht="22.8" hidden="1" x14ac:dyDescent="0.2">
      <c r="A170" s="30" t="s">
        <v>4371</v>
      </c>
      <c r="B170" s="259"/>
      <c r="C170" s="260" t="s">
        <v>439</v>
      </c>
      <c r="D170" s="261"/>
      <c r="E170" s="262"/>
      <c r="F170" s="161" t="s">
        <v>4366</v>
      </c>
      <c r="G170" s="263" t="s">
        <v>19</v>
      </c>
      <c r="H170" s="264"/>
      <c r="I170" s="265"/>
      <c r="J170" s="266"/>
    </row>
    <row r="171" spans="1:10" ht="22.8" hidden="1" x14ac:dyDescent="0.2">
      <c r="A171" s="30" t="s">
        <v>4371</v>
      </c>
      <c r="B171" s="259"/>
      <c r="C171" s="260" t="s">
        <v>440</v>
      </c>
      <c r="D171" s="261"/>
      <c r="E171" s="262"/>
      <c r="F171" s="161" t="s">
        <v>4367</v>
      </c>
      <c r="G171" s="263" t="s">
        <v>19</v>
      </c>
      <c r="H171" s="264"/>
      <c r="I171" s="265"/>
      <c r="J171" s="266"/>
    </row>
    <row r="172" spans="1:10" ht="34.200000000000003" hidden="1" x14ac:dyDescent="0.2">
      <c r="A172" s="30" t="s">
        <v>4371</v>
      </c>
      <c r="B172" s="259"/>
      <c r="C172" s="260" t="s">
        <v>441</v>
      </c>
      <c r="D172" s="261"/>
      <c r="E172" s="262"/>
      <c r="F172" s="161" t="s">
        <v>4368</v>
      </c>
      <c r="G172" s="263" t="s">
        <v>26</v>
      </c>
      <c r="H172" s="264"/>
      <c r="I172" s="265"/>
      <c r="J172" s="266"/>
    </row>
    <row r="173" spans="1:10" ht="34.200000000000003" hidden="1" x14ac:dyDescent="0.2">
      <c r="A173" s="30" t="s">
        <v>4371</v>
      </c>
      <c r="B173" s="259"/>
      <c r="C173" s="260" t="s">
        <v>442</v>
      </c>
      <c r="D173" s="261"/>
      <c r="E173" s="262"/>
      <c r="F173" s="161" t="s">
        <v>4369</v>
      </c>
      <c r="G173" s="263" t="s">
        <v>19</v>
      </c>
      <c r="H173" s="264"/>
      <c r="I173" s="265"/>
      <c r="J173" s="266"/>
    </row>
    <row r="174" spans="1:10" ht="12" hidden="1" x14ac:dyDescent="0.2">
      <c r="A174" s="30" t="s">
        <v>55</v>
      </c>
      <c r="B174" s="232" t="s">
        <v>443</v>
      </c>
      <c r="C174" s="233"/>
      <c r="D174" s="234"/>
      <c r="E174" s="235"/>
      <c r="F174" s="43" t="s">
        <v>3574</v>
      </c>
      <c r="G174" s="236"/>
      <c r="H174" s="214"/>
      <c r="I174" s="215"/>
      <c r="J174" s="216"/>
    </row>
    <row r="175" spans="1:10" hidden="1" x14ac:dyDescent="0.2">
      <c r="A175" s="30"/>
      <c r="B175" s="237"/>
      <c r="C175" s="238"/>
      <c r="D175" s="234"/>
      <c r="E175" s="238"/>
      <c r="F175" s="53"/>
      <c r="G175" s="239"/>
      <c r="H175" s="217"/>
      <c r="I175" s="218"/>
      <c r="J175" s="219"/>
    </row>
    <row r="176" spans="1:10" hidden="1" x14ac:dyDescent="0.2">
      <c r="A176" s="30" t="s">
        <v>56</v>
      </c>
      <c r="B176" s="240"/>
      <c r="C176" s="233" t="s">
        <v>444</v>
      </c>
      <c r="D176" s="234"/>
      <c r="E176" s="235"/>
      <c r="F176" s="53" t="s">
        <v>445</v>
      </c>
      <c r="G176" s="236"/>
      <c r="H176" s="214"/>
      <c r="I176" s="215"/>
      <c r="J176" s="216"/>
    </row>
    <row r="177" spans="1:10" hidden="1" x14ac:dyDescent="0.2">
      <c r="A177" s="30"/>
      <c r="B177" s="237"/>
      <c r="C177" s="238"/>
      <c r="D177" s="234"/>
      <c r="E177" s="238"/>
      <c r="F177" s="53"/>
      <c r="G177" s="239"/>
      <c r="H177" s="217"/>
      <c r="I177" s="218"/>
      <c r="J177" s="219"/>
    </row>
    <row r="178" spans="1:10" hidden="1" x14ac:dyDescent="0.2">
      <c r="A178" s="30" t="s">
        <v>3</v>
      </c>
      <c r="B178" s="259"/>
      <c r="C178" s="260"/>
      <c r="D178" s="261" t="s">
        <v>3850</v>
      </c>
      <c r="E178" s="262"/>
      <c r="F178" s="161" t="s">
        <v>1251</v>
      </c>
      <c r="G178" s="263" t="s">
        <v>19</v>
      </c>
      <c r="H178" s="264"/>
      <c r="I178" s="265"/>
      <c r="J178" s="266"/>
    </row>
    <row r="179" spans="1:10" hidden="1" x14ac:dyDescent="0.2">
      <c r="A179" s="30" t="s">
        <v>3</v>
      </c>
      <c r="B179" s="259"/>
      <c r="C179" s="260"/>
      <c r="D179" s="261" t="s">
        <v>3851</v>
      </c>
      <c r="E179" s="262"/>
      <c r="F179" s="161" t="s">
        <v>1252</v>
      </c>
      <c r="G179" s="263" t="s">
        <v>19</v>
      </c>
      <c r="H179" s="264"/>
      <c r="I179" s="265"/>
      <c r="J179" s="266"/>
    </row>
    <row r="180" spans="1:10" ht="22.8" hidden="1" x14ac:dyDescent="0.2">
      <c r="A180" s="30" t="s">
        <v>3</v>
      </c>
      <c r="B180" s="259"/>
      <c r="C180" s="260"/>
      <c r="D180" s="261" t="s">
        <v>3852</v>
      </c>
      <c r="E180" s="262"/>
      <c r="F180" s="161" t="s">
        <v>4442</v>
      </c>
      <c r="G180" s="263" t="s">
        <v>19</v>
      </c>
      <c r="H180" s="264"/>
      <c r="I180" s="265"/>
      <c r="J180" s="266"/>
    </row>
    <row r="181" spans="1:10" hidden="1" x14ac:dyDescent="0.2">
      <c r="A181" s="30" t="s">
        <v>56</v>
      </c>
      <c r="B181" s="240"/>
      <c r="C181" s="233" t="s">
        <v>446</v>
      </c>
      <c r="D181" s="234"/>
      <c r="E181" s="235"/>
      <c r="F181" s="53" t="s">
        <v>447</v>
      </c>
      <c r="G181" s="236"/>
      <c r="H181" s="214"/>
      <c r="I181" s="215"/>
      <c r="J181" s="216"/>
    </row>
    <row r="182" spans="1:10" hidden="1" x14ac:dyDescent="0.2">
      <c r="A182" s="30"/>
      <c r="B182" s="237"/>
      <c r="C182" s="238"/>
      <c r="D182" s="234"/>
      <c r="E182" s="238"/>
      <c r="F182" s="53"/>
      <c r="G182" s="239"/>
      <c r="H182" s="217"/>
      <c r="I182" s="218"/>
      <c r="J182" s="219"/>
    </row>
    <row r="183" spans="1:10" hidden="1" x14ac:dyDescent="0.2">
      <c r="A183" s="30" t="s">
        <v>3</v>
      </c>
      <c r="B183" s="259"/>
      <c r="C183" s="260"/>
      <c r="D183" s="261" t="s">
        <v>3850</v>
      </c>
      <c r="E183" s="262"/>
      <c r="F183" s="161" t="s">
        <v>1251</v>
      </c>
      <c r="G183" s="263" t="s">
        <v>19</v>
      </c>
      <c r="H183" s="264"/>
      <c r="I183" s="265"/>
      <c r="J183" s="266"/>
    </row>
    <row r="184" spans="1:10" hidden="1" x14ac:dyDescent="0.2">
      <c r="A184" s="30" t="s">
        <v>3</v>
      </c>
      <c r="B184" s="259"/>
      <c r="C184" s="260"/>
      <c r="D184" s="261" t="s">
        <v>3851</v>
      </c>
      <c r="E184" s="262"/>
      <c r="F184" s="161" t="s">
        <v>1252</v>
      </c>
      <c r="G184" s="263" t="s">
        <v>19</v>
      </c>
      <c r="H184" s="264"/>
      <c r="I184" s="265"/>
      <c r="J184" s="266"/>
    </row>
    <row r="185" spans="1:10" ht="22.8" hidden="1" x14ac:dyDescent="0.2">
      <c r="A185" s="30" t="s">
        <v>3</v>
      </c>
      <c r="B185" s="259"/>
      <c r="C185" s="260"/>
      <c r="D185" s="261" t="s">
        <v>3852</v>
      </c>
      <c r="E185" s="262"/>
      <c r="F185" s="161" t="s">
        <v>4442</v>
      </c>
      <c r="G185" s="263" t="s">
        <v>19</v>
      </c>
      <c r="H185" s="264"/>
      <c r="I185" s="265"/>
      <c r="J185" s="266"/>
    </row>
    <row r="186" spans="1:10" ht="22.8" hidden="1" x14ac:dyDescent="0.2">
      <c r="A186" s="30" t="s">
        <v>56</v>
      </c>
      <c r="B186" s="240"/>
      <c r="C186" s="233" t="s">
        <v>448</v>
      </c>
      <c r="D186" s="234"/>
      <c r="E186" s="235"/>
      <c r="F186" s="53" t="s">
        <v>4370</v>
      </c>
      <c r="G186" s="236"/>
      <c r="H186" s="214"/>
      <c r="I186" s="215"/>
      <c r="J186" s="216"/>
    </row>
    <row r="187" spans="1:10" hidden="1" x14ac:dyDescent="0.2">
      <c r="A187" s="30"/>
      <c r="B187" s="237"/>
      <c r="C187" s="238"/>
      <c r="D187" s="234"/>
      <c r="E187" s="238"/>
      <c r="F187" s="53"/>
      <c r="G187" s="239"/>
      <c r="H187" s="217"/>
      <c r="I187" s="218"/>
      <c r="J187" s="219"/>
    </row>
    <row r="188" spans="1:10" hidden="1" x14ac:dyDescent="0.2">
      <c r="A188" s="30" t="s">
        <v>3</v>
      </c>
      <c r="B188" s="259"/>
      <c r="C188" s="260"/>
      <c r="D188" s="261" t="s">
        <v>3850</v>
      </c>
      <c r="E188" s="262"/>
      <c r="F188" s="161" t="s">
        <v>1251</v>
      </c>
      <c r="G188" s="263" t="s">
        <v>19</v>
      </c>
      <c r="H188" s="264"/>
      <c r="I188" s="265"/>
      <c r="J188" s="266"/>
    </row>
    <row r="189" spans="1:10" hidden="1" x14ac:dyDescent="0.2">
      <c r="A189" s="30" t="s">
        <v>3</v>
      </c>
      <c r="B189" s="259"/>
      <c r="C189" s="260"/>
      <c r="D189" s="261" t="s">
        <v>3851</v>
      </c>
      <c r="E189" s="262"/>
      <c r="F189" s="161" t="s">
        <v>1252</v>
      </c>
      <c r="G189" s="263" t="s">
        <v>19</v>
      </c>
      <c r="H189" s="264"/>
      <c r="I189" s="265"/>
      <c r="J189" s="266"/>
    </row>
    <row r="190" spans="1:10" ht="22.8" hidden="1" x14ac:dyDescent="0.2">
      <c r="A190" s="30" t="s">
        <v>3</v>
      </c>
      <c r="B190" s="259"/>
      <c r="C190" s="260"/>
      <c r="D190" s="261" t="s">
        <v>3852</v>
      </c>
      <c r="E190" s="262"/>
      <c r="F190" s="161" t="s">
        <v>4442</v>
      </c>
      <c r="G190" s="263" t="s">
        <v>19</v>
      </c>
      <c r="H190" s="264"/>
      <c r="I190" s="265"/>
      <c r="J190" s="266"/>
    </row>
    <row r="191" spans="1:10" ht="12" hidden="1" x14ac:dyDescent="0.2">
      <c r="A191" s="30" t="s">
        <v>55</v>
      </c>
      <c r="B191" s="232" t="s">
        <v>449</v>
      </c>
      <c r="C191" s="233"/>
      <c r="D191" s="234"/>
      <c r="E191" s="235"/>
      <c r="F191" s="43" t="s">
        <v>450</v>
      </c>
      <c r="G191" s="236"/>
      <c r="H191" s="214"/>
      <c r="I191" s="215"/>
      <c r="J191" s="216"/>
    </row>
    <row r="192" spans="1:10" hidden="1" x14ac:dyDescent="0.2">
      <c r="A192" s="30"/>
      <c r="B192" s="237"/>
      <c r="C192" s="238"/>
      <c r="D192" s="234"/>
      <c r="E192" s="238"/>
      <c r="F192" s="53"/>
      <c r="G192" s="239"/>
      <c r="H192" s="217"/>
      <c r="I192" s="218"/>
      <c r="J192" s="219"/>
    </row>
    <row r="193" spans="1:10" hidden="1" x14ac:dyDescent="0.2">
      <c r="A193" s="30" t="s">
        <v>4371</v>
      </c>
      <c r="B193" s="259"/>
      <c r="C193" s="260" t="s">
        <v>451</v>
      </c>
      <c r="D193" s="261"/>
      <c r="E193" s="262"/>
      <c r="F193" s="161" t="s">
        <v>4896</v>
      </c>
      <c r="G193" s="263" t="s">
        <v>99</v>
      </c>
      <c r="H193" s="264"/>
      <c r="I193" s="265"/>
      <c r="J193" s="266"/>
    </row>
    <row r="194" spans="1:10" ht="22.8" hidden="1" x14ac:dyDescent="0.2">
      <c r="A194" s="30" t="s">
        <v>4371</v>
      </c>
      <c r="B194" s="259"/>
      <c r="C194" s="260" t="s">
        <v>452</v>
      </c>
      <c r="D194" s="261"/>
      <c r="E194" s="262"/>
      <c r="F194" s="161" t="s">
        <v>454</v>
      </c>
      <c r="G194" s="263" t="s">
        <v>2</v>
      </c>
      <c r="H194" s="264"/>
      <c r="I194" s="265"/>
      <c r="J194" s="266"/>
    </row>
    <row r="195" spans="1:10" hidden="1" x14ac:dyDescent="0.2">
      <c r="A195" s="30" t="s">
        <v>4371</v>
      </c>
      <c r="B195" s="259"/>
      <c r="C195" s="260" t="s">
        <v>453</v>
      </c>
      <c r="D195" s="261"/>
      <c r="E195" s="262"/>
      <c r="F195" s="161" t="s">
        <v>455</v>
      </c>
      <c r="G195" s="263" t="s">
        <v>2</v>
      </c>
      <c r="H195" s="264"/>
      <c r="I195" s="265"/>
      <c r="J195" s="266"/>
    </row>
    <row r="196" spans="1:10" ht="12" hidden="1" x14ac:dyDescent="0.2">
      <c r="A196" s="30" t="s">
        <v>55</v>
      </c>
      <c r="B196" s="232" t="s">
        <v>456</v>
      </c>
      <c r="C196" s="233"/>
      <c r="D196" s="234"/>
      <c r="E196" s="235"/>
      <c r="F196" s="43" t="s">
        <v>457</v>
      </c>
      <c r="G196" s="236"/>
      <c r="H196" s="214"/>
      <c r="I196" s="215"/>
      <c r="J196" s="216"/>
    </row>
    <row r="197" spans="1:10" hidden="1" x14ac:dyDescent="0.2">
      <c r="A197" s="30"/>
      <c r="B197" s="237"/>
      <c r="C197" s="238"/>
      <c r="D197" s="234"/>
      <c r="E197" s="238"/>
      <c r="F197" s="53"/>
      <c r="G197" s="239"/>
      <c r="H197" s="217"/>
      <c r="I197" s="218"/>
      <c r="J197" s="219"/>
    </row>
    <row r="198" spans="1:10" ht="22.8" hidden="1" x14ac:dyDescent="0.2">
      <c r="A198" s="30" t="s">
        <v>4371</v>
      </c>
      <c r="B198" s="259"/>
      <c r="C198" s="260" t="s">
        <v>458</v>
      </c>
      <c r="D198" s="261"/>
      <c r="E198" s="262"/>
      <c r="F198" s="161" t="s">
        <v>4897</v>
      </c>
      <c r="G198" s="263" t="s">
        <v>99</v>
      </c>
      <c r="H198" s="264"/>
      <c r="I198" s="265"/>
      <c r="J198" s="266"/>
    </row>
    <row r="199" spans="1:10" ht="22.8" hidden="1" x14ac:dyDescent="0.2">
      <c r="A199" s="30" t="s">
        <v>4371</v>
      </c>
      <c r="B199" s="259"/>
      <c r="C199" s="260" t="s">
        <v>459</v>
      </c>
      <c r="D199" s="261"/>
      <c r="E199" s="262"/>
      <c r="F199" s="161" t="s">
        <v>461</v>
      </c>
      <c r="G199" s="263" t="s">
        <v>2</v>
      </c>
      <c r="H199" s="264"/>
      <c r="I199" s="265"/>
      <c r="J199" s="266"/>
    </row>
    <row r="200" spans="1:10" hidden="1" x14ac:dyDescent="0.2">
      <c r="A200" s="30" t="s">
        <v>4371</v>
      </c>
      <c r="B200" s="259"/>
      <c r="C200" s="260" t="s">
        <v>460</v>
      </c>
      <c r="D200" s="261"/>
      <c r="E200" s="262"/>
      <c r="F200" s="161" t="s">
        <v>455</v>
      </c>
      <c r="G200" s="263" t="s">
        <v>2</v>
      </c>
      <c r="H200" s="264"/>
      <c r="I200" s="265"/>
      <c r="J200" s="266"/>
    </row>
    <row r="201" spans="1:10" ht="36" hidden="1" x14ac:dyDescent="0.2">
      <c r="A201" s="30" t="s">
        <v>55</v>
      </c>
      <c r="B201" s="232" t="s">
        <v>462</v>
      </c>
      <c r="C201" s="233"/>
      <c r="D201" s="234"/>
      <c r="E201" s="235"/>
      <c r="F201" s="43" t="s">
        <v>3575</v>
      </c>
      <c r="G201" s="236"/>
      <c r="H201" s="214"/>
      <c r="I201" s="215"/>
      <c r="J201" s="216"/>
    </row>
    <row r="202" spans="1:10" hidden="1" x14ac:dyDescent="0.2">
      <c r="A202" s="30"/>
      <c r="B202" s="237"/>
      <c r="C202" s="238"/>
      <c r="D202" s="234"/>
      <c r="E202" s="238"/>
      <c r="F202" s="53"/>
      <c r="G202" s="239"/>
      <c r="H202" s="217"/>
      <c r="I202" s="218"/>
      <c r="J202" s="219"/>
    </row>
    <row r="203" spans="1:10" hidden="1" x14ac:dyDescent="0.2">
      <c r="A203" s="30" t="s">
        <v>4371</v>
      </c>
      <c r="B203" s="240"/>
      <c r="C203" s="233" t="s">
        <v>463</v>
      </c>
      <c r="D203" s="234"/>
      <c r="E203" s="235"/>
      <c r="F203" s="53" t="s">
        <v>466</v>
      </c>
      <c r="G203" s="236" t="s">
        <v>8</v>
      </c>
      <c r="H203" s="214"/>
      <c r="I203" s="215"/>
      <c r="J203" s="216"/>
    </row>
    <row r="204" spans="1:10" hidden="1" x14ac:dyDescent="0.2">
      <c r="A204" s="30" t="s">
        <v>4371</v>
      </c>
      <c r="B204" s="240"/>
      <c r="C204" s="233" t="s">
        <v>464</v>
      </c>
      <c r="D204" s="234"/>
      <c r="E204" s="235"/>
      <c r="F204" s="53" t="s">
        <v>467</v>
      </c>
      <c r="G204" s="236" t="s">
        <v>8</v>
      </c>
      <c r="H204" s="214"/>
      <c r="I204" s="215"/>
      <c r="J204" s="216"/>
    </row>
    <row r="205" spans="1:10" hidden="1" x14ac:dyDescent="0.2">
      <c r="A205" s="30" t="s">
        <v>4371</v>
      </c>
      <c r="B205" s="259"/>
      <c r="C205" s="260" t="s">
        <v>465</v>
      </c>
      <c r="D205" s="261"/>
      <c r="E205" s="262"/>
      <c r="F205" s="161" t="s">
        <v>468</v>
      </c>
      <c r="G205" s="263" t="s">
        <v>8</v>
      </c>
      <c r="H205" s="264"/>
      <c r="I205" s="265"/>
      <c r="J205" s="266"/>
    </row>
    <row r="206" spans="1:10" x14ac:dyDescent="0.2">
      <c r="A206" s="30"/>
      <c r="B206" s="237"/>
      <c r="C206" s="238"/>
      <c r="D206" s="234"/>
      <c r="E206" s="238"/>
      <c r="F206" s="53"/>
      <c r="G206" s="239"/>
      <c r="H206" s="217"/>
      <c r="I206" s="218"/>
      <c r="J206" s="219"/>
    </row>
    <row r="207" spans="1:10" x14ac:dyDescent="0.2">
      <c r="A207" s="30"/>
      <c r="B207" s="237"/>
      <c r="C207" s="238"/>
      <c r="D207" s="234"/>
      <c r="E207" s="238"/>
      <c r="F207" s="53"/>
      <c r="G207" s="239"/>
      <c r="H207" s="217"/>
      <c r="I207" s="218"/>
      <c r="J207" s="219"/>
    </row>
    <row r="208" spans="1:10" x14ac:dyDescent="0.2">
      <c r="A208" s="30"/>
      <c r="B208" s="237"/>
      <c r="C208" s="238"/>
      <c r="D208" s="234"/>
      <c r="E208" s="238"/>
      <c r="F208" s="53"/>
      <c r="G208" s="239"/>
      <c r="H208" s="217"/>
      <c r="I208" s="218"/>
      <c r="J208" s="219"/>
    </row>
    <row r="209" spans="1:10" x14ac:dyDescent="0.2">
      <c r="A209" s="30"/>
      <c r="B209" s="237"/>
      <c r="C209" s="238"/>
      <c r="D209" s="234"/>
      <c r="E209" s="238"/>
      <c r="F209" s="53"/>
      <c r="G209" s="239"/>
      <c r="H209" s="217"/>
      <c r="I209" s="218"/>
      <c r="J209" s="219"/>
    </row>
    <row r="210" spans="1:10" x14ac:dyDescent="0.2">
      <c r="A210" s="30"/>
      <c r="B210" s="237"/>
      <c r="C210" s="238"/>
      <c r="D210" s="234"/>
      <c r="E210" s="238"/>
      <c r="F210" s="53"/>
      <c r="G210" s="239"/>
      <c r="H210" s="217"/>
      <c r="I210" s="218"/>
      <c r="J210" s="219"/>
    </row>
    <row r="211" spans="1:10" x14ac:dyDescent="0.2">
      <c r="A211" s="30"/>
      <c r="B211" s="237"/>
      <c r="C211" s="238"/>
      <c r="D211" s="234"/>
      <c r="E211" s="238"/>
      <c r="F211" s="53"/>
      <c r="G211" s="239"/>
      <c r="H211" s="217"/>
      <c r="I211" s="218"/>
      <c r="J211" s="219"/>
    </row>
    <row r="212" spans="1:10" x14ac:dyDescent="0.2">
      <c r="A212" s="30"/>
      <c r="B212" s="237"/>
      <c r="C212" s="238"/>
      <c r="D212" s="234"/>
      <c r="E212" s="238"/>
      <c r="F212" s="53"/>
      <c r="G212" s="239"/>
      <c r="H212" s="217"/>
      <c r="I212" s="218"/>
      <c r="J212" s="219"/>
    </row>
    <row r="213" spans="1:10" x14ac:dyDescent="0.2">
      <c r="A213" s="30"/>
      <c r="B213" s="237"/>
      <c r="C213" s="238"/>
      <c r="D213" s="234"/>
      <c r="E213" s="238"/>
      <c r="F213" s="53"/>
      <c r="G213" s="239"/>
      <c r="H213" s="217"/>
      <c r="I213" s="218"/>
      <c r="J213" s="219"/>
    </row>
    <row r="214" spans="1:10" x14ac:dyDescent="0.2">
      <c r="A214" s="30"/>
      <c r="B214" s="237"/>
      <c r="C214" s="238"/>
      <c r="D214" s="234"/>
      <c r="E214" s="238"/>
      <c r="F214" s="53"/>
      <c r="G214" s="239"/>
      <c r="H214" s="217"/>
      <c r="I214" s="218"/>
      <c r="J214" s="219"/>
    </row>
    <row r="215" spans="1:10" x14ac:dyDescent="0.2">
      <c r="A215" s="30"/>
      <c r="B215" s="237"/>
      <c r="C215" s="238"/>
      <c r="D215" s="234"/>
      <c r="E215" s="238"/>
      <c r="F215" s="53"/>
      <c r="G215" s="239"/>
      <c r="H215" s="217"/>
      <c r="I215" s="218"/>
      <c r="J215" s="219"/>
    </row>
    <row r="216" spans="1:10" x14ac:dyDescent="0.2">
      <c r="A216" s="30"/>
      <c r="B216" s="237"/>
      <c r="C216" s="238"/>
      <c r="D216" s="234"/>
      <c r="E216" s="238"/>
      <c r="F216" s="53"/>
      <c r="G216" s="239"/>
      <c r="H216" s="217"/>
      <c r="I216" s="218"/>
      <c r="J216" s="219"/>
    </row>
    <row r="217" spans="1:10" x14ac:dyDescent="0.2">
      <c r="A217" s="30"/>
      <c r="B217" s="237"/>
      <c r="C217" s="238"/>
      <c r="D217" s="234"/>
      <c r="E217" s="238"/>
      <c r="F217" s="53"/>
      <c r="G217" s="239"/>
      <c r="H217" s="217"/>
      <c r="I217" s="218"/>
      <c r="J217" s="219"/>
    </row>
    <row r="218" spans="1:10" x14ac:dyDescent="0.2">
      <c r="A218" s="30"/>
      <c r="B218" s="237"/>
      <c r="C218" s="238"/>
      <c r="D218" s="234"/>
      <c r="E218" s="238"/>
      <c r="F218" s="53"/>
      <c r="G218" s="239"/>
      <c r="H218" s="217"/>
      <c r="I218" s="218"/>
      <c r="J218" s="219"/>
    </row>
    <row r="219" spans="1:10" x14ac:dyDescent="0.2">
      <c r="A219" s="30"/>
      <c r="B219" s="237"/>
      <c r="C219" s="238"/>
      <c r="D219" s="234"/>
      <c r="E219" s="238"/>
      <c r="F219" s="53"/>
      <c r="G219" s="239"/>
      <c r="H219" s="217"/>
      <c r="I219" s="218"/>
      <c r="J219" s="219"/>
    </row>
    <row r="220" spans="1:10" x14ac:dyDescent="0.2">
      <c r="A220" s="30"/>
      <c r="B220" s="237"/>
      <c r="C220" s="238"/>
      <c r="D220" s="234"/>
      <c r="E220" s="238"/>
      <c r="F220" s="53"/>
      <c r="G220" s="239"/>
      <c r="H220" s="217"/>
      <c r="I220" s="218"/>
      <c r="J220" s="219"/>
    </row>
    <row r="221" spans="1:10" x14ac:dyDescent="0.2">
      <c r="A221" s="30"/>
      <c r="B221" s="237"/>
      <c r="C221" s="238"/>
      <c r="D221" s="234"/>
      <c r="E221" s="238"/>
      <c r="F221" s="53"/>
      <c r="G221" s="239"/>
      <c r="H221" s="217"/>
      <c r="I221" s="218"/>
      <c r="J221" s="219"/>
    </row>
    <row r="222" spans="1:10" x14ac:dyDescent="0.2">
      <c r="A222" s="30"/>
      <c r="B222" s="237"/>
      <c r="C222" s="238"/>
      <c r="D222" s="234"/>
      <c r="E222" s="238"/>
      <c r="F222" s="53"/>
      <c r="G222" s="239"/>
      <c r="H222" s="217"/>
      <c r="I222" s="218"/>
      <c r="J222" s="219"/>
    </row>
    <row r="223" spans="1:10" x14ac:dyDescent="0.2">
      <c r="A223" s="30"/>
      <c r="B223" s="237"/>
      <c r="C223" s="238"/>
      <c r="D223" s="234"/>
      <c r="E223" s="238"/>
      <c r="F223" s="53"/>
      <c r="G223" s="239"/>
      <c r="H223" s="217"/>
      <c r="I223" s="218"/>
      <c r="J223" s="219"/>
    </row>
    <row r="224" spans="1:10" x14ac:dyDescent="0.2">
      <c r="A224" s="30"/>
      <c r="B224" s="237"/>
      <c r="C224" s="238"/>
      <c r="D224" s="234"/>
      <c r="E224" s="238"/>
      <c r="F224" s="53"/>
      <c r="G224" s="239"/>
      <c r="H224" s="217"/>
      <c r="I224" s="218"/>
      <c r="J224" s="219"/>
    </row>
    <row r="225" spans="1:10" x14ac:dyDescent="0.2">
      <c r="A225" s="30"/>
      <c r="B225" s="237"/>
      <c r="C225" s="238"/>
      <c r="D225" s="234"/>
      <c r="E225" s="238"/>
      <c r="F225" s="53"/>
      <c r="G225" s="239"/>
      <c r="H225" s="217"/>
      <c r="I225" s="218"/>
      <c r="J225" s="219"/>
    </row>
    <row r="226" spans="1:10" x14ac:dyDescent="0.2">
      <c r="A226" s="30"/>
      <c r="B226" s="237"/>
      <c r="C226" s="238"/>
      <c r="D226" s="234"/>
      <c r="E226" s="238"/>
      <c r="F226" s="53"/>
      <c r="G226" s="239"/>
      <c r="H226" s="217"/>
      <c r="I226" s="218"/>
      <c r="J226" s="219"/>
    </row>
    <row r="227" spans="1:10" x14ac:dyDescent="0.2">
      <c r="A227" s="30"/>
      <c r="B227" s="237"/>
      <c r="C227" s="238"/>
      <c r="D227" s="234"/>
      <c r="E227" s="238"/>
      <c r="F227" s="53"/>
      <c r="G227" s="239"/>
      <c r="H227" s="217"/>
      <c r="I227" s="218"/>
      <c r="J227" s="219"/>
    </row>
    <row r="228" spans="1:10" x14ac:dyDescent="0.2">
      <c r="A228" s="30"/>
      <c r="B228" s="237"/>
      <c r="C228" s="238"/>
      <c r="D228" s="234"/>
      <c r="E228" s="238"/>
      <c r="F228" s="53"/>
      <c r="G228" s="239"/>
      <c r="H228" s="217"/>
      <c r="I228" s="218"/>
      <c r="J228" s="219"/>
    </row>
    <row r="229" spans="1:10" x14ac:dyDescent="0.2">
      <c r="A229" s="30"/>
      <c r="B229" s="237"/>
      <c r="C229" s="238"/>
      <c r="D229" s="234"/>
      <c r="E229" s="238"/>
      <c r="F229" s="53"/>
      <c r="G229" s="239"/>
      <c r="H229" s="217"/>
      <c r="I229" s="218"/>
      <c r="J229" s="219"/>
    </row>
    <row r="230" spans="1:10" x14ac:dyDescent="0.2">
      <c r="A230" s="30"/>
      <c r="B230" s="237"/>
      <c r="C230" s="238"/>
      <c r="D230" s="234"/>
      <c r="E230" s="238"/>
      <c r="F230" s="53"/>
      <c r="G230" s="239"/>
      <c r="H230" s="217"/>
      <c r="I230" s="218"/>
      <c r="J230" s="219"/>
    </row>
    <row r="231" spans="1:10" x14ac:dyDescent="0.2">
      <c r="A231" s="30"/>
      <c r="B231" s="237"/>
      <c r="C231" s="238"/>
      <c r="D231" s="234"/>
      <c r="E231" s="238"/>
      <c r="F231" s="53"/>
      <c r="G231" s="239"/>
      <c r="H231" s="217"/>
      <c r="I231" s="218"/>
      <c r="J231" s="219"/>
    </row>
    <row r="232" spans="1:10" x14ac:dyDescent="0.2">
      <c r="A232" s="30"/>
      <c r="B232" s="237"/>
      <c r="C232" s="238"/>
      <c r="D232" s="234"/>
      <c r="E232" s="238"/>
      <c r="F232" s="53"/>
      <c r="G232" s="239"/>
      <c r="H232" s="217"/>
      <c r="I232" s="218"/>
      <c r="J232" s="219"/>
    </row>
    <row r="233" spans="1:10" x14ac:dyDescent="0.2">
      <c r="A233" s="30"/>
      <c r="B233" s="237"/>
      <c r="C233" s="238"/>
      <c r="D233" s="234"/>
      <c r="E233" s="238"/>
      <c r="F233" s="53"/>
      <c r="G233" s="239"/>
      <c r="H233" s="217"/>
      <c r="I233" s="218"/>
      <c r="J233" s="219"/>
    </row>
    <row r="234" spans="1:10" x14ac:dyDescent="0.2">
      <c r="A234" s="30"/>
      <c r="B234" s="237"/>
      <c r="C234" s="238"/>
      <c r="D234" s="234"/>
      <c r="E234" s="238"/>
      <c r="F234" s="53"/>
      <c r="G234" s="239"/>
      <c r="H234" s="217"/>
      <c r="I234" s="218"/>
      <c r="J234" s="219"/>
    </row>
    <row r="235" spans="1:10" x14ac:dyDescent="0.2">
      <c r="A235" s="30"/>
      <c r="B235" s="237"/>
      <c r="C235" s="238"/>
      <c r="D235" s="234"/>
      <c r="E235" s="238"/>
      <c r="F235" s="53"/>
      <c r="G235" s="239"/>
      <c r="H235" s="217"/>
      <c r="I235" s="218"/>
      <c r="J235" s="219"/>
    </row>
    <row r="236" spans="1:10" x14ac:dyDescent="0.2">
      <c r="A236" s="30"/>
      <c r="B236" s="237"/>
      <c r="C236" s="238"/>
      <c r="D236" s="234"/>
      <c r="E236" s="238"/>
      <c r="F236" s="53"/>
      <c r="G236" s="239"/>
      <c r="H236" s="217"/>
      <c r="I236" s="218"/>
      <c r="J236" s="219"/>
    </row>
    <row r="237" spans="1:10" x14ac:dyDescent="0.2">
      <c r="A237" s="30"/>
      <c r="B237" s="237"/>
      <c r="C237" s="238"/>
      <c r="D237" s="234"/>
      <c r="E237" s="238"/>
      <c r="F237" s="53"/>
      <c r="G237" s="239"/>
      <c r="H237" s="217"/>
      <c r="I237" s="218"/>
      <c r="J237" s="219"/>
    </row>
    <row r="238" spans="1:10" x14ac:dyDescent="0.2">
      <c r="A238" s="30"/>
      <c r="B238" s="237"/>
      <c r="C238" s="238"/>
      <c r="D238" s="234"/>
      <c r="E238" s="238"/>
      <c r="F238" s="53"/>
      <c r="G238" s="239"/>
      <c r="H238" s="217"/>
      <c r="I238" s="218"/>
      <c r="J238" s="219"/>
    </row>
    <row r="239" spans="1:10" x14ac:dyDescent="0.2">
      <c r="A239" s="30"/>
      <c r="B239" s="237"/>
      <c r="C239" s="238"/>
      <c r="D239" s="234"/>
      <c r="E239" s="238"/>
      <c r="F239" s="53"/>
      <c r="G239" s="239"/>
      <c r="H239" s="217"/>
      <c r="I239" s="218"/>
      <c r="J239" s="219"/>
    </row>
    <row r="240" spans="1:10" x14ac:dyDescent="0.2">
      <c r="A240" s="30"/>
      <c r="B240" s="237"/>
      <c r="C240" s="238"/>
      <c r="D240" s="234"/>
      <c r="E240" s="238"/>
      <c r="F240" s="53"/>
      <c r="G240" s="239"/>
      <c r="H240" s="217"/>
      <c r="I240" s="218"/>
      <c r="J240" s="219"/>
    </row>
    <row r="241" spans="1:10" x14ac:dyDescent="0.2">
      <c r="A241" s="30"/>
      <c r="B241" s="237"/>
      <c r="C241" s="238"/>
      <c r="D241" s="234"/>
      <c r="E241" s="238"/>
      <c r="F241" s="53"/>
      <c r="G241" s="239"/>
      <c r="H241" s="217"/>
      <c r="I241" s="218"/>
      <c r="J241" s="219"/>
    </row>
    <row r="242" spans="1:10" x14ac:dyDescent="0.2">
      <c r="A242" s="30"/>
      <c r="B242" s="237"/>
      <c r="C242" s="238"/>
      <c r="D242" s="234"/>
      <c r="E242" s="238"/>
      <c r="F242" s="53"/>
      <c r="G242" s="239"/>
      <c r="H242" s="217"/>
      <c r="I242" s="218"/>
      <c r="J242" s="219"/>
    </row>
    <row r="243" spans="1:10" x14ac:dyDescent="0.2">
      <c r="A243" s="30"/>
      <c r="B243" s="237"/>
      <c r="C243" s="238"/>
      <c r="D243" s="234"/>
      <c r="E243" s="238"/>
      <c r="F243" s="53"/>
      <c r="G243" s="239"/>
      <c r="H243" s="217"/>
      <c r="I243" s="218"/>
      <c r="J243" s="219"/>
    </row>
    <row r="244" spans="1:10" x14ac:dyDescent="0.2">
      <c r="A244" s="30"/>
      <c r="B244" s="237"/>
      <c r="C244" s="238"/>
      <c r="D244" s="234"/>
      <c r="E244" s="238"/>
      <c r="F244" s="53"/>
      <c r="G244" s="239"/>
      <c r="H244" s="217"/>
      <c r="I244" s="218"/>
      <c r="J244" s="219"/>
    </row>
    <row r="245" spans="1:10" x14ac:dyDescent="0.2">
      <c r="A245" s="30"/>
      <c r="B245" s="237"/>
      <c r="C245" s="238"/>
      <c r="D245" s="234"/>
      <c r="E245" s="238"/>
      <c r="F245" s="53"/>
      <c r="G245" s="239"/>
      <c r="H245" s="217"/>
      <c r="I245" s="218"/>
      <c r="J245" s="219"/>
    </row>
    <row r="246" spans="1:10" x14ac:dyDescent="0.2">
      <c r="A246" s="30"/>
      <c r="B246" s="237"/>
      <c r="C246" s="238"/>
      <c r="D246" s="234"/>
      <c r="E246" s="238"/>
      <c r="F246" s="53"/>
      <c r="G246" s="239"/>
      <c r="H246" s="217"/>
      <c r="I246" s="218"/>
      <c r="J246" s="219"/>
    </row>
    <row r="247" spans="1:10" x14ac:dyDescent="0.2">
      <c r="A247" s="30"/>
      <c r="B247" s="237"/>
      <c r="C247" s="238"/>
      <c r="D247" s="234"/>
      <c r="E247" s="238"/>
      <c r="F247" s="53"/>
      <c r="G247" s="239"/>
      <c r="H247" s="217"/>
      <c r="I247" s="218"/>
      <c r="J247" s="219"/>
    </row>
    <row r="248" spans="1:10" s="110" customFormat="1" x14ac:dyDescent="0.2">
      <c r="A248" s="30" t="s">
        <v>4</v>
      </c>
      <c r="B248" s="83"/>
      <c r="C248" s="84"/>
      <c r="D248" s="84"/>
      <c r="E248" s="84"/>
      <c r="F248" s="85"/>
      <c r="G248" s="86"/>
      <c r="H248" s="229"/>
      <c r="I248" s="241"/>
      <c r="J248" s="89"/>
    </row>
    <row r="249" spans="1:10" s="110" customFormat="1" ht="12" x14ac:dyDescent="0.2">
      <c r="A249" s="30" t="s">
        <v>4</v>
      </c>
      <c r="B249" s="90" t="s">
        <v>3857</v>
      </c>
      <c r="C249" s="242"/>
      <c r="D249" s="242"/>
      <c r="E249" s="242"/>
      <c r="F249" s="243"/>
      <c r="G249" s="30"/>
      <c r="H249" s="230"/>
      <c r="I249" s="244"/>
      <c r="J249" s="198">
        <f>SUM(J8:J247)</f>
        <v>1750000</v>
      </c>
    </row>
    <row r="250" spans="1:10" s="110" customFormat="1" x14ac:dyDescent="0.2">
      <c r="A250" s="30" t="s">
        <v>4</v>
      </c>
      <c r="B250" s="96"/>
      <c r="C250" s="97"/>
      <c r="D250" s="97"/>
      <c r="E250" s="97"/>
      <c r="F250" s="98"/>
      <c r="G250" s="99"/>
      <c r="H250" s="231"/>
      <c r="I250" s="245"/>
      <c r="J250" s="102"/>
    </row>
    <row r="251" spans="1:10" s="113" customFormat="1" x14ac:dyDescent="0.2">
      <c r="B251" s="252"/>
      <c r="C251" s="252"/>
      <c r="D251" s="252"/>
      <c r="E251" s="253"/>
      <c r="F251" s="254"/>
      <c r="G251" s="117"/>
      <c r="H251" s="117"/>
      <c r="I251" s="255"/>
      <c r="J251" s="255"/>
    </row>
  </sheetData>
  <sheetProtection algorithmName="SHA-512" hashValue="UQ6WlOSg8wQGM3kog0tehlLY6wJ3b2G3Y2kI1x+uVS8GfNTXfqSSNIctDxySXC6z8W5xDZ3BPPf0Egv9aRcYzg==" saltValue="M9RzPVZhJARfJUQoPN6mmw==" spinCount="100000" sheet="1" objects="1" scenarios="1"/>
  <autoFilter ref="A1:J251" xr:uid="{106764A8-72F0-405C-9BAC-1B598697A09A}"/>
  <dataConsolidate link="1"/>
  <pageMargins left="0.59055118110236227" right="0.19685039370078741" top="0.59055118110236227" bottom="0.59055118110236227" header="0.19685039370078741" footer="0.19685039370078741"/>
  <pageSetup paperSize="9" firstPageNumber="6" fitToHeight="12" orientation="portrait" cellComments="atEnd" r:id="rId1"/>
  <headerFooter>
    <oddFooter>&amp;RC3-&amp;P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7FCC8-48CB-48ED-A3D8-ED3DAED2EE7B}">
  <sheetPr>
    <tabColor rgb="FFFFFF00"/>
  </sheetPr>
  <dimension ref="A1:DI26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5072</v>
      </c>
      <c r="C2" s="128" t="s">
        <v>938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SUBTOTAL(9,M$7:M1013)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24" x14ac:dyDescent="0.2">
      <c r="A7" s="30"/>
      <c r="B7" s="42"/>
      <c r="C7" s="42"/>
      <c r="D7" s="42"/>
      <c r="E7" s="42"/>
      <c r="F7" s="43" t="s">
        <v>938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2478</v>
      </c>
      <c r="C8" s="150"/>
      <c r="D8" s="154"/>
      <c r="E8" s="51"/>
      <c r="F8" s="43" t="s">
        <v>2479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 t="s">
        <v>3</v>
      </c>
      <c r="B9" s="50"/>
      <c r="C9" s="50" t="s">
        <v>2480</v>
      </c>
      <c r="D9" s="50"/>
      <c r="E9" s="51"/>
      <c r="F9" s="138" t="s">
        <v>2481</v>
      </c>
      <c r="G9" s="54" t="s">
        <v>26</v>
      </c>
      <c r="H9" s="55"/>
      <c r="I9" s="56"/>
      <c r="J9" s="57"/>
      <c r="K9" s="58"/>
      <c r="L9" s="56"/>
      <c r="M9" s="56" t="str">
        <f t="shared" ref="M9:M23" si="0"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 t="s">
        <v>3</v>
      </c>
      <c r="B10" s="50"/>
      <c r="C10" s="50" t="s">
        <v>2482</v>
      </c>
      <c r="D10" s="50"/>
      <c r="E10" s="51"/>
      <c r="F10" s="138" t="s">
        <v>2481</v>
      </c>
      <c r="G10" s="54" t="s">
        <v>2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 t="s">
        <v>3</v>
      </c>
      <c r="B11" s="50"/>
      <c r="C11" s="50" t="s">
        <v>2483</v>
      </c>
      <c r="D11" s="50"/>
      <c r="E11" s="51"/>
      <c r="F11" s="138" t="s">
        <v>2481</v>
      </c>
      <c r="G11" s="54" t="s">
        <v>99</v>
      </c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12" x14ac:dyDescent="0.2">
      <c r="A12" s="30" t="s">
        <v>55</v>
      </c>
      <c r="B12" s="150" t="s">
        <v>2484</v>
      </c>
      <c r="C12" s="150"/>
      <c r="D12" s="154"/>
      <c r="E12" s="51"/>
      <c r="F12" s="43" t="s">
        <v>2485</v>
      </c>
      <c r="G12" s="54"/>
      <c r="H12" s="55"/>
      <c r="I12" s="56"/>
      <c r="J12" s="57"/>
      <c r="K12" s="58"/>
      <c r="L12" s="56"/>
      <c r="M12" s="56" t="str">
        <f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34.200000000000003" x14ac:dyDescent="0.2">
      <c r="A13" s="30" t="s">
        <v>3</v>
      </c>
      <c r="B13" s="50"/>
      <c r="C13" s="50" t="s">
        <v>2486</v>
      </c>
      <c r="D13" s="50"/>
      <c r="E13" s="51"/>
      <c r="F13" s="138" t="s">
        <v>2487</v>
      </c>
      <c r="G13" s="54" t="s">
        <v>29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34.200000000000003" x14ac:dyDescent="0.2">
      <c r="A14" s="30" t="s">
        <v>3</v>
      </c>
      <c r="B14" s="50"/>
      <c r="C14" s="50" t="s">
        <v>2488</v>
      </c>
      <c r="D14" s="50"/>
      <c r="E14" s="51"/>
      <c r="F14" s="138" t="s">
        <v>2487</v>
      </c>
      <c r="G14" s="54" t="s">
        <v>99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12" x14ac:dyDescent="0.2">
      <c r="A15" s="30" t="s">
        <v>55</v>
      </c>
      <c r="B15" s="150" t="s">
        <v>2489</v>
      </c>
      <c r="C15" s="150"/>
      <c r="D15" s="154"/>
      <c r="E15" s="51"/>
      <c r="F15" s="43" t="s">
        <v>2490</v>
      </c>
      <c r="G15" s="54"/>
      <c r="H15" s="55"/>
      <c r="I15" s="56"/>
      <c r="J15" s="57"/>
      <c r="K15" s="58"/>
      <c r="L15" s="56"/>
      <c r="M15" s="56" t="str">
        <f>IF(ISNUMBER(H15),L15*H15,IF(ISNUMBER(J15),J15,IF(J15="RATE ONLY",LOWER("RATE ONLY")," ")))</f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x14ac:dyDescent="0.2">
      <c r="A16" s="30" t="s">
        <v>56</v>
      </c>
      <c r="B16" s="155"/>
      <c r="C16" s="155" t="s">
        <v>2491</v>
      </c>
      <c r="D16" s="154"/>
      <c r="E16" s="51"/>
      <c r="F16" s="31" t="s">
        <v>2492</v>
      </c>
      <c r="G16" s="54"/>
      <c r="H16" s="55"/>
      <c r="I16" s="56"/>
      <c r="J16" s="57"/>
      <c r="K16" s="58"/>
      <c r="L16" s="56"/>
      <c r="M16" s="56" t="str">
        <f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22.8" x14ac:dyDescent="0.2">
      <c r="A17" s="30" t="s">
        <v>3</v>
      </c>
      <c r="B17" s="50"/>
      <c r="C17" s="50"/>
      <c r="D17" s="50" t="s">
        <v>3850</v>
      </c>
      <c r="E17" s="51"/>
      <c r="F17" s="138" t="s">
        <v>5073</v>
      </c>
      <c r="G17" s="54" t="s">
        <v>26</v>
      </c>
      <c r="H17" s="55"/>
      <c r="I17" s="56"/>
      <c r="J17" s="57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22.8" x14ac:dyDescent="0.2">
      <c r="A18" s="30" t="s">
        <v>3</v>
      </c>
      <c r="B18" s="50"/>
      <c r="C18" s="50"/>
      <c r="D18" s="50" t="s">
        <v>3851</v>
      </c>
      <c r="E18" s="51"/>
      <c r="F18" s="138" t="s">
        <v>5073</v>
      </c>
      <c r="G18" s="54" t="s">
        <v>2</v>
      </c>
      <c r="H18" s="55"/>
      <c r="I18" s="56"/>
      <c r="J18" s="57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22.8" x14ac:dyDescent="0.2">
      <c r="A19" s="30" t="s">
        <v>3</v>
      </c>
      <c r="B19" s="50"/>
      <c r="C19" s="50"/>
      <c r="D19" s="50" t="s">
        <v>3852</v>
      </c>
      <c r="E19" s="51"/>
      <c r="F19" s="138" t="s">
        <v>5073</v>
      </c>
      <c r="G19" s="54" t="s">
        <v>99</v>
      </c>
      <c r="H19" s="55"/>
      <c r="I19" s="56"/>
      <c r="J19" s="57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x14ac:dyDescent="0.2">
      <c r="A20" s="30" t="s">
        <v>56</v>
      </c>
      <c r="B20" s="155"/>
      <c r="C20" s="155" t="s">
        <v>2493</v>
      </c>
      <c r="D20" s="154"/>
      <c r="E20" s="51"/>
      <c r="F20" s="31" t="s">
        <v>2494</v>
      </c>
      <c r="G20" s="54"/>
      <c r="H20" s="55"/>
      <c r="I20" s="56"/>
      <c r="J20" s="57"/>
      <c r="K20" s="58"/>
      <c r="L20" s="56"/>
      <c r="M20" s="56" t="str">
        <f>IF(ISNUMBER(H20),L20*H20,IF(ISNUMBER(J20),J20,IF(J20="RATE ONLY",LOWER("RATE ONLY")," ")))</f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22.8" x14ac:dyDescent="0.2">
      <c r="A21" s="30" t="s">
        <v>3</v>
      </c>
      <c r="B21" s="50"/>
      <c r="C21" s="50"/>
      <c r="D21" s="50" t="s">
        <v>3850</v>
      </c>
      <c r="E21" s="51"/>
      <c r="F21" s="138" t="s">
        <v>5074</v>
      </c>
      <c r="G21" s="54" t="s">
        <v>26</v>
      </c>
      <c r="H21" s="55"/>
      <c r="I21" s="56"/>
      <c r="J21" s="57"/>
      <c r="K21" s="58"/>
      <c r="L21" s="56"/>
      <c r="M21" s="56" t="str">
        <f t="shared" si="0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ht="22.8" x14ac:dyDescent="0.2">
      <c r="A22" s="30" t="s">
        <v>3</v>
      </c>
      <c r="B22" s="50"/>
      <c r="C22" s="50"/>
      <c r="D22" s="50" t="s">
        <v>3851</v>
      </c>
      <c r="E22" s="51"/>
      <c r="F22" s="138" t="s">
        <v>5074</v>
      </c>
      <c r="G22" s="54" t="s">
        <v>2</v>
      </c>
      <c r="H22" s="55"/>
      <c r="I22" s="56"/>
      <c r="J22" s="57"/>
      <c r="K22" s="58"/>
      <c r="L22" s="56"/>
      <c r="M22" s="56" t="str">
        <f t="shared" si="0"/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t="22.8" x14ac:dyDescent="0.2">
      <c r="A23" s="30" t="s">
        <v>3</v>
      </c>
      <c r="B23" s="50"/>
      <c r="C23" s="50"/>
      <c r="D23" s="50" t="s">
        <v>3852</v>
      </c>
      <c r="E23" s="51"/>
      <c r="F23" s="138" t="s">
        <v>5074</v>
      </c>
      <c r="G23" s="54" t="s">
        <v>99</v>
      </c>
      <c r="H23" s="55"/>
      <c r="I23" s="56"/>
      <c r="J23" s="57"/>
      <c r="K23" s="58"/>
      <c r="L23" s="56"/>
      <c r="M23" s="56" t="str">
        <f t="shared" si="0"/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0" customFormat="1" x14ac:dyDescent="0.2">
      <c r="A24" s="30" t="s">
        <v>4</v>
      </c>
      <c r="B24" s="83"/>
      <c r="C24" s="84"/>
      <c r="D24" s="84"/>
      <c r="E24" s="84"/>
      <c r="F24" s="85"/>
      <c r="G24" s="86"/>
      <c r="H24" s="87"/>
      <c r="I24" s="88"/>
      <c r="J24" s="89"/>
      <c r="K24" s="22"/>
      <c r="L24" s="67"/>
      <c r="M24" s="68"/>
      <c r="N24" s="109"/>
    </row>
    <row r="25" spans="1:113" s="110" customFormat="1" ht="12" x14ac:dyDescent="0.2">
      <c r="A25" s="30" t="s">
        <v>4</v>
      </c>
      <c r="B25" s="90" t="s">
        <v>3857</v>
      </c>
      <c r="C25" s="91"/>
      <c r="D25" s="91"/>
      <c r="E25" s="91"/>
      <c r="F25" s="92"/>
      <c r="G25" s="30"/>
      <c r="H25" s="93"/>
      <c r="I25" s="94"/>
      <c r="J25" s="95"/>
      <c r="K25" s="22"/>
      <c r="L25" s="72"/>
      <c r="M25" s="73">
        <f>SUBTOTAL(9,M$11:M23)</f>
        <v>0</v>
      </c>
      <c r="N25" s="109"/>
    </row>
    <row r="26" spans="1:113" s="110" customFormat="1" x14ac:dyDescent="0.2">
      <c r="A26" s="30" t="s">
        <v>4</v>
      </c>
      <c r="B26" s="96"/>
      <c r="C26" s="97"/>
      <c r="D26" s="97"/>
      <c r="E26" s="97"/>
      <c r="F26" s="98"/>
      <c r="G26" s="99"/>
      <c r="H26" s="100"/>
      <c r="I26" s="101"/>
      <c r="J26" s="102"/>
      <c r="K26" s="22"/>
      <c r="L26" s="81"/>
      <c r="M26" s="82"/>
      <c r="N26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36" orientation="portrait" cellComments="atEnd" useFirstPageNumber="1" r:id="rId1"/>
  <headerFooter>
    <oddFooter>&amp;CPage &amp;P&amp;RPrint date: &amp;D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EE1F2-909E-4FF1-B647-F0C35778E2B5}">
  <sheetPr>
    <tabColor rgb="FFFFFF00"/>
  </sheetPr>
  <dimension ref="A1:DI20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9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5075</v>
      </c>
      <c r="C2" s="128" t="s">
        <v>939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SUBTOTAL(9,M$7:M1007)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939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2495</v>
      </c>
      <c r="C8" s="150"/>
      <c r="D8" s="154"/>
      <c r="E8" s="51"/>
      <c r="F8" s="43" t="s">
        <v>2496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12" x14ac:dyDescent="0.25">
      <c r="A9" s="30" t="s">
        <v>3</v>
      </c>
      <c r="B9" s="50"/>
      <c r="C9" s="50" t="s">
        <v>2497</v>
      </c>
      <c r="D9" s="50"/>
      <c r="E9" s="51"/>
      <c r="F9" s="138" t="s">
        <v>2498</v>
      </c>
      <c r="G9" s="54" t="s">
        <v>3902</v>
      </c>
      <c r="H9" s="55"/>
      <c r="I9" s="56"/>
      <c r="J9" s="57"/>
      <c r="K9" s="58"/>
      <c r="L9" s="56"/>
      <c r="M9" s="56" t="str">
        <f t="shared" ref="M9:M17" si="0"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 t="s">
        <v>3</v>
      </c>
      <c r="B10" s="50"/>
      <c r="C10" s="50" t="s">
        <v>2499</v>
      </c>
      <c r="D10" s="50"/>
      <c r="E10" s="51"/>
      <c r="F10" s="138" t="s">
        <v>2498</v>
      </c>
      <c r="G10" s="54" t="s">
        <v>99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 t="s">
        <v>3</v>
      </c>
      <c r="B11" s="50"/>
      <c r="C11" s="50" t="s">
        <v>2500</v>
      </c>
      <c r="D11" s="50"/>
      <c r="E11" s="51"/>
      <c r="F11" s="138" t="s">
        <v>2498</v>
      </c>
      <c r="G11" s="54" t="s">
        <v>2</v>
      </c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 t="s">
        <v>3</v>
      </c>
      <c r="B12" s="50"/>
      <c r="C12" s="50" t="s">
        <v>2501</v>
      </c>
      <c r="D12" s="50"/>
      <c r="E12" s="51"/>
      <c r="F12" s="138" t="s">
        <v>2498</v>
      </c>
      <c r="G12" s="54" t="s">
        <v>26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24" x14ac:dyDescent="0.2">
      <c r="A13" s="30" t="s">
        <v>55</v>
      </c>
      <c r="B13" s="150" t="s">
        <v>2502</v>
      </c>
      <c r="C13" s="150"/>
      <c r="D13" s="154"/>
      <c r="E13" s="51"/>
      <c r="F13" s="43" t="s">
        <v>2503</v>
      </c>
      <c r="G13" s="54"/>
      <c r="H13" s="55"/>
      <c r="I13" s="56"/>
      <c r="J13" s="57"/>
      <c r="K13" s="58"/>
      <c r="L13" s="56"/>
      <c r="M13" s="56" t="str">
        <f>IF(ISNUMBER(H13),L13*H13,IF(ISNUMBER(J13),J13,IF(J13="RATE ONLY",LOWER("RATE ONLY")," ")))</f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12" x14ac:dyDescent="0.25">
      <c r="A14" s="30" t="s">
        <v>3</v>
      </c>
      <c r="B14" s="50"/>
      <c r="C14" s="50" t="s">
        <v>2504</v>
      </c>
      <c r="D14" s="50"/>
      <c r="E14" s="51"/>
      <c r="F14" s="138" t="s">
        <v>2498</v>
      </c>
      <c r="G14" s="54" t="s">
        <v>3902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 t="s">
        <v>3</v>
      </c>
      <c r="B15" s="50"/>
      <c r="C15" s="50" t="s">
        <v>2505</v>
      </c>
      <c r="D15" s="50"/>
      <c r="E15" s="51"/>
      <c r="F15" s="138" t="s">
        <v>2498</v>
      </c>
      <c r="G15" s="54" t="s">
        <v>99</v>
      </c>
      <c r="H15" s="55"/>
      <c r="I15" s="56"/>
      <c r="J15" s="57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x14ac:dyDescent="0.2">
      <c r="A16" s="30" t="s">
        <v>3</v>
      </c>
      <c r="B16" s="50"/>
      <c r="C16" s="50" t="s">
        <v>2506</v>
      </c>
      <c r="D16" s="50"/>
      <c r="E16" s="51"/>
      <c r="F16" s="138" t="s">
        <v>2498</v>
      </c>
      <c r="G16" s="54" t="s">
        <v>2</v>
      </c>
      <c r="H16" s="55"/>
      <c r="I16" s="56"/>
      <c r="J16" s="57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 t="s">
        <v>3</v>
      </c>
      <c r="B17" s="50"/>
      <c r="C17" s="50" t="s">
        <v>2507</v>
      </c>
      <c r="D17" s="50"/>
      <c r="E17" s="51"/>
      <c r="F17" s="138" t="s">
        <v>2498</v>
      </c>
      <c r="G17" s="54" t="s">
        <v>26</v>
      </c>
      <c r="H17" s="55"/>
      <c r="I17" s="56"/>
      <c r="J17" s="57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0" customFormat="1" x14ac:dyDescent="0.2">
      <c r="A18" s="30" t="s">
        <v>4</v>
      </c>
      <c r="B18" s="83"/>
      <c r="C18" s="84"/>
      <c r="D18" s="84"/>
      <c r="E18" s="84"/>
      <c r="F18" s="85"/>
      <c r="G18" s="86"/>
      <c r="H18" s="87"/>
      <c r="I18" s="88"/>
      <c r="J18" s="89"/>
      <c r="K18" s="22"/>
      <c r="L18" s="67"/>
      <c r="M18" s="68"/>
      <c r="N18" s="109"/>
    </row>
    <row r="19" spans="1:113" s="110" customFormat="1" ht="12" x14ac:dyDescent="0.2">
      <c r="A19" s="30" t="s">
        <v>4</v>
      </c>
      <c r="B19" s="90" t="s">
        <v>3857</v>
      </c>
      <c r="C19" s="91"/>
      <c r="D19" s="91"/>
      <c r="E19" s="91"/>
      <c r="F19" s="92"/>
      <c r="G19" s="30"/>
      <c r="H19" s="93"/>
      <c r="I19" s="94"/>
      <c r="J19" s="95"/>
      <c r="K19" s="22"/>
      <c r="L19" s="72"/>
      <c r="M19" s="73">
        <f>SUBTOTAL(9,M$11:M17)</f>
        <v>0</v>
      </c>
      <c r="N19" s="109"/>
    </row>
    <row r="20" spans="1:113" s="110" customFormat="1" x14ac:dyDescent="0.2">
      <c r="A20" s="30" t="s">
        <v>4</v>
      </c>
      <c r="B20" s="96"/>
      <c r="C20" s="97"/>
      <c r="D20" s="97"/>
      <c r="E20" s="97"/>
      <c r="F20" s="98"/>
      <c r="G20" s="99"/>
      <c r="H20" s="100"/>
      <c r="I20" s="101"/>
      <c r="J20" s="102"/>
      <c r="K20" s="22"/>
      <c r="L20" s="81"/>
      <c r="M20" s="82"/>
      <c r="N20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37" orientation="portrait" cellComments="atEnd" useFirstPageNumber="1" r:id="rId1"/>
  <headerFooter>
    <oddFooter>&amp;CPage &amp;P&amp;RPrint date: &amp;D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38CCD-BFA2-4AF2-B919-C89E3201B138}">
  <sheetPr>
    <tabColor rgb="FFFFFF00"/>
  </sheetPr>
  <dimension ref="A1:DI12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5076</v>
      </c>
      <c r="C2" s="128" t="s">
        <v>940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SUBTOTAL(9,M$7:M999)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24" x14ac:dyDescent="0.2">
      <c r="A7" s="30"/>
      <c r="B7" s="42"/>
      <c r="C7" s="42"/>
      <c r="D7" s="42"/>
      <c r="E7" s="42"/>
      <c r="F7" s="43" t="s">
        <v>940</v>
      </c>
      <c r="G7" s="44"/>
      <c r="H7" s="45"/>
      <c r="I7" s="46"/>
      <c r="J7" s="47"/>
      <c r="K7" s="48"/>
      <c r="L7" s="49"/>
      <c r="M7" s="46"/>
    </row>
    <row r="8" spans="1:113" s="112" customFormat="1" ht="35.4" x14ac:dyDescent="0.2">
      <c r="A8" s="30" t="s">
        <v>55</v>
      </c>
      <c r="B8" s="150" t="s">
        <v>2508</v>
      </c>
      <c r="C8" s="151"/>
      <c r="D8" s="154"/>
      <c r="E8" s="51"/>
      <c r="F8" s="43" t="s">
        <v>3970</v>
      </c>
      <c r="G8" s="54" t="s">
        <v>26</v>
      </c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23.4" x14ac:dyDescent="0.2">
      <c r="A9" s="30" t="s">
        <v>55</v>
      </c>
      <c r="B9" s="150" t="s">
        <v>2509</v>
      </c>
      <c r="C9" s="151"/>
      <c r="D9" s="154"/>
      <c r="E9" s="51"/>
      <c r="F9" s="43" t="s">
        <v>3971</v>
      </c>
      <c r="G9" s="54" t="s">
        <v>99</v>
      </c>
      <c r="H9" s="55"/>
      <c r="I9" s="56"/>
      <c r="J9" s="57"/>
      <c r="K9" s="58"/>
      <c r="L9" s="56"/>
      <c r="M9" s="56" t="str">
        <f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0" customFormat="1" x14ac:dyDescent="0.2">
      <c r="A10" s="30" t="s">
        <v>4</v>
      </c>
      <c r="B10" s="83"/>
      <c r="C10" s="84"/>
      <c r="D10" s="84"/>
      <c r="E10" s="84"/>
      <c r="F10" s="85"/>
      <c r="G10" s="86"/>
      <c r="H10" s="87"/>
      <c r="I10" s="88"/>
      <c r="J10" s="89"/>
      <c r="K10" s="22"/>
      <c r="L10" s="67"/>
      <c r="M10" s="68"/>
      <c r="N10" s="109"/>
    </row>
    <row r="11" spans="1:113" s="110" customFormat="1" ht="12" x14ac:dyDescent="0.2">
      <c r="A11" s="30" t="s">
        <v>4</v>
      </c>
      <c r="B11" s="90" t="s">
        <v>3857</v>
      </c>
      <c r="C11" s="91"/>
      <c r="D11" s="91"/>
      <c r="E11" s="91"/>
      <c r="F11" s="92"/>
      <c r="G11" s="30"/>
      <c r="H11" s="93"/>
      <c r="I11" s="94"/>
      <c r="J11" s="95"/>
      <c r="K11" s="22"/>
      <c r="L11" s="72"/>
      <c r="M11" s="73">
        <f>SUBTOTAL(9,M10:M$10)</f>
        <v>0</v>
      </c>
      <c r="N11" s="109"/>
    </row>
    <row r="12" spans="1:113" s="110" customFormat="1" x14ac:dyDescent="0.2">
      <c r="A12" s="30" t="s">
        <v>4</v>
      </c>
      <c r="B12" s="96"/>
      <c r="C12" s="97"/>
      <c r="D12" s="97"/>
      <c r="E12" s="97"/>
      <c r="F12" s="98"/>
      <c r="G12" s="99"/>
      <c r="H12" s="100"/>
      <c r="I12" s="101"/>
      <c r="J12" s="102"/>
      <c r="K12" s="22"/>
      <c r="L12" s="81"/>
      <c r="M12" s="82"/>
      <c r="N12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38" orientation="portrait" cellComments="atEnd" useFirstPageNumber="1" r:id="rId1"/>
  <headerFooter>
    <oddFooter>&amp;CPage &amp;P&amp;RPrint date: &amp;D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1B3AD-00FC-46B9-9164-9B33F2972AD7}">
  <sheetPr>
    <tabColor rgb="FFFFFF00"/>
  </sheetPr>
  <dimension ref="A1:DI13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9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5077</v>
      </c>
      <c r="C2" s="128" t="s">
        <v>941</v>
      </c>
      <c r="D2" s="23"/>
      <c r="E2" s="23"/>
      <c r="F2" s="23"/>
      <c r="G2" s="23"/>
      <c r="H2" s="24"/>
      <c r="I2" s="24"/>
      <c r="J2" s="25" t="s">
        <v>4379</v>
      </c>
      <c r="K2" s="26">
        <f>SUBTOTAL(9,M$7:M1000)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24" x14ac:dyDescent="0.2">
      <c r="A7" s="30"/>
      <c r="B7" s="42"/>
      <c r="C7" s="42"/>
      <c r="D7" s="42"/>
      <c r="E7" s="42"/>
      <c r="F7" s="43" t="s">
        <v>941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2510</v>
      </c>
      <c r="C8" s="151"/>
      <c r="D8" s="154"/>
      <c r="E8" s="51"/>
      <c r="F8" s="43" t="s">
        <v>2511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12" x14ac:dyDescent="0.25">
      <c r="A9" s="30" t="s">
        <v>3</v>
      </c>
      <c r="B9" s="50"/>
      <c r="C9" s="50" t="s">
        <v>2512</v>
      </c>
      <c r="D9" s="50"/>
      <c r="E9" s="51"/>
      <c r="F9" s="138" t="s">
        <v>2513</v>
      </c>
      <c r="G9" s="54" t="s">
        <v>3902</v>
      </c>
      <c r="H9" s="55"/>
      <c r="I9" s="56"/>
      <c r="J9" s="57"/>
      <c r="K9" s="58"/>
      <c r="L9" s="56"/>
      <c r="M9" s="56" t="str">
        <f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12" x14ac:dyDescent="0.25">
      <c r="A10" s="30" t="s">
        <v>3</v>
      </c>
      <c r="B10" s="50"/>
      <c r="C10" s="50" t="s">
        <v>2514</v>
      </c>
      <c r="D10" s="50"/>
      <c r="E10" s="51"/>
      <c r="F10" s="138" t="s">
        <v>2513</v>
      </c>
      <c r="G10" s="54" t="s">
        <v>3902</v>
      </c>
      <c r="H10" s="55"/>
      <c r="I10" s="56"/>
      <c r="J10" s="57"/>
      <c r="K10" s="58"/>
      <c r="L10" s="56"/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0" customFormat="1" x14ac:dyDescent="0.2">
      <c r="A11" s="30" t="s">
        <v>4</v>
      </c>
      <c r="B11" s="83"/>
      <c r="C11" s="84"/>
      <c r="D11" s="84"/>
      <c r="E11" s="84"/>
      <c r="F11" s="85"/>
      <c r="G11" s="86"/>
      <c r="H11" s="87"/>
      <c r="I11" s="88"/>
      <c r="J11" s="89"/>
      <c r="K11" s="22"/>
      <c r="L11" s="67"/>
      <c r="M11" s="68"/>
      <c r="N11" s="109"/>
    </row>
    <row r="12" spans="1:113" s="110" customFormat="1" ht="12" x14ac:dyDescent="0.2">
      <c r="A12" s="30" t="s">
        <v>4</v>
      </c>
      <c r="B12" s="90" t="s">
        <v>3857</v>
      </c>
      <c r="C12" s="91"/>
      <c r="D12" s="91"/>
      <c r="E12" s="91"/>
      <c r="F12" s="92"/>
      <c r="G12" s="30"/>
      <c r="H12" s="93"/>
      <c r="I12" s="94"/>
      <c r="J12" s="95"/>
      <c r="K12" s="22"/>
      <c r="L12" s="72"/>
      <c r="M12" s="73">
        <f>SUBTOTAL(9,M10:M$11)</f>
        <v>0</v>
      </c>
      <c r="N12" s="109"/>
    </row>
    <row r="13" spans="1:113" s="110" customFormat="1" x14ac:dyDescent="0.2">
      <c r="A13" s="30" t="s">
        <v>4</v>
      </c>
      <c r="B13" s="96"/>
      <c r="C13" s="97"/>
      <c r="D13" s="97"/>
      <c r="E13" s="97"/>
      <c r="F13" s="98"/>
      <c r="G13" s="99"/>
      <c r="H13" s="100"/>
      <c r="I13" s="101"/>
      <c r="J13" s="102"/>
      <c r="K13" s="22"/>
      <c r="L13" s="81"/>
      <c r="M13" s="82"/>
      <c r="N13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39" orientation="portrait" cellComments="atEnd" useFirstPageNumber="1" r:id="rId1"/>
  <headerFooter>
    <oddFooter>&amp;CPage &amp;P&amp;RPrint date: &amp;D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4866E-A5C7-493E-97B9-76B15A9F3035}">
  <sheetPr>
    <tabColor rgb="FFFFFF00"/>
  </sheetPr>
  <dimension ref="A1:DI38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9.6640625" style="135" customWidth="1"/>
    <col min="3" max="3" width="10.6640625" style="135" customWidth="1"/>
    <col min="4" max="4" width="2.6640625" style="135" customWidth="1"/>
    <col min="5" max="5" width="2.6640625" style="114" customWidth="1"/>
    <col min="6" max="6" width="32.6640625" style="115" customWidth="1"/>
    <col min="7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5078</v>
      </c>
      <c r="C2" s="128" t="s">
        <v>53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SUBTOTAL(9,M$7:M1025)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24" x14ac:dyDescent="0.2">
      <c r="A7" s="30"/>
      <c r="B7" s="42"/>
      <c r="C7" s="42"/>
      <c r="D7" s="42"/>
      <c r="E7" s="42"/>
      <c r="F7" s="43" t="s">
        <v>53</v>
      </c>
      <c r="G7" s="44"/>
      <c r="H7" s="45"/>
      <c r="I7" s="46"/>
      <c r="J7" s="47"/>
      <c r="K7" s="48"/>
      <c r="L7" s="49"/>
      <c r="M7" s="46"/>
    </row>
    <row r="8" spans="1:113" s="112" customFormat="1" ht="24" x14ac:dyDescent="0.2">
      <c r="A8" s="30" t="s">
        <v>55</v>
      </c>
      <c r="B8" s="150" t="s">
        <v>2515</v>
      </c>
      <c r="C8" s="150"/>
      <c r="D8" s="154"/>
      <c r="E8" s="51"/>
      <c r="F8" s="43" t="s">
        <v>2516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 t="s">
        <v>3</v>
      </c>
      <c r="B9" s="50"/>
      <c r="C9" s="50" t="s">
        <v>2517</v>
      </c>
      <c r="D9" s="50"/>
      <c r="E9" s="51"/>
      <c r="F9" s="53" t="s">
        <v>3960</v>
      </c>
      <c r="G9" s="54" t="s">
        <v>68</v>
      </c>
      <c r="H9" s="55"/>
      <c r="I9" s="56"/>
      <c r="J9" s="57"/>
      <c r="K9" s="58"/>
      <c r="L9" s="56"/>
      <c r="M9" s="56" t="str">
        <f t="shared" ref="M9:M35" si="0"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12" x14ac:dyDescent="0.2">
      <c r="A10" s="30" t="s">
        <v>55</v>
      </c>
      <c r="B10" s="150" t="s">
        <v>2518</v>
      </c>
      <c r="C10" s="150"/>
      <c r="D10" s="154"/>
      <c r="E10" s="51"/>
      <c r="F10" s="43" t="s">
        <v>2519</v>
      </c>
      <c r="G10" s="54"/>
      <c r="H10" s="55"/>
      <c r="I10" s="56"/>
      <c r="J10" s="57"/>
      <c r="K10" s="58"/>
      <c r="L10" s="56"/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 t="s">
        <v>3</v>
      </c>
      <c r="B11" s="50"/>
      <c r="C11" s="50" t="s">
        <v>2520</v>
      </c>
      <c r="D11" s="50"/>
      <c r="E11" s="51"/>
      <c r="F11" s="53" t="s">
        <v>3961</v>
      </c>
      <c r="G11" s="54" t="s">
        <v>68</v>
      </c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 t="s">
        <v>3</v>
      </c>
      <c r="B12" s="50"/>
      <c r="C12" s="50" t="s">
        <v>2521</v>
      </c>
      <c r="D12" s="50"/>
      <c r="E12" s="51"/>
      <c r="F12" s="53" t="s">
        <v>3962</v>
      </c>
      <c r="G12" s="54" t="s">
        <v>68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12" x14ac:dyDescent="0.2">
      <c r="A13" s="30" t="s">
        <v>55</v>
      </c>
      <c r="B13" s="150" t="s">
        <v>2522</v>
      </c>
      <c r="C13" s="150"/>
      <c r="D13" s="154"/>
      <c r="E13" s="51"/>
      <c r="F13" s="43" t="s">
        <v>2523</v>
      </c>
      <c r="G13" s="54"/>
      <c r="H13" s="55"/>
      <c r="I13" s="56"/>
      <c r="J13" s="57"/>
      <c r="K13" s="58"/>
      <c r="L13" s="56"/>
      <c r="M13" s="56" t="str">
        <f>IF(ISNUMBER(H13),L13*H13,IF(ISNUMBER(J13),J13,IF(J13="RATE ONLY",LOWER("RATE ONLY")," ")))</f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22.8" x14ac:dyDescent="0.2">
      <c r="A14" s="30" t="s">
        <v>3</v>
      </c>
      <c r="B14" s="50"/>
      <c r="C14" s="50" t="s">
        <v>2524</v>
      </c>
      <c r="D14" s="50"/>
      <c r="E14" s="51"/>
      <c r="F14" s="53" t="s">
        <v>3963</v>
      </c>
      <c r="G14" s="54" t="s">
        <v>68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 t="s">
        <v>3</v>
      </c>
      <c r="B15" s="50"/>
      <c r="C15" s="50" t="s">
        <v>2525</v>
      </c>
      <c r="D15" s="50"/>
      <c r="E15" s="51"/>
      <c r="F15" s="53" t="s">
        <v>3962</v>
      </c>
      <c r="G15" s="54" t="s">
        <v>68</v>
      </c>
      <c r="H15" s="55"/>
      <c r="I15" s="56"/>
      <c r="J15" s="57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12" x14ac:dyDescent="0.2">
      <c r="A16" s="30" t="s">
        <v>55</v>
      </c>
      <c r="B16" s="150" t="s">
        <v>2526</v>
      </c>
      <c r="C16" s="150"/>
      <c r="D16" s="154"/>
      <c r="E16" s="51"/>
      <c r="F16" s="43" t="s">
        <v>2527</v>
      </c>
      <c r="G16" s="54"/>
      <c r="H16" s="55"/>
      <c r="I16" s="56"/>
      <c r="J16" s="57"/>
      <c r="K16" s="58"/>
      <c r="L16" s="56"/>
      <c r="M16" s="56" t="str">
        <f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22.8" x14ac:dyDescent="0.2">
      <c r="A17" s="30" t="s">
        <v>3</v>
      </c>
      <c r="B17" s="50"/>
      <c r="C17" s="50" t="s">
        <v>2528</v>
      </c>
      <c r="D17" s="50"/>
      <c r="E17" s="51"/>
      <c r="F17" s="53" t="s">
        <v>3964</v>
      </c>
      <c r="G17" s="54" t="s">
        <v>68</v>
      </c>
      <c r="H17" s="55"/>
      <c r="I17" s="56"/>
      <c r="J17" s="57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x14ac:dyDescent="0.2">
      <c r="A18" s="30" t="s">
        <v>3</v>
      </c>
      <c r="B18" s="50"/>
      <c r="C18" s="50" t="s">
        <v>2529</v>
      </c>
      <c r="D18" s="50"/>
      <c r="E18" s="51"/>
      <c r="F18" s="53" t="s">
        <v>3962</v>
      </c>
      <c r="G18" s="54" t="s">
        <v>68</v>
      </c>
      <c r="H18" s="55"/>
      <c r="I18" s="56"/>
      <c r="J18" s="57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12" x14ac:dyDescent="0.2">
      <c r="A19" s="30" t="s">
        <v>55</v>
      </c>
      <c r="B19" s="150" t="s">
        <v>2530</v>
      </c>
      <c r="C19" s="150"/>
      <c r="D19" s="154"/>
      <c r="E19" s="51"/>
      <c r="F19" s="43" t="s">
        <v>2531</v>
      </c>
      <c r="G19" s="54"/>
      <c r="H19" s="55"/>
      <c r="I19" s="56"/>
      <c r="J19" s="57"/>
      <c r="K19" s="58"/>
      <c r="L19" s="56"/>
      <c r="M19" s="56" t="str">
        <f>IF(ISNUMBER(H19),L19*H19,IF(ISNUMBER(J19),J19,IF(J19="RATE ONLY",LOWER("RATE ONLY")," ")))</f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22.8" x14ac:dyDescent="0.2">
      <c r="A20" s="30" t="s">
        <v>3</v>
      </c>
      <c r="B20" s="50"/>
      <c r="C20" s="50" t="s">
        <v>2532</v>
      </c>
      <c r="D20" s="50"/>
      <c r="E20" s="51"/>
      <c r="F20" s="53" t="s">
        <v>3965</v>
      </c>
      <c r="G20" s="54" t="s">
        <v>68</v>
      </c>
      <c r="H20" s="55"/>
      <c r="I20" s="56"/>
      <c r="J20" s="57"/>
      <c r="K20" s="58"/>
      <c r="L20" s="56"/>
      <c r="M20" s="56" t="str">
        <f t="shared" si="0"/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x14ac:dyDescent="0.2">
      <c r="A21" s="30" t="s">
        <v>3</v>
      </c>
      <c r="B21" s="50"/>
      <c r="C21" s="50" t="s">
        <v>2533</v>
      </c>
      <c r="D21" s="50"/>
      <c r="E21" s="51"/>
      <c r="F21" s="53" t="s">
        <v>3962</v>
      </c>
      <c r="G21" s="54" t="s">
        <v>68</v>
      </c>
      <c r="H21" s="55"/>
      <c r="I21" s="56"/>
      <c r="J21" s="57"/>
      <c r="K21" s="58"/>
      <c r="L21" s="56"/>
      <c r="M21" s="56" t="str">
        <f t="shared" si="0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ht="24" x14ac:dyDescent="0.2">
      <c r="A22" s="30" t="s">
        <v>55</v>
      </c>
      <c r="B22" s="150" t="s">
        <v>2534</v>
      </c>
      <c r="C22" s="150"/>
      <c r="D22" s="154"/>
      <c r="E22" s="51"/>
      <c r="F22" s="43" t="s">
        <v>2535</v>
      </c>
      <c r="G22" s="54"/>
      <c r="H22" s="55"/>
      <c r="I22" s="56"/>
      <c r="J22" s="57"/>
      <c r="K22" s="58"/>
      <c r="L22" s="56"/>
      <c r="M22" s="56" t="str">
        <f>IF(ISNUMBER(H22),L22*H22,IF(ISNUMBER(J22),J22,IF(J22="RATE ONLY",LOWER("RATE ONLY")," ")))</f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x14ac:dyDescent="0.2">
      <c r="A23" s="30" t="s">
        <v>3</v>
      </c>
      <c r="B23" s="50"/>
      <c r="C23" s="50" t="s">
        <v>2536</v>
      </c>
      <c r="D23" s="50"/>
      <c r="E23" s="51"/>
      <c r="F23" s="53" t="s">
        <v>2537</v>
      </c>
      <c r="G23" s="54" t="s">
        <v>99</v>
      </c>
      <c r="H23" s="55"/>
      <c r="I23" s="56"/>
      <c r="J23" s="57"/>
      <c r="K23" s="58"/>
      <c r="L23" s="56"/>
      <c r="M23" s="56" t="str">
        <f t="shared" si="0"/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x14ac:dyDescent="0.2">
      <c r="A24" s="30" t="s">
        <v>3</v>
      </c>
      <c r="B24" s="50"/>
      <c r="C24" s="50" t="s">
        <v>2538</v>
      </c>
      <c r="D24" s="50"/>
      <c r="E24" s="51"/>
      <c r="F24" s="53" t="s">
        <v>2539</v>
      </c>
      <c r="G24" s="54" t="s">
        <v>99</v>
      </c>
      <c r="H24" s="55"/>
      <c r="I24" s="56"/>
      <c r="J24" s="57"/>
      <c r="K24" s="58"/>
      <c r="L24" s="56"/>
      <c r="M24" s="56" t="str">
        <f t="shared" si="0"/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x14ac:dyDescent="0.2">
      <c r="A25" s="30" t="s">
        <v>3</v>
      </c>
      <c r="B25" s="50"/>
      <c r="C25" s="50" t="s">
        <v>2540</v>
      </c>
      <c r="D25" s="50"/>
      <c r="E25" s="51"/>
      <c r="F25" s="53" t="s">
        <v>2541</v>
      </c>
      <c r="G25" s="54" t="s">
        <v>99</v>
      </c>
      <c r="H25" s="55"/>
      <c r="I25" s="56"/>
      <c r="J25" s="57"/>
      <c r="K25" s="58"/>
      <c r="L25" s="56"/>
      <c r="M25" s="56" t="str">
        <f t="shared" si="0"/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x14ac:dyDescent="0.2">
      <c r="A26" s="30" t="s">
        <v>3</v>
      </c>
      <c r="B26" s="50"/>
      <c r="C26" s="50" t="s">
        <v>2542</v>
      </c>
      <c r="D26" s="50"/>
      <c r="E26" s="51"/>
      <c r="F26" s="53" t="s">
        <v>2543</v>
      </c>
      <c r="G26" s="54" t="s">
        <v>99</v>
      </c>
      <c r="H26" s="55"/>
      <c r="I26" s="56"/>
      <c r="J26" s="57"/>
      <c r="K26" s="58"/>
      <c r="L26" s="56"/>
      <c r="M26" s="56" t="str">
        <f t="shared" si="0"/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ht="12" x14ac:dyDescent="0.2">
      <c r="A27" s="30" t="s">
        <v>55</v>
      </c>
      <c r="B27" s="150" t="s">
        <v>2544</v>
      </c>
      <c r="C27" s="150"/>
      <c r="D27" s="154"/>
      <c r="E27" s="51"/>
      <c r="F27" s="43" t="s">
        <v>2545</v>
      </c>
      <c r="G27" s="54"/>
      <c r="H27" s="55"/>
      <c r="I27" s="56"/>
      <c r="J27" s="57"/>
      <c r="K27" s="58"/>
      <c r="L27" s="56"/>
      <c r="M27" s="56" t="str">
        <f>IF(ISNUMBER(H27),L27*H27,IF(ISNUMBER(J27),J27,IF(J27="RATE ONLY",LOWER("RATE ONLY")," ")))</f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x14ac:dyDescent="0.2">
      <c r="A28" s="30" t="s">
        <v>3</v>
      </c>
      <c r="B28" s="50"/>
      <c r="C28" s="50" t="s">
        <v>2546</v>
      </c>
      <c r="D28" s="50"/>
      <c r="E28" s="51"/>
      <c r="F28" s="53" t="s">
        <v>3966</v>
      </c>
      <c r="G28" s="54" t="s">
        <v>99</v>
      </c>
      <c r="H28" s="55"/>
      <c r="I28" s="56"/>
      <c r="J28" s="57"/>
      <c r="K28" s="58"/>
      <c r="L28" s="56"/>
      <c r="M28" s="56" t="str">
        <f t="shared" si="0"/>
        <v xml:space="preserve"> 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x14ac:dyDescent="0.2">
      <c r="A29" s="30" t="s">
        <v>3</v>
      </c>
      <c r="B29" s="50"/>
      <c r="C29" s="50" t="s">
        <v>2547</v>
      </c>
      <c r="D29" s="50"/>
      <c r="E29" s="51"/>
      <c r="F29" s="53" t="s">
        <v>3962</v>
      </c>
      <c r="G29" s="54" t="s">
        <v>99</v>
      </c>
      <c r="H29" s="55"/>
      <c r="I29" s="56"/>
      <c r="J29" s="57"/>
      <c r="K29" s="58"/>
      <c r="L29" s="56"/>
      <c r="M29" s="56" t="str">
        <f t="shared" si="0"/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ht="12" x14ac:dyDescent="0.2">
      <c r="A30" s="30" t="s">
        <v>55</v>
      </c>
      <c r="B30" s="150" t="s">
        <v>2548</v>
      </c>
      <c r="C30" s="150"/>
      <c r="D30" s="154"/>
      <c r="E30" s="51"/>
      <c r="F30" s="43" t="s">
        <v>2549</v>
      </c>
      <c r="G30" s="54"/>
      <c r="H30" s="55"/>
      <c r="I30" s="56"/>
      <c r="J30" s="57"/>
      <c r="K30" s="58"/>
      <c r="L30" s="56"/>
      <c r="M30" s="56" t="str">
        <f>IF(ISNUMBER(H30),L30*H30,IF(ISNUMBER(J30),J30,IF(J30="RATE ONLY",LOWER("RATE ONLY")," ")))</f>
        <v xml:space="preserve"> 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x14ac:dyDescent="0.2">
      <c r="A31" s="30" t="s">
        <v>3</v>
      </c>
      <c r="B31" s="50"/>
      <c r="C31" s="50" t="s">
        <v>2550</v>
      </c>
      <c r="D31" s="50"/>
      <c r="E31" s="51"/>
      <c r="F31" s="53" t="s">
        <v>3967</v>
      </c>
      <c r="G31" s="54" t="s">
        <v>99</v>
      </c>
      <c r="H31" s="55"/>
      <c r="I31" s="56"/>
      <c r="J31" s="57"/>
      <c r="K31" s="58"/>
      <c r="L31" s="56"/>
      <c r="M31" s="56" t="str">
        <f t="shared" si="0"/>
        <v xml:space="preserve"> </v>
      </c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ht="12" x14ac:dyDescent="0.2">
      <c r="A32" s="30" t="s">
        <v>55</v>
      </c>
      <c r="B32" s="150" t="s">
        <v>2551</v>
      </c>
      <c r="C32" s="150"/>
      <c r="D32" s="154"/>
      <c r="E32" s="51"/>
      <c r="F32" s="43" t="s">
        <v>2552</v>
      </c>
      <c r="G32" s="54"/>
      <c r="H32" s="55"/>
      <c r="I32" s="56"/>
      <c r="J32" s="57"/>
      <c r="K32" s="58"/>
      <c r="L32" s="56"/>
      <c r="M32" s="56" t="str">
        <f>IF(ISNUMBER(H32),L32*H32,IF(ISNUMBER(J32),J32,IF(J32="RATE ONLY",LOWER("RATE ONLY")," ")))</f>
        <v xml:space="preserve"> 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x14ac:dyDescent="0.2">
      <c r="A33" s="30" t="s">
        <v>3</v>
      </c>
      <c r="B33" s="50"/>
      <c r="C33" s="50" t="s">
        <v>2553</v>
      </c>
      <c r="D33" s="50"/>
      <c r="E33" s="51"/>
      <c r="F33" s="53" t="s">
        <v>3968</v>
      </c>
      <c r="G33" s="54" t="s">
        <v>99</v>
      </c>
      <c r="H33" s="55"/>
      <c r="I33" s="56"/>
      <c r="J33" s="57"/>
      <c r="K33" s="58"/>
      <c r="L33" s="56"/>
      <c r="M33" s="56" t="str">
        <f t="shared" si="0"/>
        <v xml:space="preserve"> 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ht="24" x14ac:dyDescent="0.2">
      <c r="A34" s="30" t="s">
        <v>55</v>
      </c>
      <c r="B34" s="150" t="s">
        <v>2554</v>
      </c>
      <c r="C34" s="150"/>
      <c r="D34" s="154"/>
      <c r="E34" s="51"/>
      <c r="F34" s="43" t="s">
        <v>2555</v>
      </c>
      <c r="G34" s="54"/>
      <c r="H34" s="55"/>
      <c r="I34" s="56"/>
      <c r="J34" s="57"/>
      <c r="K34" s="58"/>
      <c r="L34" s="56"/>
      <c r="M34" s="56" t="str">
        <f>IF(ISNUMBER(H34),L34*H34,IF(ISNUMBER(J34),J34,IF(J34="RATE ONLY",LOWER("RATE ONLY")," ")))</f>
        <v xml:space="preserve"> 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x14ac:dyDescent="0.2">
      <c r="A35" s="30" t="s">
        <v>3</v>
      </c>
      <c r="B35" s="50"/>
      <c r="C35" s="50" t="s">
        <v>2556</v>
      </c>
      <c r="D35" s="50"/>
      <c r="E35" s="51"/>
      <c r="F35" s="53" t="s">
        <v>3969</v>
      </c>
      <c r="G35" s="54" t="s">
        <v>99</v>
      </c>
      <c r="H35" s="55"/>
      <c r="I35" s="56"/>
      <c r="J35" s="57"/>
      <c r="K35" s="58"/>
      <c r="L35" s="56"/>
      <c r="M35" s="56" t="str">
        <f t="shared" si="0"/>
        <v xml:space="preserve"> </v>
      </c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0" customFormat="1" x14ac:dyDescent="0.2">
      <c r="A36" s="30" t="s">
        <v>4</v>
      </c>
      <c r="B36" s="83"/>
      <c r="C36" s="84"/>
      <c r="D36" s="84"/>
      <c r="E36" s="84"/>
      <c r="F36" s="85"/>
      <c r="G36" s="86"/>
      <c r="H36" s="87"/>
      <c r="I36" s="88"/>
      <c r="J36" s="89"/>
      <c r="K36" s="22"/>
      <c r="L36" s="67"/>
      <c r="M36" s="68"/>
      <c r="N36" s="109"/>
    </row>
    <row r="37" spans="1:113" s="110" customFormat="1" ht="12" x14ac:dyDescent="0.2">
      <c r="A37" s="30" t="s">
        <v>4</v>
      </c>
      <c r="B37" s="90" t="s">
        <v>3857</v>
      </c>
      <c r="C37" s="91"/>
      <c r="D37" s="91"/>
      <c r="E37" s="91"/>
      <c r="F37" s="92"/>
      <c r="G37" s="30"/>
      <c r="H37" s="93"/>
      <c r="I37" s="94"/>
      <c r="J37" s="95"/>
      <c r="K37" s="22"/>
      <c r="L37" s="72"/>
      <c r="M37" s="73">
        <f>SUBTOTAL(9,M$11:M35)</f>
        <v>0</v>
      </c>
      <c r="N37" s="109"/>
    </row>
    <row r="38" spans="1:113" s="110" customFormat="1" x14ac:dyDescent="0.2">
      <c r="A38" s="30" t="s">
        <v>4</v>
      </c>
      <c r="B38" s="96"/>
      <c r="C38" s="97"/>
      <c r="D38" s="97"/>
      <c r="E38" s="97"/>
      <c r="F38" s="98"/>
      <c r="G38" s="99"/>
      <c r="H38" s="100"/>
      <c r="I38" s="101"/>
      <c r="J38" s="102"/>
      <c r="K38" s="22"/>
      <c r="L38" s="81"/>
      <c r="M38" s="82"/>
      <c r="N38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40" orientation="portrait" cellComments="atEnd" useFirstPageNumber="1" r:id="rId1"/>
  <headerFooter>
    <oddFooter>&amp;CPage &amp;P&amp;RPrint date: &amp;D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C5628-A877-4687-878B-09B16231040C}">
  <sheetPr>
    <tabColor rgb="FFFFFF00"/>
  </sheetPr>
  <dimension ref="A1:DI10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22" t="s">
        <v>5</v>
      </c>
    </row>
    <row r="2" spans="1:113" s="108" customFormat="1" ht="12" x14ac:dyDescent="0.2">
      <c r="A2" s="22" t="s">
        <v>5</v>
      </c>
      <c r="B2" s="23" t="s">
        <v>5079</v>
      </c>
      <c r="C2" s="23" t="s">
        <v>942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SUBTOTAL(9,M$7:M997)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22" t="s">
        <v>5</v>
      </c>
      <c r="B3" s="23"/>
      <c r="C3" s="23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29"/>
      <c r="C4" s="129"/>
      <c r="D4" s="129"/>
      <c r="E4" s="130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35" t="s">
        <v>45</v>
      </c>
      <c r="C5" s="35"/>
      <c r="D5" s="35"/>
      <c r="E5" s="35" t="s">
        <v>0</v>
      </c>
      <c r="F5" s="35" t="s">
        <v>46</v>
      </c>
      <c r="G5" s="35" t="s">
        <v>47</v>
      </c>
      <c r="H5" s="36" t="s">
        <v>48</v>
      </c>
      <c r="I5" s="37" t="s">
        <v>49</v>
      </c>
      <c r="J5" s="36" t="s">
        <v>50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38"/>
      <c r="C6" s="38"/>
      <c r="D6" s="38"/>
      <c r="E6" s="38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942</v>
      </c>
      <c r="G7" s="44"/>
      <c r="H7" s="45"/>
      <c r="I7" s="46"/>
      <c r="J7" s="47"/>
      <c r="K7" s="48"/>
      <c r="L7" s="49"/>
      <c r="M7" s="46"/>
    </row>
    <row r="8" spans="1:113" s="110" customFormat="1" x14ac:dyDescent="0.2">
      <c r="A8" s="30" t="s">
        <v>4</v>
      </c>
      <c r="B8" s="131"/>
      <c r="C8" s="85"/>
      <c r="D8" s="85"/>
      <c r="E8" s="84"/>
      <c r="F8" s="85"/>
      <c r="G8" s="86"/>
      <c r="H8" s="87"/>
      <c r="I8" s="88"/>
      <c r="J8" s="89"/>
      <c r="K8" s="22"/>
      <c r="L8" s="67"/>
      <c r="M8" s="68"/>
      <c r="N8" s="109"/>
    </row>
    <row r="9" spans="1:113" s="110" customFormat="1" ht="12" x14ac:dyDescent="0.2">
      <c r="A9" s="30" t="s">
        <v>4</v>
      </c>
      <c r="B9" s="132" t="str">
        <f>RIGHT($J$2,5)</f>
        <v>ULE A</v>
      </c>
      <c r="C9" s="133"/>
      <c r="D9" s="133"/>
      <c r="E9" s="91"/>
      <c r="F9" s="92" t="s">
        <v>1</v>
      </c>
      <c r="G9" s="30"/>
      <c r="H9" s="93"/>
      <c r="I9" s="94"/>
      <c r="J9" s="95"/>
      <c r="K9" s="22"/>
      <c r="L9" s="72"/>
      <c r="M9" s="73">
        <f>SUBTOTAL(9,M$7:M7)</f>
        <v>0</v>
      </c>
      <c r="N9" s="109"/>
    </row>
    <row r="10" spans="1:113" s="110" customFormat="1" x14ac:dyDescent="0.2">
      <c r="A10" s="30" t="s">
        <v>4</v>
      </c>
      <c r="B10" s="134"/>
      <c r="C10" s="98"/>
      <c r="D10" s="98"/>
      <c r="E10" s="97"/>
      <c r="F10" s="98"/>
      <c r="G10" s="99"/>
      <c r="H10" s="100"/>
      <c r="I10" s="101"/>
      <c r="J10" s="102"/>
      <c r="K10" s="22"/>
      <c r="L10" s="81"/>
      <c r="M10" s="82"/>
      <c r="N10" s="109"/>
    </row>
  </sheetData>
  <dataConsolidate link="1"/>
  <pageMargins left="0.78740157480314954" right="0.19685039370078738" top="0.59055118110236215" bottom="0.59055118110236215" header="0.19685039370078738" footer="0.19685039370078738"/>
  <pageSetup paperSize="9" firstPageNumber="10" orientation="portrait" cellComments="atEnd" useFirstPageNumber="1" r:id="rId1"/>
  <headerFooter>
    <oddFooter>&amp;CPage &amp;P&amp;RPrint date: &amp;D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64DC4-1CD5-43E3-9EA3-1AB75584226F}">
  <sheetPr>
    <tabColor rgb="FFFFFF00"/>
  </sheetPr>
  <dimension ref="A1:DI31"/>
  <sheetViews>
    <sheetView view="pageBreakPreview" zoomScaleNormal="75" zoomScaleSheetLayoutView="100" workbookViewId="0">
      <pane ySplit="6" topLeftCell="A16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5080</v>
      </c>
      <c r="C2" s="128" t="s">
        <v>944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SUBTOTAL(9,M$7:M1018)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944</v>
      </c>
      <c r="G7" s="44"/>
      <c r="H7" s="45"/>
      <c r="I7" s="46"/>
      <c r="J7" s="47"/>
      <c r="K7" s="48"/>
      <c r="L7" s="49"/>
      <c r="M7" s="46"/>
    </row>
    <row r="8" spans="1:113" s="112" customFormat="1" ht="24" x14ac:dyDescent="0.2">
      <c r="A8" s="30" t="s">
        <v>55</v>
      </c>
      <c r="B8" s="150" t="s">
        <v>2557</v>
      </c>
      <c r="C8" s="150"/>
      <c r="D8" s="154"/>
      <c r="E8" s="51"/>
      <c r="F8" s="43" t="s">
        <v>3694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45.6" x14ac:dyDescent="0.2">
      <c r="A9" s="30" t="s">
        <v>56</v>
      </c>
      <c r="B9" s="155"/>
      <c r="C9" s="155" t="s">
        <v>2558</v>
      </c>
      <c r="D9" s="154"/>
      <c r="E9" s="51"/>
      <c r="F9" s="31" t="s">
        <v>3695</v>
      </c>
      <c r="G9" s="54"/>
      <c r="H9" s="55"/>
      <c r="I9" s="56"/>
      <c r="J9" s="57"/>
      <c r="K9" s="58"/>
      <c r="L9" s="56"/>
      <c r="M9" s="56" t="str">
        <f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 t="s">
        <v>59</v>
      </c>
      <c r="B10" s="155"/>
      <c r="C10" s="155"/>
      <c r="D10" s="154" t="s">
        <v>3850</v>
      </c>
      <c r="E10" s="51"/>
      <c r="F10" s="53" t="s">
        <v>5081</v>
      </c>
      <c r="G10" s="54"/>
      <c r="H10" s="55"/>
      <c r="I10" s="56"/>
      <c r="J10" s="57"/>
      <c r="K10" s="58"/>
      <c r="L10" s="56"/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22.8" x14ac:dyDescent="0.2">
      <c r="A11" s="30" t="s">
        <v>57</v>
      </c>
      <c r="B11" s="42"/>
      <c r="C11" s="42"/>
      <c r="D11" s="42"/>
      <c r="E11" s="51" t="s">
        <v>3877</v>
      </c>
      <c r="F11" s="156" t="s">
        <v>5082</v>
      </c>
      <c r="G11" s="54" t="s">
        <v>99</v>
      </c>
      <c r="H11" s="55"/>
      <c r="I11" s="56"/>
      <c r="J11" s="57"/>
      <c r="K11" s="58"/>
      <c r="L11" s="56"/>
      <c r="M11" s="56" t="str">
        <f t="shared" ref="M11:M25" si="0">IF(ISNUMBER(H11),L11*H11,IF(ISNUMBER(J11),J11,IF(J11="RATE ONLY",LOWER("RATE ONLY")," ")))</f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 t="s">
        <v>57</v>
      </c>
      <c r="B12" s="42"/>
      <c r="C12" s="42"/>
      <c r="D12" s="42"/>
      <c r="E12" s="51" t="s">
        <v>3878</v>
      </c>
      <c r="F12" s="156" t="s">
        <v>5083</v>
      </c>
      <c r="G12" s="54" t="s">
        <v>99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12" x14ac:dyDescent="0.2">
      <c r="A13" s="30" t="s">
        <v>59</v>
      </c>
      <c r="B13" s="155"/>
      <c r="C13" s="155"/>
      <c r="D13" s="154" t="s">
        <v>3851</v>
      </c>
      <c r="E13" s="51"/>
      <c r="F13" s="43" t="s">
        <v>3953</v>
      </c>
      <c r="G13" s="54"/>
      <c r="H13" s="55"/>
      <c r="I13" s="56"/>
      <c r="J13" s="57"/>
      <c r="K13" s="58"/>
      <c r="L13" s="56"/>
      <c r="M13" s="56" t="str">
        <f>IF(ISNUMBER(H13),L13*H13,IF(ISNUMBER(J13),J13,IF(J13="RATE ONLY",LOWER("RATE ONLY")," ")))</f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22.8" x14ac:dyDescent="0.2">
      <c r="A14" s="30" t="s">
        <v>57</v>
      </c>
      <c r="B14" s="42"/>
      <c r="C14" s="42"/>
      <c r="D14" s="42"/>
      <c r="E14" s="51" t="s">
        <v>3877</v>
      </c>
      <c r="F14" s="156" t="s">
        <v>5082</v>
      </c>
      <c r="G14" s="54" t="s">
        <v>99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 t="s">
        <v>57</v>
      </c>
      <c r="B15" s="42"/>
      <c r="C15" s="42"/>
      <c r="D15" s="42"/>
      <c r="E15" s="51"/>
      <c r="F15" s="156" t="s">
        <v>5083</v>
      </c>
      <c r="G15" s="54" t="s">
        <v>99</v>
      </c>
      <c r="H15" s="55"/>
      <c r="I15" s="56"/>
      <c r="J15" s="57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12" x14ac:dyDescent="0.2">
      <c r="A16" s="30" t="s">
        <v>55</v>
      </c>
      <c r="B16" s="150" t="s">
        <v>2559</v>
      </c>
      <c r="C16" s="150"/>
      <c r="D16" s="154"/>
      <c r="E16" s="51"/>
      <c r="F16" s="43" t="s">
        <v>3696</v>
      </c>
      <c r="G16" s="54"/>
      <c r="H16" s="55"/>
      <c r="I16" s="56"/>
      <c r="J16" s="57"/>
      <c r="K16" s="58"/>
      <c r="L16" s="56"/>
      <c r="M16" s="56" t="str">
        <f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22.8" x14ac:dyDescent="0.2">
      <c r="A17" s="30" t="s">
        <v>3</v>
      </c>
      <c r="B17" s="50"/>
      <c r="C17" s="50" t="s">
        <v>2560</v>
      </c>
      <c r="D17" s="50"/>
      <c r="E17" s="51"/>
      <c r="F17" s="53" t="s">
        <v>3954</v>
      </c>
      <c r="G17" s="54" t="s">
        <v>68</v>
      </c>
      <c r="H17" s="55"/>
      <c r="I17" s="56"/>
      <c r="J17" s="57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34.200000000000003" x14ac:dyDescent="0.2">
      <c r="A18" s="30" t="s">
        <v>3</v>
      </c>
      <c r="B18" s="50"/>
      <c r="C18" s="50" t="s">
        <v>2561</v>
      </c>
      <c r="D18" s="50"/>
      <c r="E18" s="51"/>
      <c r="F18" s="53" t="s">
        <v>2562</v>
      </c>
      <c r="G18" s="54" t="s">
        <v>99</v>
      </c>
      <c r="H18" s="55"/>
      <c r="I18" s="56"/>
      <c r="J18" s="57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22.8" x14ac:dyDescent="0.2">
      <c r="A19" s="30" t="s">
        <v>3</v>
      </c>
      <c r="B19" s="50"/>
      <c r="C19" s="50" t="s">
        <v>2563</v>
      </c>
      <c r="D19" s="50"/>
      <c r="E19" s="51"/>
      <c r="F19" s="53" t="s">
        <v>2564</v>
      </c>
      <c r="G19" s="54" t="s">
        <v>2565</v>
      </c>
      <c r="H19" s="55"/>
      <c r="I19" s="56"/>
      <c r="J19" s="57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22.8" x14ac:dyDescent="0.2">
      <c r="A20" s="30" t="s">
        <v>3</v>
      </c>
      <c r="B20" s="50"/>
      <c r="C20" s="50" t="s">
        <v>2566</v>
      </c>
      <c r="D20" s="50"/>
      <c r="E20" s="51"/>
      <c r="F20" s="53" t="s">
        <v>2567</v>
      </c>
      <c r="G20" s="54" t="s">
        <v>2568</v>
      </c>
      <c r="H20" s="55"/>
      <c r="I20" s="56"/>
      <c r="J20" s="57"/>
      <c r="K20" s="58"/>
      <c r="L20" s="56"/>
      <c r="M20" s="56" t="str">
        <f t="shared" si="0"/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22.8" x14ac:dyDescent="0.2">
      <c r="A21" s="30" t="s">
        <v>3</v>
      </c>
      <c r="B21" s="50"/>
      <c r="C21" s="50" t="s">
        <v>2569</v>
      </c>
      <c r="D21" s="50"/>
      <c r="E21" s="51"/>
      <c r="F21" s="53" t="s">
        <v>2570</v>
      </c>
      <c r="G21" s="54" t="s">
        <v>68</v>
      </c>
      <c r="H21" s="55"/>
      <c r="I21" s="56"/>
      <c r="J21" s="57"/>
      <c r="K21" s="58"/>
      <c r="L21" s="56"/>
      <c r="M21" s="56" t="str">
        <f t="shared" si="0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ht="23.4" x14ac:dyDescent="0.2">
      <c r="A22" s="30" t="s">
        <v>55</v>
      </c>
      <c r="B22" s="150" t="s">
        <v>2571</v>
      </c>
      <c r="C22" s="150"/>
      <c r="D22" s="154"/>
      <c r="E22" s="51"/>
      <c r="F22" s="43" t="s">
        <v>3955</v>
      </c>
      <c r="G22" s="54" t="s">
        <v>68</v>
      </c>
      <c r="H22" s="55"/>
      <c r="I22" s="56"/>
      <c r="J22" s="57"/>
      <c r="K22" s="58"/>
      <c r="L22" s="56"/>
      <c r="M22" s="56" t="str">
        <f>IF(ISNUMBER(H22),L22*H22,IF(ISNUMBER(J22),J22,IF(J22="RATE ONLY",LOWER("RATE ONLY")," ")))</f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t="12" x14ac:dyDescent="0.2">
      <c r="A23" s="30" t="s">
        <v>55</v>
      </c>
      <c r="B23" s="150" t="s">
        <v>2572</v>
      </c>
      <c r="C23" s="150"/>
      <c r="D23" s="154"/>
      <c r="E23" s="51"/>
      <c r="F23" s="43" t="s">
        <v>3956</v>
      </c>
      <c r="G23" s="54"/>
      <c r="H23" s="55"/>
      <c r="I23" s="56"/>
      <c r="J23" s="57"/>
      <c r="K23" s="58"/>
      <c r="L23" s="56"/>
      <c r="M23" s="56" t="str">
        <f>IF(ISNUMBER(H23),L23*H23,IF(ISNUMBER(J23),J23,IF(J23="RATE ONLY",LOWER("RATE ONLY")," ")))</f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t="57" x14ac:dyDescent="0.2">
      <c r="A24" s="30" t="s">
        <v>3</v>
      </c>
      <c r="B24" s="50"/>
      <c r="C24" s="50" t="s">
        <v>2573</v>
      </c>
      <c r="D24" s="50"/>
      <c r="E24" s="51"/>
      <c r="F24" s="53" t="s">
        <v>3957</v>
      </c>
      <c r="G24" s="54" t="s">
        <v>30</v>
      </c>
      <c r="H24" s="55"/>
      <c r="I24" s="56"/>
      <c r="J24" s="57"/>
      <c r="K24" s="58"/>
      <c r="L24" s="56"/>
      <c r="M24" s="56" t="str">
        <f t="shared" si="0"/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ht="22.8" x14ac:dyDescent="0.2">
      <c r="A25" s="30" t="s">
        <v>3</v>
      </c>
      <c r="B25" s="50"/>
      <c r="C25" s="50" t="s">
        <v>2574</v>
      </c>
      <c r="D25" s="50"/>
      <c r="E25" s="51"/>
      <c r="F25" s="53" t="s">
        <v>2575</v>
      </c>
      <c r="G25" s="54" t="s">
        <v>14</v>
      </c>
      <c r="H25" s="55"/>
      <c r="I25" s="56"/>
      <c r="J25" s="57"/>
      <c r="K25" s="58"/>
      <c r="L25" s="56"/>
      <c r="M25" s="56" t="str">
        <f t="shared" si="0"/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t="59.4" x14ac:dyDescent="0.2">
      <c r="A26" s="30" t="s">
        <v>55</v>
      </c>
      <c r="B26" s="150" t="s">
        <v>2576</v>
      </c>
      <c r="C26" s="150"/>
      <c r="D26" s="154"/>
      <c r="E26" s="51"/>
      <c r="F26" s="43" t="s">
        <v>3958</v>
      </c>
      <c r="G26" s="54" t="s">
        <v>68</v>
      </c>
      <c r="H26" s="55"/>
      <c r="I26" s="56"/>
      <c r="J26" s="57"/>
      <c r="K26" s="58"/>
      <c r="L26" s="56"/>
      <c r="M26" s="56" t="str">
        <f>IF(ISNUMBER(H26),L26*H26,IF(ISNUMBER(J26),J26,IF(J26="RATE ONLY",LOWER("RATE ONLY")," ")))</f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ht="35.4" x14ac:dyDescent="0.2">
      <c r="A27" s="30" t="s">
        <v>55</v>
      </c>
      <c r="B27" s="150" t="s">
        <v>2577</v>
      </c>
      <c r="C27" s="150"/>
      <c r="D27" s="154"/>
      <c r="E27" s="51"/>
      <c r="F27" s="43" t="s">
        <v>3959</v>
      </c>
      <c r="G27" s="54" t="s">
        <v>99</v>
      </c>
      <c r="H27" s="55"/>
      <c r="I27" s="56"/>
      <c r="J27" s="57"/>
      <c r="K27" s="58"/>
      <c r="L27" s="56"/>
      <c r="M27" s="56" t="str">
        <f>IF(ISNUMBER(H27),L27*H27,IF(ISNUMBER(J27),J27,IF(J27="RATE ONLY",LOWER("RATE ONLY")," ")))</f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ht="24" x14ac:dyDescent="0.2">
      <c r="A28" s="30" t="s">
        <v>55</v>
      </c>
      <c r="B28" s="150" t="s">
        <v>2578</v>
      </c>
      <c r="C28" s="150"/>
      <c r="D28" s="154"/>
      <c r="E28" s="51"/>
      <c r="F28" s="43" t="s">
        <v>2579</v>
      </c>
      <c r="G28" s="54" t="s">
        <v>68</v>
      </c>
      <c r="H28" s="55"/>
      <c r="I28" s="56"/>
      <c r="J28" s="57"/>
      <c r="K28" s="58"/>
      <c r="L28" s="56"/>
      <c r="M28" s="56" t="str">
        <f>IF(ISNUMBER(H28),L28*H28,IF(ISNUMBER(J28),J28,IF(J28="RATE ONLY",LOWER("RATE ONLY")," ")))</f>
        <v xml:space="preserve"> 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0" customFormat="1" x14ac:dyDescent="0.2">
      <c r="A29" s="30" t="s">
        <v>4</v>
      </c>
      <c r="B29" s="83"/>
      <c r="C29" s="84"/>
      <c r="D29" s="84"/>
      <c r="E29" s="84"/>
      <c r="F29" s="85"/>
      <c r="G29" s="86"/>
      <c r="H29" s="87"/>
      <c r="I29" s="88"/>
      <c r="J29" s="89"/>
      <c r="K29" s="22"/>
      <c r="L29" s="67"/>
      <c r="M29" s="68"/>
      <c r="N29" s="109"/>
    </row>
    <row r="30" spans="1:113" s="110" customFormat="1" ht="12" x14ac:dyDescent="0.2">
      <c r="A30" s="30" t="s">
        <v>4</v>
      </c>
      <c r="B30" s="90" t="s">
        <v>3857</v>
      </c>
      <c r="C30" s="91"/>
      <c r="D30" s="91"/>
      <c r="E30" s="91"/>
      <c r="F30" s="92"/>
      <c r="G30" s="30"/>
      <c r="H30" s="93"/>
      <c r="I30" s="94"/>
      <c r="J30" s="95"/>
      <c r="K30" s="22"/>
      <c r="L30" s="72"/>
      <c r="M30" s="73">
        <f>SUBTOTAL(9,M$10:M28)</f>
        <v>0</v>
      </c>
      <c r="N30" s="109"/>
    </row>
    <row r="31" spans="1:113" s="110" customFormat="1" x14ac:dyDescent="0.2">
      <c r="A31" s="30" t="s">
        <v>4</v>
      </c>
      <c r="B31" s="96"/>
      <c r="C31" s="97"/>
      <c r="D31" s="97"/>
      <c r="E31" s="97"/>
      <c r="F31" s="98"/>
      <c r="G31" s="99"/>
      <c r="H31" s="100"/>
      <c r="I31" s="101"/>
      <c r="J31" s="102"/>
      <c r="K31" s="22"/>
      <c r="L31" s="81"/>
      <c r="M31" s="82"/>
      <c r="N31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41" orientation="portrait" cellComments="atEnd" useFirstPageNumber="1" r:id="rId1"/>
  <headerFooter>
    <oddFooter>&amp;CPage &amp;P&amp;RPrint date: &amp;D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4F651-EBEB-47C5-8384-CAB1552D1D5A}">
  <sheetPr>
    <tabColor rgb="FFFFFF00"/>
  </sheetPr>
  <dimension ref="A1:DI30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5084</v>
      </c>
      <c r="C2" s="128" t="s">
        <v>943</v>
      </c>
      <c r="D2" s="23"/>
      <c r="E2" s="23"/>
      <c r="F2" s="23"/>
      <c r="G2" s="23"/>
      <c r="H2" s="24"/>
      <c r="I2" s="24"/>
      <c r="J2" s="25" t="s">
        <v>4379</v>
      </c>
      <c r="K2" s="26">
        <f>SUBTOTAL(9,M$7:M1017)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36" x14ac:dyDescent="0.2">
      <c r="A7" s="30"/>
      <c r="B7" s="42"/>
      <c r="C7" s="42"/>
      <c r="D7" s="42"/>
      <c r="E7" s="42"/>
      <c r="F7" s="43" t="s">
        <v>943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2580</v>
      </c>
      <c r="C8" s="150"/>
      <c r="D8" s="154"/>
      <c r="E8" s="51"/>
      <c r="F8" s="43" t="s">
        <v>3697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22.8" x14ac:dyDescent="0.25">
      <c r="A9" s="30" t="s">
        <v>3</v>
      </c>
      <c r="B9" s="50"/>
      <c r="C9" s="50" t="s">
        <v>2581</v>
      </c>
      <c r="D9" s="50"/>
      <c r="E9" s="51"/>
      <c r="F9" s="53" t="s">
        <v>3948</v>
      </c>
      <c r="G9" s="54" t="s">
        <v>3902</v>
      </c>
      <c r="H9" s="55"/>
      <c r="I9" s="56"/>
      <c r="J9" s="57"/>
      <c r="K9" s="58"/>
      <c r="L9" s="56"/>
      <c r="M9" s="56" t="str">
        <f t="shared" ref="M9:M27" si="0"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12" x14ac:dyDescent="0.25">
      <c r="A10" s="30" t="s">
        <v>3</v>
      </c>
      <c r="B10" s="50"/>
      <c r="C10" s="50" t="s">
        <v>2582</v>
      </c>
      <c r="D10" s="50"/>
      <c r="E10" s="51"/>
      <c r="F10" s="53" t="s">
        <v>3949</v>
      </c>
      <c r="G10" s="54" t="s">
        <v>3902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22.8" x14ac:dyDescent="0.2">
      <c r="A11" s="30" t="s">
        <v>3</v>
      </c>
      <c r="B11" s="50"/>
      <c r="C11" s="50" t="s">
        <v>2583</v>
      </c>
      <c r="D11" s="50"/>
      <c r="E11" s="51"/>
      <c r="F11" s="53" t="s">
        <v>3950</v>
      </c>
      <c r="G11" s="54" t="s">
        <v>99</v>
      </c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22.8" x14ac:dyDescent="0.2">
      <c r="A12" s="30" t="s">
        <v>3</v>
      </c>
      <c r="B12" s="50"/>
      <c r="C12" s="50" t="s">
        <v>2584</v>
      </c>
      <c r="D12" s="50"/>
      <c r="E12" s="51"/>
      <c r="F12" s="53" t="s">
        <v>2585</v>
      </c>
      <c r="G12" s="54" t="s">
        <v>2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12" x14ac:dyDescent="0.2">
      <c r="A13" s="30" t="s">
        <v>55</v>
      </c>
      <c r="B13" s="150" t="s">
        <v>2586</v>
      </c>
      <c r="C13" s="150"/>
      <c r="D13" s="154"/>
      <c r="E13" s="51"/>
      <c r="F13" s="43" t="s">
        <v>3698</v>
      </c>
      <c r="G13" s="54"/>
      <c r="H13" s="55"/>
      <c r="I13" s="56"/>
      <c r="J13" s="57"/>
      <c r="K13" s="58"/>
      <c r="L13" s="56"/>
      <c r="M13" s="56" t="str">
        <f>IF(ISNUMBER(H13),L13*H13,IF(ISNUMBER(J13),J13,IF(J13="RATE ONLY",LOWER("RATE ONLY")," ")))</f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12" x14ac:dyDescent="0.25">
      <c r="A14" s="30" t="s">
        <v>3</v>
      </c>
      <c r="B14" s="50"/>
      <c r="C14" s="50" t="s">
        <v>2587</v>
      </c>
      <c r="D14" s="50"/>
      <c r="E14" s="51"/>
      <c r="F14" s="138" t="s">
        <v>2588</v>
      </c>
      <c r="G14" s="54" t="s">
        <v>3902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12" x14ac:dyDescent="0.2">
      <c r="A15" s="30" t="s">
        <v>55</v>
      </c>
      <c r="B15" s="150" t="s">
        <v>2589</v>
      </c>
      <c r="C15" s="150"/>
      <c r="D15" s="154"/>
      <c r="E15" s="51"/>
      <c r="F15" s="43" t="s">
        <v>3699</v>
      </c>
      <c r="G15" s="54"/>
      <c r="H15" s="55"/>
      <c r="I15" s="56"/>
      <c r="J15" s="57"/>
      <c r="K15" s="58"/>
      <c r="L15" s="56"/>
      <c r="M15" s="56" t="str">
        <f>IF(ISNUMBER(H15),L15*H15,IF(ISNUMBER(J15),J15,IF(J15="RATE ONLY",LOWER("RATE ONLY")," ")))</f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22.8" x14ac:dyDescent="0.2">
      <c r="A16" s="30" t="s">
        <v>3</v>
      </c>
      <c r="B16" s="50"/>
      <c r="C16" s="50" t="s">
        <v>2590</v>
      </c>
      <c r="D16" s="50"/>
      <c r="E16" s="51"/>
      <c r="F16" s="53" t="s">
        <v>3950</v>
      </c>
      <c r="G16" s="54" t="s">
        <v>99</v>
      </c>
      <c r="H16" s="55"/>
      <c r="I16" s="56"/>
      <c r="J16" s="57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22.8" x14ac:dyDescent="0.2">
      <c r="A17" s="30" t="s">
        <v>3</v>
      </c>
      <c r="B17" s="50"/>
      <c r="C17" s="50" t="s">
        <v>2591</v>
      </c>
      <c r="D17" s="50"/>
      <c r="E17" s="51"/>
      <c r="F17" s="53" t="s">
        <v>3951</v>
      </c>
      <c r="G17" s="54" t="s">
        <v>2</v>
      </c>
      <c r="H17" s="55"/>
      <c r="I17" s="56"/>
      <c r="J17" s="57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12" x14ac:dyDescent="0.2">
      <c r="A18" s="30" t="s">
        <v>55</v>
      </c>
      <c r="B18" s="150" t="s">
        <v>2592</v>
      </c>
      <c r="C18" s="150"/>
      <c r="D18" s="154"/>
      <c r="E18" s="51"/>
      <c r="F18" s="43" t="s">
        <v>3700</v>
      </c>
      <c r="G18" s="54"/>
      <c r="H18" s="55"/>
      <c r="I18" s="56"/>
      <c r="J18" s="57"/>
      <c r="K18" s="58"/>
      <c r="L18" s="56"/>
      <c r="M18" s="56" t="str">
        <f>IF(ISNUMBER(H18),L18*H18,IF(ISNUMBER(J18),J18,IF(J18="RATE ONLY",LOWER("RATE ONLY")," ")))</f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34.200000000000003" x14ac:dyDescent="0.2">
      <c r="A19" s="30" t="s">
        <v>3</v>
      </c>
      <c r="B19" s="50"/>
      <c r="C19" s="50" t="s">
        <v>2593</v>
      </c>
      <c r="D19" s="50"/>
      <c r="E19" s="51"/>
      <c r="F19" s="53" t="s">
        <v>3952</v>
      </c>
      <c r="G19" s="54" t="s">
        <v>99</v>
      </c>
      <c r="H19" s="55"/>
      <c r="I19" s="56"/>
      <c r="J19" s="57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12" x14ac:dyDescent="0.2">
      <c r="A20" s="30" t="s">
        <v>55</v>
      </c>
      <c r="B20" s="150" t="s">
        <v>2594</v>
      </c>
      <c r="C20" s="150"/>
      <c r="D20" s="154"/>
      <c r="E20" s="51"/>
      <c r="F20" s="43" t="s">
        <v>3701</v>
      </c>
      <c r="G20" s="54"/>
      <c r="H20" s="55"/>
      <c r="I20" s="56"/>
      <c r="J20" s="57"/>
      <c r="K20" s="58"/>
      <c r="L20" s="56"/>
      <c r="M20" s="56" t="str">
        <f>IF(ISNUMBER(H20),L20*H20,IF(ISNUMBER(J20),J20,IF(J20="RATE ONLY",LOWER("RATE ONLY")," ")))</f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34.200000000000003" x14ac:dyDescent="0.2">
      <c r="A21" s="30" t="s">
        <v>3</v>
      </c>
      <c r="B21" s="50"/>
      <c r="C21" s="50" t="s">
        <v>2595</v>
      </c>
      <c r="D21" s="50"/>
      <c r="E21" s="51"/>
      <c r="F21" s="53" t="s">
        <v>3952</v>
      </c>
      <c r="G21" s="54" t="s">
        <v>99</v>
      </c>
      <c r="H21" s="55"/>
      <c r="I21" s="56"/>
      <c r="J21" s="57"/>
      <c r="K21" s="58"/>
      <c r="L21" s="56"/>
      <c r="M21" s="56" t="str">
        <f t="shared" si="0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ht="12" x14ac:dyDescent="0.2">
      <c r="A22" s="30" t="s">
        <v>55</v>
      </c>
      <c r="B22" s="150" t="s">
        <v>2596</v>
      </c>
      <c r="C22" s="150"/>
      <c r="D22" s="154"/>
      <c r="E22" s="51"/>
      <c r="F22" s="43" t="s">
        <v>3702</v>
      </c>
      <c r="G22" s="54"/>
      <c r="H22" s="55"/>
      <c r="I22" s="56"/>
      <c r="J22" s="57"/>
      <c r="K22" s="58"/>
      <c r="L22" s="56"/>
      <c r="M22" s="56" t="str">
        <f>IF(ISNUMBER(H22),L22*H22,IF(ISNUMBER(J22),J22,IF(J22="RATE ONLY",LOWER("RATE ONLY")," ")))</f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t="12" x14ac:dyDescent="0.25">
      <c r="A23" s="30" t="s">
        <v>3</v>
      </c>
      <c r="B23" s="50"/>
      <c r="C23" s="50" t="s">
        <v>2597</v>
      </c>
      <c r="D23" s="50"/>
      <c r="E23" s="51"/>
      <c r="F23" s="138" t="s">
        <v>2588</v>
      </c>
      <c r="G23" s="54" t="s">
        <v>3902</v>
      </c>
      <c r="H23" s="55"/>
      <c r="I23" s="56"/>
      <c r="J23" s="57"/>
      <c r="K23" s="58"/>
      <c r="L23" s="56"/>
      <c r="M23" s="56" t="str">
        <f t="shared" si="0"/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t="12" x14ac:dyDescent="0.2">
      <c r="A24" s="30" t="s">
        <v>55</v>
      </c>
      <c r="B24" s="150" t="s">
        <v>2598</v>
      </c>
      <c r="C24" s="150"/>
      <c r="D24" s="154"/>
      <c r="E24" s="51"/>
      <c r="F24" s="43" t="s">
        <v>3703</v>
      </c>
      <c r="G24" s="54"/>
      <c r="H24" s="55"/>
      <c r="I24" s="56"/>
      <c r="J24" s="57"/>
      <c r="K24" s="58"/>
      <c r="L24" s="56"/>
      <c r="M24" s="56" t="str">
        <f>IF(ISNUMBER(H24),L24*H24,IF(ISNUMBER(J24),J24,IF(J24="RATE ONLY",LOWER("RATE ONLY")," ")))</f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ht="12" x14ac:dyDescent="0.25">
      <c r="A25" s="30" t="s">
        <v>3</v>
      </c>
      <c r="B25" s="50"/>
      <c r="C25" s="50" t="s">
        <v>2599</v>
      </c>
      <c r="D25" s="50"/>
      <c r="E25" s="51"/>
      <c r="F25" s="138" t="s">
        <v>2588</v>
      </c>
      <c r="G25" s="54" t="s">
        <v>3902</v>
      </c>
      <c r="H25" s="55"/>
      <c r="I25" s="56"/>
      <c r="J25" s="57"/>
      <c r="K25" s="58"/>
      <c r="L25" s="56"/>
      <c r="M25" s="56" t="str">
        <f t="shared" si="0"/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t="12" x14ac:dyDescent="0.2">
      <c r="A26" s="30" t="s">
        <v>55</v>
      </c>
      <c r="B26" s="150" t="s">
        <v>2600</v>
      </c>
      <c r="C26" s="150"/>
      <c r="D26" s="154"/>
      <c r="E26" s="51"/>
      <c r="F26" s="43" t="s">
        <v>3704</v>
      </c>
      <c r="G26" s="54"/>
      <c r="H26" s="55"/>
      <c r="I26" s="56"/>
      <c r="J26" s="57"/>
      <c r="K26" s="58"/>
      <c r="L26" s="56"/>
      <c r="M26" s="56" t="str">
        <f>IF(ISNUMBER(H26),L26*H26,IF(ISNUMBER(J26),J26,IF(J26="RATE ONLY",LOWER("RATE ONLY")," ")))</f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ht="12" x14ac:dyDescent="0.25">
      <c r="A27" s="30" t="s">
        <v>3</v>
      </c>
      <c r="B27" s="50"/>
      <c r="C27" s="50" t="s">
        <v>2601</v>
      </c>
      <c r="D27" s="50"/>
      <c r="E27" s="51"/>
      <c r="F27" s="138" t="s">
        <v>2588</v>
      </c>
      <c r="G27" s="54" t="s">
        <v>3902</v>
      </c>
      <c r="H27" s="55"/>
      <c r="I27" s="56"/>
      <c r="J27" s="57"/>
      <c r="K27" s="58"/>
      <c r="L27" s="56"/>
      <c r="M27" s="56" t="str">
        <f t="shared" si="0"/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0" customFormat="1" x14ac:dyDescent="0.2">
      <c r="A28" s="30" t="s">
        <v>4</v>
      </c>
      <c r="B28" s="83"/>
      <c r="C28" s="84"/>
      <c r="D28" s="84"/>
      <c r="E28" s="84"/>
      <c r="F28" s="85"/>
      <c r="G28" s="86"/>
      <c r="H28" s="87"/>
      <c r="I28" s="88"/>
      <c r="J28" s="89"/>
      <c r="K28" s="22"/>
      <c r="L28" s="67"/>
      <c r="M28" s="68"/>
      <c r="N28" s="109"/>
    </row>
    <row r="29" spans="1:113" s="110" customFormat="1" ht="12" x14ac:dyDescent="0.2">
      <c r="A29" s="30" t="s">
        <v>4</v>
      </c>
      <c r="B29" s="90" t="s">
        <v>3857</v>
      </c>
      <c r="C29" s="91"/>
      <c r="D29" s="91"/>
      <c r="E29" s="91"/>
      <c r="F29" s="92"/>
      <c r="G29" s="30"/>
      <c r="H29" s="93"/>
      <c r="I29" s="94"/>
      <c r="J29" s="95"/>
      <c r="K29" s="22"/>
      <c r="L29" s="72"/>
      <c r="M29" s="73">
        <f>SUBTOTAL(9,M$11:M27)</f>
        <v>0</v>
      </c>
      <c r="N29" s="109"/>
    </row>
    <row r="30" spans="1:113" s="110" customFormat="1" x14ac:dyDescent="0.2">
      <c r="A30" s="30" t="s">
        <v>4</v>
      </c>
      <c r="B30" s="96"/>
      <c r="C30" s="97"/>
      <c r="D30" s="97"/>
      <c r="E30" s="97"/>
      <c r="F30" s="98"/>
      <c r="G30" s="99"/>
      <c r="H30" s="100"/>
      <c r="I30" s="101"/>
      <c r="J30" s="102"/>
      <c r="K30" s="22"/>
      <c r="L30" s="81"/>
      <c r="M30" s="82"/>
      <c r="N30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42" orientation="portrait" cellComments="atEnd" useFirstPageNumber="1" r:id="rId1"/>
  <headerFooter>
    <oddFooter>&amp;CPage &amp;P&amp;RPrint date: &amp;D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C377C-F039-4622-B099-475FD2A7E1EF}">
  <sheetPr>
    <tabColor rgb="FFFFFF00"/>
  </sheetPr>
  <dimension ref="A1:DI24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5085</v>
      </c>
      <c r="C2" s="128" t="s">
        <v>945</v>
      </c>
      <c r="D2" s="23"/>
      <c r="E2" s="23"/>
      <c r="F2" s="23"/>
      <c r="G2" s="23"/>
      <c r="H2" s="24"/>
      <c r="I2" s="24"/>
      <c r="J2" s="25" t="s">
        <v>4379</v>
      </c>
      <c r="K2" s="26">
        <f>SUBTOTAL(9,M$7:M1011)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36" x14ac:dyDescent="0.2">
      <c r="A7" s="30"/>
      <c r="B7" s="42"/>
      <c r="C7" s="42"/>
      <c r="D7" s="42"/>
      <c r="E7" s="42"/>
      <c r="F7" s="43" t="s">
        <v>945</v>
      </c>
      <c r="G7" s="44"/>
      <c r="H7" s="45"/>
      <c r="I7" s="46"/>
      <c r="J7" s="47"/>
      <c r="K7" s="48"/>
      <c r="L7" s="49"/>
      <c r="M7" s="46"/>
    </row>
    <row r="8" spans="1:113" s="112" customFormat="1" ht="24" x14ac:dyDescent="0.2">
      <c r="A8" s="30" t="s">
        <v>55</v>
      </c>
      <c r="B8" s="150" t="s">
        <v>2602</v>
      </c>
      <c r="C8" s="150"/>
      <c r="D8" s="154"/>
      <c r="E8" s="51"/>
      <c r="F8" s="43" t="s">
        <v>835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22.8" x14ac:dyDescent="0.25">
      <c r="A9" s="30" t="s">
        <v>3</v>
      </c>
      <c r="B9" s="50"/>
      <c r="C9" s="50" t="s">
        <v>2603</v>
      </c>
      <c r="D9" s="50"/>
      <c r="E9" s="51"/>
      <c r="F9" s="53" t="s">
        <v>3942</v>
      </c>
      <c r="G9" s="54" t="s">
        <v>3943</v>
      </c>
      <c r="H9" s="55"/>
      <c r="I9" s="56"/>
      <c r="J9" s="57"/>
      <c r="K9" s="58"/>
      <c r="L9" s="56"/>
      <c r="M9" s="56" t="str">
        <f t="shared" ref="M9:M19" si="0"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22.8" x14ac:dyDescent="0.2">
      <c r="A10" s="30" t="s">
        <v>3</v>
      </c>
      <c r="B10" s="50"/>
      <c r="C10" s="50" t="s">
        <v>2604</v>
      </c>
      <c r="D10" s="50"/>
      <c r="E10" s="51"/>
      <c r="F10" s="53" t="s">
        <v>3944</v>
      </c>
      <c r="G10" s="54" t="s">
        <v>8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36" x14ac:dyDescent="0.2">
      <c r="A11" s="30" t="s">
        <v>55</v>
      </c>
      <c r="B11" s="150" t="s">
        <v>2605</v>
      </c>
      <c r="C11" s="150"/>
      <c r="D11" s="154"/>
      <c r="E11" s="51"/>
      <c r="F11" s="43" t="s">
        <v>3705</v>
      </c>
      <c r="G11" s="54"/>
      <c r="H11" s="55"/>
      <c r="I11" s="56"/>
      <c r="J11" s="57"/>
      <c r="K11" s="58"/>
      <c r="L11" s="56"/>
      <c r="M11" s="56" t="str">
        <f>IF(ISNUMBER(H11),L11*H11,IF(ISNUMBER(J11),J11,IF(J11="RATE ONLY",LOWER("RATE ONLY")," ")))</f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22.8" x14ac:dyDescent="0.25">
      <c r="A12" s="30" t="s">
        <v>3</v>
      </c>
      <c r="B12" s="50"/>
      <c r="C12" s="50" t="s">
        <v>2606</v>
      </c>
      <c r="D12" s="50"/>
      <c r="E12" s="51"/>
      <c r="F12" s="53" t="s">
        <v>3942</v>
      </c>
      <c r="G12" s="54" t="s">
        <v>3943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22.8" x14ac:dyDescent="0.2">
      <c r="A13" s="30" t="s">
        <v>3</v>
      </c>
      <c r="B13" s="50"/>
      <c r="C13" s="50" t="s">
        <v>2607</v>
      </c>
      <c r="D13" s="50"/>
      <c r="E13" s="51"/>
      <c r="F13" s="53" t="s">
        <v>3944</v>
      </c>
      <c r="G13" s="54" t="s">
        <v>8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36" x14ac:dyDescent="0.2">
      <c r="A14" s="30" t="s">
        <v>55</v>
      </c>
      <c r="B14" s="150" t="s">
        <v>2608</v>
      </c>
      <c r="C14" s="150"/>
      <c r="D14" s="154"/>
      <c r="E14" s="51"/>
      <c r="F14" s="43" t="s">
        <v>3945</v>
      </c>
      <c r="G14" s="54"/>
      <c r="H14" s="55"/>
      <c r="I14" s="56"/>
      <c r="J14" s="57"/>
      <c r="K14" s="58"/>
      <c r="L14" s="56"/>
      <c r="M14" s="56" t="str">
        <f>IF(ISNUMBER(H14),L14*H14,IF(ISNUMBER(J14),J14,IF(J14="RATE ONLY",LOWER("RATE ONLY")," ")))</f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22.8" x14ac:dyDescent="0.2">
      <c r="A15" s="30" t="s">
        <v>3</v>
      </c>
      <c r="B15" s="50"/>
      <c r="C15" s="50" t="s">
        <v>2609</v>
      </c>
      <c r="D15" s="50"/>
      <c r="E15" s="51"/>
      <c r="F15" s="53" t="s">
        <v>3942</v>
      </c>
      <c r="G15" s="54" t="s">
        <v>2610</v>
      </c>
      <c r="H15" s="55"/>
      <c r="I15" s="56"/>
      <c r="J15" s="57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22.8" x14ac:dyDescent="0.2">
      <c r="A16" s="30" t="s">
        <v>3</v>
      </c>
      <c r="B16" s="50"/>
      <c r="C16" s="50" t="s">
        <v>2611</v>
      </c>
      <c r="D16" s="50"/>
      <c r="E16" s="51"/>
      <c r="F16" s="53" t="s">
        <v>3944</v>
      </c>
      <c r="G16" s="54" t="s">
        <v>2610</v>
      </c>
      <c r="H16" s="55"/>
      <c r="I16" s="56"/>
      <c r="J16" s="57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36" x14ac:dyDescent="0.2">
      <c r="A17" s="30" t="s">
        <v>55</v>
      </c>
      <c r="B17" s="150" t="s">
        <v>2612</v>
      </c>
      <c r="C17" s="150"/>
      <c r="D17" s="154"/>
      <c r="E17" s="51"/>
      <c r="F17" s="43" t="s">
        <v>3946</v>
      </c>
      <c r="G17" s="54"/>
      <c r="H17" s="55"/>
      <c r="I17" s="56"/>
      <c r="J17" s="57"/>
      <c r="K17" s="58"/>
      <c r="L17" s="56"/>
      <c r="M17" s="56" t="str">
        <f>IF(ISNUMBER(H17),L17*H17,IF(ISNUMBER(J17),J17,IF(J17="RATE ONLY",LOWER("RATE ONLY")," ")))</f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22.8" x14ac:dyDescent="0.2">
      <c r="A18" s="30" t="s">
        <v>3</v>
      </c>
      <c r="B18" s="50"/>
      <c r="C18" s="50" t="s">
        <v>2613</v>
      </c>
      <c r="D18" s="50"/>
      <c r="E18" s="51"/>
      <c r="F18" s="53" t="s">
        <v>3942</v>
      </c>
      <c r="G18" s="54" t="s">
        <v>2610</v>
      </c>
      <c r="H18" s="55"/>
      <c r="I18" s="56"/>
      <c r="J18" s="57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22.8" x14ac:dyDescent="0.2">
      <c r="A19" s="30" t="s">
        <v>3</v>
      </c>
      <c r="B19" s="50"/>
      <c r="C19" s="50" t="s">
        <v>2614</v>
      </c>
      <c r="D19" s="50"/>
      <c r="E19" s="51"/>
      <c r="F19" s="53" t="s">
        <v>3944</v>
      </c>
      <c r="G19" s="54" t="s">
        <v>2610</v>
      </c>
      <c r="H19" s="55"/>
      <c r="I19" s="56"/>
      <c r="J19" s="57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24" x14ac:dyDescent="0.2">
      <c r="A20" s="30" t="s">
        <v>55</v>
      </c>
      <c r="B20" s="150" t="s">
        <v>2615</v>
      </c>
      <c r="C20" s="151"/>
      <c r="D20" s="154"/>
      <c r="E20" s="51"/>
      <c r="F20" s="43" t="s">
        <v>3947</v>
      </c>
      <c r="G20" s="54" t="s">
        <v>99</v>
      </c>
      <c r="H20" s="55"/>
      <c r="I20" s="56"/>
      <c r="J20" s="57"/>
      <c r="K20" s="58"/>
      <c r="L20" s="56"/>
      <c r="M20" s="56" t="str">
        <f>IF(ISNUMBER(H20),L20*H20,IF(ISNUMBER(J20),J20,IF(J20="RATE ONLY",LOWER("RATE ONLY")," ")))</f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24" x14ac:dyDescent="0.2">
      <c r="A21" s="30" t="s">
        <v>55</v>
      </c>
      <c r="B21" s="150" t="s">
        <v>2616</v>
      </c>
      <c r="C21" s="151"/>
      <c r="D21" s="154"/>
      <c r="E21" s="51"/>
      <c r="F21" s="43" t="s">
        <v>2617</v>
      </c>
      <c r="G21" s="54" t="s">
        <v>68</v>
      </c>
      <c r="H21" s="55"/>
      <c r="I21" s="56"/>
      <c r="J21" s="57"/>
      <c r="K21" s="58"/>
      <c r="L21" s="56"/>
      <c r="M21" s="56" t="str">
        <f>IF(ISNUMBER(H21),L21*H21,IF(ISNUMBER(J21),J21,IF(J21="RATE ONLY",LOWER("RATE ONLY")," ")))</f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0" customFormat="1" x14ac:dyDescent="0.2">
      <c r="A22" s="30" t="s">
        <v>4</v>
      </c>
      <c r="B22" s="83"/>
      <c r="C22" s="84"/>
      <c r="D22" s="84"/>
      <c r="E22" s="84"/>
      <c r="F22" s="85"/>
      <c r="G22" s="86"/>
      <c r="H22" s="87"/>
      <c r="I22" s="88"/>
      <c r="J22" s="89"/>
      <c r="K22" s="22"/>
      <c r="L22" s="67"/>
      <c r="M22" s="68"/>
      <c r="N22" s="109"/>
    </row>
    <row r="23" spans="1:113" s="110" customFormat="1" ht="12" x14ac:dyDescent="0.2">
      <c r="A23" s="30" t="s">
        <v>4</v>
      </c>
      <c r="B23" s="90" t="s">
        <v>3857</v>
      </c>
      <c r="C23" s="91"/>
      <c r="D23" s="91"/>
      <c r="E23" s="91"/>
      <c r="F23" s="92"/>
      <c r="G23" s="30"/>
      <c r="H23" s="93"/>
      <c r="I23" s="94"/>
      <c r="J23" s="95"/>
      <c r="K23" s="22"/>
      <c r="L23" s="72"/>
      <c r="M23" s="73">
        <f>SUBTOTAL(9,M$11:M21)</f>
        <v>0</v>
      </c>
      <c r="N23" s="109"/>
    </row>
    <row r="24" spans="1:113" s="110" customFormat="1" x14ac:dyDescent="0.2">
      <c r="A24" s="30" t="s">
        <v>4</v>
      </c>
      <c r="B24" s="96"/>
      <c r="C24" s="97"/>
      <c r="D24" s="97"/>
      <c r="E24" s="97"/>
      <c r="F24" s="98"/>
      <c r="G24" s="99"/>
      <c r="H24" s="100"/>
      <c r="I24" s="101"/>
      <c r="J24" s="102"/>
      <c r="K24" s="22"/>
      <c r="L24" s="81"/>
      <c r="M24" s="82"/>
      <c r="N24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43" orientation="portrait" cellComments="atEnd" useFirstPageNumber="1" r:id="rId1"/>
  <headerFooter>
    <oddFooter>&amp;CPage &amp;P&amp;RPrint date: &amp;D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02A89-CF55-49C0-A488-DF31B3F226D8}">
  <sheetPr>
    <tabColor rgb="FFFFFF00"/>
  </sheetPr>
  <dimension ref="A1:DI29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5086</v>
      </c>
      <c r="C2" s="128" t="s">
        <v>946</v>
      </c>
      <c r="D2" s="23"/>
      <c r="E2" s="23"/>
      <c r="F2" s="23"/>
      <c r="G2" s="23"/>
      <c r="H2" s="24"/>
      <c r="I2" s="24"/>
      <c r="J2" s="25" t="s">
        <v>4379</v>
      </c>
      <c r="K2" s="26">
        <f>SUBTOTAL(9,M$7:M1016)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24" x14ac:dyDescent="0.2">
      <c r="A7" s="30"/>
      <c r="B7" s="42"/>
      <c r="C7" s="42"/>
      <c r="D7" s="42"/>
      <c r="E7" s="42"/>
      <c r="F7" s="43" t="s">
        <v>946</v>
      </c>
      <c r="G7" s="44"/>
      <c r="H7" s="45"/>
      <c r="I7" s="46"/>
      <c r="J7" s="47"/>
      <c r="K7" s="48"/>
      <c r="L7" s="49"/>
      <c r="M7" s="46"/>
    </row>
    <row r="8" spans="1:113" s="112" customFormat="1" ht="24" x14ac:dyDescent="0.2">
      <c r="A8" s="30" t="s">
        <v>55</v>
      </c>
      <c r="B8" s="150" t="s">
        <v>2618</v>
      </c>
      <c r="C8" s="150"/>
      <c r="D8" s="154"/>
      <c r="E8" s="51"/>
      <c r="F8" s="43" t="s">
        <v>3934</v>
      </c>
      <c r="G8" s="54" t="s">
        <v>28</v>
      </c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12" x14ac:dyDescent="0.2">
      <c r="A9" s="30" t="s">
        <v>55</v>
      </c>
      <c r="B9" s="150" t="s">
        <v>2619</v>
      </c>
      <c r="C9" s="150"/>
      <c r="D9" s="154"/>
      <c r="E9" s="51"/>
      <c r="F9" s="43" t="s">
        <v>2620</v>
      </c>
      <c r="G9" s="54" t="s">
        <v>28</v>
      </c>
      <c r="H9" s="55"/>
      <c r="I9" s="56"/>
      <c r="J9" s="57"/>
      <c r="K9" s="58"/>
      <c r="L9" s="56"/>
      <c r="M9" s="56" t="str">
        <f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48" x14ac:dyDescent="0.2">
      <c r="A10" s="30" t="s">
        <v>55</v>
      </c>
      <c r="B10" s="150" t="s">
        <v>2621</v>
      </c>
      <c r="C10" s="150"/>
      <c r="D10" s="154"/>
      <c r="E10" s="51"/>
      <c r="F10" s="43" t="s">
        <v>3935</v>
      </c>
      <c r="G10" s="54"/>
      <c r="H10" s="55"/>
      <c r="I10" s="56"/>
      <c r="J10" s="57"/>
      <c r="K10" s="58"/>
      <c r="L10" s="56"/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 t="s">
        <v>56</v>
      </c>
      <c r="B11" s="155"/>
      <c r="C11" s="155" t="s">
        <v>2622</v>
      </c>
      <c r="D11" s="154"/>
      <c r="E11" s="51"/>
      <c r="F11" s="31" t="s">
        <v>3936</v>
      </c>
      <c r="G11" s="54"/>
      <c r="H11" s="55"/>
      <c r="I11" s="56"/>
      <c r="J11" s="57"/>
      <c r="K11" s="58"/>
      <c r="L11" s="56"/>
      <c r="M11" s="56" t="str">
        <f>IF(ISNUMBER(H11),L11*H11,IF(ISNUMBER(J11),J11,IF(J11="RATE ONLY",LOWER("RATE ONLY")," ")))</f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 t="s">
        <v>3</v>
      </c>
      <c r="B12" s="50"/>
      <c r="C12" s="50"/>
      <c r="D12" s="50" t="s">
        <v>3850</v>
      </c>
      <c r="E12" s="51"/>
      <c r="F12" s="138" t="s">
        <v>5087</v>
      </c>
      <c r="G12" s="54" t="s">
        <v>28</v>
      </c>
      <c r="H12" s="55"/>
      <c r="I12" s="56"/>
      <c r="J12" s="57"/>
      <c r="K12" s="58"/>
      <c r="L12" s="56"/>
      <c r="M12" s="56" t="str">
        <f t="shared" ref="M12:M25" si="0"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 t="s">
        <v>3</v>
      </c>
      <c r="B13" s="50"/>
      <c r="C13" s="50"/>
      <c r="D13" s="50" t="s">
        <v>3851</v>
      </c>
      <c r="E13" s="51"/>
      <c r="F13" s="138" t="s">
        <v>5088</v>
      </c>
      <c r="G13" s="54" t="s">
        <v>28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x14ac:dyDescent="0.2">
      <c r="A14" s="30" t="s">
        <v>56</v>
      </c>
      <c r="B14" s="155"/>
      <c r="C14" s="155" t="s">
        <v>2623</v>
      </c>
      <c r="D14" s="154"/>
      <c r="E14" s="51"/>
      <c r="F14" s="31" t="s">
        <v>3937</v>
      </c>
      <c r="G14" s="54"/>
      <c r="H14" s="55"/>
      <c r="I14" s="56"/>
      <c r="J14" s="57"/>
      <c r="K14" s="58"/>
      <c r="L14" s="56"/>
      <c r="M14" s="56" t="str">
        <f>IF(ISNUMBER(H14),L14*H14,IF(ISNUMBER(J14),J14,IF(J14="RATE ONLY",LOWER("RATE ONLY")," ")))</f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 t="s">
        <v>3</v>
      </c>
      <c r="B15" s="50"/>
      <c r="C15" s="50"/>
      <c r="D15" s="50" t="s">
        <v>3850</v>
      </c>
      <c r="E15" s="51"/>
      <c r="F15" s="138" t="s">
        <v>5087</v>
      </c>
      <c r="G15" s="54" t="s">
        <v>28</v>
      </c>
      <c r="H15" s="55"/>
      <c r="I15" s="56"/>
      <c r="J15" s="57"/>
      <c r="K15" s="58"/>
      <c r="L15" s="56"/>
      <c r="M15" s="56" t="str">
        <f t="shared" si="0"/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x14ac:dyDescent="0.2">
      <c r="A16" s="30" t="s">
        <v>3</v>
      </c>
      <c r="B16" s="50"/>
      <c r="C16" s="50"/>
      <c r="D16" s="50" t="s">
        <v>3851</v>
      </c>
      <c r="E16" s="51"/>
      <c r="F16" s="138" t="s">
        <v>5088</v>
      </c>
      <c r="G16" s="54" t="s">
        <v>28</v>
      </c>
      <c r="H16" s="55"/>
      <c r="I16" s="56"/>
      <c r="J16" s="57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 t="s">
        <v>56</v>
      </c>
      <c r="B17" s="155"/>
      <c r="C17" s="155" t="s">
        <v>2624</v>
      </c>
      <c r="D17" s="50"/>
      <c r="E17" s="51"/>
      <c r="F17" s="31" t="s">
        <v>3938</v>
      </c>
      <c r="G17" s="54"/>
      <c r="H17" s="55"/>
      <c r="I17" s="56"/>
      <c r="J17" s="57"/>
      <c r="K17" s="58"/>
      <c r="L17" s="56"/>
      <c r="M17" s="56" t="str">
        <f>IF(ISNUMBER(H17),L17*H17,IF(ISNUMBER(J17),J17,IF(J17="RATE ONLY",LOWER("RATE ONLY")," ")))</f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x14ac:dyDescent="0.2">
      <c r="A18" s="30" t="s">
        <v>3</v>
      </c>
      <c r="B18" s="50"/>
      <c r="C18" s="50"/>
      <c r="D18" s="50" t="s">
        <v>3850</v>
      </c>
      <c r="E18" s="51"/>
      <c r="F18" s="138" t="s">
        <v>5087</v>
      </c>
      <c r="G18" s="54" t="s">
        <v>28</v>
      </c>
      <c r="H18" s="55"/>
      <c r="I18" s="56"/>
      <c r="J18" s="57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x14ac:dyDescent="0.2">
      <c r="A19" s="30" t="s">
        <v>3</v>
      </c>
      <c r="B19" s="50"/>
      <c r="C19" s="50"/>
      <c r="D19" s="50" t="s">
        <v>3851</v>
      </c>
      <c r="E19" s="51"/>
      <c r="F19" s="138" t="s">
        <v>5088</v>
      </c>
      <c r="G19" s="54" t="s">
        <v>28</v>
      </c>
      <c r="H19" s="55"/>
      <c r="I19" s="56"/>
      <c r="J19" s="57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x14ac:dyDescent="0.2">
      <c r="A20" s="30" t="s">
        <v>56</v>
      </c>
      <c r="B20" s="155"/>
      <c r="C20" s="155" t="s">
        <v>2625</v>
      </c>
      <c r="D20" s="154"/>
      <c r="E20" s="51"/>
      <c r="F20" s="31" t="s">
        <v>3939</v>
      </c>
      <c r="G20" s="54"/>
      <c r="H20" s="55"/>
      <c r="I20" s="56"/>
      <c r="J20" s="57"/>
      <c r="K20" s="58"/>
      <c r="L20" s="56"/>
      <c r="M20" s="56" t="str">
        <f>IF(ISNUMBER(H20),L20*H20,IF(ISNUMBER(J20),J20,IF(J20="RATE ONLY",LOWER("RATE ONLY")," ")))</f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x14ac:dyDescent="0.2">
      <c r="A21" s="30" t="s">
        <v>3</v>
      </c>
      <c r="B21" s="50"/>
      <c r="C21" s="50"/>
      <c r="D21" s="50" t="s">
        <v>3850</v>
      </c>
      <c r="E21" s="51"/>
      <c r="F21" s="138" t="s">
        <v>5087</v>
      </c>
      <c r="G21" s="54" t="s">
        <v>28</v>
      </c>
      <c r="H21" s="55"/>
      <c r="I21" s="56"/>
      <c r="J21" s="57"/>
      <c r="K21" s="58"/>
      <c r="L21" s="56"/>
      <c r="M21" s="56" t="str">
        <f t="shared" si="0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 t="s">
        <v>3</v>
      </c>
      <c r="B22" s="50"/>
      <c r="C22" s="50"/>
      <c r="D22" s="50" t="s">
        <v>3851</v>
      </c>
      <c r="E22" s="51"/>
      <c r="F22" s="138" t="s">
        <v>5088</v>
      </c>
      <c r="G22" s="54" t="s">
        <v>28</v>
      </c>
      <c r="H22" s="55"/>
      <c r="I22" s="56"/>
      <c r="J22" s="57"/>
      <c r="K22" s="58"/>
      <c r="L22" s="56"/>
      <c r="M22" s="56" t="str">
        <f t="shared" si="0"/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t="12" x14ac:dyDescent="0.2">
      <c r="A23" s="30" t="s">
        <v>55</v>
      </c>
      <c r="B23" s="150" t="s">
        <v>2626</v>
      </c>
      <c r="C23" s="150"/>
      <c r="D23" s="154"/>
      <c r="E23" s="51"/>
      <c r="F23" s="43" t="s">
        <v>3706</v>
      </c>
      <c r="G23" s="54"/>
      <c r="H23" s="55"/>
      <c r="I23" s="56"/>
      <c r="J23" s="57"/>
      <c r="K23" s="58"/>
      <c r="L23" s="56"/>
      <c r="M23" s="56" t="str">
        <f>IF(ISNUMBER(H23),L23*H23,IF(ISNUMBER(J23),J23,IF(J23="RATE ONLY",LOWER("RATE ONLY")," ")))</f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t="22.8" x14ac:dyDescent="0.25">
      <c r="A24" s="30" t="s">
        <v>3</v>
      </c>
      <c r="B24" s="50"/>
      <c r="C24" s="50" t="s">
        <v>2627</v>
      </c>
      <c r="D24" s="50"/>
      <c r="E24" s="51"/>
      <c r="F24" s="53" t="s">
        <v>3940</v>
      </c>
      <c r="G24" s="54" t="s">
        <v>3902</v>
      </c>
      <c r="H24" s="55"/>
      <c r="I24" s="56"/>
      <c r="J24" s="57"/>
      <c r="K24" s="58"/>
      <c r="L24" s="56"/>
      <c r="M24" s="56" t="str">
        <f t="shared" si="0"/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ht="12" x14ac:dyDescent="0.25">
      <c r="A25" s="30" t="s">
        <v>3</v>
      </c>
      <c r="B25" s="50"/>
      <c r="C25" s="50" t="s">
        <v>2628</v>
      </c>
      <c r="D25" s="50"/>
      <c r="E25" s="51"/>
      <c r="F25" s="53" t="s">
        <v>3941</v>
      </c>
      <c r="G25" s="54" t="s">
        <v>3902</v>
      </c>
      <c r="H25" s="55"/>
      <c r="I25" s="56"/>
      <c r="J25" s="57"/>
      <c r="K25" s="58"/>
      <c r="L25" s="56"/>
      <c r="M25" s="56" t="str">
        <f t="shared" si="0"/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t="24" x14ac:dyDescent="0.25">
      <c r="A26" s="30" t="s">
        <v>55</v>
      </c>
      <c r="B26" s="150" t="s">
        <v>2629</v>
      </c>
      <c r="C26" s="151"/>
      <c r="D26" s="154"/>
      <c r="E26" s="51"/>
      <c r="F26" s="43" t="s">
        <v>2630</v>
      </c>
      <c r="G26" s="54" t="s">
        <v>3902</v>
      </c>
      <c r="H26" s="55"/>
      <c r="I26" s="56"/>
      <c r="J26" s="57"/>
      <c r="K26" s="58"/>
      <c r="L26" s="56"/>
      <c r="M26" s="56" t="str">
        <f>IF(ISNUMBER(H26),L26*H26,IF(ISNUMBER(J26),J26,IF(J26="RATE ONLY",LOWER("RATE ONLY")," ")))</f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0" customFormat="1" x14ac:dyDescent="0.2">
      <c r="A27" s="30" t="s">
        <v>4</v>
      </c>
      <c r="B27" s="83"/>
      <c r="C27" s="84"/>
      <c r="D27" s="84"/>
      <c r="E27" s="84"/>
      <c r="F27" s="85"/>
      <c r="G27" s="86"/>
      <c r="H27" s="87"/>
      <c r="I27" s="88"/>
      <c r="J27" s="89"/>
      <c r="K27" s="22"/>
      <c r="L27" s="67"/>
      <c r="M27" s="68"/>
      <c r="N27" s="109"/>
    </row>
    <row r="28" spans="1:113" s="110" customFormat="1" ht="12" x14ac:dyDescent="0.2">
      <c r="A28" s="30" t="s">
        <v>4</v>
      </c>
      <c r="B28" s="90" t="s">
        <v>3857</v>
      </c>
      <c r="C28" s="91"/>
      <c r="D28" s="91"/>
      <c r="E28" s="91"/>
      <c r="F28" s="92"/>
      <c r="G28" s="30"/>
      <c r="H28" s="93"/>
      <c r="I28" s="94"/>
      <c r="J28" s="95"/>
      <c r="K28" s="22"/>
      <c r="L28" s="72"/>
      <c r="M28" s="73">
        <f>SUBTOTAL(9,M$10:M26)</f>
        <v>0</v>
      </c>
      <c r="N28" s="109"/>
    </row>
    <row r="29" spans="1:113" s="110" customFormat="1" x14ac:dyDescent="0.2">
      <c r="A29" s="30" t="s">
        <v>4</v>
      </c>
      <c r="B29" s="96"/>
      <c r="C29" s="97"/>
      <c r="D29" s="97"/>
      <c r="E29" s="97"/>
      <c r="F29" s="98"/>
      <c r="G29" s="99"/>
      <c r="H29" s="100"/>
      <c r="I29" s="101"/>
      <c r="J29" s="102"/>
      <c r="K29" s="22"/>
      <c r="L29" s="81"/>
      <c r="M29" s="82"/>
      <c r="N29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44" orientation="portrait" cellComments="atEnd" useFirstPageNumber="1" r:id="rId1"/>
  <headerFooter>
    <oddFooter>&amp;CPage &amp;P&amp;RPrint date: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C3888-EA39-4187-8578-9C8B46272F5A}">
  <sheetPr>
    <tabColor rgb="FFFF0000"/>
  </sheetPr>
  <dimension ref="A1:DI177"/>
  <sheetViews>
    <sheetView view="pageBreakPreview" topLeftCell="B1" zoomScaleNormal="75" zoomScaleSheetLayoutView="100" workbookViewId="0">
      <pane xSplit="7" ySplit="7" topLeftCell="I8" activePane="bottomRight" state="frozenSplit"/>
      <selection activeCell="M64" sqref="M64"/>
      <selection pane="topRight" activeCell="M64" sqref="M64"/>
      <selection pane="bottomLeft" activeCell="M64" sqref="M64"/>
      <selection pane="bottomRight" activeCell="H9" sqref="H9:H133"/>
    </sheetView>
  </sheetViews>
  <sheetFormatPr defaultColWidth="9.109375" defaultRowHeight="11.4" x14ac:dyDescent="0.2"/>
  <cols>
    <col min="1" max="1" width="10.44140625" style="113" hidden="1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4" width="22.6640625" style="116" bestFit="1" customWidth="1"/>
    <col min="15" max="113" width="9.109375" style="116"/>
    <col min="114" max="16384" width="9.109375" style="117"/>
  </cols>
  <sheetData>
    <row r="1" spans="1:113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  <c r="K1" s="26"/>
      <c r="L1" s="27"/>
      <c r="M1" s="28"/>
    </row>
    <row r="2" spans="1:113" s="108" customFormat="1" ht="12" x14ac:dyDescent="0.2">
      <c r="A2" s="127" t="s">
        <v>5</v>
      </c>
      <c r="B2" s="128" t="s">
        <v>4445</v>
      </c>
      <c r="C2" s="128" t="s">
        <v>469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SUBTOTAL(9,M$7:M1031)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hidden="1" x14ac:dyDescent="0.2">
      <c r="A7" s="30"/>
      <c r="B7" s="42"/>
      <c r="C7" s="42"/>
      <c r="D7" s="42"/>
      <c r="E7" s="42"/>
      <c r="F7" s="43" t="s">
        <v>469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470</v>
      </c>
      <c r="C8" s="151"/>
      <c r="D8" s="52"/>
      <c r="E8" s="157"/>
      <c r="F8" s="43" t="s">
        <v>3578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x14ac:dyDescent="0.2">
      <c r="A9" s="30"/>
      <c r="B9" s="42"/>
      <c r="C9" s="51"/>
      <c r="D9" s="52"/>
      <c r="E9" s="51"/>
      <c r="F9" s="53"/>
      <c r="G9" s="103"/>
      <c r="H9" s="45"/>
      <c r="I9" s="104"/>
      <c r="J9" s="105"/>
      <c r="K9" s="48"/>
      <c r="L9" s="106"/>
      <c r="M9" s="104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22.8" x14ac:dyDescent="0.2">
      <c r="A10" s="30" t="s">
        <v>56</v>
      </c>
      <c r="B10" s="155"/>
      <c r="C10" s="151" t="s">
        <v>471</v>
      </c>
      <c r="D10" s="52"/>
      <c r="E10" s="157"/>
      <c r="F10" s="53" t="s">
        <v>5109</v>
      </c>
      <c r="G10" s="54"/>
      <c r="H10" s="55"/>
      <c r="I10" s="56"/>
      <c r="J10" s="57"/>
      <c r="K10" s="58"/>
      <c r="L10" s="56"/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/>
      <c r="B11" s="42"/>
      <c r="C11" s="51"/>
      <c r="D11" s="52"/>
      <c r="E11" s="51"/>
      <c r="F11" s="53"/>
      <c r="G11" s="103"/>
      <c r="H11" s="45"/>
      <c r="I11" s="104"/>
      <c r="J11" s="105"/>
      <c r="K11" s="48"/>
      <c r="L11" s="106"/>
      <c r="M11" s="104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x14ac:dyDescent="0.2">
      <c r="A12" s="30" t="s">
        <v>3</v>
      </c>
      <c r="B12" s="155"/>
      <c r="C12" s="151"/>
      <c r="D12" s="52" t="s">
        <v>3850</v>
      </c>
      <c r="E12" s="157"/>
      <c r="F12" s="53" t="s">
        <v>5110</v>
      </c>
      <c r="G12" s="54" t="s">
        <v>2</v>
      </c>
      <c r="H12" s="55"/>
      <c r="I12" s="56"/>
      <c r="J12" s="57"/>
      <c r="K12" s="58"/>
      <c r="L12" s="56">
        <v>310</v>
      </c>
      <c r="M12" s="56" t="str">
        <f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/>
      <c r="B13" s="42"/>
      <c r="C13" s="51"/>
      <c r="D13" s="52"/>
      <c r="E13" s="51"/>
      <c r="F13" s="53"/>
      <c r="G13" s="103"/>
      <c r="H13" s="45"/>
      <c r="I13" s="104"/>
      <c r="J13" s="105"/>
      <c r="K13" s="48"/>
      <c r="L13" s="106"/>
      <c r="M13" s="104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x14ac:dyDescent="0.2">
      <c r="A14" s="30" t="s">
        <v>3</v>
      </c>
      <c r="B14" s="155"/>
      <c r="C14" s="151"/>
      <c r="D14" s="52" t="s">
        <v>3851</v>
      </c>
      <c r="E14" s="157"/>
      <c r="F14" s="53" t="s">
        <v>5111</v>
      </c>
      <c r="G14" s="54" t="s">
        <v>2</v>
      </c>
      <c r="H14" s="55"/>
      <c r="I14" s="56"/>
      <c r="J14" s="57"/>
      <c r="K14" s="58"/>
      <c r="L14" s="56">
        <v>350</v>
      </c>
      <c r="M14" s="56" t="str">
        <f>IF(ISNUMBER(H14),L14*H14,IF(ISNUMBER(J14),J14,IF(J14="RATE ONLY",LOWER("RATE ONLY")," ")))</f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/>
      <c r="B15" s="42"/>
      <c r="C15" s="51"/>
      <c r="D15" s="52"/>
      <c r="E15" s="51"/>
      <c r="F15" s="53"/>
      <c r="G15" s="103"/>
      <c r="H15" s="45"/>
      <c r="I15" s="104"/>
      <c r="J15" s="105"/>
      <c r="K15" s="48"/>
      <c r="L15" s="106"/>
      <c r="M15" s="104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idden="1" x14ac:dyDescent="0.2">
      <c r="A16" s="30"/>
      <c r="B16" s="166"/>
      <c r="C16" s="167"/>
      <c r="D16" s="168" t="s">
        <v>3852</v>
      </c>
      <c r="E16" s="159"/>
      <c r="F16" s="161" t="s">
        <v>5120</v>
      </c>
      <c r="G16" s="162" t="s">
        <v>2</v>
      </c>
      <c r="H16" s="163"/>
      <c r="I16" s="164"/>
      <c r="J16" s="165"/>
      <c r="K16" s="58"/>
      <c r="L16" s="56"/>
      <c r="M16" s="56" t="str">
        <f t="shared" ref="M16:M57" si="0"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22.8" hidden="1" x14ac:dyDescent="0.2">
      <c r="A17" s="30" t="s">
        <v>56</v>
      </c>
      <c r="B17" s="155"/>
      <c r="C17" s="151" t="s">
        <v>480</v>
      </c>
      <c r="D17" s="52"/>
      <c r="E17" s="157"/>
      <c r="F17" s="53" t="s">
        <v>481</v>
      </c>
      <c r="G17" s="54"/>
      <c r="H17" s="55"/>
      <c r="I17" s="56"/>
      <c r="J17" s="57"/>
      <c r="K17" s="58"/>
      <c r="L17" s="56"/>
      <c r="M17" s="56" t="str">
        <f>IF(ISNUMBER(H17),L17*H17,IF(ISNUMBER(J17),J17,IF(J17="RATE ONLY",LOWER("RATE ONLY")," ")))</f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idden="1" x14ac:dyDescent="0.2">
      <c r="A18" s="30"/>
      <c r="B18" s="42"/>
      <c r="C18" s="51"/>
      <c r="D18" s="52"/>
      <c r="E18" s="51"/>
      <c r="F18" s="53"/>
      <c r="G18" s="103"/>
      <c r="H18" s="45"/>
      <c r="I18" s="104"/>
      <c r="J18" s="105"/>
      <c r="K18" s="48"/>
      <c r="L18" s="106"/>
      <c r="M18" s="104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idden="1" x14ac:dyDescent="0.2">
      <c r="A19" s="30" t="s">
        <v>3</v>
      </c>
      <c r="B19" s="166"/>
      <c r="C19" s="167"/>
      <c r="D19" s="168" t="s">
        <v>3850</v>
      </c>
      <c r="E19" s="159"/>
      <c r="F19" s="161" t="s">
        <v>4448</v>
      </c>
      <c r="G19" s="162" t="s">
        <v>2</v>
      </c>
      <c r="H19" s="163"/>
      <c r="I19" s="164"/>
      <c r="J19" s="165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idden="1" x14ac:dyDescent="0.2">
      <c r="A20" s="30" t="s">
        <v>3</v>
      </c>
      <c r="B20" s="166"/>
      <c r="C20" s="167"/>
      <c r="D20" s="168" t="s">
        <v>3851</v>
      </c>
      <c r="E20" s="159"/>
      <c r="F20" s="161" t="s">
        <v>4448</v>
      </c>
      <c r="G20" s="162" t="s">
        <v>2</v>
      </c>
      <c r="H20" s="163"/>
      <c r="I20" s="164"/>
      <c r="J20" s="165"/>
      <c r="K20" s="58"/>
      <c r="L20" s="56"/>
      <c r="M20" s="56" t="str">
        <f t="shared" si="0"/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24" x14ac:dyDescent="0.2">
      <c r="A21" s="30" t="s">
        <v>55</v>
      </c>
      <c r="B21" s="150" t="s">
        <v>472</v>
      </c>
      <c r="C21" s="151"/>
      <c r="D21" s="52"/>
      <c r="E21" s="157"/>
      <c r="F21" s="43" t="s">
        <v>3579</v>
      </c>
      <c r="G21" s="54"/>
      <c r="H21" s="55"/>
      <c r="I21" s="56"/>
      <c r="J21" s="57"/>
      <c r="K21" s="58"/>
      <c r="L21" s="56"/>
      <c r="M21" s="56" t="str">
        <f>IF(ISNUMBER(H21),L21*H21,IF(ISNUMBER(J21),J21,IF(J21="RATE ONLY",LOWER("RATE ONLY")," ")))</f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/>
      <c r="B22" s="42"/>
      <c r="C22" s="51"/>
      <c r="D22" s="52"/>
      <c r="E22" s="51"/>
      <c r="F22" s="53"/>
      <c r="G22" s="103"/>
      <c r="H22" s="45"/>
      <c r="I22" s="104"/>
      <c r="J22" s="105"/>
      <c r="K22" s="48"/>
      <c r="L22" s="106"/>
      <c r="M22" s="104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t="22.8" x14ac:dyDescent="0.2">
      <c r="A23" s="30" t="s">
        <v>56</v>
      </c>
      <c r="B23" s="155"/>
      <c r="C23" s="151" t="s">
        <v>482</v>
      </c>
      <c r="D23" s="52"/>
      <c r="E23" s="157"/>
      <c r="F23" s="53" t="s">
        <v>5109</v>
      </c>
      <c r="G23" s="54"/>
      <c r="H23" s="55"/>
      <c r="I23" s="56"/>
      <c r="J23" s="57"/>
      <c r="K23" s="58"/>
      <c r="L23" s="56"/>
      <c r="M23" s="56" t="str">
        <f>IF(ISNUMBER(H23),L23*H23,IF(ISNUMBER(J23),J23,IF(J23="RATE ONLY",LOWER("RATE ONLY")," ")))</f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x14ac:dyDescent="0.2">
      <c r="A24" s="30"/>
      <c r="B24" s="42"/>
      <c r="C24" s="51"/>
      <c r="D24" s="52"/>
      <c r="E24" s="51"/>
      <c r="F24" s="53"/>
      <c r="G24" s="103"/>
      <c r="H24" s="45"/>
      <c r="I24" s="104"/>
      <c r="J24" s="105"/>
      <c r="K24" s="48"/>
      <c r="L24" s="106"/>
      <c r="M24" s="104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x14ac:dyDescent="0.2">
      <c r="A25" s="30" t="s">
        <v>3</v>
      </c>
      <c r="B25" s="155"/>
      <c r="C25" s="151"/>
      <c r="D25" s="52" t="s">
        <v>3850</v>
      </c>
      <c r="E25" s="157"/>
      <c r="F25" s="53" t="s">
        <v>5110</v>
      </c>
      <c r="G25" s="54" t="s">
        <v>2</v>
      </c>
      <c r="H25" s="55"/>
      <c r="I25" s="56"/>
      <c r="J25" s="57"/>
      <c r="K25" s="58"/>
      <c r="L25" s="56">
        <v>370</v>
      </c>
      <c r="M25" s="56" t="str">
        <f>IF(ISNUMBER(H25),L25*H25,IF(ISNUMBER(J25),J25,IF(J25="RATE ONLY",LOWER("RATE ONLY")," ")))</f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x14ac:dyDescent="0.2">
      <c r="A26" s="30"/>
      <c r="B26" s="42"/>
      <c r="C26" s="51"/>
      <c r="D26" s="52"/>
      <c r="E26" s="51"/>
      <c r="F26" s="53"/>
      <c r="G26" s="103"/>
      <c r="H26" s="45"/>
      <c r="I26" s="104"/>
      <c r="J26" s="105"/>
      <c r="K26" s="48"/>
      <c r="L26" s="106"/>
      <c r="M26" s="104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x14ac:dyDescent="0.2">
      <c r="A27" s="30" t="s">
        <v>3</v>
      </c>
      <c r="B27" s="155"/>
      <c r="C27" s="151"/>
      <c r="D27" s="52" t="s">
        <v>3851</v>
      </c>
      <c r="E27" s="157"/>
      <c r="F27" s="53" t="s">
        <v>5111</v>
      </c>
      <c r="G27" s="54" t="s">
        <v>2</v>
      </c>
      <c r="H27" s="55"/>
      <c r="I27" s="56"/>
      <c r="J27" s="57"/>
      <c r="K27" s="58"/>
      <c r="L27" s="56">
        <v>410</v>
      </c>
      <c r="M27" s="56" t="str">
        <f>IF(ISNUMBER(H27),L27*H27,IF(ISNUMBER(J27),J27,IF(J27="RATE ONLY",LOWER("RATE ONLY")," ")))</f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x14ac:dyDescent="0.2">
      <c r="A28" s="30"/>
      <c r="B28" s="42"/>
      <c r="C28" s="51"/>
      <c r="D28" s="52"/>
      <c r="E28" s="51"/>
      <c r="F28" s="53"/>
      <c r="G28" s="103"/>
      <c r="H28" s="45"/>
      <c r="I28" s="104"/>
      <c r="J28" s="105"/>
      <c r="K28" s="48"/>
      <c r="L28" s="106"/>
      <c r="M28" s="104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hidden="1" x14ac:dyDescent="0.2">
      <c r="A29" s="30"/>
      <c r="B29" s="166"/>
      <c r="C29" s="167"/>
      <c r="D29" s="168" t="s">
        <v>3852</v>
      </c>
      <c r="E29" s="159"/>
      <c r="F29" s="161" t="s">
        <v>5120</v>
      </c>
      <c r="G29" s="162" t="s">
        <v>2</v>
      </c>
      <c r="H29" s="163"/>
      <c r="I29" s="164"/>
      <c r="J29" s="165"/>
      <c r="K29" s="58"/>
      <c r="L29" s="56"/>
      <c r="M29" s="56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ht="22.8" hidden="1" x14ac:dyDescent="0.2">
      <c r="A30" s="30" t="s">
        <v>56</v>
      </c>
      <c r="B30" s="155"/>
      <c r="C30" s="151" t="s">
        <v>483</v>
      </c>
      <c r="D30" s="52"/>
      <c r="E30" s="157"/>
      <c r="F30" s="53" t="s">
        <v>484</v>
      </c>
      <c r="G30" s="54"/>
      <c r="H30" s="55"/>
      <c r="I30" s="56"/>
      <c r="J30" s="57"/>
      <c r="K30" s="58"/>
      <c r="L30" s="56"/>
      <c r="M30" s="56" t="str">
        <f>IF(ISNUMBER(H30),L30*H30,IF(ISNUMBER(J30),J30,IF(J30="RATE ONLY",LOWER("RATE ONLY")," ")))</f>
        <v xml:space="preserve"> 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hidden="1" x14ac:dyDescent="0.2">
      <c r="A31" s="30"/>
      <c r="B31" s="42"/>
      <c r="C31" s="51"/>
      <c r="D31" s="52"/>
      <c r="E31" s="51"/>
      <c r="F31" s="53"/>
      <c r="G31" s="103"/>
      <c r="H31" s="45"/>
      <c r="I31" s="104"/>
      <c r="J31" s="105"/>
      <c r="K31" s="48"/>
      <c r="L31" s="106"/>
      <c r="M31" s="104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hidden="1" x14ac:dyDescent="0.2">
      <c r="A32" s="30" t="s">
        <v>3</v>
      </c>
      <c r="B32" s="166"/>
      <c r="C32" s="167"/>
      <c r="D32" s="168" t="s">
        <v>3850</v>
      </c>
      <c r="E32" s="159"/>
      <c r="F32" s="161" t="s">
        <v>4448</v>
      </c>
      <c r="G32" s="162" t="s">
        <v>2</v>
      </c>
      <c r="H32" s="163"/>
      <c r="I32" s="164"/>
      <c r="J32" s="165"/>
      <c r="K32" s="58"/>
      <c r="L32" s="56"/>
      <c r="M32" s="56" t="str">
        <f t="shared" si="0"/>
        <v xml:space="preserve"> 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hidden="1" x14ac:dyDescent="0.2">
      <c r="A33" s="30" t="s">
        <v>3</v>
      </c>
      <c r="B33" s="166"/>
      <c r="C33" s="167"/>
      <c r="D33" s="168" t="s">
        <v>3851</v>
      </c>
      <c r="E33" s="159"/>
      <c r="F33" s="161" t="s">
        <v>4448</v>
      </c>
      <c r="G33" s="162" t="s">
        <v>2</v>
      </c>
      <c r="H33" s="163"/>
      <c r="I33" s="164"/>
      <c r="J33" s="165"/>
      <c r="K33" s="58"/>
      <c r="L33" s="56"/>
      <c r="M33" s="56" t="str">
        <f t="shared" si="0"/>
        <v xml:space="preserve"> 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ht="12" hidden="1" x14ac:dyDescent="0.2">
      <c r="A34" s="30" t="s">
        <v>55</v>
      </c>
      <c r="B34" s="150" t="s">
        <v>473</v>
      </c>
      <c r="C34" s="151"/>
      <c r="D34" s="52"/>
      <c r="E34" s="157"/>
      <c r="F34" s="43" t="s">
        <v>3580</v>
      </c>
      <c r="G34" s="54"/>
      <c r="H34" s="55"/>
      <c r="I34" s="56"/>
      <c r="J34" s="57"/>
      <c r="K34" s="58"/>
      <c r="L34" s="56"/>
      <c r="M34" s="56" t="str">
        <f>IF(ISNUMBER(H34),L34*H34,IF(ISNUMBER(J34),J34,IF(J34="RATE ONLY",LOWER("RATE ONLY")," ")))</f>
        <v xml:space="preserve"> 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hidden="1" x14ac:dyDescent="0.2">
      <c r="A35" s="30"/>
      <c r="B35" s="42"/>
      <c r="C35" s="51"/>
      <c r="D35" s="52"/>
      <c r="E35" s="51"/>
      <c r="F35" s="53"/>
      <c r="G35" s="103"/>
      <c r="H35" s="45"/>
      <c r="I35" s="104"/>
      <c r="J35" s="105"/>
      <c r="K35" s="48"/>
      <c r="L35" s="106"/>
      <c r="M35" s="104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hidden="1" x14ac:dyDescent="0.2">
      <c r="A36" s="30" t="s">
        <v>56</v>
      </c>
      <c r="B36" s="155"/>
      <c r="C36" s="151" t="s">
        <v>485</v>
      </c>
      <c r="D36" s="52"/>
      <c r="E36" s="157"/>
      <c r="F36" s="53" t="s">
        <v>487</v>
      </c>
      <c r="G36" s="54"/>
      <c r="H36" s="55"/>
      <c r="I36" s="56"/>
      <c r="J36" s="57"/>
      <c r="K36" s="58"/>
      <c r="L36" s="56"/>
      <c r="M36" s="56" t="str">
        <f>IF(ISNUMBER(H36),L36*H36,IF(ISNUMBER(J36),J36,IF(J36="RATE ONLY",LOWER("RATE ONLY")," ")))</f>
        <v xml:space="preserve"> </v>
      </c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hidden="1" x14ac:dyDescent="0.2">
      <c r="A37" s="30"/>
      <c r="B37" s="42"/>
      <c r="C37" s="51"/>
      <c r="D37" s="52"/>
      <c r="E37" s="51"/>
      <c r="F37" s="53"/>
      <c r="G37" s="103"/>
      <c r="H37" s="45"/>
      <c r="I37" s="104"/>
      <c r="J37" s="105"/>
      <c r="K37" s="48"/>
      <c r="L37" s="106"/>
      <c r="M37" s="104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ht="22.8" hidden="1" x14ac:dyDescent="0.2">
      <c r="A38" s="30" t="s">
        <v>3</v>
      </c>
      <c r="B38" s="166"/>
      <c r="C38" s="167"/>
      <c r="D38" s="168" t="s">
        <v>3850</v>
      </c>
      <c r="E38" s="159"/>
      <c r="F38" s="161" t="s">
        <v>4446</v>
      </c>
      <c r="G38" s="162" t="s">
        <v>2</v>
      </c>
      <c r="H38" s="163"/>
      <c r="I38" s="164"/>
      <c r="J38" s="165"/>
      <c r="K38" s="58"/>
      <c r="L38" s="56"/>
      <c r="M38" s="56" t="str">
        <f t="shared" si="0"/>
        <v xml:space="preserve"> </v>
      </c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ht="22.8" hidden="1" x14ac:dyDescent="0.2">
      <c r="A39" s="30" t="s">
        <v>3</v>
      </c>
      <c r="B39" s="166"/>
      <c r="C39" s="167"/>
      <c r="D39" s="168" t="s">
        <v>3851</v>
      </c>
      <c r="E39" s="159"/>
      <c r="F39" s="161" t="s">
        <v>4447</v>
      </c>
      <c r="G39" s="162" t="s">
        <v>2</v>
      </c>
      <c r="H39" s="163"/>
      <c r="I39" s="164"/>
      <c r="J39" s="165"/>
      <c r="K39" s="58"/>
      <c r="L39" s="56"/>
      <c r="M39" s="56" t="str">
        <f t="shared" si="0"/>
        <v xml:space="preserve"> </v>
      </c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hidden="1" x14ac:dyDescent="0.2">
      <c r="A40" s="30" t="s">
        <v>56</v>
      </c>
      <c r="B40" s="155"/>
      <c r="C40" s="151" t="s">
        <v>486</v>
      </c>
      <c r="D40" s="52"/>
      <c r="E40" s="157"/>
      <c r="F40" s="53" t="s">
        <v>487</v>
      </c>
      <c r="G40" s="54"/>
      <c r="H40" s="55"/>
      <c r="I40" s="56"/>
      <c r="J40" s="57"/>
      <c r="K40" s="58"/>
      <c r="L40" s="56"/>
      <c r="M40" s="56" t="str">
        <f>IF(ISNUMBER(H40),L40*H40,IF(ISNUMBER(J40),J40,IF(J40="RATE ONLY",LOWER("RATE ONLY")," ")))</f>
        <v xml:space="preserve"> 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hidden="1" x14ac:dyDescent="0.2">
      <c r="A41" s="30"/>
      <c r="B41" s="42"/>
      <c r="C41" s="51"/>
      <c r="D41" s="52"/>
      <c r="E41" s="51"/>
      <c r="F41" s="53"/>
      <c r="G41" s="103"/>
      <c r="H41" s="45"/>
      <c r="I41" s="104"/>
      <c r="J41" s="105"/>
      <c r="K41" s="48"/>
      <c r="L41" s="106"/>
      <c r="M41" s="104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hidden="1" x14ac:dyDescent="0.2">
      <c r="A42" s="30" t="s">
        <v>3</v>
      </c>
      <c r="B42" s="166"/>
      <c r="C42" s="167"/>
      <c r="D42" s="168" t="s">
        <v>3850</v>
      </c>
      <c r="E42" s="159"/>
      <c r="F42" s="161" t="s">
        <v>4448</v>
      </c>
      <c r="G42" s="162" t="s">
        <v>2</v>
      </c>
      <c r="H42" s="163"/>
      <c r="I42" s="164"/>
      <c r="J42" s="165"/>
      <c r="K42" s="58"/>
      <c r="L42" s="56"/>
      <c r="M42" s="56" t="str">
        <f t="shared" si="0"/>
        <v xml:space="preserve"> </v>
      </c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hidden="1" x14ac:dyDescent="0.2">
      <c r="A43" s="30" t="s">
        <v>3</v>
      </c>
      <c r="B43" s="166"/>
      <c r="C43" s="167"/>
      <c r="D43" s="168" t="s">
        <v>3851</v>
      </c>
      <c r="E43" s="159"/>
      <c r="F43" s="161" t="s">
        <v>4448</v>
      </c>
      <c r="G43" s="162" t="s">
        <v>2</v>
      </c>
      <c r="H43" s="163"/>
      <c r="I43" s="164"/>
      <c r="J43" s="165"/>
      <c r="K43" s="58"/>
      <c r="L43" s="56"/>
      <c r="M43" s="56" t="str">
        <f t="shared" si="0"/>
        <v xml:space="preserve"> </v>
      </c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ht="24" hidden="1" x14ac:dyDescent="0.2">
      <c r="A44" s="30" t="s">
        <v>55</v>
      </c>
      <c r="B44" s="150" t="s">
        <v>474</v>
      </c>
      <c r="C44" s="151"/>
      <c r="D44" s="52"/>
      <c r="E44" s="157"/>
      <c r="F44" s="43" t="s">
        <v>488</v>
      </c>
      <c r="G44" s="54"/>
      <c r="H44" s="55"/>
      <c r="I44" s="56"/>
      <c r="J44" s="57"/>
      <c r="K44" s="58"/>
      <c r="L44" s="56"/>
      <c r="M44" s="56" t="str">
        <f>IF(ISNUMBER(H44),L44*H44,IF(ISNUMBER(J44),J44,IF(J44="RATE ONLY",LOWER("RATE ONLY")," ")))</f>
        <v xml:space="preserve"> </v>
      </c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hidden="1" x14ac:dyDescent="0.2">
      <c r="A45" s="30"/>
      <c r="B45" s="42"/>
      <c r="C45" s="51"/>
      <c r="D45" s="52"/>
      <c r="E45" s="51"/>
      <c r="F45" s="53"/>
      <c r="G45" s="103"/>
      <c r="H45" s="45"/>
      <c r="I45" s="104"/>
      <c r="J45" s="105"/>
      <c r="K45" s="48"/>
      <c r="L45" s="106"/>
      <c r="M45" s="104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hidden="1" x14ac:dyDescent="0.2">
      <c r="A46" s="30" t="s">
        <v>56</v>
      </c>
      <c r="B46" s="155"/>
      <c r="C46" s="151" t="s">
        <v>489</v>
      </c>
      <c r="D46" s="52"/>
      <c r="E46" s="157"/>
      <c r="F46" s="53" t="s">
        <v>491</v>
      </c>
      <c r="G46" s="54" t="s">
        <v>8</v>
      </c>
      <c r="H46" s="55"/>
      <c r="I46" s="56"/>
      <c r="J46" s="57"/>
      <c r="K46" s="58"/>
      <c r="L46" s="56"/>
      <c r="M46" s="56" t="str">
        <f>IF(ISNUMBER(H46),L46*H46,IF(ISNUMBER(J46),J46,IF(J46="RATE ONLY",LOWER("RATE ONLY")," ")))</f>
        <v xml:space="preserve"> </v>
      </c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hidden="1" x14ac:dyDescent="0.2">
      <c r="A47" s="30"/>
      <c r="B47" s="42"/>
      <c r="C47" s="51"/>
      <c r="D47" s="52"/>
      <c r="E47" s="51"/>
      <c r="F47" s="53"/>
      <c r="G47" s="103"/>
      <c r="H47" s="45"/>
      <c r="I47" s="104"/>
      <c r="J47" s="105"/>
      <c r="K47" s="48"/>
      <c r="L47" s="106"/>
      <c r="M47" s="104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hidden="1" x14ac:dyDescent="0.2">
      <c r="A48" s="30" t="s">
        <v>56</v>
      </c>
      <c r="B48" s="155"/>
      <c r="C48" s="151" t="s">
        <v>490</v>
      </c>
      <c r="D48" s="52"/>
      <c r="E48" s="157"/>
      <c r="F48" s="53" t="s">
        <v>492</v>
      </c>
      <c r="G48" s="54" t="s">
        <v>8</v>
      </c>
      <c r="H48" s="55"/>
      <c r="I48" s="56"/>
      <c r="J48" s="57"/>
      <c r="K48" s="58"/>
      <c r="L48" s="56"/>
      <c r="M48" s="56" t="str">
        <f>IF(ISNUMBER(H48),L48*H48,IF(ISNUMBER(J48),J48,IF(J48="RATE ONLY",LOWER("RATE ONLY")," ")))</f>
        <v xml:space="preserve"> </v>
      </c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hidden="1" x14ac:dyDescent="0.2">
      <c r="A49" s="30"/>
      <c r="B49" s="42"/>
      <c r="C49" s="51"/>
      <c r="D49" s="52"/>
      <c r="E49" s="51"/>
      <c r="F49" s="53"/>
      <c r="G49" s="103"/>
      <c r="H49" s="45"/>
      <c r="I49" s="104"/>
      <c r="J49" s="105"/>
      <c r="K49" s="48"/>
      <c r="L49" s="106"/>
      <c r="M49" s="104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hidden="1" x14ac:dyDescent="0.2">
      <c r="A50" s="30" t="s">
        <v>56</v>
      </c>
      <c r="B50" s="155"/>
      <c r="C50" s="151" t="s">
        <v>493</v>
      </c>
      <c r="D50" s="52"/>
      <c r="E50" s="157"/>
      <c r="F50" s="53" t="s">
        <v>494</v>
      </c>
      <c r="G50" s="54" t="s">
        <v>8</v>
      </c>
      <c r="H50" s="55"/>
      <c r="I50" s="56"/>
      <c r="J50" s="57"/>
      <c r="K50" s="58"/>
      <c r="L50" s="56"/>
      <c r="M50" s="56" t="str">
        <f>IF(ISNUMBER(H50),L50*H50,IF(ISNUMBER(J50),J50,IF(J50="RATE ONLY",LOWER("RATE ONLY")," ")))</f>
        <v xml:space="preserve"> </v>
      </c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hidden="1" x14ac:dyDescent="0.2">
      <c r="A51" s="30"/>
      <c r="B51" s="42"/>
      <c r="C51" s="51"/>
      <c r="D51" s="52"/>
      <c r="E51" s="51"/>
      <c r="F51" s="53"/>
      <c r="G51" s="103"/>
      <c r="H51" s="45"/>
      <c r="I51" s="104"/>
      <c r="J51" s="105"/>
      <c r="K51" s="48"/>
      <c r="L51" s="106"/>
      <c r="M51" s="104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ht="22.8" hidden="1" x14ac:dyDescent="0.2">
      <c r="A52" s="30" t="s">
        <v>56</v>
      </c>
      <c r="B52" s="155"/>
      <c r="C52" s="151" t="s">
        <v>495</v>
      </c>
      <c r="D52" s="52"/>
      <c r="E52" s="157"/>
      <c r="F52" s="53" t="s">
        <v>496</v>
      </c>
      <c r="G52" s="54" t="s">
        <v>8</v>
      </c>
      <c r="H52" s="55"/>
      <c r="I52" s="56"/>
      <c r="J52" s="57"/>
      <c r="K52" s="58"/>
      <c r="L52" s="56"/>
      <c r="M52" s="56" t="str">
        <f>IF(ISNUMBER(H52),L52*H52,IF(ISNUMBER(J52),J52,IF(J52="RATE ONLY",LOWER("RATE ONLY")," ")))</f>
        <v xml:space="preserve"> </v>
      </c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hidden="1" x14ac:dyDescent="0.2">
      <c r="A53" s="30"/>
      <c r="B53" s="42"/>
      <c r="C53" s="51"/>
      <c r="D53" s="52"/>
      <c r="E53" s="51"/>
      <c r="F53" s="53"/>
      <c r="G53" s="103"/>
      <c r="H53" s="45"/>
      <c r="I53" s="104"/>
      <c r="J53" s="105"/>
      <c r="K53" s="48"/>
      <c r="L53" s="106"/>
      <c r="M53" s="104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hidden="1" x14ac:dyDescent="0.2">
      <c r="A54" s="30" t="s">
        <v>56</v>
      </c>
      <c r="B54" s="155"/>
      <c r="C54" s="151" t="s">
        <v>497</v>
      </c>
      <c r="D54" s="52"/>
      <c r="E54" s="157"/>
      <c r="F54" s="53" t="s">
        <v>3726</v>
      </c>
      <c r="G54" s="54"/>
      <c r="H54" s="55"/>
      <c r="I54" s="56"/>
      <c r="J54" s="57"/>
      <c r="K54" s="58"/>
      <c r="L54" s="56"/>
      <c r="M54" s="56" t="str">
        <f>IF(ISNUMBER(H54),L54*H54,IF(ISNUMBER(J54),J54,IF(J54="RATE ONLY",LOWER("RATE ONLY")," ")))</f>
        <v xml:space="preserve"> </v>
      </c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hidden="1" x14ac:dyDescent="0.2">
      <c r="A55" s="30"/>
      <c r="B55" s="42"/>
      <c r="C55" s="51"/>
      <c r="D55" s="52"/>
      <c r="E55" s="51"/>
      <c r="F55" s="53"/>
      <c r="G55" s="103"/>
      <c r="H55" s="45"/>
      <c r="I55" s="104"/>
      <c r="J55" s="105"/>
      <c r="K55" s="48"/>
      <c r="L55" s="106"/>
      <c r="M55" s="104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hidden="1" x14ac:dyDescent="0.2">
      <c r="A56" s="30" t="s">
        <v>3</v>
      </c>
      <c r="B56" s="166"/>
      <c r="C56" s="167"/>
      <c r="D56" s="168" t="s">
        <v>3850</v>
      </c>
      <c r="E56" s="159"/>
      <c r="F56" s="161" t="s">
        <v>4449</v>
      </c>
      <c r="G56" s="162" t="s">
        <v>8</v>
      </c>
      <c r="H56" s="163"/>
      <c r="I56" s="164"/>
      <c r="J56" s="165"/>
      <c r="K56" s="58"/>
      <c r="L56" s="56"/>
      <c r="M56" s="56" t="str">
        <f t="shared" si="0"/>
        <v xml:space="preserve"> </v>
      </c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hidden="1" x14ac:dyDescent="0.2">
      <c r="A57" s="30" t="s">
        <v>3</v>
      </c>
      <c r="B57" s="166"/>
      <c r="C57" s="167"/>
      <c r="D57" s="168" t="s">
        <v>3851</v>
      </c>
      <c r="E57" s="159"/>
      <c r="F57" s="161" t="s">
        <v>4450</v>
      </c>
      <c r="G57" s="162" t="s">
        <v>8</v>
      </c>
      <c r="H57" s="163"/>
      <c r="I57" s="164"/>
      <c r="J57" s="165"/>
      <c r="K57" s="58"/>
      <c r="L57" s="56"/>
      <c r="M57" s="56" t="str">
        <f t="shared" si="0"/>
        <v xml:space="preserve"> </v>
      </c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ht="22.8" hidden="1" x14ac:dyDescent="0.2">
      <c r="A58" s="30" t="s">
        <v>56</v>
      </c>
      <c r="B58" s="155"/>
      <c r="C58" s="151" t="s">
        <v>498</v>
      </c>
      <c r="D58" s="52"/>
      <c r="E58" s="157"/>
      <c r="F58" s="53" t="s">
        <v>499</v>
      </c>
      <c r="G58" s="54" t="s">
        <v>8</v>
      </c>
      <c r="H58" s="55"/>
      <c r="I58" s="56"/>
      <c r="J58" s="57"/>
      <c r="K58" s="58"/>
      <c r="L58" s="56"/>
      <c r="M58" s="56" t="str">
        <f>IF(ISNUMBER(H58),L58*H58,IF(ISNUMBER(J58),J58,IF(J58="RATE ONLY",LOWER("RATE ONLY")," ")))</f>
        <v xml:space="preserve"> </v>
      </c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hidden="1" x14ac:dyDescent="0.2">
      <c r="A59" s="30"/>
      <c r="B59" s="42"/>
      <c r="C59" s="51"/>
      <c r="D59" s="52"/>
      <c r="E59" s="51"/>
      <c r="F59" s="53"/>
      <c r="G59" s="103"/>
      <c r="H59" s="45"/>
      <c r="I59" s="104"/>
      <c r="J59" s="105"/>
      <c r="K59" s="48"/>
      <c r="L59" s="106"/>
      <c r="M59" s="104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ht="22.8" hidden="1" x14ac:dyDescent="0.2">
      <c r="A60" s="30" t="s">
        <v>56</v>
      </c>
      <c r="B60" s="155"/>
      <c r="C60" s="151" t="s">
        <v>500</v>
      </c>
      <c r="D60" s="52"/>
      <c r="E60" s="157"/>
      <c r="F60" s="53" t="s">
        <v>4343</v>
      </c>
      <c r="G60" s="54" t="s">
        <v>29</v>
      </c>
      <c r="H60" s="55"/>
      <c r="I60" s="56"/>
      <c r="J60" s="57"/>
      <c r="K60" s="58"/>
      <c r="L60" s="56"/>
      <c r="M60" s="56" t="str">
        <f>IF(ISNUMBER(H60),L60*H60,IF(ISNUMBER(J60),J60,IF(J60="RATE ONLY",LOWER("RATE ONLY")," ")))</f>
        <v xml:space="preserve"> </v>
      </c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hidden="1" x14ac:dyDescent="0.2">
      <c r="A61" s="30"/>
      <c r="B61" s="42"/>
      <c r="C61" s="51"/>
      <c r="D61" s="52"/>
      <c r="E61" s="51"/>
      <c r="F61" s="53"/>
      <c r="G61" s="103"/>
      <c r="H61" s="45"/>
      <c r="I61" s="104"/>
      <c r="J61" s="105"/>
      <c r="K61" s="48"/>
      <c r="L61" s="106"/>
      <c r="M61" s="104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ht="24" x14ac:dyDescent="0.2">
      <c r="A62" s="30" t="s">
        <v>55</v>
      </c>
      <c r="B62" s="150" t="s">
        <v>475</v>
      </c>
      <c r="C62" s="151"/>
      <c r="D62" s="52"/>
      <c r="E62" s="157"/>
      <c r="F62" s="43" t="s">
        <v>3581</v>
      </c>
      <c r="G62" s="54"/>
      <c r="H62" s="55"/>
      <c r="I62" s="56"/>
      <c r="J62" s="57"/>
      <c r="K62" s="58"/>
      <c r="L62" s="56"/>
      <c r="M62" s="56" t="str">
        <f>IF(ISNUMBER(H62),L62*H62,IF(ISNUMBER(J62),J62,IF(J62="RATE ONLY",LOWER("RATE ONLY")," ")))</f>
        <v xml:space="preserve"> </v>
      </c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x14ac:dyDescent="0.2">
      <c r="A63" s="30"/>
      <c r="B63" s="42"/>
      <c r="C63" s="51"/>
      <c r="D63" s="52"/>
      <c r="E63" s="51"/>
      <c r="F63" s="53"/>
      <c r="G63" s="103"/>
      <c r="H63" s="45"/>
      <c r="I63" s="104"/>
      <c r="J63" s="105"/>
      <c r="K63" s="48"/>
      <c r="L63" s="106"/>
      <c r="M63" s="104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hidden="1" x14ac:dyDescent="0.2">
      <c r="A64" s="30" t="s">
        <v>3</v>
      </c>
      <c r="B64" s="166"/>
      <c r="C64" s="167" t="s">
        <v>501</v>
      </c>
      <c r="D64" s="168"/>
      <c r="E64" s="159"/>
      <c r="F64" s="161" t="s">
        <v>4344</v>
      </c>
      <c r="G64" s="162" t="s">
        <v>8</v>
      </c>
      <c r="H64" s="163"/>
      <c r="I64" s="164"/>
      <c r="J64" s="165"/>
      <c r="K64" s="58"/>
      <c r="L64" s="56"/>
      <c r="M64" s="56" t="str">
        <f t="shared" ref="M64:M110" si="1">IF(ISNUMBER(H64),L64*H64,IF(ISNUMBER(J64),J64,IF(J64="RATE ONLY",LOWER("RATE ONLY")," ")))</f>
        <v xml:space="preserve"> </v>
      </c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ht="22.8" x14ac:dyDescent="0.2">
      <c r="A65" s="30" t="s">
        <v>3</v>
      </c>
      <c r="B65" s="155"/>
      <c r="C65" s="151" t="s">
        <v>502</v>
      </c>
      <c r="D65" s="52"/>
      <c r="E65" s="157"/>
      <c r="F65" s="53" t="s">
        <v>5112</v>
      </c>
      <c r="G65" s="54" t="s">
        <v>8</v>
      </c>
      <c r="H65" s="55"/>
      <c r="I65" s="56"/>
      <c r="J65" s="57"/>
      <c r="K65" s="58"/>
      <c r="L65" s="56">
        <v>1800</v>
      </c>
      <c r="M65" s="56" t="str">
        <f>IF(ISNUMBER(H65),L65*H65,IF(ISNUMBER(J65),J65,IF(J65="RATE ONLY",LOWER("RATE ONLY")," ")))</f>
        <v xml:space="preserve"> </v>
      </c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x14ac:dyDescent="0.2">
      <c r="A66" s="30"/>
      <c r="B66" s="42"/>
      <c r="C66" s="51"/>
      <c r="D66" s="52"/>
      <c r="E66" s="51"/>
      <c r="F66" s="53"/>
      <c r="G66" s="103"/>
      <c r="H66" s="45"/>
      <c r="I66" s="104"/>
      <c r="J66" s="105"/>
      <c r="K66" s="48"/>
      <c r="L66" s="106"/>
      <c r="M66" s="104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ht="24" x14ac:dyDescent="0.2">
      <c r="A67" s="30" t="s">
        <v>55</v>
      </c>
      <c r="B67" s="150" t="s">
        <v>476</v>
      </c>
      <c r="C67" s="151"/>
      <c r="D67" s="52"/>
      <c r="E67" s="157"/>
      <c r="F67" s="43" t="s">
        <v>3582</v>
      </c>
      <c r="G67" s="54"/>
      <c r="H67" s="55"/>
      <c r="I67" s="56"/>
      <c r="J67" s="57"/>
      <c r="K67" s="58"/>
      <c r="L67" s="56"/>
      <c r="M67" s="56" t="str">
        <f>IF(ISNUMBER(H67),L67*H67,IF(ISNUMBER(J67),J67,IF(J67="RATE ONLY",LOWER("RATE ONLY")," ")))</f>
        <v xml:space="preserve"> </v>
      </c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x14ac:dyDescent="0.2">
      <c r="A68" s="30"/>
      <c r="B68" s="42"/>
      <c r="C68" s="51"/>
      <c r="D68" s="52"/>
      <c r="E68" s="51"/>
      <c r="F68" s="53"/>
      <c r="G68" s="103"/>
      <c r="H68" s="45"/>
      <c r="I68" s="104"/>
      <c r="J68" s="105"/>
      <c r="K68" s="48"/>
      <c r="L68" s="106"/>
      <c r="M68" s="104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2" customFormat="1" ht="22.8" x14ac:dyDescent="0.2">
      <c r="A69" s="30" t="s">
        <v>56</v>
      </c>
      <c r="B69" s="155"/>
      <c r="C69" s="151" t="s">
        <v>503</v>
      </c>
      <c r="D69" s="52"/>
      <c r="E69" s="157"/>
      <c r="F69" s="53" t="s">
        <v>5113</v>
      </c>
      <c r="G69" s="54" t="s">
        <v>99</v>
      </c>
      <c r="H69" s="55"/>
      <c r="I69" s="56"/>
      <c r="J69" s="57"/>
      <c r="K69" s="58"/>
      <c r="L69" s="56">
        <v>260</v>
      </c>
      <c r="M69" s="56" t="str">
        <f>IF(ISNUMBER(H69),L69*H69,IF(ISNUMBER(J69),J69,IF(J69="RATE ONLY",LOWER("RATE ONLY")," ")))</f>
        <v xml:space="preserve"> </v>
      </c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</row>
    <row r="70" spans="1:113" s="112" customFormat="1" x14ac:dyDescent="0.2">
      <c r="A70" s="30"/>
      <c r="B70" s="42"/>
      <c r="C70" s="51"/>
      <c r="D70" s="52"/>
      <c r="E70" s="51"/>
      <c r="F70" s="53"/>
      <c r="G70" s="103"/>
      <c r="H70" s="45"/>
      <c r="I70" s="104"/>
      <c r="J70" s="105"/>
      <c r="K70" s="48"/>
      <c r="L70" s="106"/>
      <c r="M70" s="104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</row>
    <row r="71" spans="1:113" s="112" customFormat="1" hidden="1" x14ac:dyDescent="0.2">
      <c r="A71" s="30" t="s">
        <v>56</v>
      </c>
      <c r="B71" s="155"/>
      <c r="C71" s="151" t="s">
        <v>504</v>
      </c>
      <c r="D71" s="52"/>
      <c r="E71" s="157"/>
      <c r="F71" s="53" t="s">
        <v>4345</v>
      </c>
      <c r="G71" s="54" t="s">
        <v>99</v>
      </c>
      <c r="H71" s="55"/>
      <c r="I71" s="56"/>
      <c r="J71" s="57"/>
      <c r="K71" s="58"/>
      <c r="L71" s="56"/>
      <c r="M71" s="56" t="str">
        <f>IF(ISNUMBER(H71),L71*H71,IF(ISNUMBER(J71),J71,IF(J71="RATE ONLY",LOWER("RATE ONLY")," ")))</f>
        <v xml:space="preserve"> </v>
      </c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</row>
    <row r="72" spans="1:113" s="112" customFormat="1" hidden="1" x14ac:dyDescent="0.2">
      <c r="A72" s="30"/>
      <c r="B72" s="42"/>
      <c r="C72" s="51"/>
      <c r="D72" s="52"/>
      <c r="E72" s="51"/>
      <c r="F72" s="53"/>
      <c r="G72" s="103"/>
      <c r="H72" s="45"/>
      <c r="I72" s="104"/>
      <c r="J72" s="105"/>
      <c r="K72" s="48"/>
      <c r="L72" s="106"/>
      <c r="M72" s="104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</row>
    <row r="73" spans="1:113" s="112" customFormat="1" x14ac:dyDescent="0.2">
      <c r="A73" s="30" t="s">
        <v>56</v>
      </c>
      <c r="B73" s="155"/>
      <c r="C73" s="151" t="s">
        <v>505</v>
      </c>
      <c r="D73" s="52"/>
      <c r="E73" s="157"/>
      <c r="F73" s="53" t="s">
        <v>5114</v>
      </c>
      <c r="G73" s="54" t="s">
        <v>2</v>
      </c>
      <c r="H73" s="55"/>
      <c r="I73" s="56"/>
      <c r="J73" s="57"/>
      <c r="K73" s="58"/>
      <c r="L73" s="56">
        <v>5</v>
      </c>
      <c r="M73" s="56" t="str">
        <f>IF(ISNUMBER(H73),L73*H73,IF(ISNUMBER(J73),J73,IF(J73="RATE ONLY",LOWER("RATE ONLY")," ")))</f>
        <v xml:space="preserve"> </v>
      </c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</row>
    <row r="74" spans="1:113" s="112" customFormat="1" x14ac:dyDescent="0.2">
      <c r="A74" s="30"/>
      <c r="B74" s="42"/>
      <c r="C74" s="51"/>
      <c r="D74" s="52"/>
      <c r="E74" s="51"/>
      <c r="F74" s="53"/>
      <c r="G74" s="103"/>
      <c r="H74" s="45"/>
      <c r="I74" s="104"/>
      <c r="J74" s="105"/>
      <c r="K74" s="48"/>
      <c r="L74" s="106"/>
      <c r="M74" s="104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</row>
    <row r="75" spans="1:113" s="112" customFormat="1" x14ac:dyDescent="0.2">
      <c r="A75" s="30" t="s">
        <v>56</v>
      </c>
      <c r="B75" s="155"/>
      <c r="C75" s="151" t="s">
        <v>506</v>
      </c>
      <c r="D75" s="52"/>
      <c r="E75" s="157"/>
      <c r="F75" s="53" t="s">
        <v>5115</v>
      </c>
      <c r="G75" s="54" t="s">
        <v>99</v>
      </c>
      <c r="H75" s="55"/>
      <c r="I75" s="56"/>
      <c r="J75" s="57"/>
      <c r="K75" s="58"/>
      <c r="L75" s="56">
        <v>60</v>
      </c>
      <c r="M75" s="56" t="str">
        <f>IF(ISNUMBER(H75),L75*H75,IF(ISNUMBER(J75),J75,IF(J75="RATE ONLY",LOWER("RATE ONLY")," ")))</f>
        <v xml:space="preserve"> </v>
      </c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</row>
    <row r="76" spans="1:113" s="112" customFormat="1" x14ac:dyDescent="0.2">
      <c r="A76" s="30"/>
      <c r="B76" s="42"/>
      <c r="C76" s="51"/>
      <c r="D76" s="52"/>
      <c r="E76" s="51"/>
      <c r="F76" s="53"/>
      <c r="G76" s="103"/>
      <c r="H76" s="45"/>
      <c r="I76" s="104"/>
      <c r="J76" s="105"/>
      <c r="K76" s="48"/>
      <c r="L76" s="106"/>
      <c r="M76" s="104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</row>
    <row r="77" spans="1:113" s="112" customFormat="1" hidden="1" x14ac:dyDescent="0.2">
      <c r="A77" s="30" t="s">
        <v>56</v>
      </c>
      <c r="B77" s="155"/>
      <c r="C77" s="151" t="s">
        <v>507</v>
      </c>
      <c r="D77" s="52"/>
      <c r="E77" s="157"/>
      <c r="F77" s="53" t="s">
        <v>3622</v>
      </c>
      <c r="G77" s="54"/>
      <c r="H77" s="55"/>
      <c r="I77" s="56"/>
      <c r="J77" s="57"/>
      <c r="K77" s="58"/>
      <c r="L77" s="56"/>
      <c r="M77" s="56" t="str">
        <f>IF(ISNUMBER(H77),L77*H77,IF(ISNUMBER(J77),J77,IF(J77="RATE ONLY",LOWER("RATE ONLY")," ")))</f>
        <v xml:space="preserve"> </v>
      </c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</row>
    <row r="78" spans="1:113" s="112" customFormat="1" hidden="1" x14ac:dyDescent="0.2">
      <c r="A78" s="30"/>
      <c r="B78" s="42"/>
      <c r="C78" s="51"/>
      <c r="D78" s="52"/>
      <c r="E78" s="51"/>
      <c r="F78" s="53"/>
      <c r="G78" s="103"/>
      <c r="H78" s="45"/>
      <c r="I78" s="104"/>
      <c r="J78" s="105"/>
      <c r="K78" s="48"/>
      <c r="L78" s="106"/>
      <c r="M78" s="104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</row>
    <row r="79" spans="1:113" s="112" customFormat="1" hidden="1" x14ac:dyDescent="0.2">
      <c r="A79" s="30" t="s">
        <v>3</v>
      </c>
      <c r="B79" s="166"/>
      <c r="C79" s="167"/>
      <c r="D79" s="168" t="s">
        <v>3850</v>
      </c>
      <c r="E79" s="159"/>
      <c r="F79" s="161" t="s">
        <v>4455</v>
      </c>
      <c r="G79" s="162" t="s">
        <v>99</v>
      </c>
      <c r="H79" s="163"/>
      <c r="I79" s="164"/>
      <c r="J79" s="165"/>
      <c r="K79" s="58"/>
      <c r="L79" s="56"/>
      <c r="M79" s="56" t="str">
        <f t="shared" si="1"/>
        <v xml:space="preserve"> </v>
      </c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</row>
    <row r="80" spans="1:113" s="112" customFormat="1" hidden="1" x14ac:dyDescent="0.2">
      <c r="A80" s="30" t="s">
        <v>3</v>
      </c>
      <c r="B80" s="166"/>
      <c r="C80" s="167"/>
      <c r="D80" s="168" t="s">
        <v>3851</v>
      </c>
      <c r="E80" s="159"/>
      <c r="F80" s="161" t="s">
        <v>4455</v>
      </c>
      <c r="G80" s="162" t="s">
        <v>2</v>
      </c>
      <c r="H80" s="163"/>
      <c r="I80" s="164"/>
      <c r="J80" s="165"/>
      <c r="K80" s="58"/>
      <c r="L80" s="56"/>
      <c r="M80" s="56" t="str">
        <f t="shared" si="1"/>
        <v xml:space="preserve"> </v>
      </c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</row>
    <row r="81" spans="1:113" s="112" customFormat="1" ht="24" hidden="1" x14ac:dyDescent="0.2">
      <c r="A81" s="30" t="s">
        <v>55</v>
      </c>
      <c r="B81" s="150" t="s">
        <v>477</v>
      </c>
      <c r="C81" s="151"/>
      <c r="D81" s="52"/>
      <c r="E81" s="157"/>
      <c r="F81" s="43" t="s">
        <v>3583</v>
      </c>
      <c r="G81" s="54"/>
      <c r="H81" s="55"/>
      <c r="I81" s="56"/>
      <c r="J81" s="57"/>
      <c r="K81" s="58"/>
      <c r="L81" s="56"/>
      <c r="M81" s="56" t="str">
        <f>IF(ISNUMBER(H81),L81*H81,IF(ISNUMBER(J81),J81,IF(J81="RATE ONLY",LOWER("RATE ONLY")," ")))</f>
        <v xml:space="preserve"> </v>
      </c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</row>
    <row r="82" spans="1:113" s="112" customFormat="1" hidden="1" x14ac:dyDescent="0.2">
      <c r="A82" s="30"/>
      <c r="B82" s="42"/>
      <c r="C82" s="51"/>
      <c r="D82" s="52"/>
      <c r="E82" s="51"/>
      <c r="F82" s="53"/>
      <c r="G82" s="103"/>
      <c r="H82" s="45"/>
      <c r="I82" s="104"/>
      <c r="J82" s="105"/>
      <c r="K82" s="48"/>
      <c r="L82" s="106"/>
      <c r="M82" s="104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</row>
    <row r="83" spans="1:113" s="112" customFormat="1" ht="22.8" hidden="1" x14ac:dyDescent="0.2">
      <c r="A83" s="30" t="s">
        <v>56</v>
      </c>
      <c r="B83" s="155"/>
      <c r="C83" s="151" t="s">
        <v>508</v>
      </c>
      <c r="D83" s="52"/>
      <c r="E83" s="157"/>
      <c r="F83" s="53" t="s">
        <v>4346</v>
      </c>
      <c r="G83" s="54"/>
      <c r="H83" s="55"/>
      <c r="I83" s="56"/>
      <c r="J83" s="57"/>
      <c r="K83" s="58"/>
      <c r="L83" s="56"/>
      <c r="M83" s="56" t="str">
        <f>IF(ISNUMBER(H83),L83*H83,IF(ISNUMBER(J83),J83,IF(J83="RATE ONLY",LOWER("RATE ONLY")," ")))</f>
        <v xml:space="preserve"> </v>
      </c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</row>
    <row r="84" spans="1:113" s="112" customFormat="1" hidden="1" x14ac:dyDescent="0.2">
      <c r="A84" s="30"/>
      <c r="B84" s="42"/>
      <c r="C84" s="51"/>
      <c r="D84" s="52"/>
      <c r="E84" s="51"/>
      <c r="F84" s="53"/>
      <c r="G84" s="103"/>
      <c r="H84" s="45"/>
      <c r="I84" s="104"/>
      <c r="J84" s="105"/>
      <c r="K84" s="48"/>
      <c r="L84" s="106"/>
      <c r="M84" s="104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</row>
    <row r="85" spans="1:113" s="112" customFormat="1" ht="22.8" hidden="1" x14ac:dyDescent="0.2">
      <c r="A85" s="30" t="s">
        <v>3</v>
      </c>
      <c r="B85" s="166"/>
      <c r="C85" s="167"/>
      <c r="D85" s="168" t="s">
        <v>3850</v>
      </c>
      <c r="E85" s="159"/>
      <c r="F85" s="161" t="s">
        <v>4451</v>
      </c>
      <c r="G85" s="162" t="s">
        <v>99</v>
      </c>
      <c r="H85" s="163"/>
      <c r="I85" s="164"/>
      <c r="J85" s="165"/>
      <c r="K85" s="58"/>
      <c r="L85" s="56"/>
      <c r="M85" s="56" t="str">
        <f t="shared" si="1"/>
        <v xml:space="preserve"> </v>
      </c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</row>
    <row r="86" spans="1:113" s="112" customFormat="1" ht="22.8" hidden="1" x14ac:dyDescent="0.2">
      <c r="A86" s="30" t="s">
        <v>3</v>
      </c>
      <c r="B86" s="166"/>
      <c r="C86" s="167"/>
      <c r="D86" s="168" t="s">
        <v>3851</v>
      </c>
      <c r="E86" s="159"/>
      <c r="F86" s="161" t="s">
        <v>4452</v>
      </c>
      <c r="G86" s="162" t="s">
        <v>99</v>
      </c>
      <c r="H86" s="163"/>
      <c r="I86" s="164"/>
      <c r="J86" s="165"/>
      <c r="K86" s="58"/>
      <c r="L86" s="56"/>
      <c r="M86" s="56" t="str">
        <f t="shared" si="1"/>
        <v xml:space="preserve"> </v>
      </c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</row>
    <row r="87" spans="1:113" s="112" customFormat="1" ht="22.8" hidden="1" x14ac:dyDescent="0.2">
      <c r="A87" s="30" t="s">
        <v>56</v>
      </c>
      <c r="B87" s="155"/>
      <c r="C87" s="151" t="s">
        <v>509</v>
      </c>
      <c r="D87" s="52"/>
      <c r="E87" s="157"/>
      <c r="F87" s="53" t="s">
        <v>4347</v>
      </c>
      <c r="G87" s="54"/>
      <c r="H87" s="55"/>
      <c r="I87" s="56"/>
      <c r="J87" s="57"/>
      <c r="K87" s="58"/>
      <c r="L87" s="56"/>
      <c r="M87" s="56" t="str">
        <f>IF(ISNUMBER(H87),L87*H87,IF(ISNUMBER(J87),J87,IF(J87="RATE ONLY",LOWER("RATE ONLY")," ")))</f>
        <v xml:space="preserve"> </v>
      </c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</row>
    <row r="88" spans="1:113" s="112" customFormat="1" hidden="1" x14ac:dyDescent="0.2">
      <c r="A88" s="30"/>
      <c r="B88" s="42"/>
      <c r="C88" s="51"/>
      <c r="D88" s="52"/>
      <c r="E88" s="51"/>
      <c r="F88" s="53"/>
      <c r="G88" s="103"/>
      <c r="H88" s="45"/>
      <c r="I88" s="104"/>
      <c r="J88" s="105"/>
      <c r="K88" s="48"/>
      <c r="L88" s="106"/>
      <c r="M88" s="104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</row>
    <row r="89" spans="1:113" s="112" customFormat="1" hidden="1" x14ac:dyDescent="0.2">
      <c r="A89" s="30" t="s">
        <v>3</v>
      </c>
      <c r="B89" s="166"/>
      <c r="C89" s="167"/>
      <c r="D89" s="168" t="s">
        <v>3850</v>
      </c>
      <c r="E89" s="159"/>
      <c r="F89" s="161" t="s">
        <v>4453</v>
      </c>
      <c r="G89" s="162" t="s">
        <v>99</v>
      </c>
      <c r="H89" s="163"/>
      <c r="I89" s="164"/>
      <c r="J89" s="165"/>
      <c r="K89" s="58"/>
      <c r="L89" s="56"/>
      <c r="M89" s="56" t="str">
        <f t="shared" si="1"/>
        <v xml:space="preserve"> </v>
      </c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</row>
    <row r="90" spans="1:113" s="112" customFormat="1" hidden="1" x14ac:dyDescent="0.2">
      <c r="A90" s="30" t="s">
        <v>3</v>
      </c>
      <c r="B90" s="166"/>
      <c r="C90" s="167"/>
      <c r="D90" s="168" t="s">
        <v>3851</v>
      </c>
      <c r="E90" s="159"/>
      <c r="F90" s="161" t="s">
        <v>4453</v>
      </c>
      <c r="G90" s="162" t="s">
        <v>99</v>
      </c>
      <c r="H90" s="163"/>
      <c r="I90" s="164"/>
      <c r="J90" s="165"/>
      <c r="K90" s="58"/>
      <c r="L90" s="56"/>
      <c r="M90" s="56" t="str">
        <f t="shared" si="1"/>
        <v xml:space="preserve"> </v>
      </c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</row>
    <row r="91" spans="1:113" s="112" customFormat="1" ht="22.8" hidden="1" x14ac:dyDescent="0.2">
      <c r="A91" s="30" t="s">
        <v>56</v>
      </c>
      <c r="B91" s="155"/>
      <c r="C91" s="151" t="s">
        <v>510</v>
      </c>
      <c r="D91" s="52"/>
      <c r="E91" s="157"/>
      <c r="F91" s="53" t="s">
        <v>4348</v>
      </c>
      <c r="G91" s="54"/>
      <c r="H91" s="55"/>
      <c r="I91" s="56"/>
      <c r="J91" s="57"/>
      <c r="K91" s="58"/>
      <c r="L91" s="56"/>
      <c r="M91" s="56" t="str">
        <f>IF(ISNUMBER(H91),L91*H91,IF(ISNUMBER(J91),J91,IF(J91="RATE ONLY",LOWER("RATE ONLY")," ")))</f>
        <v xml:space="preserve"> </v>
      </c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</row>
    <row r="92" spans="1:113" s="112" customFormat="1" hidden="1" x14ac:dyDescent="0.2">
      <c r="A92" s="30"/>
      <c r="B92" s="42"/>
      <c r="C92" s="51"/>
      <c r="D92" s="52"/>
      <c r="E92" s="51"/>
      <c r="F92" s="53"/>
      <c r="G92" s="103"/>
      <c r="H92" s="45"/>
      <c r="I92" s="104"/>
      <c r="J92" s="105"/>
      <c r="K92" s="48"/>
      <c r="L92" s="106"/>
      <c r="M92" s="104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</row>
    <row r="93" spans="1:113" s="112" customFormat="1" hidden="1" x14ac:dyDescent="0.2">
      <c r="A93" s="30" t="s">
        <v>3</v>
      </c>
      <c r="B93" s="166"/>
      <c r="C93" s="167"/>
      <c r="D93" s="168" t="s">
        <v>3850</v>
      </c>
      <c r="E93" s="159"/>
      <c r="F93" s="161" t="s">
        <v>4453</v>
      </c>
      <c r="G93" s="162" t="s">
        <v>99</v>
      </c>
      <c r="H93" s="163"/>
      <c r="I93" s="164"/>
      <c r="J93" s="165"/>
      <c r="K93" s="58"/>
      <c r="L93" s="56"/>
      <c r="M93" s="56" t="str">
        <f t="shared" si="1"/>
        <v xml:space="preserve"> </v>
      </c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</row>
    <row r="94" spans="1:113" s="112" customFormat="1" hidden="1" x14ac:dyDescent="0.2">
      <c r="A94" s="30" t="s">
        <v>3</v>
      </c>
      <c r="B94" s="166"/>
      <c r="C94" s="167"/>
      <c r="D94" s="168" t="s">
        <v>3851</v>
      </c>
      <c r="E94" s="159"/>
      <c r="F94" s="161" t="s">
        <v>4453</v>
      </c>
      <c r="G94" s="162" t="s">
        <v>99</v>
      </c>
      <c r="H94" s="163"/>
      <c r="I94" s="164"/>
      <c r="J94" s="165"/>
      <c r="K94" s="58"/>
      <c r="L94" s="56"/>
      <c r="M94" s="56" t="str">
        <f t="shared" si="1"/>
        <v xml:space="preserve"> </v>
      </c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</row>
    <row r="95" spans="1:113" s="112" customFormat="1" hidden="1" x14ac:dyDescent="0.2">
      <c r="A95" s="30" t="s">
        <v>56</v>
      </c>
      <c r="B95" s="155"/>
      <c r="C95" s="151" t="s">
        <v>511</v>
      </c>
      <c r="D95" s="52"/>
      <c r="E95" s="157"/>
      <c r="F95" s="53" t="s">
        <v>3727</v>
      </c>
      <c r="G95" s="54" t="s">
        <v>99</v>
      </c>
      <c r="H95" s="55"/>
      <c r="I95" s="56"/>
      <c r="J95" s="57"/>
      <c r="K95" s="58"/>
      <c r="L95" s="56"/>
      <c r="M95" s="56" t="str">
        <f>IF(ISNUMBER(H95),L95*H95,IF(ISNUMBER(J95),J95,IF(J95="RATE ONLY",LOWER("RATE ONLY")," ")))</f>
        <v xml:space="preserve"> </v>
      </c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</row>
    <row r="96" spans="1:113" s="112" customFormat="1" hidden="1" x14ac:dyDescent="0.2">
      <c r="A96" s="30"/>
      <c r="B96" s="42"/>
      <c r="C96" s="51"/>
      <c r="D96" s="52"/>
      <c r="E96" s="51"/>
      <c r="F96" s="53"/>
      <c r="G96" s="103"/>
      <c r="H96" s="45"/>
      <c r="I96" s="104"/>
      <c r="J96" s="105"/>
      <c r="K96" s="48"/>
      <c r="L96" s="106"/>
      <c r="M96" s="104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</row>
    <row r="97" spans="1:113" s="112" customFormat="1" ht="22.8" hidden="1" x14ac:dyDescent="0.2">
      <c r="A97" s="30" t="s">
        <v>3</v>
      </c>
      <c r="B97" s="166"/>
      <c r="C97" s="167"/>
      <c r="D97" s="168" t="s">
        <v>3850</v>
      </c>
      <c r="E97" s="159"/>
      <c r="F97" s="161" t="s">
        <v>4454</v>
      </c>
      <c r="G97" s="162" t="s">
        <v>99</v>
      </c>
      <c r="H97" s="163"/>
      <c r="I97" s="164"/>
      <c r="J97" s="165"/>
      <c r="K97" s="58"/>
      <c r="L97" s="56"/>
      <c r="M97" s="56" t="str">
        <f t="shared" si="1"/>
        <v xml:space="preserve"> </v>
      </c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</row>
    <row r="98" spans="1:113" s="112" customFormat="1" ht="22.8" hidden="1" x14ac:dyDescent="0.2">
      <c r="A98" s="30" t="s">
        <v>3</v>
      </c>
      <c r="B98" s="166"/>
      <c r="C98" s="167"/>
      <c r="D98" s="168" t="s">
        <v>3851</v>
      </c>
      <c r="E98" s="159"/>
      <c r="F98" s="161" t="s">
        <v>4454</v>
      </c>
      <c r="G98" s="162" t="s">
        <v>99</v>
      </c>
      <c r="H98" s="163"/>
      <c r="I98" s="164"/>
      <c r="J98" s="165"/>
      <c r="K98" s="58"/>
      <c r="L98" s="56"/>
      <c r="M98" s="56" t="str">
        <f t="shared" si="1"/>
        <v xml:space="preserve"> </v>
      </c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</row>
    <row r="99" spans="1:113" s="112" customFormat="1" ht="24" hidden="1" x14ac:dyDescent="0.2">
      <c r="A99" s="30" t="s">
        <v>55</v>
      </c>
      <c r="B99" s="150" t="s">
        <v>478</v>
      </c>
      <c r="C99" s="151"/>
      <c r="D99" s="52"/>
      <c r="E99" s="157"/>
      <c r="F99" s="43" t="s">
        <v>3584</v>
      </c>
      <c r="G99" s="54"/>
      <c r="H99" s="55"/>
      <c r="I99" s="56"/>
      <c r="J99" s="57"/>
      <c r="K99" s="58"/>
      <c r="L99" s="56"/>
      <c r="M99" s="56" t="str">
        <f>IF(ISNUMBER(H99),L99*H99,IF(ISNUMBER(J99),J99,IF(J99="RATE ONLY",LOWER("RATE ONLY")," ")))</f>
        <v xml:space="preserve"> </v>
      </c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</row>
    <row r="100" spans="1:113" s="112" customFormat="1" hidden="1" x14ac:dyDescent="0.2">
      <c r="A100" s="30"/>
      <c r="B100" s="42"/>
      <c r="C100" s="51"/>
      <c r="D100" s="52"/>
      <c r="E100" s="51"/>
      <c r="F100" s="53"/>
      <c r="G100" s="103"/>
      <c r="H100" s="45"/>
      <c r="I100" s="104"/>
      <c r="J100" s="105"/>
      <c r="K100" s="48"/>
      <c r="L100" s="106"/>
      <c r="M100" s="104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</row>
    <row r="101" spans="1:113" s="112" customFormat="1" ht="22.8" hidden="1" x14ac:dyDescent="0.2">
      <c r="A101" s="30" t="s">
        <v>3</v>
      </c>
      <c r="B101" s="166"/>
      <c r="C101" s="167" t="s">
        <v>512</v>
      </c>
      <c r="D101" s="168"/>
      <c r="E101" s="159"/>
      <c r="F101" s="161" t="s">
        <v>513</v>
      </c>
      <c r="G101" s="162" t="s">
        <v>99</v>
      </c>
      <c r="H101" s="163"/>
      <c r="I101" s="164"/>
      <c r="J101" s="165"/>
      <c r="K101" s="58"/>
      <c r="L101" s="56"/>
      <c r="M101" s="56" t="str">
        <f t="shared" si="1"/>
        <v xml:space="preserve"> </v>
      </c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</row>
    <row r="102" spans="1:113" s="112" customFormat="1" ht="22.8" hidden="1" x14ac:dyDescent="0.2">
      <c r="A102" s="30" t="s">
        <v>3</v>
      </c>
      <c r="B102" s="166"/>
      <c r="C102" s="167" t="s">
        <v>514</v>
      </c>
      <c r="D102" s="168"/>
      <c r="E102" s="159"/>
      <c r="F102" s="161" t="s">
        <v>513</v>
      </c>
      <c r="G102" s="162" t="s">
        <v>99</v>
      </c>
      <c r="H102" s="163"/>
      <c r="I102" s="164"/>
      <c r="J102" s="165"/>
      <c r="K102" s="58"/>
      <c r="L102" s="56"/>
      <c r="M102" s="56" t="str">
        <f t="shared" si="1"/>
        <v xml:space="preserve"> </v>
      </c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</row>
    <row r="103" spans="1:113" s="112" customFormat="1" ht="22.8" hidden="1" x14ac:dyDescent="0.2">
      <c r="A103" s="30" t="s">
        <v>3</v>
      </c>
      <c r="B103" s="166"/>
      <c r="C103" s="167" t="s">
        <v>515</v>
      </c>
      <c r="D103" s="168"/>
      <c r="E103" s="159"/>
      <c r="F103" s="161" t="s">
        <v>513</v>
      </c>
      <c r="G103" s="162" t="s">
        <v>99</v>
      </c>
      <c r="H103" s="163"/>
      <c r="I103" s="164"/>
      <c r="J103" s="165"/>
      <c r="K103" s="58"/>
      <c r="L103" s="56"/>
      <c r="M103" s="56" t="str">
        <f t="shared" si="1"/>
        <v xml:space="preserve"> </v>
      </c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</row>
    <row r="104" spans="1:113" s="112" customFormat="1" hidden="1" x14ac:dyDescent="0.2">
      <c r="A104" s="30" t="s">
        <v>3</v>
      </c>
      <c r="B104" s="166"/>
      <c r="C104" s="167" t="s">
        <v>516</v>
      </c>
      <c r="D104" s="168"/>
      <c r="E104" s="159"/>
      <c r="F104" s="161" t="s">
        <v>455</v>
      </c>
      <c r="G104" s="162" t="s">
        <v>99</v>
      </c>
      <c r="H104" s="163"/>
      <c r="I104" s="164"/>
      <c r="J104" s="165"/>
      <c r="K104" s="58"/>
      <c r="L104" s="56"/>
      <c r="M104" s="56" t="str">
        <f t="shared" si="1"/>
        <v xml:space="preserve"> </v>
      </c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</row>
    <row r="105" spans="1:113" s="112" customFormat="1" ht="36" hidden="1" x14ac:dyDescent="0.2">
      <c r="A105" s="30" t="s">
        <v>55</v>
      </c>
      <c r="B105" s="150" t="s">
        <v>479</v>
      </c>
      <c r="C105" s="151"/>
      <c r="D105" s="52"/>
      <c r="E105" s="157"/>
      <c r="F105" s="43" t="s">
        <v>3585</v>
      </c>
      <c r="G105" s="54"/>
      <c r="H105" s="55"/>
      <c r="I105" s="56"/>
      <c r="J105" s="57"/>
      <c r="K105" s="58"/>
      <c r="L105" s="56"/>
      <c r="M105" s="56" t="str">
        <f>IF(ISNUMBER(H105),L105*H105,IF(ISNUMBER(J105),J105,IF(J105="RATE ONLY",LOWER("RATE ONLY")," ")))</f>
        <v xml:space="preserve"> </v>
      </c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</row>
    <row r="106" spans="1:113" s="112" customFormat="1" hidden="1" x14ac:dyDescent="0.2">
      <c r="A106" s="30"/>
      <c r="B106" s="42"/>
      <c r="C106" s="51"/>
      <c r="D106" s="52"/>
      <c r="E106" s="51"/>
      <c r="F106" s="53"/>
      <c r="G106" s="103"/>
      <c r="H106" s="45"/>
      <c r="I106" s="104"/>
      <c r="J106" s="105"/>
      <c r="K106" s="48"/>
      <c r="L106" s="106"/>
      <c r="M106" s="104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</row>
    <row r="107" spans="1:113" s="112" customFormat="1" ht="22.8" hidden="1" x14ac:dyDescent="0.2">
      <c r="A107" s="30" t="s">
        <v>3</v>
      </c>
      <c r="B107" s="166"/>
      <c r="C107" s="167" t="s">
        <v>517</v>
      </c>
      <c r="D107" s="168"/>
      <c r="E107" s="159"/>
      <c r="F107" s="161" t="s">
        <v>513</v>
      </c>
      <c r="G107" s="162" t="s">
        <v>99</v>
      </c>
      <c r="H107" s="163"/>
      <c r="I107" s="164"/>
      <c r="J107" s="165"/>
      <c r="K107" s="58"/>
      <c r="L107" s="56"/>
      <c r="M107" s="56" t="str">
        <f t="shared" si="1"/>
        <v xml:space="preserve"> </v>
      </c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</row>
    <row r="108" spans="1:113" s="112" customFormat="1" ht="22.8" hidden="1" x14ac:dyDescent="0.2">
      <c r="A108" s="30" t="s">
        <v>3</v>
      </c>
      <c r="B108" s="166"/>
      <c r="C108" s="167" t="s">
        <v>518</v>
      </c>
      <c r="D108" s="168"/>
      <c r="E108" s="159"/>
      <c r="F108" s="161" t="s">
        <v>513</v>
      </c>
      <c r="G108" s="162" t="s">
        <v>99</v>
      </c>
      <c r="H108" s="163"/>
      <c r="I108" s="164"/>
      <c r="J108" s="165"/>
      <c r="K108" s="58"/>
      <c r="L108" s="56"/>
      <c r="M108" s="56" t="str">
        <f t="shared" si="1"/>
        <v xml:space="preserve"> </v>
      </c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</row>
    <row r="109" spans="1:113" s="112" customFormat="1" ht="22.8" hidden="1" x14ac:dyDescent="0.2">
      <c r="A109" s="30" t="s">
        <v>3</v>
      </c>
      <c r="B109" s="166"/>
      <c r="C109" s="167" t="s">
        <v>519</v>
      </c>
      <c r="D109" s="168"/>
      <c r="E109" s="159"/>
      <c r="F109" s="161" t="s">
        <v>513</v>
      </c>
      <c r="G109" s="162" t="s">
        <v>99</v>
      </c>
      <c r="H109" s="163"/>
      <c r="I109" s="164"/>
      <c r="J109" s="165"/>
      <c r="K109" s="58"/>
      <c r="L109" s="56"/>
      <c r="M109" s="56" t="str">
        <f t="shared" si="1"/>
        <v xml:space="preserve"> </v>
      </c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</row>
    <row r="110" spans="1:113" s="112" customFormat="1" hidden="1" x14ac:dyDescent="0.2">
      <c r="A110" s="30" t="s">
        <v>3</v>
      </c>
      <c r="B110" s="166"/>
      <c r="C110" s="167" t="s">
        <v>520</v>
      </c>
      <c r="D110" s="168"/>
      <c r="E110" s="159"/>
      <c r="F110" s="161" t="s">
        <v>455</v>
      </c>
      <c r="G110" s="162" t="s">
        <v>99</v>
      </c>
      <c r="H110" s="163"/>
      <c r="I110" s="164"/>
      <c r="J110" s="165"/>
      <c r="K110" s="58"/>
      <c r="L110" s="56"/>
      <c r="M110" s="56" t="str">
        <f t="shared" si="1"/>
        <v xml:space="preserve"> </v>
      </c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</row>
    <row r="111" spans="1:113" s="112" customFormat="1" ht="22.8" x14ac:dyDescent="0.2">
      <c r="A111" s="30" t="s">
        <v>7</v>
      </c>
      <c r="B111" s="155" t="s">
        <v>5116</v>
      </c>
      <c r="C111" s="151"/>
      <c r="D111" s="52"/>
      <c r="E111" s="157"/>
      <c r="F111" s="53" t="s">
        <v>3771</v>
      </c>
      <c r="G111" s="54"/>
      <c r="H111" s="55"/>
      <c r="I111" s="56"/>
      <c r="J111" s="57"/>
      <c r="K111" s="58"/>
      <c r="L111" s="56"/>
      <c r="M111" s="56" t="str">
        <f>IF(ISNUMBER(H111),L111*H111,IF(ISNUMBER(J111),J111,IF(J111="RATE ONLY",LOWER("RATE ONLY")," ")))</f>
        <v xml:space="preserve"> </v>
      </c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</row>
    <row r="112" spans="1:113" s="112" customFormat="1" x14ac:dyDescent="0.2">
      <c r="A112" s="30"/>
      <c r="B112" s="42"/>
      <c r="C112" s="51"/>
      <c r="D112" s="52"/>
      <c r="E112" s="51"/>
      <c r="F112" s="53"/>
      <c r="G112" s="103"/>
      <c r="H112" s="45"/>
      <c r="I112" s="104"/>
      <c r="J112" s="105"/>
      <c r="K112" s="48"/>
      <c r="L112" s="106"/>
      <c r="M112" s="104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</row>
    <row r="113" spans="1:113" s="112" customFormat="1" ht="24" x14ac:dyDescent="0.2">
      <c r="A113" s="30" t="s">
        <v>55</v>
      </c>
      <c r="B113" s="150"/>
      <c r="C113" s="151" t="s">
        <v>2207</v>
      </c>
      <c r="D113" s="52"/>
      <c r="E113" s="157"/>
      <c r="F113" s="43" t="s">
        <v>5117</v>
      </c>
      <c r="G113" s="54" t="s">
        <v>68</v>
      </c>
      <c r="H113" s="55"/>
      <c r="I113" s="56"/>
      <c r="J113" s="57"/>
      <c r="K113" s="58"/>
      <c r="L113" s="56">
        <v>50000</v>
      </c>
      <c r="M113" s="56" t="str">
        <f>IF(ISNUMBER(H113),L113*H113,IF(ISNUMBER(J113),J113,IF(J113="RATE ONLY",LOWER("RATE ONLY")," ")))</f>
        <v xml:space="preserve"> </v>
      </c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</row>
    <row r="114" spans="1:113" s="112" customFormat="1" x14ac:dyDescent="0.2">
      <c r="A114" s="30"/>
      <c r="B114" s="42"/>
      <c r="C114" s="51"/>
      <c r="D114" s="52"/>
      <c r="E114" s="51"/>
      <c r="F114" s="53"/>
      <c r="G114" s="103"/>
      <c r="H114" s="45"/>
      <c r="I114" s="104"/>
      <c r="J114" s="105"/>
      <c r="K114" s="48"/>
      <c r="L114" s="106"/>
      <c r="M114" s="104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</row>
    <row r="115" spans="1:113" s="112" customFormat="1" ht="36" x14ac:dyDescent="0.2">
      <c r="A115" s="30" t="s">
        <v>55</v>
      </c>
      <c r="B115" s="150"/>
      <c r="C115" s="151" t="s">
        <v>2208</v>
      </c>
      <c r="D115" s="52"/>
      <c r="E115" s="157"/>
      <c r="F115" s="43" t="s">
        <v>5118</v>
      </c>
      <c r="G115" s="54" t="s">
        <v>99</v>
      </c>
      <c r="H115" s="55"/>
      <c r="I115" s="56"/>
      <c r="J115" s="57"/>
      <c r="K115" s="58"/>
      <c r="L115" s="56">
        <v>10000</v>
      </c>
      <c r="M115" s="56" t="str">
        <f>IF(ISNUMBER(H115),L115*H115,IF(ISNUMBER(J115),J115,IF(J115="RATE ONLY",LOWER("RATE ONLY")," ")))</f>
        <v xml:space="preserve"> </v>
      </c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</row>
    <row r="116" spans="1:113" s="112" customFormat="1" x14ac:dyDescent="0.2">
      <c r="A116" s="30"/>
      <c r="B116" s="42"/>
      <c r="C116" s="51"/>
      <c r="D116" s="52"/>
      <c r="E116" s="51"/>
      <c r="F116" s="53"/>
      <c r="G116" s="103"/>
      <c r="H116" s="45"/>
      <c r="I116" s="104"/>
      <c r="J116" s="105"/>
      <c r="K116" s="48"/>
      <c r="L116" s="106"/>
      <c r="M116" s="104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</row>
    <row r="117" spans="1:113" s="112" customFormat="1" ht="48" x14ac:dyDescent="0.2">
      <c r="A117" s="30" t="s">
        <v>55</v>
      </c>
      <c r="B117" s="150"/>
      <c r="C117" s="151" t="s">
        <v>2209</v>
      </c>
      <c r="D117" s="52"/>
      <c r="E117" s="157"/>
      <c r="F117" s="43" t="s">
        <v>5131</v>
      </c>
      <c r="G117" s="54" t="s">
        <v>2</v>
      </c>
      <c r="H117" s="55"/>
      <c r="I117" s="56"/>
      <c r="J117" s="57"/>
      <c r="K117" s="58"/>
      <c r="L117" s="56">
        <v>750</v>
      </c>
      <c r="M117" s="56" t="str">
        <f>IF(ISNUMBER(H117),L117*H117,IF(ISNUMBER(J117),J117,IF(J117="RATE ONLY",LOWER("RATE ONLY")," ")))</f>
        <v xml:space="preserve"> </v>
      </c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</row>
    <row r="118" spans="1:113" s="112" customFormat="1" x14ac:dyDescent="0.2">
      <c r="A118" s="30"/>
      <c r="B118" s="42"/>
      <c r="C118" s="51"/>
      <c r="D118" s="52"/>
      <c r="E118" s="51"/>
      <c r="F118" s="53"/>
      <c r="G118" s="103"/>
      <c r="H118" s="45"/>
      <c r="I118" s="104"/>
      <c r="J118" s="105"/>
      <c r="K118" s="48"/>
      <c r="L118" s="106"/>
      <c r="M118" s="104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</row>
    <row r="119" spans="1:113" s="112" customFormat="1" ht="36" x14ac:dyDescent="0.2">
      <c r="A119" s="30" t="s">
        <v>55</v>
      </c>
      <c r="B119" s="150"/>
      <c r="C119" s="151" t="s">
        <v>2210</v>
      </c>
      <c r="D119" s="52"/>
      <c r="E119" s="157"/>
      <c r="F119" s="43" t="s">
        <v>5119</v>
      </c>
      <c r="G119" s="54"/>
      <c r="H119" s="55"/>
      <c r="I119" s="56"/>
      <c r="J119" s="57"/>
      <c r="K119" s="58"/>
      <c r="L119" s="56"/>
      <c r="M119" s="56" t="str">
        <f>IF(ISNUMBER(H119),L119*H119,IF(ISNUMBER(J119),J119,IF(J119="RATE ONLY",LOWER("RATE ONLY")," ")))</f>
        <v xml:space="preserve"> </v>
      </c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</row>
    <row r="120" spans="1:113" s="112" customFormat="1" x14ac:dyDescent="0.2">
      <c r="A120" s="30" t="s">
        <v>10</v>
      </c>
      <c r="B120" s="60"/>
      <c r="C120" s="61"/>
      <c r="D120" s="61"/>
      <c r="E120" s="61"/>
      <c r="F120" s="62"/>
      <c r="G120" s="63"/>
      <c r="H120" s="64"/>
      <c r="I120" s="65"/>
      <c r="J120" s="66"/>
      <c r="K120" s="22"/>
      <c r="L120" s="67"/>
      <c r="M120" s="68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</row>
    <row r="121" spans="1:113" s="112" customFormat="1" x14ac:dyDescent="0.2">
      <c r="A121" s="30" t="s">
        <v>10</v>
      </c>
      <c r="B121" s="69" t="s">
        <v>11</v>
      </c>
      <c r="C121" s="70"/>
      <c r="D121" s="70"/>
      <c r="E121" s="70"/>
      <c r="F121" s="29"/>
      <c r="G121" s="41"/>
      <c r="H121" s="59"/>
      <c r="I121" s="71"/>
      <c r="J121" s="197"/>
      <c r="K121" s="22"/>
      <c r="L121" s="72"/>
      <c r="M121" s="73">
        <f>SUBTOTAL(9,M$7:M119)</f>
        <v>0</v>
      </c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</row>
    <row r="122" spans="1:113" s="112" customFormat="1" x14ac:dyDescent="0.2">
      <c r="A122" s="30" t="s">
        <v>10</v>
      </c>
      <c r="B122" s="74"/>
      <c r="C122" s="75"/>
      <c r="D122" s="75"/>
      <c r="E122" s="75"/>
      <c r="F122" s="76"/>
      <c r="G122" s="77"/>
      <c r="H122" s="78"/>
      <c r="I122" s="79"/>
      <c r="J122" s="80"/>
      <c r="K122" s="22"/>
      <c r="L122" s="81"/>
      <c r="M122" s="82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</row>
    <row r="123" spans="1:113" s="112" customFormat="1" x14ac:dyDescent="0.2">
      <c r="A123" s="30" t="s">
        <v>10</v>
      </c>
      <c r="B123" s="60"/>
      <c r="C123" s="61"/>
      <c r="D123" s="61"/>
      <c r="E123" s="61"/>
      <c r="F123" s="62"/>
      <c r="G123" s="63"/>
      <c r="H123" s="64"/>
      <c r="I123" s="65"/>
      <c r="J123" s="66"/>
      <c r="K123" s="22"/>
      <c r="L123" s="67"/>
      <c r="M123" s="68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</row>
    <row r="124" spans="1:113" s="112" customFormat="1" x14ac:dyDescent="0.2">
      <c r="A124" s="30" t="s">
        <v>10</v>
      </c>
      <c r="B124" s="69" t="s">
        <v>12</v>
      </c>
      <c r="C124" s="70"/>
      <c r="D124" s="70"/>
      <c r="E124" s="70"/>
      <c r="F124" s="29"/>
      <c r="G124" s="41"/>
      <c r="H124" s="59"/>
      <c r="I124" s="71"/>
      <c r="J124" s="197"/>
      <c r="K124" s="22"/>
      <c r="L124" s="72"/>
      <c r="M124" s="73">
        <f>SUBTOTAL(9,M$7:M122)</f>
        <v>0</v>
      </c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</row>
    <row r="125" spans="1:113" s="112" customFormat="1" x14ac:dyDescent="0.2">
      <c r="A125" s="30" t="s">
        <v>10</v>
      </c>
      <c r="B125" s="74"/>
      <c r="C125" s="75"/>
      <c r="D125" s="75"/>
      <c r="E125" s="75"/>
      <c r="F125" s="76"/>
      <c r="G125" s="77"/>
      <c r="H125" s="78"/>
      <c r="I125" s="79"/>
      <c r="J125" s="80"/>
      <c r="K125" s="22"/>
      <c r="L125" s="81"/>
      <c r="M125" s="82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</row>
    <row r="126" spans="1:113" s="112" customFormat="1" x14ac:dyDescent="0.2">
      <c r="A126" s="30"/>
      <c r="B126" s="42"/>
      <c r="C126" s="51"/>
      <c r="D126" s="52"/>
      <c r="E126" s="51"/>
      <c r="F126" s="53"/>
      <c r="G126" s="103"/>
      <c r="H126" s="45"/>
      <c r="I126" s="104"/>
      <c r="J126" s="105"/>
      <c r="K126" s="48"/>
      <c r="L126" s="106"/>
      <c r="M126" s="104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</row>
    <row r="127" spans="1:113" s="112" customFormat="1" x14ac:dyDescent="0.2">
      <c r="A127" s="30" t="s">
        <v>3</v>
      </c>
      <c r="B127" s="155"/>
      <c r="C127" s="151" t="s">
        <v>2215</v>
      </c>
      <c r="D127" s="52"/>
      <c r="E127" s="157"/>
      <c r="F127" s="53" t="s">
        <v>2216</v>
      </c>
      <c r="G127" s="54" t="s">
        <v>2</v>
      </c>
      <c r="H127" s="55"/>
      <c r="I127" s="56"/>
      <c r="J127" s="57"/>
      <c r="K127" s="58"/>
      <c r="L127" s="56">
        <v>3100</v>
      </c>
      <c r="M127" s="56" t="str">
        <f>IF(ISNUMBER(H127),L127*H127,IF(ISNUMBER(J127),J127,IF(J127="RATE ONLY",LOWER("RATE ONLY")," ")))</f>
        <v xml:space="preserve"> </v>
      </c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</row>
    <row r="128" spans="1:113" s="112" customFormat="1" x14ac:dyDescent="0.2">
      <c r="A128" s="30"/>
      <c r="B128" s="42"/>
      <c r="C128" s="51"/>
      <c r="D128" s="52"/>
      <c r="E128" s="51"/>
      <c r="F128" s="53"/>
      <c r="G128" s="103"/>
      <c r="H128" s="45"/>
      <c r="I128" s="104"/>
      <c r="J128" s="105"/>
      <c r="K128" s="48"/>
      <c r="L128" s="106"/>
      <c r="M128" s="104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/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111"/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</row>
    <row r="129" spans="1:113" s="112" customFormat="1" x14ac:dyDescent="0.2">
      <c r="A129" s="30"/>
      <c r="B129" s="42"/>
      <c r="C129" s="51"/>
      <c r="D129" s="52"/>
      <c r="E129" s="51"/>
      <c r="F129" s="53"/>
      <c r="G129" s="103"/>
      <c r="H129" s="45"/>
      <c r="I129" s="104"/>
      <c r="J129" s="105"/>
      <c r="K129" s="48"/>
      <c r="L129" s="106"/>
      <c r="M129" s="104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11"/>
      <c r="CO129" s="111"/>
      <c r="CP129" s="111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</row>
    <row r="130" spans="1:113" s="112" customFormat="1" x14ac:dyDescent="0.2">
      <c r="A130" s="30"/>
      <c r="B130" s="42"/>
      <c r="C130" s="51"/>
      <c r="D130" s="52"/>
      <c r="E130" s="51"/>
      <c r="F130" s="53"/>
      <c r="G130" s="103"/>
      <c r="H130" s="45"/>
      <c r="I130" s="104"/>
      <c r="J130" s="105"/>
      <c r="K130" s="48"/>
      <c r="L130" s="106"/>
      <c r="M130" s="104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11"/>
      <c r="CO130" s="111"/>
      <c r="CP130" s="111"/>
      <c r="CQ130" s="111"/>
      <c r="CR130" s="111"/>
      <c r="CS130" s="111"/>
      <c r="CT130" s="111"/>
      <c r="CU130" s="111"/>
      <c r="CV130" s="111"/>
      <c r="CW130" s="111"/>
      <c r="CX130" s="111"/>
      <c r="CY130" s="111"/>
      <c r="CZ130" s="111"/>
      <c r="DA130" s="111"/>
      <c r="DB130" s="111"/>
      <c r="DC130" s="111"/>
      <c r="DD130" s="111"/>
      <c r="DE130" s="111"/>
      <c r="DF130" s="111"/>
      <c r="DG130" s="111"/>
      <c r="DH130" s="111"/>
      <c r="DI130" s="111"/>
    </row>
    <row r="131" spans="1:113" s="112" customFormat="1" x14ac:dyDescent="0.2">
      <c r="A131" s="30"/>
      <c r="B131" s="42"/>
      <c r="C131" s="51"/>
      <c r="D131" s="52"/>
      <c r="E131" s="51"/>
      <c r="F131" s="53"/>
      <c r="G131" s="103"/>
      <c r="H131" s="45"/>
      <c r="I131" s="104"/>
      <c r="J131" s="105"/>
      <c r="K131" s="48"/>
      <c r="L131" s="106"/>
      <c r="M131" s="104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11"/>
      <c r="CO131" s="111"/>
      <c r="CP131" s="111"/>
      <c r="CQ131" s="111"/>
      <c r="CR131" s="111"/>
      <c r="CS131" s="111"/>
      <c r="CT131" s="111"/>
      <c r="CU131" s="111"/>
      <c r="CV131" s="111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</row>
    <row r="132" spans="1:113" s="112" customFormat="1" x14ac:dyDescent="0.2">
      <c r="A132" s="30"/>
      <c r="B132" s="42"/>
      <c r="C132" s="51"/>
      <c r="D132" s="52"/>
      <c r="E132" s="51"/>
      <c r="F132" s="53"/>
      <c r="G132" s="103"/>
      <c r="H132" s="45"/>
      <c r="I132" s="104"/>
      <c r="J132" s="105"/>
      <c r="K132" s="48"/>
      <c r="L132" s="106"/>
      <c r="M132" s="104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11"/>
      <c r="CO132" s="111"/>
      <c r="CP132" s="111"/>
      <c r="CQ132" s="111"/>
      <c r="CR132" s="111"/>
      <c r="CS132" s="111"/>
      <c r="CT132" s="111"/>
      <c r="CU132" s="111"/>
      <c r="CV132" s="111"/>
      <c r="CW132" s="111"/>
      <c r="CX132" s="111"/>
      <c r="CY132" s="111"/>
      <c r="CZ132" s="111"/>
      <c r="DA132" s="111"/>
      <c r="DB132" s="111"/>
      <c r="DC132" s="111"/>
      <c r="DD132" s="111"/>
      <c r="DE132" s="111"/>
      <c r="DF132" s="111"/>
      <c r="DG132" s="111"/>
      <c r="DH132" s="111"/>
      <c r="DI132" s="111"/>
    </row>
    <row r="133" spans="1:113" s="112" customFormat="1" x14ac:dyDescent="0.2">
      <c r="A133" s="30"/>
      <c r="B133" s="42"/>
      <c r="C133" s="51"/>
      <c r="D133" s="52"/>
      <c r="E133" s="51"/>
      <c r="F133" s="53"/>
      <c r="G133" s="103"/>
      <c r="H133" s="45"/>
      <c r="I133" s="104"/>
      <c r="J133" s="105"/>
      <c r="K133" s="48"/>
      <c r="L133" s="106"/>
      <c r="M133" s="104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11"/>
      <c r="CO133" s="111"/>
      <c r="CP133" s="111"/>
      <c r="CQ133" s="111"/>
      <c r="CR133" s="111"/>
      <c r="CS133" s="111"/>
      <c r="CT133" s="111"/>
      <c r="CU133" s="111"/>
      <c r="CV133" s="111"/>
      <c r="CW133" s="111"/>
      <c r="CX133" s="111"/>
      <c r="CY133" s="111"/>
      <c r="CZ133" s="111"/>
      <c r="DA133" s="111"/>
      <c r="DB133" s="111"/>
      <c r="DC133" s="111"/>
      <c r="DD133" s="111"/>
      <c r="DE133" s="111"/>
      <c r="DF133" s="111"/>
      <c r="DG133" s="111"/>
      <c r="DH133" s="111"/>
      <c r="DI133" s="111"/>
    </row>
    <row r="134" spans="1:113" s="112" customFormat="1" x14ac:dyDescent="0.2">
      <c r="A134" s="30"/>
      <c r="B134" s="42"/>
      <c r="C134" s="51"/>
      <c r="D134" s="52"/>
      <c r="E134" s="51"/>
      <c r="F134" s="53"/>
      <c r="G134" s="103"/>
      <c r="H134" s="45"/>
      <c r="I134" s="104"/>
      <c r="J134" s="105"/>
      <c r="K134" s="48"/>
      <c r="L134" s="106"/>
      <c r="M134" s="104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11"/>
      <c r="CO134" s="111"/>
      <c r="CP134" s="111"/>
      <c r="CQ134" s="111"/>
      <c r="CR134" s="111"/>
      <c r="CS134" s="111"/>
      <c r="CT134" s="111"/>
      <c r="CU134" s="111"/>
      <c r="CV134" s="111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1"/>
      <c r="DG134" s="111"/>
      <c r="DH134" s="111"/>
      <c r="DI134" s="111"/>
    </row>
    <row r="135" spans="1:113" s="112" customFormat="1" x14ac:dyDescent="0.2">
      <c r="A135" s="30"/>
      <c r="B135" s="42"/>
      <c r="C135" s="51"/>
      <c r="D135" s="52"/>
      <c r="E135" s="51"/>
      <c r="F135" s="53"/>
      <c r="G135" s="103"/>
      <c r="H135" s="45"/>
      <c r="I135" s="104"/>
      <c r="J135" s="105"/>
      <c r="K135" s="48"/>
      <c r="L135" s="106"/>
      <c r="M135" s="104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11"/>
      <c r="CO135" s="111"/>
      <c r="CP135" s="111"/>
      <c r="CQ135" s="111"/>
      <c r="CR135" s="111"/>
      <c r="CS135" s="111"/>
      <c r="CT135" s="111"/>
      <c r="CU135" s="111"/>
      <c r="CV135" s="111"/>
      <c r="CW135" s="111"/>
      <c r="CX135" s="111"/>
      <c r="CY135" s="111"/>
      <c r="CZ135" s="111"/>
      <c r="DA135" s="111"/>
      <c r="DB135" s="111"/>
      <c r="DC135" s="111"/>
      <c r="DD135" s="111"/>
      <c r="DE135" s="111"/>
      <c r="DF135" s="111"/>
      <c r="DG135" s="111"/>
      <c r="DH135" s="111"/>
      <c r="DI135" s="111"/>
    </row>
    <row r="136" spans="1:113" s="112" customFormat="1" x14ac:dyDescent="0.2">
      <c r="A136" s="30"/>
      <c r="B136" s="42"/>
      <c r="C136" s="51"/>
      <c r="D136" s="52"/>
      <c r="E136" s="51"/>
      <c r="F136" s="53"/>
      <c r="G136" s="103"/>
      <c r="H136" s="45"/>
      <c r="I136" s="104"/>
      <c r="J136" s="105"/>
      <c r="K136" s="48"/>
      <c r="L136" s="106"/>
      <c r="M136" s="104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1"/>
      <c r="AU136" s="111"/>
      <c r="AV136" s="111"/>
      <c r="AW136" s="111"/>
      <c r="AX136" s="111"/>
      <c r="AY136" s="111"/>
      <c r="AZ136" s="111"/>
      <c r="BA136" s="111"/>
      <c r="BB136" s="111"/>
      <c r="BC136" s="111"/>
      <c r="BD136" s="111"/>
      <c r="BE136" s="111"/>
      <c r="BF136" s="111"/>
      <c r="BG136" s="111"/>
      <c r="BH136" s="111"/>
      <c r="BI136" s="111"/>
      <c r="BJ136" s="111"/>
      <c r="BK136" s="111"/>
      <c r="BL136" s="111"/>
      <c r="BM136" s="111"/>
      <c r="BN136" s="111"/>
      <c r="BO136" s="111"/>
      <c r="BP136" s="111"/>
      <c r="BQ136" s="111"/>
      <c r="BR136" s="111"/>
      <c r="BS136" s="111"/>
      <c r="BT136" s="111"/>
      <c r="BU136" s="111"/>
      <c r="BV136" s="111"/>
      <c r="BW136" s="111"/>
      <c r="BX136" s="111"/>
      <c r="BY136" s="111"/>
      <c r="BZ136" s="111"/>
      <c r="CA136" s="111"/>
      <c r="CB136" s="111"/>
      <c r="CC136" s="111"/>
      <c r="CD136" s="111"/>
      <c r="CE136" s="111"/>
      <c r="CF136" s="111"/>
      <c r="CG136" s="111"/>
      <c r="CH136" s="111"/>
      <c r="CI136" s="111"/>
      <c r="CJ136" s="111"/>
      <c r="CK136" s="111"/>
      <c r="CL136" s="111"/>
      <c r="CM136" s="111"/>
      <c r="CN136" s="111"/>
      <c r="CO136" s="111"/>
      <c r="CP136" s="111"/>
      <c r="CQ136" s="111"/>
      <c r="CR136" s="111"/>
      <c r="CS136" s="111"/>
      <c r="CT136" s="111"/>
      <c r="CU136" s="111"/>
      <c r="CV136" s="111"/>
      <c r="CW136" s="111"/>
      <c r="CX136" s="111"/>
      <c r="CY136" s="111"/>
      <c r="CZ136" s="111"/>
      <c r="DA136" s="111"/>
      <c r="DB136" s="111"/>
      <c r="DC136" s="111"/>
      <c r="DD136" s="111"/>
      <c r="DE136" s="111"/>
      <c r="DF136" s="111"/>
      <c r="DG136" s="111"/>
      <c r="DH136" s="111"/>
      <c r="DI136" s="111"/>
    </row>
    <row r="137" spans="1:113" s="112" customFormat="1" x14ac:dyDescent="0.2">
      <c r="A137" s="30"/>
      <c r="B137" s="42"/>
      <c r="C137" s="51"/>
      <c r="D137" s="52"/>
      <c r="E137" s="51"/>
      <c r="F137" s="53"/>
      <c r="G137" s="103"/>
      <c r="H137" s="45"/>
      <c r="I137" s="104"/>
      <c r="J137" s="105"/>
      <c r="K137" s="48"/>
      <c r="L137" s="106"/>
      <c r="M137" s="104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  <c r="BY137" s="111"/>
      <c r="BZ137" s="111"/>
      <c r="CA137" s="111"/>
      <c r="CB137" s="111"/>
      <c r="CC137" s="111"/>
      <c r="CD137" s="111"/>
      <c r="CE137" s="111"/>
      <c r="CF137" s="111"/>
      <c r="CG137" s="111"/>
      <c r="CH137" s="111"/>
      <c r="CI137" s="111"/>
      <c r="CJ137" s="111"/>
      <c r="CK137" s="111"/>
      <c r="CL137" s="111"/>
      <c r="CM137" s="111"/>
      <c r="CN137" s="111"/>
      <c r="CO137" s="111"/>
      <c r="CP137" s="111"/>
      <c r="CQ137" s="111"/>
      <c r="CR137" s="111"/>
      <c r="CS137" s="111"/>
      <c r="CT137" s="111"/>
      <c r="CU137" s="111"/>
      <c r="CV137" s="111"/>
      <c r="CW137" s="111"/>
      <c r="CX137" s="111"/>
      <c r="CY137" s="111"/>
      <c r="CZ137" s="111"/>
      <c r="DA137" s="111"/>
      <c r="DB137" s="111"/>
      <c r="DC137" s="111"/>
      <c r="DD137" s="111"/>
      <c r="DE137" s="111"/>
      <c r="DF137" s="111"/>
      <c r="DG137" s="111"/>
      <c r="DH137" s="111"/>
      <c r="DI137" s="111"/>
    </row>
    <row r="138" spans="1:113" s="112" customFormat="1" x14ac:dyDescent="0.2">
      <c r="A138" s="30"/>
      <c r="B138" s="42"/>
      <c r="C138" s="51"/>
      <c r="D138" s="52"/>
      <c r="E138" s="51"/>
      <c r="F138" s="53"/>
      <c r="G138" s="103"/>
      <c r="H138" s="45"/>
      <c r="I138" s="104"/>
      <c r="J138" s="105"/>
      <c r="K138" s="48"/>
      <c r="L138" s="106"/>
      <c r="M138" s="104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111"/>
      <c r="AM138" s="111"/>
      <c r="AN138" s="111"/>
      <c r="AO138" s="111"/>
      <c r="AP138" s="111"/>
      <c r="AQ138" s="111"/>
      <c r="AR138" s="111"/>
      <c r="AS138" s="111"/>
      <c r="AT138" s="111"/>
      <c r="AU138" s="111"/>
      <c r="AV138" s="111"/>
      <c r="AW138" s="111"/>
      <c r="AX138" s="111"/>
      <c r="AY138" s="111"/>
      <c r="AZ138" s="111"/>
      <c r="BA138" s="111"/>
      <c r="BB138" s="111"/>
      <c r="BC138" s="111"/>
      <c r="BD138" s="111"/>
      <c r="BE138" s="111"/>
      <c r="BF138" s="111"/>
      <c r="BG138" s="111"/>
      <c r="BH138" s="111"/>
      <c r="BI138" s="111"/>
      <c r="BJ138" s="111"/>
      <c r="BK138" s="111"/>
      <c r="BL138" s="111"/>
      <c r="BM138" s="111"/>
      <c r="BN138" s="111"/>
      <c r="BO138" s="111"/>
      <c r="BP138" s="111"/>
      <c r="BQ138" s="111"/>
      <c r="BR138" s="111"/>
      <c r="BS138" s="111"/>
      <c r="BT138" s="111"/>
      <c r="BU138" s="111"/>
      <c r="BV138" s="111"/>
      <c r="BW138" s="111"/>
      <c r="BX138" s="111"/>
      <c r="BY138" s="111"/>
      <c r="BZ138" s="111"/>
      <c r="CA138" s="111"/>
      <c r="CB138" s="111"/>
      <c r="CC138" s="111"/>
      <c r="CD138" s="111"/>
      <c r="CE138" s="111"/>
      <c r="CF138" s="111"/>
      <c r="CG138" s="111"/>
      <c r="CH138" s="111"/>
      <c r="CI138" s="111"/>
      <c r="CJ138" s="111"/>
      <c r="CK138" s="111"/>
      <c r="CL138" s="111"/>
      <c r="CM138" s="111"/>
      <c r="CN138" s="111"/>
      <c r="CO138" s="111"/>
      <c r="CP138" s="111"/>
      <c r="CQ138" s="111"/>
      <c r="CR138" s="111"/>
      <c r="CS138" s="111"/>
      <c r="CT138" s="111"/>
      <c r="CU138" s="111"/>
      <c r="CV138" s="111"/>
      <c r="CW138" s="111"/>
      <c r="CX138" s="111"/>
      <c r="CY138" s="111"/>
      <c r="CZ138" s="111"/>
      <c r="DA138" s="111"/>
      <c r="DB138" s="111"/>
      <c r="DC138" s="111"/>
      <c r="DD138" s="111"/>
      <c r="DE138" s="111"/>
      <c r="DF138" s="111"/>
      <c r="DG138" s="111"/>
      <c r="DH138" s="111"/>
      <c r="DI138" s="111"/>
    </row>
    <row r="139" spans="1:113" s="112" customFormat="1" x14ac:dyDescent="0.2">
      <c r="A139" s="30"/>
      <c r="B139" s="42"/>
      <c r="C139" s="51"/>
      <c r="D139" s="52"/>
      <c r="E139" s="51"/>
      <c r="F139" s="53"/>
      <c r="G139" s="103"/>
      <c r="H139" s="45"/>
      <c r="I139" s="104"/>
      <c r="J139" s="105"/>
      <c r="K139" s="48"/>
      <c r="L139" s="106"/>
      <c r="M139" s="104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111"/>
      <c r="AM139" s="111"/>
      <c r="AN139" s="111"/>
      <c r="AO139" s="111"/>
      <c r="AP139" s="111"/>
      <c r="AQ139" s="111"/>
      <c r="AR139" s="111"/>
      <c r="AS139" s="111"/>
      <c r="AT139" s="111"/>
      <c r="AU139" s="111"/>
      <c r="AV139" s="111"/>
      <c r="AW139" s="111"/>
      <c r="AX139" s="111"/>
      <c r="AY139" s="111"/>
      <c r="AZ139" s="111"/>
      <c r="BA139" s="111"/>
      <c r="BB139" s="111"/>
      <c r="BC139" s="111"/>
      <c r="BD139" s="111"/>
      <c r="BE139" s="111"/>
      <c r="BF139" s="111"/>
      <c r="BG139" s="111"/>
      <c r="BH139" s="111"/>
      <c r="BI139" s="111"/>
      <c r="BJ139" s="111"/>
      <c r="BK139" s="111"/>
      <c r="BL139" s="111"/>
      <c r="BM139" s="111"/>
      <c r="BN139" s="111"/>
      <c r="BO139" s="111"/>
      <c r="BP139" s="111"/>
      <c r="BQ139" s="111"/>
      <c r="BR139" s="111"/>
      <c r="BS139" s="111"/>
      <c r="BT139" s="111"/>
      <c r="BU139" s="111"/>
      <c r="BV139" s="111"/>
      <c r="BW139" s="111"/>
      <c r="BX139" s="111"/>
      <c r="BY139" s="111"/>
      <c r="BZ139" s="111"/>
      <c r="CA139" s="111"/>
      <c r="CB139" s="111"/>
      <c r="CC139" s="111"/>
      <c r="CD139" s="111"/>
      <c r="CE139" s="111"/>
      <c r="CF139" s="111"/>
      <c r="CG139" s="111"/>
      <c r="CH139" s="111"/>
      <c r="CI139" s="111"/>
      <c r="CJ139" s="111"/>
      <c r="CK139" s="111"/>
      <c r="CL139" s="111"/>
      <c r="CM139" s="111"/>
      <c r="CN139" s="111"/>
      <c r="CO139" s="111"/>
      <c r="CP139" s="111"/>
      <c r="CQ139" s="111"/>
      <c r="CR139" s="111"/>
      <c r="CS139" s="111"/>
      <c r="CT139" s="111"/>
      <c r="CU139" s="111"/>
      <c r="CV139" s="111"/>
      <c r="CW139" s="111"/>
      <c r="CX139" s="111"/>
      <c r="CY139" s="111"/>
      <c r="CZ139" s="111"/>
      <c r="DA139" s="111"/>
      <c r="DB139" s="111"/>
      <c r="DC139" s="111"/>
      <c r="DD139" s="111"/>
      <c r="DE139" s="111"/>
      <c r="DF139" s="111"/>
      <c r="DG139" s="111"/>
      <c r="DH139" s="111"/>
      <c r="DI139" s="111"/>
    </row>
    <row r="140" spans="1:113" s="112" customFormat="1" x14ac:dyDescent="0.2">
      <c r="A140" s="30"/>
      <c r="B140" s="42"/>
      <c r="C140" s="51"/>
      <c r="D140" s="52"/>
      <c r="E140" s="51"/>
      <c r="F140" s="53"/>
      <c r="G140" s="103"/>
      <c r="H140" s="45"/>
      <c r="I140" s="104"/>
      <c r="J140" s="105"/>
      <c r="K140" s="48"/>
      <c r="L140" s="106"/>
      <c r="M140" s="104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11"/>
      <c r="CO140" s="111"/>
      <c r="CP140" s="111"/>
      <c r="CQ140" s="111"/>
      <c r="CR140" s="111"/>
      <c r="CS140" s="111"/>
      <c r="CT140" s="111"/>
      <c r="CU140" s="111"/>
      <c r="CV140" s="111"/>
      <c r="CW140" s="111"/>
      <c r="CX140" s="111"/>
      <c r="CY140" s="111"/>
      <c r="CZ140" s="111"/>
      <c r="DA140" s="111"/>
      <c r="DB140" s="111"/>
      <c r="DC140" s="111"/>
      <c r="DD140" s="111"/>
      <c r="DE140" s="111"/>
      <c r="DF140" s="111"/>
      <c r="DG140" s="111"/>
      <c r="DH140" s="111"/>
      <c r="DI140" s="111"/>
    </row>
    <row r="141" spans="1:113" s="112" customFormat="1" x14ac:dyDescent="0.2">
      <c r="A141" s="30"/>
      <c r="B141" s="42"/>
      <c r="C141" s="51"/>
      <c r="D141" s="52"/>
      <c r="E141" s="51"/>
      <c r="F141" s="53"/>
      <c r="G141" s="103"/>
      <c r="H141" s="45"/>
      <c r="I141" s="104"/>
      <c r="J141" s="105"/>
      <c r="K141" s="48"/>
      <c r="L141" s="106"/>
      <c r="M141" s="104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11"/>
      <c r="CO141" s="111"/>
      <c r="CP141" s="111"/>
      <c r="CQ141" s="111"/>
      <c r="CR141" s="111"/>
      <c r="CS141" s="111"/>
      <c r="CT141" s="111"/>
      <c r="CU141" s="111"/>
      <c r="CV141" s="111"/>
      <c r="CW141" s="111"/>
      <c r="CX141" s="111"/>
      <c r="CY141" s="111"/>
      <c r="CZ141" s="111"/>
      <c r="DA141" s="111"/>
      <c r="DB141" s="111"/>
      <c r="DC141" s="111"/>
      <c r="DD141" s="111"/>
      <c r="DE141" s="111"/>
      <c r="DF141" s="111"/>
      <c r="DG141" s="111"/>
      <c r="DH141" s="111"/>
      <c r="DI141" s="111"/>
    </row>
    <row r="142" spans="1:113" s="112" customFormat="1" x14ac:dyDescent="0.2">
      <c r="A142" s="30"/>
      <c r="B142" s="42"/>
      <c r="C142" s="51"/>
      <c r="D142" s="52"/>
      <c r="E142" s="51"/>
      <c r="F142" s="53"/>
      <c r="G142" s="103"/>
      <c r="H142" s="45"/>
      <c r="I142" s="104"/>
      <c r="J142" s="105"/>
      <c r="K142" s="48"/>
      <c r="L142" s="106"/>
      <c r="M142" s="104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</row>
    <row r="143" spans="1:113" s="112" customFormat="1" x14ac:dyDescent="0.2">
      <c r="A143" s="30"/>
      <c r="B143" s="42"/>
      <c r="C143" s="51"/>
      <c r="D143" s="52"/>
      <c r="E143" s="51"/>
      <c r="F143" s="53"/>
      <c r="G143" s="103"/>
      <c r="H143" s="45"/>
      <c r="I143" s="104"/>
      <c r="J143" s="105"/>
      <c r="K143" s="48"/>
      <c r="L143" s="106"/>
      <c r="M143" s="104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</row>
    <row r="144" spans="1:113" s="112" customFormat="1" x14ac:dyDescent="0.2">
      <c r="A144" s="30"/>
      <c r="B144" s="42"/>
      <c r="C144" s="51"/>
      <c r="D144" s="52"/>
      <c r="E144" s="51"/>
      <c r="F144" s="53"/>
      <c r="G144" s="103"/>
      <c r="H144" s="45"/>
      <c r="I144" s="104"/>
      <c r="J144" s="105"/>
      <c r="K144" s="48"/>
      <c r="L144" s="106"/>
      <c r="M144" s="104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</row>
    <row r="145" spans="1:113" s="112" customFormat="1" x14ac:dyDescent="0.2">
      <c r="A145" s="30"/>
      <c r="B145" s="42"/>
      <c r="C145" s="51"/>
      <c r="D145" s="52"/>
      <c r="E145" s="51"/>
      <c r="F145" s="53"/>
      <c r="G145" s="103"/>
      <c r="H145" s="45"/>
      <c r="I145" s="104"/>
      <c r="J145" s="105"/>
      <c r="K145" s="48"/>
      <c r="L145" s="106"/>
      <c r="M145" s="104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</row>
    <row r="146" spans="1:113" s="112" customFormat="1" x14ac:dyDescent="0.2">
      <c r="A146" s="30"/>
      <c r="B146" s="42"/>
      <c r="C146" s="51"/>
      <c r="D146" s="52"/>
      <c r="E146" s="51"/>
      <c r="F146" s="53"/>
      <c r="G146" s="103"/>
      <c r="H146" s="45"/>
      <c r="I146" s="104"/>
      <c r="J146" s="105"/>
      <c r="K146" s="48"/>
      <c r="L146" s="106"/>
      <c r="M146" s="104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</row>
    <row r="147" spans="1:113" s="112" customFormat="1" x14ac:dyDescent="0.2">
      <c r="A147" s="30"/>
      <c r="B147" s="42"/>
      <c r="C147" s="51"/>
      <c r="D147" s="52"/>
      <c r="E147" s="51"/>
      <c r="F147" s="53"/>
      <c r="G147" s="103"/>
      <c r="H147" s="45"/>
      <c r="I147" s="104"/>
      <c r="J147" s="105"/>
      <c r="K147" s="48"/>
      <c r="L147" s="106"/>
      <c r="M147" s="104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</row>
    <row r="148" spans="1:113" s="112" customFormat="1" x14ac:dyDescent="0.2">
      <c r="A148" s="30"/>
      <c r="B148" s="42"/>
      <c r="C148" s="51"/>
      <c r="D148" s="52"/>
      <c r="E148" s="51"/>
      <c r="F148" s="53"/>
      <c r="G148" s="103"/>
      <c r="H148" s="45"/>
      <c r="I148" s="104"/>
      <c r="J148" s="105"/>
      <c r="K148" s="48"/>
      <c r="L148" s="106"/>
      <c r="M148" s="104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</row>
    <row r="149" spans="1:113" s="112" customFormat="1" x14ac:dyDescent="0.2">
      <c r="A149" s="30"/>
      <c r="B149" s="42"/>
      <c r="C149" s="51"/>
      <c r="D149" s="52"/>
      <c r="E149" s="51"/>
      <c r="F149" s="53"/>
      <c r="G149" s="103"/>
      <c r="H149" s="45"/>
      <c r="I149" s="104"/>
      <c r="J149" s="105"/>
      <c r="K149" s="48"/>
      <c r="L149" s="106"/>
      <c r="M149" s="104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</row>
    <row r="150" spans="1:113" s="112" customFormat="1" x14ac:dyDescent="0.2">
      <c r="A150" s="30"/>
      <c r="B150" s="42"/>
      <c r="C150" s="51"/>
      <c r="D150" s="52"/>
      <c r="E150" s="51"/>
      <c r="F150" s="53"/>
      <c r="G150" s="103"/>
      <c r="H150" s="45"/>
      <c r="I150" s="104"/>
      <c r="J150" s="105"/>
      <c r="K150" s="48"/>
      <c r="L150" s="106"/>
      <c r="M150" s="104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</row>
    <row r="151" spans="1:113" s="112" customFormat="1" x14ac:dyDescent="0.2">
      <c r="A151" s="30"/>
      <c r="B151" s="42"/>
      <c r="C151" s="51"/>
      <c r="D151" s="52"/>
      <c r="E151" s="51"/>
      <c r="F151" s="53"/>
      <c r="G151" s="103"/>
      <c r="H151" s="45"/>
      <c r="I151" s="104"/>
      <c r="J151" s="105"/>
      <c r="K151" s="48"/>
      <c r="L151" s="106"/>
      <c r="M151" s="104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</row>
    <row r="152" spans="1:113" s="112" customFormat="1" x14ac:dyDescent="0.2">
      <c r="A152" s="30"/>
      <c r="B152" s="42"/>
      <c r="C152" s="51"/>
      <c r="D152" s="52"/>
      <c r="E152" s="51"/>
      <c r="F152" s="53"/>
      <c r="G152" s="103"/>
      <c r="H152" s="45"/>
      <c r="I152" s="104"/>
      <c r="J152" s="105"/>
      <c r="K152" s="48"/>
      <c r="L152" s="106"/>
      <c r="M152" s="104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</row>
    <row r="153" spans="1:113" s="112" customFormat="1" x14ac:dyDescent="0.2">
      <c r="A153" s="30"/>
      <c r="B153" s="42"/>
      <c r="C153" s="51"/>
      <c r="D153" s="52"/>
      <c r="E153" s="51"/>
      <c r="F153" s="53"/>
      <c r="G153" s="103"/>
      <c r="H153" s="45"/>
      <c r="I153" s="104"/>
      <c r="J153" s="105"/>
      <c r="K153" s="48"/>
      <c r="L153" s="106"/>
      <c r="M153" s="104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</row>
    <row r="154" spans="1:113" s="112" customFormat="1" x14ac:dyDescent="0.2">
      <c r="A154" s="30"/>
      <c r="B154" s="42"/>
      <c r="C154" s="51"/>
      <c r="D154" s="52"/>
      <c r="E154" s="51"/>
      <c r="F154" s="53"/>
      <c r="G154" s="103"/>
      <c r="H154" s="45"/>
      <c r="I154" s="104"/>
      <c r="J154" s="105"/>
      <c r="K154" s="48"/>
      <c r="L154" s="106"/>
      <c r="M154" s="104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</row>
    <row r="155" spans="1:113" s="112" customFormat="1" x14ac:dyDescent="0.2">
      <c r="A155" s="30"/>
      <c r="B155" s="42"/>
      <c r="C155" s="51"/>
      <c r="D155" s="52"/>
      <c r="E155" s="51"/>
      <c r="F155" s="53"/>
      <c r="G155" s="103"/>
      <c r="H155" s="45"/>
      <c r="I155" s="104"/>
      <c r="J155" s="105"/>
      <c r="K155" s="48"/>
      <c r="L155" s="106"/>
      <c r="M155" s="104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/>
      <c r="BA155" s="111"/>
      <c r="BB155" s="111"/>
      <c r="BC155" s="111"/>
      <c r="BD155" s="111"/>
      <c r="BE155" s="111"/>
      <c r="BF155" s="111"/>
      <c r="BG155" s="111"/>
      <c r="BH155" s="111"/>
      <c r="BI155" s="111"/>
      <c r="BJ155" s="111"/>
      <c r="BK155" s="111"/>
      <c r="BL155" s="111"/>
      <c r="BM155" s="111"/>
      <c r="BN155" s="111"/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</row>
    <row r="156" spans="1:113" s="112" customFormat="1" x14ac:dyDescent="0.2">
      <c r="A156" s="30"/>
      <c r="B156" s="42"/>
      <c r="C156" s="51"/>
      <c r="D156" s="52"/>
      <c r="E156" s="51"/>
      <c r="F156" s="53"/>
      <c r="G156" s="103"/>
      <c r="H156" s="45"/>
      <c r="I156" s="104"/>
      <c r="J156" s="105"/>
      <c r="K156" s="48"/>
      <c r="L156" s="106"/>
      <c r="M156" s="104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  <c r="BH156" s="111"/>
      <c r="BI156" s="111"/>
      <c r="BJ156" s="111"/>
      <c r="BK156" s="111"/>
      <c r="BL156" s="111"/>
      <c r="BM156" s="111"/>
      <c r="BN156" s="111"/>
      <c r="BO156" s="111"/>
      <c r="BP156" s="111"/>
      <c r="BQ156" s="111"/>
      <c r="BR156" s="111"/>
      <c r="BS156" s="111"/>
      <c r="BT156" s="111"/>
      <c r="BU156" s="111"/>
      <c r="BV156" s="111"/>
      <c r="BW156" s="111"/>
      <c r="BX156" s="111"/>
      <c r="BY156" s="111"/>
      <c r="BZ156" s="111"/>
      <c r="CA156" s="111"/>
      <c r="CB156" s="111"/>
      <c r="CC156" s="111"/>
      <c r="CD156" s="111"/>
      <c r="CE156" s="111"/>
      <c r="CF156" s="111"/>
      <c r="CG156" s="111"/>
      <c r="CH156" s="111"/>
      <c r="CI156" s="111"/>
      <c r="CJ156" s="111"/>
      <c r="CK156" s="111"/>
      <c r="CL156" s="111"/>
      <c r="CM156" s="111"/>
      <c r="CN156" s="111"/>
      <c r="CO156" s="111"/>
      <c r="CP156" s="111"/>
      <c r="CQ156" s="111"/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</row>
    <row r="157" spans="1:113" s="112" customFormat="1" x14ac:dyDescent="0.2">
      <c r="A157" s="30"/>
      <c r="B157" s="42"/>
      <c r="C157" s="51"/>
      <c r="D157" s="52"/>
      <c r="E157" s="51"/>
      <c r="F157" s="53"/>
      <c r="G157" s="103"/>
      <c r="H157" s="45"/>
      <c r="I157" s="104"/>
      <c r="J157" s="105"/>
      <c r="K157" s="48"/>
      <c r="L157" s="106"/>
      <c r="M157" s="104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11"/>
      <c r="CO157" s="111"/>
      <c r="CP157" s="111"/>
      <c r="CQ157" s="111"/>
      <c r="CR157" s="111"/>
      <c r="CS157" s="111"/>
      <c r="CT157" s="111"/>
      <c r="CU157" s="111"/>
      <c r="CV157" s="111"/>
      <c r="CW157" s="111"/>
      <c r="CX157" s="111"/>
      <c r="CY157" s="111"/>
      <c r="CZ157" s="111"/>
      <c r="DA157" s="111"/>
      <c r="DB157" s="111"/>
      <c r="DC157" s="111"/>
      <c r="DD157" s="111"/>
      <c r="DE157" s="111"/>
      <c r="DF157" s="111"/>
      <c r="DG157" s="111"/>
      <c r="DH157" s="111"/>
      <c r="DI157" s="111"/>
    </row>
    <row r="158" spans="1:113" s="112" customFormat="1" x14ac:dyDescent="0.2">
      <c r="A158" s="30"/>
      <c r="B158" s="42"/>
      <c r="C158" s="51"/>
      <c r="D158" s="52"/>
      <c r="E158" s="51"/>
      <c r="F158" s="53"/>
      <c r="G158" s="103"/>
      <c r="H158" s="45"/>
      <c r="I158" s="104"/>
      <c r="J158" s="105"/>
      <c r="K158" s="48"/>
      <c r="L158" s="106"/>
      <c r="M158" s="104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/>
      <c r="BB158" s="111"/>
      <c r="BC158" s="111"/>
      <c r="BD158" s="111"/>
      <c r="BE158" s="111"/>
      <c r="BF158" s="111"/>
      <c r="BG158" s="111"/>
      <c r="BH158" s="111"/>
      <c r="BI158" s="111"/>
      <c r="BJ158" s="111"/>
      <c r="BK158" s="111"/>
      <c r="BL158" s="111"/>
      <c r="BM158" s="111"/>
      <c r="BN158" s="111"/>
      <c r="BO158" s="111"/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1"/>
      <c r="CC158" s="111"/>
      <c r="CD158" s="111"/>
      <c r="CE158" s="111"/>
      <c r="CF158" s="111"/>
      <c r="CG158" s="111"/>
      <c r="CH158" s="111"/>
      <c r="CI158" s="111"/>
      <c r="CJ158" s="111"/>
      <c r="CK158" s="111"/>
      <c r="CL158" s="111"/>
      <c r="CM158" s="111"/>
      <c r="CN158" s="111"/>
      <c r="CO158" s="111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</row>
    <row r="159" spans="1:113" s="112" customFormat="1" x14ac:dyDescent="0.2">
      <c r="A159" s="30"/>
      <c r="B159" s="42"/>
      <c r="C159" s="51"/>
      <c r="D159" s="52"/>
      <c r="E159" s="51"/>
      <c r="F159" s="53"/>
      <c r="G159" s="103"/>
      <c r="H159" s="45"/>
      <c r="I159" s="104"/>
      <c r="J159" s="105"/>
      <c r="K159" s="48"/>
      <c r="L159" s="106"/>
      <c r="M159" s="104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11"/>
      <c r="CO159" s="111"/>
      <c r="CP159" s="111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</row>
    <row r="160" spans="1:113" s="112" customFormat="1" x14ac:dyDescent="0.2">
      <c r="A160" s="30"/>
      <c r="B160" s="42"/>
      <c r="C160" s="51"/>
      <c r="D160" s="52"/>
      <c r="E160" s="51"/>
      <c r="F160" s="53"/>
      <c r="G160" s="103"/>
      <c r="H160" s="45"/>
      <c r="I160" s="104"/>
      <c r="J160" s="105"/>
      <c r="K160" s="48"/>
      <c r="L160" s="106"/>
      <c r="M160" s="104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</row>
    <row r="161" spans="1:113" s="112" customFormat="1" x14ac:dyDescent="0.2">
      <c r="A161" s="30"/>
      <c r="B161" s="42"/>
      <c r="C161" s="51"/>
      <c r="D161" s="52"/>
      <c r="E161" s="51"/>
      <c r="F161" s="53"/>
      <c r="G161" s="103"/>
      <c r="H161" s="45"/>
      <c r="I161" s="104"/>
      <c r="J161" s="105"/>
      <c r="K161" s="48"/>
      <c r="L161" s="106"/>
      <c r="M161" s="104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/>
      <c r="BA161" s="111"/>
      <c r="BB161" s="111"/>
      <c r="BC161" s="111"/>
      <c r="BD161" s="111"/>
      <c r="BE161" s="111"/>
      <c r="BF161" s="111"/>
      <c r="BG161" s="111"/>
      <c r="BH161" s="111"/>
      <c r="BI161" s="111"/>
      <c r="BJ161" s="111"/>
      <c r="BK161" s="111"/>
      <c r="BL161" s="111"/>
      <c r="BM161" s="111"/>
      <c r="BN161" s="111"/>
      <c r="BO161" s="111"/>
      <c r="BP161" s="111"/>
      <c r="BQ161" s="111"/>
      <c r="BR161" s="111"/>
      <c r="BS161" s="111"/>
      <c r="BT161" s="111"/>
      <c r="BU161" s="111"/>
      <c r="BV161" s="111"/>
      <c r="BW161" s="111"/>
      <c r="BX161" s="111"/>
      <c r="BY161" s="111"/>
      <c r="BZ161" s="111"/>
      <c r="CA161" s="111"/>
      <c r="CB161" s="111"/>
      <c r="CC161" s="111"/>
      <c r="CD161" s="111"/>
      <c r="CE161" s="111"/>
      <c r="CF161" s="111"/>
      <c r="CG161" s="111"/>
      <c r="CH161" s="111"/>
      <c r="CI161" s="111"/>
      <c r="CJ161" s="111"/>
      <c r="CK161" s="111"/>
      <c r="CL161" s="111"/>
      <c r="CM161" s="111"/>
      <c r="CN161" s="111"/>
      <c r="CO161" s="111"/>
      <c r="CP161" s="111"/>
      <c r="CQ161" s="111"/>
      <c r="CR161" s="111"/>
      <c r="CS161" s="111"/>
      <c r="CT161" s="111"/>
      <c r="CU161" s="111"/>
      <c r="CV161" s="111"/>
      <c r="CW161" s="111"/>
      <c r="CX161" s="111"/>
      <c r="CY161" s="111"/>
      <c r="CZ161" s="111"/>
      <c r="DA161" s="111"/>
      <c r="DB161" s="111"/>
      <c r="DC161" s="111"/>
      <c r="DD161" s="111"/>
      <c r="DE161" s="111"/>
      <c r="DF161" s="111"/>
      <c r="DG161" s="111"/>
      <c r="DH161" s="111"/>
      <c r="DI161" s="111"/>
    </row>
    <row r="162" spans="1:113" s="112" customFormat="1" x14ac:dyDescent="0.2">
      <c r="A162" s="30"/>
      <c r="B162" s="42"/>
      <c r="C162" s="51"/>
      <c r="D162" s="52"/>
      <c r="E162" s="51"/>
      <c r="F162" s="53"/>
      <c r="G162" s="103"/>
      <c r="H162" s="45"/>
      <c r="I162" s="104"/>
      <c r="J162" s="105"/>
      <c r="K162" s="48"/>
      <c r="L162" s="106"/>
      <c r="M162" s="104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111"/>
      <c r="AO162" s="111"/>
      <c r="AP162" s="111"/>
      <c r="AQ162" s="111"/>
      <c r="AR162" s="111"/>
      <c r="AS162" s="111"/>
      <c r="AT162" s="111"/>
      <c r="AU162" s="111"/>
      <c r="AV162" s="111"/>
      <c r="AW162" s="111"/>
      <c r="AX162" s="111"/>
      <c r="AY162" s="111"/>
      <c r="AZ162" s="111"/>
      <c r="BA162" s="111"/>
      <c r="BB162" s="111"/>
      <c r="BC162" s="111"/>
      <c r="BD162" s="111"/>
      <c r="BE162" s="111"/>
      <c r="BF162" s="111"/>
      <c r="BG162" s="111"/>
      <c r="BH162" s="111"/>
      <c r="BI162" s="111"/>
      <c r="BJ162" s="111"/>
      <c r="BK162" s="111"/>
      <c r="BL162" s="111"/>
      <c r="BM162" s="111"/>
      <c r="BN162" s="111"/>
      <c r="BO162" s="111"/>
      <c r="BP162" s="111"/>
      <c r="BQ162" s="111"/>
      <c r="BR162" s="111"/>
      <c r="BS162" s="111"/>
      <c r="BT162" s="111"/>
      <c r="BU162" s="111"/>
      <c r="BV162" s="111"/>
      <c r="BW162" s="111"/>
      <c r="BX162" s="111"/>
      <c r="BY162" s="111"/>
      <c r="BZ162" s="111"/>
      <c r="CA162" s="111"/>
      <c r="CB162" s="111"/>
      <c r="CC162" s="111"/>
      <c r="CD162" s="111"/>
      <c r="CE162" s="111"/>
      <c r="CF162" s="111"/>
      <c r="CG162" s="111"/>
      <c r="CH162" s="111"/>
      <c r="CI162" s="111"/>
      <c r="CJ162" s="111"/>
      <c r="CK162" s="111"/>
      <c r="CL162" s="111"/>
      <c r="CM162" s="111"/>
      <c r="CN162" s="111"/>
      <c r="CO162" s="111"/>
      <c r="CP162" s="111"/>
      <c r="CQ162" s="111"/>
      <c r="CR162" s="111"/>
      <c r="CS162" s="111"/>
      <c r="CT162" s="111"/>
      <c r="CU162" s="111"/>
      <c r="CV162" s="111"/>
      <c r="CW162" s="111"/>
      <c r="CX162" s="111"/>
      <c r="CY162" s="111"/>
      <c r="CZ162" s="111"/>
      <c r="DA162" s="111"/>
      <c r="DB162" s="111"/>
      <c r="DC162" s="111"/>
      <c r="DD162" s="111"/>
      <c r="DE162" s="111"/>
      <c r="DF162" s="111"/>
      <c r="DG162" s="111"/>
      <c r="DH162" s="111"/>
      <c r="DI162" s="111"/>
    </row>
    <row r="163" spans="1:113" s="112" customFormat="1" x14ac:dyDescent="0.2">
      <c r="A163" s="30"/>
      <c r="B163" s="42"/>
      <c r="C163" s="51"/>
      <c r="D163" s="52"/>
      <c r="E163" s="51"/>
      <c r="F163" s="53"/>
      <c r="G163" s="103"/>
      <c r="H163" s="45"/>
      <c r="I163" s="104"/>
      <c r="J163" s="105"/>
      <c r="K163" s="48"/>
      <c r="L163" s="106"/>
      <c r="M163" s="104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11"/>
      <c r="CO163" s="111"/>
      <c r="CP163" s="111"/>
      <c r="CQ163" s="111"/>
      <c r="CR163" s="111"/>
      <c r="CS163" s="111"/>
      <c r="CT163" s="111"/>
      <c r="CU163" s="111"/>
      <c r="CV163" s="111"/>
      <c r="CW163" s="111"/>
      <c r="CX163" s="111"/>
      <c r="CY163" s="111"/>
      <c r="CZ163" s="111"/>
      <c r="DA163" s="111"/>
      <c r="DB163" s="111"/>
      <c r="DC163" s="111"/>
      <c r="DD163" s="111"/>
      <c r="DE163" s="111"/>
      <c r="DF163" s="111"/>
      <c r="DG163" s="111"/>
      <c r="DH163" s="111"/>
      <c r="DI163" s="111"/>
    </row>
    <row r="164" spans="1:113" s="112" customFormat="1" x14ac:dyDescent="0.2">
      <c r="A164" s="30"/>
      <c r="B164" s="42"/>
      <c r="C164" s="51"/>
      <c r="D164" s="52"/>
      <c r="E164" s="51"/>
      <c r="F164" s="53"/>
      <c r="G164" s="103"/>
      <c r="H164" s="45"/>
      <c r="I164" s="104"/>
      <c r="J164" s="105"/>
      <c r="K164" s="48"/>
      <c r="L164" s="106"/>
      <c r="M164" s="104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11"/>
      <c r="CO164" s="111"/>
      <c r="CP164" s="111"/>
      <c r="CQ164" s="111"/>
      <c r="CR164" s="111"/>
      <c r="CS164" s="111"/>
      <c r="CT164" s="111"/>
      <c r="CU164" s="111"/>
      <c r="CV164" s="111"/>
      <c r="CW164" s="111"/>
      <c r="CX164" s="111"/>
      <c r="CY164" s="111"/>
      <c r="CZ164" s="111"/>
      <c r="DA164" s="111"/>
      <c r="DB164" s="111"/>
      <c r="DC164" s="111"/>
      <c r="DD164" s="111"/>
      <c r="DE164" s="111"/>
      <c r="DF164" s="111"/>
      <c r="DG164" s="111"/>
      <c r="DH164" s="111"/>
      <c r="DI164" s="111"/>
    </row>
    <row r="165" spans="1:113" s="112" customFormat="1" x14ac:dyDescent="0.2">
      <c r="A165" s="30"/>
      <c r="B165" s="42"/>
      <c r="C165" s="51"/>
      <c r="D165" s="52"/>
      <c r="E165" s="51"/>
      <c r="F165" s="53"/>
      <c r="G165" s="103"/>
      <c r="H165" s="45"/>
      <c r="I165" s="104"/>
      <c r="J165" s="105"/>
      <c r="K165" s="48"/>
      <c r="L165" s="106"/>
      <c r="M165" s="104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11"/>
      <c r="CO165" s="111"/>
      <c r="CP165" s="111"/>
      <c r="CQ165" s="111"/>
      <c r="CR165" s="111"/>
      <c r="CS165" s="111"/>
      <c r="CT165" s="111"/>
      <c r="CU165" s="111"/>
      <c r="CV165" s="111"/>
      <c r="CW165" s="111"/>
      <c r="CX165" s="111"/>
      <c r="CY165" s="111"/>
      <c r="CZ165" s="111"/>
      <c r="DA165" s="111"/>
      <c r="DB165" s="111"/>
      <c r="DC165" s="111"/>
      <c r="DD165" s="111"/>
      <c r="DE165" s="111"/>
      <c r="DF165" s="111"/>
      <c r="DG165" s="111"/>
      <c r="DH165" s="111"/>
      <c r="DI165" s="111"/>
    </row>
    <row r="166" spans="1:113" s="112" customFormat="1" x14ac:dyDescent="0.2">
      <c r="A166" s="30"/>
      <c r="B166" s="42"/>
      <c r="C166" s="51"/>
      <c r="D166" s="52"/>
      <c r="E166" s="51"/>
      <c r="F166" s="53"/>
      <c r="G166" s="103"/>
      <c r="H166" s="45"/>
      <c r="I166" s="104"/>
      <c r="J166" s="105"/>
      <c r="K166" s="48"/>
      <c r="L166" s="106"/>
      <c r="M166" s="104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11"/>
      <c r="CO166" s="111"/>
      <c r="CP166" s="111"/>
      <c r="CQ166" s="111"/>
      <c r="CR166" s="111"/>
      <c r="CS166" s="111"/>
      <c r="CT166" s="111"/>
      <c r="CU166" s="111"/>
      <c r="CV166" s="111"/>
      <c r="CW166" s="111"/>
      <c r="CX166" s="111"/>
      <c r="CY166" s="111"/>
      <c r="CZ166" s="111"/>
      <c r="DA166" s="111"/>
      <c r="DB166" s="111"/>
      <c r="DC166" s="111"/>
      <c r="DD166" s="111"/>
      <c r="DE166" s="111"/>
      <c r="DF166" s="111"/>
      <c r="DG166" s="111"/>
      <c r="DH166" s="111"/>
      <c r="DI166" s="111"/>
    </row>
    <row r="167" spans="1:113" s="112" customFormat="1" x14ac:dyDescent="0.2">
      <c r="A167" s="30"/>
      <c r="B167" s="42"/>
      <c r="C167" s="51"/>
      <c r="D167" s="52"/>
      <c r="E167" s="51"/>
      <c r="F167" s="53"/>
      <c r="G167" s="103"/>
      <c r="H167" s="45"/>
      <c r="I167" s="104"/>
      <c r="J167" s="105"/>
      <c r="K167" s="48"/>
      <c r="L167" s="106"/>
      <c r="M167" s="104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11"/>
      <c r="CO167" s="111"/>
      <c r="CP167" s="111"/>
      <c r="CQ167" s="111"/>
      <c r="CR167" s="111"/>
      <c r="CS167" s="111"/>
      <c r="CT167" s="111"/>
      <c r="CU167" s="111"/>
      <c r="CV167" s="111"/>
      <c r="CW167" s="111"/>
      <c r="CX167" s="111"/>
      <c r="CY167" s="111"/>
      <c r="CZ167" s="111"/>
      <c r="DA167" s="111"/>
      <c r="DB167" s="111"/>
      <c r="DC167" s="111"/>
      <c r="DD167" s="111"/>
      <c r="DE167" s="111"/>
      <c r="DF167" s="111"/>
      <c r="DG167" s="111"/>
      <c r="DH167" s="111"/>
      <c r="DI167" s="111"/>
    </row>
    <row r="168" spans="1:113" s="112" customFormat="1" x14ac:dyDescent="0.2">
      <c r="A168" s="30"/>
      <c r="B168" s="42"/>
      <c r="C168" s="51"/>
      <c r="D168" s="52"/>
      <c r="E168" s="51"/>
      <c r="F168" s="53"/>
      <c r="G168" s="103"/>
      <c r="H168" s="45"/>
      <c r="I168" s="104"/>
      <c r="J168" s="105"/>
      <c r="K168" s="48"/>
      <c r="L168" s="106"/>
      <c r="M168" s="104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111"/>
      <c r="AM168" s="111"/>
      <c r="AN168" s="111"/>
      <c r="AO168" s="111"/>
      <c r="AP168" s="111"/>
      <c r="AQ168" s="111"/>
      <c r="AR168" s="111"/>
      <c r="AS168" s="111"/>
      <c r="AT168" s="111"/>
      <c r="AU168" s="111"/>
      <c r="AV168" s="111"/>
      <c r="AW168" s="111"/>
      <c r="AX168" s="111"/>
      <c r="AY168" s="111"/>
      <c r="AZ168" s="111"/>
      <c r="BA168" s="111"/>
      <c r="BB168" s="111"/>
      <c r="BC168" s="111"/>
      <c r="BD168" s="111"/>
      <c r="BE168" s="111"/>
      <c r="BF168" s="111"/>
      <c r="BG168" s="111"/>
      <c r="BH168" s="111"/>
      <c r="BI168" s="111"/>
      <c r="BJ168" s="111"/>
      <c r="BK168" s="111"/>
      <c r="BL168" s="111"/>
      <c r="BM168" s="111"/>
      <c r="BN168" s="111"/>
      <c r="BO168" s="111"/>
      <c r="BP168" s="111"/>
      <c r="BQ168" s="111"/>
      <c r="BR168" s="111"/>
      <c r="BS168" s="111"/>
      <c r="BT168" s="111"/>
      <c r="BU168" s="111"/>
      <c r="BV168" s="111"/>
      <c r="BW168" s="111"/>
      <c r="BX168" s="111"/>
      <c r="BY168" s="111"/>
      <c r="BZ168" s="111"/>
      <c r="CA168" s="111"/>
      <c r="CB168" s="111"/>
      <c r="CC168" s="111"/>
      <c r="CD168" s="111"/>
      <c r="CE168" s="111"/>
      <c r="CF168" s="111"/>
      <c r="CG168" s="111"/>
      <c r="CH168" s="111"/>
      <c r="CI168" s="111"/>
      <c r="CJ168" s="111"/>
      <c r="CK168" s="111"/>
      <c r="CL168" s="111"/>
      <c r="CM168" s="111"/>
      <c r="CN168" s="111"/>
      <c r="CO168" s="111"/>
      <c r="CP168" s="111"/>
      <c r="CQ168" s="111"/>
      <c r="CR168" s="111"/>
      <c r="CS168" s="111"/>
      <c r="CT168" s="111"/>
      <c r="CU168" s="111"/>
      <c r="CV168" s="111"/>
      <c r="CW168" s="111"/>
      <c r="CX168" s="111"/>
      <c r="CY168" s="111"/>
      <c r="CZ168" s="111"/>
      <c r="DA168" s="111"/>
      <c r="DB168" s="111"/>
      <c r="DC168" s="111"/>
      <c r="DD168" s="111"/>
      <c r="DE168" s="111"/>
      <c r="DF168" s="111"/>
      <c r="DG168" s="111"/>
      <c r="DH168" s="111"/>
      <c r="DI168" s="111"/>
    </row>
    <row r="169" spans="1:113" s="112" customFormat="1" x14ac:dyDescent="0.2">
      <c r="A169" s="30"/>
      <c r="B169" s="42"/>
      <c r="C169" s="51"/>
      <c r="D169" s="52"/>
      <c r="E169" s="51"/>
      <c r="F169" s="53"/>
      <c r="G169" s="103"/>
      <c r="H169" s="45"/>
      <c r="I169" s="104"/>
      <c r="J169" s="105"/>
      <c r="K169" s="48"/>
      <c r="L169" s="106"/>
      <c r="M169" s="104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1"/>
      <c r="BJ169" s="111"/>
      <c r="BK169" s="111"/>
      <c r="BL169" s="111"/>
      <c r="BM169" s="111"/>
      <c r="BN169" s="111"/>
      <c r="BO169" s="111"/>
      <c r="BP169" s="111"/>
      <c r="BQ169" s="111"/>
      <c r="BR169" s="111"/>
      <c r="BS169" s="111"/>
      <c r="BT169" s="111"/>
      <c r="BU169" s="111"/>
      <c r="BV169" s="111"/>
      <c r="BW169" s="111"/>
      <c r="BX169" s="111"/>
      <c r="BY169" s="111"/>
      <c r="BZ169" s="111"/>
      <c r="CA169" s="111"/>
      <c r="CB169" s="111"/>
      <c r="CC169" s="111"/>
      <c r="CD169" s="111"/>
      <c r="CE169" s="111"/>
      <c r="CF169" s="111"/>
      <c r="CG169" s="111"/>
      <c r="CH169" s="111"/>
      <c r="CI169" s="111"/>
      <c r="CJ169" s="111"/>
      <c r="CK169" s="111"/>
      <c r="CL169" s="111"/>
      <c r="CM169" s="111"/>
      <c r="CN169" s="111"/>
      <c r="CO169" s="111"/>
      <c r="CP169" s="111"/>
      <c r="CQ169" s="111"/>
      <c r="CR169" s="111"/>
      <c r="CS169" s="111"/>
      <c r="CT169" s="111"/>
      <c r="CU169" s="111"/>
      <c r="CV169" s="111"/>
      <c r="CW169" s="111"/>
      <c r="CX169" s="111"/>
      <c r="CY169" s="111"/>
      <c r="CZ169" s="111"/>
      <c r="DA169" s="111"/>
      <c r="DB169" s="111"/>
      <c r="DC169" s="111"/>
      <c r="DD169" s="111"/>
      <c r="DE169" s="111"/>
      <c r="DF169" s="111"/>
      <c r="DG169" s="111"/>
      <c r="DH169" s="111"/>
      <c r="DI169" s="111"/>
    </row>
    <row r="170" spans="1:113" s="112" customFormat="1" x14ac:dyDescent="0.2">
      <c r="A170" s="30"/>
      <c r="B170" s="42"/>
      <c r="C170" s="51"/>
      <c r="D170" s="52"/>
      <c r="E170" s="51"/>
      <c r="F170" s="53"/>
      <c r="G170" s="103"/>
      <c r="H170" s="45"/>
      <c r="I170" s="104"/>
      <c r="J170" s="105"/>
      <c r="K170" s="48"/>
      <c r="L170" s="106"/>
      <c r="M170" s="104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111"/>
      <c r="AO170" s="111"/>
      <c r="AP170" s="111"/>
      <c r="AQ170" s="111"/>
      <c r="AR170" s="111"/>
      <c r="AS170" s="111"/>
      <c r="AT170" s="111"/>
      <c r="AU170" s="111"/>
      <c r="AV170" s="111"/>
      <c r="AW170" s="111"/>
      <c r="AX170" s="111"/>
      <c r="AY170" s="111"/>
      <c r="AZ170" s="111"/>
      <c r="BA170" s="111"/>
      <c r="BB170" s="111"/>
      <c r="BC170" s="111"/>
      <c r="BD170" s="111"/>
      <c r="BE170" s="111"/>
      <c r="BF170" s="111"/>
      <c r="BG170" s="111"/>
      <c r="BH170" s="111"/>
      <c r="BI170" s="111"/>
      <c r="BJ170" s="111"/>
      <c r="BK170" s="111"/>
      <c r="BL170" s="111"/>
      <c r="BM170" s="111"/>
      <c r="BN170" s="111"/>
      <c r="BO170" s="111"/>
      <c r="BP170" s="111"/>
      <c r="BQ170" s="111"/>
      <c r="BR170" s="111"/>
      <c r="BS170" s="111"/>
      <c r="BT170" s="111"/>
      <c r="BU170" s="111"/>
      <c r="BV170" s="111"/>
      <c r="BW170" s="111"/>
      <c r="BX170" s="111"/>
      <c r="BY170" s="111"/>
      <c r="BZ170" s="111"/>
      <c r="CA170" s="111"/>
      <c r="CB170" s="111"/>
      <c r="CC170" s="111"/>
      <c r="CD170" s="111"/>
      <c r="CE170" s="111"/>
      <c r="CF170" s="111"/>
      <c r="CG170" s="111"/>
      <c r="CH170" s="111"/>
      <c r="CI170" s="111"/>
      <c r="CJ170" s="111"/>
      <c r="CK170" s="111"/>
      <c r="CL170" s="111"/>
      <c r="CM170" s="111"/>
      <c r="CN170" s="111"/>
      <c r="CO170" s="111"/>
      <c r="CP170" s="111"/>
      <c r="CQ170" s="111"/>
      <c r="CR170" s="111"/>
      <c r="CS170" s="111"/>
      <c r="CT170" s="111"/>
      <c r="CU170" s="111"/>
      <c r="CV170" s="111"/>
      <c r="CW170" s="111"/>
      <c r="CX170" s="111"/>
      <c r="CY170" s="111"/>
      <c r="CZ170" s="111"/>
      <c r="DA170" s="111"/>
      <c r="DB170" s="111"/>
      <c r="DC170" s="111"/>
      <c r="DD170" s="111"/>
      <c r="DE170" s="111"/>
      <c r="DF170" s="111"/>
      <c r="DG170" s="111"/>
      <c r="DH170" s="111"/>
      <c r="DI170" s="111"/>
    </row>
    <row r="171" spans="1:113" s="112" customFormat="1" x14ac:dyDescent="0.2">
      <c r="A171" s="30"/>
      <c r="B171" s="42"/>
      <c r="C171" s="51"/>
      <c r="D171" s="52"/>
      <c r="E171" s="51"/>
      <c r="F171" s="53"/>
      <c r="G171" s="103"/>
      <c r="H171" s="45"/>
      <c r="I171" s="104"/>
      <c r="J171" s="105"/>
      <c r="K171" s="48"/>
      <c r="L171" s="106"/>
      <c r="M171" s="104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  <c r="AO171" s="111"/>
      <c r="AP171" s="111"/>
      <c r="AQ171" s="111"/>
      <c r="AR171" s="111"/>
      <c r="AS171" s="111"/>
      <c r="AT171" s="111"/>
      <c r="AU171" s="111"/>
      <c r="AV171" s="111"/>
      <c r="AW171" s="111"/>
      <c r="AX171" s="111"/>
      <c r="AY171" s="111"/>
      <c r="AZ171" s="111"/>
      <c r="BA171" s="111"/>
      <c r="BB171" s="111"/>
      <c r="BC171" s="111"/>
      <c r="BD171" s="111"/>
      <c r="BE171" s="111"/>
      <c r="BF171" s="111"/>
      <c r="BG171" s="111"/>
      <c r="BH171" s="111"/>
      <c r="BI171" s="111"/>
      <c r="BJ171" s="111"/>
      <c r="BK171" s="111"/>
      <c r="BL171" s="111"/>
      <c r="BM171" s="111"/>
      <c r="BN171" s="111"/>
      <c r="BO171" s="111"/>
      <c r="BP171" s="111"/>
      <c r="BQ171" s="111"/>
      <c r="BR171" s="111"/>
      <c r="BS171" s="111"/>
      <c r="BT171" s="111"/>
      <c r="BU171" s="111"/>
      <c r="BV171" s="111"/>
      <c r="BW171" s="111"/>
      <c r="BX171" s="111"/>
      <c r="BY171" s="111"/>
      <c r="BZ171" s="111"/>
      <c r="CA171" s="111"/>
      <c r="CB171" s="111"/>
      <c r="CC171" s="111"/>
      <c r="CD171" s="111"/>
      <c r="CE171" s="111"/>
      <c r="CF171" s="111"/>
      <c r="CG171" s="111"/>
      <c r="CH171" s="111"/>
      <c r="CI171" s="111"/>
      <c r="CJ171" s="111"/>
      <c r="CK171" s="111"/>
      <c r="CL171" s="111"/>
      <c r="CM171" s="111"/>
      <c r="CN171" s="111"/>
      <c r="CO171" s="111"/>
      <c r="CP171" s="111"/>
      <c r="CQ171" s="111"/>
      <c r="CR171" s="111"/>
      <c r="CS171" s="111"/>
      <c r="CT171" s="111"/>
      <c r="CU171" s="111"/>
      <c r="CV171" s="111"/>
      <c r="CW171" s="111"/>
      <c r="CX171" s="111"/>
      <c r="CY171" s="111"/>
      <c r="CZ171" s="111"/>
      <c r="DA171" s="111"/>
      <c r="DB171" s="111"/>
      <c r="DC171" s="111"/>
      <c r="DD171" s="111"/>
      <c r="DE171" s="111"/>
      <c r="DF171" s="111"/>
      <c r="DG171" s="111"/>
      <c r="DH171" s="111"/>
      <c r="DI171" s="111"/>
    </row>
    <row r="172" spans="1:113" s="112" customFormat="1" x14ac:dyDescent="0.2">
      <c r="A172" s="30"/>
      <c r="B172" s="42"/>
      <c r="C172" s="51"/>
      <c r="D172" s="52"/>
      <c r="E172" s="51"/>
      <c r="F172" s="53"/>
      <c r="G172" s="103"/>
      <c r="H172" s="45"/>
      <c r="I172" s="104"/>
      <c r="J172" s="105"/>
      <c r="K172" s="48"/>
      <c r="L172" s="106"/>
      <c r="M172" s="104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111"/>
      <c r="AM172" s="111"/>
      <c r="AN172" s="111"/>
      <c r="AO172" s="111"/>
      <c r="AP172" s="111"/>
      <c r="AQ172" s="111"/>
      <c r="AR172" s="111"/>
      <c r="AS172" s="111"/>
      <c r="AT172" s="111"/>
      <c r="AU172" s="111"/>
      <c r="AV172" s="111"/>
      <c r="AW172" s="111"/>
      <c r="AX172" s="111"/>
      <c r="AY172" s="111"/>
      <c r="AZ172" s="111"/>
      <c r="BA172" s="111"/>
      <c r="BB172" s="111"/>
      <c r="BC172" s="111"/>
      <c r="BD172" s="111"/>
      <c r="BE172" s="111"/>
      <c r="BF172" s="111"/>
      <c r="BG172" s="111"/>
      <c r="BH172" s="111"/>
      <c r="BI172" s="111"/>
      <c r="BJ172" s="111"/>
      <c r="BK172" s="111"/>
      <c r="BL172" s="111"/>
      <c r="BM172" s="111"/>
      <c r="BN172" s="111"/>
      <c r="BO172" s="111"/>
      <c r="BP172" s="111"/>
      <c r="BQ172" s="111"/>
      <c r="BR172" s="111"/>
      <c r="BS172" s="111"/>
      <c r="BT172" s="111"/>
      <c r="BU172" s="111"/>
      <c r="BV172" s="111"/>
      <c r="BW172" s="111"/>
      <c r="BX172" s="111"/>
      <c r="BY172" s="111"/>
      <c r="BZ172" s="111"/>
      <c r="CA172" s="111"/>
      <c r="CB172" s="111"/>
      <c r="CC172" s="111"/>
      <c r="CD172" s="111"/>
      <c r="CE172" s="111"/>
      <c r="CF172" s="111"/>
      <c r="CG172" s="111"/>
      <c r="CH172" s="111"/>
      <c r="CI172" s="111"/>
      <c r="CJ172" s="111"/>
      <c r="CK172" s="111"/>
      <c r="CL172" s="111"/>
      <c r="CM172" s="111"/>
      <c r="CN172" s="111"/>
      <c r="CO172" s="111"/>
      <c r="CP172" s="111"/>
      <c r="CQ172" s="111"/>
      <c r="CR172" s="111"/>
      <c r="CS172" s="111"/>
      <c r="CT172" s="111"/>
      <c r="CU172" s="111"/>
      <c r="CV172" s="111"/>
      <c r="CW172" s="111"/>
      <c r="CX172" s="111"/>
      <c r="CY172" s="111"/>
      <c r="CZ172" s="111"/>
      <c r="DA172" s="111"/>
      <c r="DB172" s="111"/>
      <c r="DC172" s="111"/>
      <c r="DD172" s="111"/>
      <c r="DE172" s="111"/>
      <c r="DF172" s="111"/>
      <c r="DG172" s="111"/>
      <c r="DH172" s="111"/>
      <c r="DI172" s="111"/>
    </row>
    <row r="173" spans="1:113" s="112" customFormat="1" x14ac:dyDescent="0.2">
      <c r="A173" s="30"/>
      <c r="B173" s="42"/>
      <c r="C173" s="51"/>
      <c r="D173" s="52"/>
      <c r="E173" s="51"/>
      <c r="F173" s="53"/>
      <c r="G173" s="103"/>
      <c r="H173" s="45"/>
      <c r="I173" s="104"/>
      <c r="J173" s="105"/>
      <c r="K173" s="48"/>
      <c r="L173" s="106"/>
      <c r="M173" s="104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1"/>
      <c r="AJ173" s="111"/>
      <c r="AK173" s="111"/>
      <c r="AL173" s="111"/>
      <c r="AM173" s="111"/>
      <c r="AN173" s="111"/>
      <c r="AO173" s="111"/>
      <c r="AP173" s="111"/>
      <c r="AQ173" s="111"/>
      <c r="AR173" s="111"/>
      <c r="AS173" s="111"/>
      <c r="AT173" s="111"/>
      <c r="AU173" s="111"/>
      <c r="AV173" s="111"/>
      <c r="AW173" s="111"/>
      <c r="AX173" s="111"/>
      <c r="AY173" s="111"/>
      <c r="AZ173" s="111"/>
      <c r="BA173" s="111"/>
      <c r="BB173" s="111"/>
      <c r="BC173" s="111"/>
      <c r="BD173" s="111"/>
      <c r="BE173" s="111"/>
      <c r="BF173" s="111"/>
      <c r="BG173" s="111"/>
      <c r="BH173" s="111"/>
      <c r="BI173" s="111"/>
      <c r="BJ173" s="111"/>
      <c r="BK173" s="111"/>
      <c r="BL173" s="111"/>
      <c r="BM173" s="111"/>
      <c r="BN173" s="111"/>
      <c r="BO173" s="111"/>
      <c r="BP173" s="111"/>
      <c r="BQ173" s="111"/>
      <c r="BR173" s="111"/>
      <c r="BS173" s="111"/>
      <c r="BT173" s="111"/>
      <c r="BU173" s="111"/>
      <c r="BV173" s="111"/>
      <c r="BW173" s="111"/>
      <c r="BX173" s="111"/>
      <c r="BY173" s="111"/>
      <c r="BZ173" s="111"/>
      <c r="CA173" s="111"/>
      <c r="CB173" s="111"/>
      <c r="CC173" s="111"/>
      <c r="CD173" s="111"/>
      <c r="CE173" s="111"/>
      <c r="CF173" s="111"/>
      <c r="CG173" s="111"/>
      <c r="CH173" s="111"/>
      <c r="CI173" s="111"/>
      <c r="CJ173" s="111"/>
      <c r="CK173" s="111"/>
      <c r="CL173" s="111"/>
      <c r="CM173" s="111"/>
      <c r="CN173" s="111"/>
      <c r="CO173" s="111"/>
      <c r="CP173" s="111"/>
      <c r="CQ173" s="111"/>
      <c r="CR173" s="111"/>
      <c r="CS173" s="111"/>
      <c r="CT173" s="111"/>
      <c r="CU173" s="111"/>
      <c r="CV173" s="111"/>
      <c r="CW173" s="111"/>
      <c r="CX173" s="111"/>
      <c r="CY173" s="111"/>
      <c r="CZ173" s="111"/>
      <c r="DA173" s="111"/>
      <c r="DB173" s="111"/>
      <c r="DC173" s="111"/>
      <c r="DD173" s="111"/>
      <c r="DE173" s="111"/>
      <c r="DF173" s="111"/>
      <c r="DG173" s="111"/>
      <c r="DH173" s="111"/>
      <c r="DI173" s="111"/>
    </row>
    <row r="174" spans="1:113" s="110" customFormat="1" x14ac:dyDescent="0.2">
      <c r="A174" s="30" t="s">
        <v>4</v>
      </c>
      <c r="B174" s="83"/>
      <c r="C174" s="84"/>
      <c r="D174" s="84"/>
      <c r="E174" s="84"/>
      <c r="F174" s="85"/>
      <c r="G174" s="86"/>
      <c r="H174" s="87"/>
      <c r="I174" s="88"/>
      <c r="J174" s="89"/>
      <c r="K174" s="22"/>
      <c r="L174" s="67"/>
      <c r="M174" s="68"/>
      <c r="N174" s="109"/>
    </row>
    <row r="175" spans="1:113" s="110" customFormat="1" ht="12" x14ac:dyDescent="0.2">
      <c r="A175" s="30" t="s">
        <v>4</v>
      </c>
      <c r="B175" s="90" t="s">
        <v>3857</v>
      </c>
      <c r="C175" s="91"/>
      <c r="D175" s="91"/>
      <c r="E175" s="91"/>
      <c r="F175" s="92"/>
      <c r="G175" s="30"/>
      <c r="H175" s="93"/>
      <c r="I175" s="94"/>
      <c r="J175" s="198"/>
      <c r="K175" s="22"/>
      <c r="L175" s="72"/>
      <c r="M175" s="73">
        <f>SUBTOTAL(9,M$7:M128)</f>
        <v>0</v>
      </c>
      <c r="N175" s="109"/>
    </row>
    <row r="176" spans="1:113" s="110" customFormat="1" x14ac:dyDescent="0.2">
      <c r="A176" s="30" t="s">
        <v>4</v>
      </c>
      <c r="B176" s="96"/>
      <c r="C176" s="97"/>
      <c r="D176" s="97"/>
      <c r="E176" s="97"/>
      <c r="F176" s="98"/>
      <c r="G176" s="99"/>
      <c r="H176" s="100"/>
      <c r="I176" s="101"/>
      <c r="J176" s="102"/>
      <c r="K176" s="22"/>
      <c r="L176" s="81"/>
      <c r="M176" s="82"/>
      <c r="N176" s="109"/>
    </row>
    <row r="177" spans="2:14" s="113" customFormat="1" x14ac:dyDescent="0.2">
      <c r="B177" s="135"/>
      <c r="C177" s="135"/>
      <c r="D177" s="135"/>
      <c r="E177" s="114"/>
      <c r="F177" s="115"/>
      <c r="G177" s="112"/>
      <c r="H177" s="112"/>
      <c r="I177" s="136"/>
      <c r="J177" s="136"/>
      <c r="K177" s="136"/>
      <c r="L177" s="136"/>
      <c r="M177" s="136"/>
      <c r="N177" s="116"/>
    </row>
  </sheetData>
  <autoFilter ref="G1:H177" xr:uid="{063196B6-FF60-4122-A612-7791937F799D}"/>
  <dataConsolidate link="1"/>
  <phoneticPr fontId="18" type="noConversion"/>
  <dataValidations count="1">
    <dataValidation type="list" showInputMessage="1" showErrorMessage="1" sqref="G120:G125" xr:uid="{E891691B-8D77-4D85-B688-4D1CE17F01C6}">
      <formula1>"-,No,m,m²,m³,%,Prov Sum,Lump Sum,Sum, Litre, hour, day"</formula1>
    </dataValidation>
  </dataValidations>
  <pageMargins left="0.59055118110236227" right="0.19685039370078741" top="0.59055118110236227" bottom="0.59055118110236227" header="0.19685039370078741" footer="0.19685039370078741"/>
  <pageSetup paperSize="9" firstPageNumber="19" fitToHeight="5" orientation="portrait" cellComments="atEnd" useFirstPageNumber="1" r:id="rId1"/>
  <headerFooter>
    <oddFooter>&amp;CPage &amp;P&amp;RPrint date: &amp;D</oddFooter>
  </headerFooter>
  <rowBreaks count="1" manualBreakCount="1">
    <brk id="122" max="16383" man="1"/>
  </row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E3B0F-C068-48A7-8D02-F101F417BC3A}">
  <sheetPr>
    <tabColor rgb="FFFFFF00"/>
  </sheetPr>
  <dimension ref="A1:DI26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5089</v>
      </c>
      <c r="C2" s="128" t="s">
        <v>947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SUBTOTAL(9,M$7:M1013)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24" x14ac:dyDescent="0.2">
      <c r="A7" s="30"/>
      <c r="B7" s="42"/>
      <c r="C7" s="42"/>
      <c r="D7" s="42"/>
      <c r="E7" s="42"/>
      <c r="F7" s="43" t="s">
        <v>947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2631</v>
      </c>
      <c r="C8" s="150"/>
      <c r="D8" s="154"/>
      <c r="E8" s="51"/>
      <c r="F8" s="43" t="s">
        <v>2632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34.200000000000003" x14ac:dyDescent="0.2">
      <c r="A9" s="30" t="s">
        <v>3</v>
      </c>
      <c r="B9" s="50"/>
      <c r="C9" s="50" t="s">
        <v>2633</v>
      </c>
      <c r="D9" s="50"/>
      <c r="E9" s="51"/>
      <c r="F9" s="53" t="s">
        <v>3925</v>
      </c>
      <c r="G9" s="54" t="s">
        <v>99</v>
      </c>
      <c r="H9" s="55"/>
      <c r="I9" s="56"/>
      <c r="J9" s="57"/>
      <c r="K9" s="58"/>
      <c r="L9" s="56"/>
      <c r="M9" s="56" t="str">
        <f t="shared" ref="M9:M23" si="0"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34.200000000000003" x14ac:dyDescent="0.2">
      <c r="A10" s="30" t="s">
        <v>3</v>
      </c>
      <c r="B10" s="50"/>
      <c r="C10" s="50" t="s">
        <v>2634</v>
      </c>
      <c r="D10" s="50"/>
      <c r="E10" s="51"/>
      <c r="F10" s="53" t="s">
        <v>3926</v>
      </c>
      <c r="G10" s="54" t="s">
        <v>99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24" x14ac:dyDescent="0.2">
      <c r="A11" s="30" t="s">
        <v>55</v>
      </c>
      <c r="B11" s="150" t="s">
        <v>2635</v>
      </c>
      <c r="C11" s="150"/>
      <c r="D11" s="154"/>
      <c r="E11" s="51"/>
      <c r="F11" s="43" t="s">
        <v>3927</v>
      </c>
      <c r="G11" s="54" t="s">
        <v>99</v>
      </c>
      <c r="H11" s="55"/>
      <c r="I11" s="56"/>
      <c r="J11" s="57"/>
      <c r="K11" s="58"/>
      <c r="L11" s="56"/>
      <c r="M11" s="56" t="str">
        <f>IF(ISNUMBER(H11),L11*H11,IF(ISNUMBER(J11),J11,IF(J11="RATE ONLY",LOWER("RATE ONLY")," ")))</f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12" x14ac:dyDescent="0.2">
      <c r="A12" s="30" t="s">
        <v>55</v>
      </c>
      <c r="B12" s="150" t="s">
        <v>2636</v>
      </c>
      <c r="C12" s="150"/>
      <c r="D12" s="154"/>
      <c r="E12" s="51"/>
      <c r="F12" s="43" t="s">
        <v>2637</v>
      </c>
      <c r="G12" s="54"/>
      <c r="H12" s="55"/>
      <c r="I12" s="56"/>
      <c r="J12" s="57"/>
      <c r="K12" s="58"/>
      <c r="L12" s="56"/>
      <c r="M12" s="56" t="str">
        <f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22.8" x14ac:dyDescent="0.2">
      <c r="A13" s="30" t="s">
        <v>4371</v>
      </c>
      <c r="B13" s="155"/>
      <c r="C13" s="155" t="s">
        <v>2638</v>
      </c>
      <c r="D13" s="154"/>
      <c r="E13" s="51"/>
      <c r="F13" s="31" t="s">
        <v>3928</v>
      </c>
      <c r="G13" s="54" t="s">
        <v>28</v>
      </c>
      <c r="H13" s="55"/>
      <c r="I13" s="56"/>
      <c r="J13" s="57"/>
      <c r="K13" s="58"/>
      <c r="L13" s="56"/>
      <c r="M13" s="56" t="str">
        <f>IF(ISNUMBER(H13),L13*H13,IF(ISNUMBER(J13),J13,IF(J13="RATE ONLY",LOWER("RATE ONLY")," ")))</f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22.8" x14ac:dyDescent="0.2">
      <c r="A14" s="30" t="s">
        <v>3</v>
      </c>
      <c r="B14" s="50"/>
      <c r="C14" s="50" t="s">
        <v>2639</v>
      </c>
      <c r="D14" s="50"/>
      <c r="E14" s="51"/>
      <c r="F14" s="53" t="s">
        <v>3929</v>
      </c>
      <c r="G14" s="54" t="s">
        <v>28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12" x14ac:dyDescent="0.2">
      <c r="A15" s="30" t="s">
        <v>55</v>
      </c>
      <c r="B15" s="150" t="s">
        <v>2640</v>
      </c>
      <c r="C15" s="150"/>
      <c r="D15" s="154"/>
      <c r="E15" s="51"/>
      <c r="F15" s="43" t="s">
        <v>2641</v>
      </c>
      <c r="G15" s="54" t="s">
        <v>68</v>
      </c>
      <c r="H15" s="55"/>
      <c r="I15" s="56"/>
      <c r="J15" s="57"/>
      <c r="K15" s="58"/>
      <c r="L15" s="56"/>
      <c r="M15" s="56" t="str">
        <f>IF(ISNUMBER(H15),L15*H15,IF(ISNUMBER(J15),J15,IF(J15="RATE ONLY",LOWER("RATE ONLY")," ")))</f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24" x14ac:dyDescent="0.2">
      <c r="A16" s="30" t="s">
        <v>55</v>
      </c>
      <c r="B16" s="150" t="s">
        <v>2642</v>
      </c>
      <c r="C16" s="150"/>
      <c r="D16" s="154"/>
      <c r="E16" s="51"/>
      <c r="F16" s="43" t="s">
        <v>3930</v>
      </c>
      <c r="G16" s="54" t="s">
        <v>2</v>
      </c>
      <c r="H16" s="55"/>
      <c r="I16" s="56"/>
      <c r="J16" s="57"/>
      <c r="K16" s="58"/>
      <c r="L16" s="56"/>
      <c r="M16" s="56" t="str">
        <f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23.4" x14ac:dyDescent="0.2">
      <c r="A17" s="30" t="s">
        <v>55</v>
      </c>
      <c r="B17" s="150" t="s">
        <v>2643</v>
      </c>
      <c r="C17" s="150"/>
      <c r="D17" s="154"/>
      <c r="E17" s="51"/>
      <c r="F17" s="43" t="s">
        <v>3931</v>
      </c>
      <c r="G17" s="54" t="s">
        <v>28</v>
      </c>
      <c r="H17" s="55"/>
      <c r="I17" s="56"/>
      <c r="J17" s="57"/>
      <c r="K17" s="58"/>
      <c r="L17" s="56"/>
      <c r="M17" s="56" t="str">
        <f>IF(ISNUMBER(H17),L17*H17,IF(ISNUMBER(J17),J17,IF(J17="RATE ONLY",LOWER("RATE ONLY")," ")))</f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12" x14ac:dyDescent="0.2">
      <c r="A18" s="30" t="s">
        <v>55</v>
      </c>
      <c r="B18" s="150" t="s">
        <v>2644</v>
      </c>
      <c r="C18" s="150"/>
      <c r="D18" s="154"/>
      <c r="E18" s="51"/>
      <c r="F18" s="43" t="s">
        <v>3707</v>
      </c>
      <c r="G18" s="54"/>
      <c r="H18" s="55"/>
      <c r="I18" s="56"/>
      <c r="J18" s="57"/>
      <c r="K18" s="58"/>
      <c r="L18" s="56"/>
      <c r="M18" s="56" t="str">
        <f>IF(ISNUMBER(H18),L18*H18,IF(ISNUMBER(J18),J18,IF(J18="RATE ONLY",LOWER("RATE ONLY")," ")))</f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x14ac:dyDescent="0.2">
      <c r="A19" s="30" t="s">
        <v>3</v>
      </c>
      <c r="B19" s="50"/>
      <c r="C19" s="50" t="s">
        <v>2645</v>
      </c>
      <c r="D19" s="50"/>
      <c r="E19" s="51"/>
      <c r="F19" s="53" t="s">
        <v>3932</v>
      </c>
      <c r="G19" s="54" t="s">
        <v>2</v>
      </c>
      <c r="H19" s="55"/>
      <c r="I19" s="56"/>
      <c r="J19" s="57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12" x14ac:dyDescent="0.2">
      <c r="A20" s="30" t="s">
        <v>55</v>
      </c>
      <c r="B20" s="150" t="s">
        <v>3741</v>
      </c>
      <c r="C20" s="150"/>
      <c r="D20" s="154"/>
      <c r="E20" s="51"/>
      <c r="F20" s="43" t="s">
        <v>3708</v>
      </c>
      <c r="G20" s="54"/>
      <c r="H20" s="55"/>
      <c r="I20" s="56"/>
      <c r="J20" s="57"/>
      <c r="K20" s="58"/>
      <c r="L20" s="56"/>
      <c r="M20" s="56" t="str">
        <f>IF(ISNUMBER(H20),L20*H20,IF(ISNUMBER(J20),J20,IF(J20="RATE ONLY",LOWER("RATE ONLY")," ")))</f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x14ac:dyDescent="0.2">
      <c r="A21" s="30" t="s">
        <v>3</v>
      </c>
      <c r="B21" s="50"/>
      <c r="C21" s="50" t="s">
        <v>3742</v>
      </c>
      <c r="D21" s="50"/>
      <c r="E21" s="51"/>
      <c r="F21" s="53" t="s">
        <v>3933</v>
      </c>
      <c r="G21" s="54" t="s">
        <v>2</v>
      </c>
      <c r="H21" s="55"/>
      <c r="I21" s="56"/>
      <c r="J21" s="57"/>
      <c r="K21" s="58"/>
      <c r="L21" s="56"/>
      <c r="M21" s="56" t="str">
        <f t="shared" si="0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 t="s">
        <v>3</v>
      </c>
      <c r="B22" s="50"/>
      <c r="C22" s="50" t="s">
        <v>3743</v>
      </c>
      <c r="D22" s="50"/>
      <c r="E22" s="51"/>
      <c r="F22" s="53" t="s">
        <v>2646</v>
      </c>
      <c r="G22" s="54" t="s">
        <v>89</v>
      </c>
      <c r="H22" s="55"/>
      <c r="I22" s="56"/>
      <c r="J22" s="57"/>
      <c r="K22" s="58"/>
      <c r="L22" s="56"/>
      <c r="M22" s="56" t="str">
        <f t="shared" si="0"/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ht="22.8" x14ac:dyDescent="0.2">
      <c r="A23" s="30" t="s">
        <v>3</v>
      </c>
      <c r="B23" s="50"/>
      <c r="C23" s="50" t="s">
        <v>3744</v>
      </c>
      <c r="D23" s="50"/>
      <c r="E23" s="51"/>
      <c r="F23" s="53" t="s">
        <v>2647</v>
      </c>
      <c r="G23" s="54" t="s">
        <v>14</v>
      </c>
      <c r="H23" s="55"/>
      <c r="I23" s="56"/>
      <c r="J23" s="57"/>
      <c r="K23" s="58"/>
      <c r="L23" s="56"/>
      <c r="M23" s="56" t="str">
        <f t="shared" si="0"/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0" customFormat="1" x14ac:dyDescent="0.2">
      <c r="A24" s="30" t="s">
        <v>4</v>
      </c>
      <c r="B24" s="83"/>
      <c r="C24" s="84"/>
      <c r="D24" s="84"/>
      <c r="E24" s="84"/>
      <c r="F24" s="85"/>
      <c r="G24" s="86"/>
      <c r="H24" s="87"/>
      <c r="I24" s="88"/>
      <c r="J24" s="89"/>
      <c r="K24" s="22"/>
      <c r="L24" s="67"/>
      <c r="M24" s="68"/>
      <c r="N24" s="109"/>
    </row>
    <row r="25" spans="1:113" s="110" customFormat="1" ht="12" x14ac:dyDescent="0.2">
      <c r="A25" s="30" t="s">
        <v>4</v>
      </c>
      <c r="B25" s="90" t="s">
        <v>3857</v>
      </c>
      <c r="C25" s="91"/>
      <c r="D25" s="91"/>
      <c r="E25" s="91"/>
      <c r="F25" s="92"/>
      <c r="G25" s="30"/>
      <c r="H25" s="93"/>
      <c r="I25" s="94"/>
      <c r="J25" s="95"/>
      <c r="K25" s="22"/>
      <c r="L25" s="72"/>
      <c r="M25" s="73">
        <f>SUBTOTAL(9,M$11:M23)</f>
        <v>0</v>
      </c>
      <c r="N25" s="109"/>
    </row>
    <row r="26" spans="1:113" s="110" customFormat="1" x14ac:dyDescent="0.2">
      <c r="A26" s="30" t="s">
        <v>4</v>
      </c>
      <c r="B26" s="96"/>
      <c r="C26" s="97"/>
      <c r="D26" s="97"/>
      <c r="E26" s="97"/>
      <c r="F26" s="98"/>
      <c r="G26" s="99"/>
      <c r="H26" s="100"/>
      <c r="I26" s="101"/>
      <c r="J26" s="102"/>
      <c r="K26" s="22"/>
      <c r="L26" s="81"/>
      <c r="M26" s="82"/>
      <c r="N26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45" orientation="portrait" cellComments="atEnd" useFirstPageNumber="1" r:id="rId1"/>
  <headerFooter>
    <oddFooter>&amp;CPage &amp;P&amp;RPrint date: &amp;D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118F9-1157-4CC0-9710-69481101199A}">
  <sheetPr>
    <tabColor rgb="FFFFFF00"/>
  </sheetPr>
  <dimension ref="A1:DI17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5090</v>
      </c>
      <c r="C2" s="128" t="s">
        <v>948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SUBTOTAL(9,M$7:M1004)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24" x14ac:dyDescent="0.2">
      <c r="A7" s="30"/>
      <c r="B7" s="42"/>
      <c r="C7" s="42"/>
      <c r="D7" s="42"/>
      <c r="E7" s="42"/>
      <c r="F7" s="43" t="s">
        <v>948</v>
      </c>
      <c r="G7" s="44"/>
      <c r="H7" s="45"/>
      <c r="I7" s="46"/>
      <c r="J7" s="47"/>
      <c r="K7" s="48"/>
      <c r="L7" s="49"/>
      <c r="M7" s="46"/>
    </row>
    <row r="8" spans="1:113" s="112" customFormat="1" ht="24" x14ac:dyDescent="0.2">
      <c r="A8" s="30" t="s">
        <v>55</v>
      </c>
      <c r="B8" s="150" t="s">
        <v>2648</v>
      </c>
      <c r="C8" s="151"/>
      <c r="D8" s="154"/>
      <c r="E8" s="51"/>
      <c r="F8" s="43" t="s">
        <v>2649</v>
      </c>
      <c r="G8" s="54" t="s">
        <v>68</v>
      </c>
      <c r="H8" s="55"/>
      <c r="I8" s="56"/>
      <c r="J8" s="57"/>
      <c r="K8" s="58"/>
      <c r="L8" s="56"/>
      <c r="M8" s="56" t="str">
        <f t="shared" ref="M8:M14" si="0"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12" x14ac:dyDescent="0.25">
      <c r="A9" s="30" t="s">
        <v>55</v>
      </c>
      <c r="B9" s="150" t="s">
        <v>2650</v>
      </c>
      <c r="C9" s="151"/>
      <c r="D9" s="154"/>
      <c r="E9" s="51"/>
      <c r="F9" s="43" t="s">
        <v>2651</v>
      </c>
      <c r="G9" s="54" t="s">
        <v>3902</v>
      </c>
      <c r="H9" s="55"/>
      <c r="I9" s="56"/>
      <c r="J9" s="57"/>
      <c r="K9" s="58"/>
      <c r="L9" s="56"/>
      <c r="M9" s="56" t="str">
        <f t="shared" si="0"/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36" x14ac:dyDescent="0.2">
      <c r="A10" s="30" t="s">
        <v>55</v>
      </c>
      <c r="B10" s="150" t="s">
        <v>2652</v>
      </c>
      <c r="C10" s="151"/>
      <c r="D10" s="154"/>
      <c r="E10" s="51"/>
      <c r="F10" s="43" t="s">
        <v>3709</v>
      </c>
      <c r="G10" s="54"/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22.8" x14ac:dyDescent="0.25">
      <c r="A11" s="30" t="s">
        <v>4371</v>
      </c>
      <c r="B11" s="155"/>
      <c r="C11" s="155" t="s">
        <v>2653</v>
      </c>
      <c r="D11" s="154"/>
      <c r="E11" s="51"/>
      <c r="F11" s="31" t="s">
        <v>2654</v>
      </c>
      <c r="G11" s="54" t="s">
        <v>3902</v>
      </c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34.200000000000003" x14ac:dyDescent="0.25">
      <c r="A12" s="30" t="s">
        <v>4371</v>
      </c>
      <c r="B12" s="155"/>
      <c r="C12" s="155" t="s">
        <v>2655</v>
      </c>
      <c r="D12" s="154"/>
      <c r="E12" s="51"/>
      <c r="F12" s="31" t="s">
        <v>2656</v>
      </c>
      <c r="G12" s="54" t="s">
        <v>3902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12" x14ac:dyDescent="0.25">
      <c r="A13" s="30" t="s">
        <v>55</v>
      </c>
      <c r="B13" s="150" t="s">
        <v>2657</v>
      </c>
      <c r="C13" s="151"/>
      <c r="D13" s="154"/>
      <c r="E13" s="51"/>
      <c r="F13" s="43" t="s">
        <v>2658</v>
      </c>
      <c r="G13" s="54" t="s">
        <v>3902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12" x14ac:dyDescent="0.2">
      <c r="A14" s="30" t="s">
        <v>55</v>
      </c>
      <c r="B14" s="150" t="s">
        <v>2659</v>
      </c>
      <c r="C14" s="151"/>
      <c r="D14" s="154"/>
      <c r="E14" s="51"/>
      <c r="F14" s="43" t="s">
        <v>2660</v>
      </c>
      <c r="G14" s="54" t="s">
        <v>89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0" customFormat="1" x14ac:dyDescent="0.2">
      <c r="A15" s="30" t="s">
        <v>4</v>
      </c>
      <c r="B15" s="83"/>
      <c r="C15" s="84"/>
      <c r="D15" s="84"/>
      <c r="E15" s="84"/>
      <c r="F15" s="85"/>
      <c r="G15" s="86"/>
      <c r="H15" s="87"/>
      <c r="I15" s="88"/>
      <c r="J15" s="89"/>
      <c r="K15" s="22"/>
      <c r="L15" s="67"/>
      <c r="M15" s="68"/>
      <c r="N15" s="109"/>
    </row>
    <row r="16" spans="1:113" s="110" customFormat="1" ht="12" x14ac:dyDescent="0.2">
      <c r="A16" s="30" t="s">
        <v>4</v>
      </c>
      <c r="B16" s="90" t="s">
        <v>3857</v>
      </c>
      <c r="C16" s="91"/>
      <c r="D16" s="91"/>
      <c r="E16" s="91"/>
      <c r="F16" s="92"/>
      <c r="G16" s="30"/>
      <c r="H16" s="93"/>
      <c r="I16" s="94"/>
      <c r="J16" s="95"/>
      <c r="K16" s="22"/>
      <c r="L16" s="72"/>
      <c r="M16" s="73">
        <f>SUBTOTAL(9,M$10:M14)</f>
        <v>0</v>
      </c>
      <c r="N16" s="109"/>
    </row>
    <row r="17" spans="1:14" s="110" customFormat="1" x14ac:dyDescent="0.2">
      <c r="A17" s="30" t="s">
        <v>4</v>
      </c>
      <c r="B17" s="96"/>
      <c r="C17" s="97"/>
      <c r="D17" s="97"/>
      <c r="E17" s="97"/>
      <c r="F17" s="98"/>
      <c r="G17" s="99"/>
      <c r="H17" s="100"/>
      <c r="I17" s="101"/>
      <c r="J17" s="102"/>
      <c r="K17" s="22"/>
      <c r="L17" s="81"/>
      <c r="M17" s="82"/>
      <c r="N17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46" orientation="portrait" cellComments="atEnd" useFirstPageNumber="1" r:id="rId1"/>
  <headerFooter>
    <oddFooter>&amp;CPage &amp;P&amp;RPrint date: &amp;D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D3CBB-156E-457A-A418-56F3E734F681}">
  <sheetPr>
    <tabColor rgb="FFFFFF00"/>
  </sheetPr>
  <dimension ref="A1:DI14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5091</v>
      </c>
      <c r="C2" s="128" t="s">
        <v>949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SUBTOTAL(9,M$7:M1001)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24" x14ac:dyDescent="0.2">
      <c r="A7" s="30"/>
      <c r="B7" s="42"/>
      <c r="C7" s="42"/>
      <c r="D7" s="42"/>
      <c r="E7" s="42"/>
      <c r="F7" s="43" t="s">
        <v>949</v>
      </c>
      <c r="G7" s="44"/>
      <c r="H7" s="45"/>
      <c r="I7" s="46"/>
      <c r="J7" s="47"/>
      <c r="K7" s="48"/>
      <c r="L7" s="49"/>
      <c r="M7" s="46"/>
    </row>
    <row r="8" spans="1:113" s="112" customFormat="1" ht="35.4" x14ac:dyDescent="0.25">
      <c r="A8" s="30" t="s">
        <v>55</v>
      </c>
      <c r="B8" s="150" t="s">
        <v>2661</v>
      </c>
      <c r="C8" s="151"/>
      <c r="D8" s="154"/>
      <c r="E8" s="51"/>
      <c r="F8" s="43" t="s">
        <v>3923</v>
      </c>
      <c r="G8" s="54" t="s">
        <v>3902</v>
      </c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35.4" x14ac:dyDescent="0.25">
      <c r="A9" s="30" t="s">
        <v>55</v>
      </c>
      <c r="B9" s="150" t="s">
        <v>2662</v>
      </c>
      <c r="C9" s="151"/>
      <c r="D9" s="154"/>
      <c r="E9" s="51"/>
      <c r="F9" s="43" t="s">
        <v>3924</v>
      </c>
      <c r="G9" s="54" t="s">
        <v>3902</v>
      </c>
      <c r="H9" s="55"/>
      <c r="I9" s="56"/>
      <c r="J9" s="57"/>
      <c r="K9" s="58"/>
      <c r="L9" s="56"/>
      <c r="M9" s="56" t="str">
        <f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24" x14ac:dyDescent="0.2">
      <c r="A10" s="30" t="s">
        <v>55</v>
      </c>
      <c r="B10" s="150" t="s">
        <v>2663</v>
      </c>
      <c r="C10" s="151"/>
      <c r="D10" s="154"/>
      <c r="E10" s="51"/>
      <c r="F10" s="43" t="s">
        <v>2664</v>
      </c>
      <c r="G10" s="54" t="s">
        <v>68</v>
      </c>
      <c r="H10" s="55"/>
      <c r="I10" s="56"/>
      <c r="J10" s="57"/>
      <c r="K10" s="58"/>
      <c r="L10" s="56"/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12" x14ac:dyDescent="0.2">
      <c r="A11" s="30" t="s">
        <v>55</v>
      </c>
      <c r="B11" s="150" t="s">
        <v>2665</v>
      </c>
      <c r="C11" s="151"/>
      <c r="D11" s="154"/>
      <c r="E11" s="51"/>
      <c r="F11" s="43" t="s">
        <v>2666</v>
      </c>
      <c r="G11" s="54" t="s">
        <v>19</v>
      </c>
      <c r="H11" s="55"/>
      <c r="I11" s="56"/>
      <c r="J11" s="57"/>
      <c r="K11" s="58"/>
      <c r="L11" s="56"/>
      <c r="M11" s="56" t="str">
        <f>IF(ISNUMBER(H11),L11*H11,IF(ISNUMBER(J11),J11,IF(J11="RATE ONLY",LOWER("RATE ONLY")," ")))</f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0" customFormat="1" x14ac:dyDescent="0.2">
      <c r="A12" s="30" t="s">
        <v>4</v>
      </c>
      <c r="B12" s="83"/>
      <c r="C12" s="84"/>
      <c r="D12" s="84"/>
      <c r="E12" s="84"/>
      <c r="F12" s="85"/>
      <c r="G12" s="86"/>
      <c r="H12" s="87"/>
      <c r="I12" s="88"/>
      <c r="J12" s="89"/>
      <c r="K12" s="22"/>
      <c r="L12" s="67"/>
      <c r="M12" s="68"/>
      <c r="N12" s="109"/>
    </row>
    <row r="13" spans="1:113" s="110" customFormat="1" ht="12" x14ac:dyDescent="0.2">
      <c r="A13" s="30" t="s">
        <v>4</v>
      </c>
      <c r="B13" s="90" t="s">
        <v>3857</v>
      </c>
      <c r="C13" s="91"/>
      <c r="D13" s="91"/>
      <c r="E13" s="91"/>
      <c r="F13" s="92"/>
      <c r="G13" s="30"/>
      <c r="H13" s="93"/>
      <c r="I13" s="94"/>
      <c r="J13" s="95"/>
      <c r="K13" s="22"/>
      <c r="L13" s="72"/>
      <c r="M13" s="73">
        <f>SUBTOTAL(9,M$10:M11)</f>
        <v>0</v>
      </c>
      <c r="N13" s="109"/>
    </row>
    <row r="14" spans="1:113" s="110" customFormat="1" x14ac:dyDescent="0.2">
      <c r="A14" s="30" t="s">
        <v>4</v>
      </c>
      <c r="B14" s="96"/>
      <c r="C14" s="97"/>
      <c r="D14" s="97"/>
      <c r="E14" s="97"/>
      <c r="F14" s="98"/>
      <c r="G14" s="99"/>
      <c r="H14" s="100"/>
      <c r="I14" s="101"/>
      <c r="J14" s="102"/>
      <c r="K14" s="22"/>
      <c r="L14" s="81"/>
      <c r="M14" s="82"/>
      <c r="N14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47" orientation="portrait" cellComments="atEnd" useFirstPageNumber="1" r:id="rId1"/>
  <headerFooter>
    <oddFooter>&amp;CPage &amp;P&amp;RPrint date: &amp;D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7FD29-6FA5-4559-8302-04BFC70C4CD7}">
  <sheetPr>
    <tabColor rgb="FFFFFF00"/>
  </sheetPr>
  <dimension ref="A1:DI25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5092</v>
      </c>
      <c r="C2" s="128" t="s">
        <v>950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SUBTOTAL(9,M$7:M1012)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24" x14ac:dyDescent="0.2">
      <c r="A7" s="30"/>
      <c r="B7" s="42"/>
      <c r="C7" s="42"/>
      <c r="D7" s="42"/>
      <c r="E7" s="42"/>
      <c r="F7" s="43" t="s">
        <v>950</v>
      </c>
      <c r="G7" s="44"/>
      <c r="H7" s="45"/>
      <c r="I7" s="46"/>
      <c r="J7" s="47"/>
      <c r="K7" s="48"/>
      <c r="L7" s="49"/>
      <c r="M7" s="46"/>
    </row>
    <row r="8" spans="1:113" s="112" customFormat="1" ht="24" x14ac:dyDescent="0.2">
      <c r="A8" s="30" t="s">
        <v>55</v>
      </c>
      <c r="B8" s="150" t="s">
        <v>2667</v>
      </c>
      <c r="C8" s="150"/>
      <c r="D8" s="154"/>
      <c r="E8" s="51"/>
      <c r="F8" s="43" t="s">
        <v>3912</v>
      </c>
      <c r="G8" s="54" t="s">
        <v>99</v>
      </c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12" x14ac:dyDescent="0.2">
      <c r="A9" s="30" t="s">
        <v>55</v>
      </c>
      <c r="B9" s="150" t="s">
        <v>2668</v>
      </c>
      <c r="C9" s="150"/>
      <c r="D9" s="154"/>
      <c r="E9" s="51"/>
      <c r="F9" s="43" t="s">
        <v>3710</v>
      </c>
      <c r="G9" s="54"/>
      <c r="H9" s="55"/>
      <c r="I9" s="56"/>
      <c r="J9" s="57"/>
      <c r="K9" s="58"/>
      <c r="L9" s="56"/>
      <c r="M9" s="56" t="str">
        <f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22.8" x14ac:dyDescent="0.25">
      <c r="A10" s="30" t="s">
        <v>3</v>
      </c>
      <c r="B10" s="50"/>
      <c r="C10" s="50" t="s">
        <v>2669</v>
      </c>
      <c r="D10" s="50"/>
      <c r="E10" s="51"/>
      <c r="F10" s="53" t="s">
        <v>3913</v>
      </c>
      <c r="G10" s="54" t="s">
        <v>3902</v>
      </c>
      <c r="H10" s="55"/>
      <c r="I10" s="56"/>
      <c r="J10" s="57"/>
      <c r="K10" s="58"/>
      <c r="L10" s="56"/>
      <c r="M10" s="56" t="str">
        <f t="shared" ref="M10:M20" si="0"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22.8" x14ac:dyDescent="0.2">
      <c r="A11" s="30" t="s">
        <v>3</v>
      </c>
      <c r="B11" s="50"/>
      <c r="C11" s="50" t="s">
        <v>2670</v>
      </c>
      <c r="D11" s="50"/>
      <c r="E11" s="51"/>
      <c r="F11" s="53" t="s">
        <v>3914</v>
      </c>
      <c r="G11" s="54" t="s">
        <v>2</v>
      </c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12" x14ac:dyDescent="0.2">
      <c r="A12" s="30" t="s">
        <v>55</v>
      </c>
      <c r="B12" s="150" t="s">
        <v>2671</v>
      </c>
      <c r="C12" s="150"/>
      <c r="D12" s="154"/>
      <c r="E12" s="51"/>
      <c r="F12" s="43" t="s">
        <v>3711</v>
      </c>
      <c r="G12" s="54"/>
      <c r="H12" s="55"/>
      <c r="I12" s="56"/>
      <c r="J12" s="57"/>
      <c r="K12" s="58"/>
      <c r="L12" s="56"/>
      <c r="M12" s="56" t="str">
        <f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 t="s">
        <v>3</v>
      </c>
      <c r="B13" s="50"/>
      <c r="C13" s="50" t="s">
        <v>2672</v>
      </c>
      <c r="D13" s="50"/>
      <c r="E13" s="51"/>
      <c r="F13" s="53" t="s">
        <v>3915</v>
      </c>
      <c r="G13" s="54" t="s">
        <v>28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x14ac:dyDescent="0.2">
      <c r="A14" s="30" t="s">
        <v>3</v>
      </c>
      <c r="B14" s="50"/>
      <c r="C14" s="50" t="s">
        <v>2673</v>
      </c>
      <c r="D14" s="50"/>
      <c r="E14" s="51"/>
      <c r="F14" s="53" t="s">
        <v>2674</v>
      </c>
      <c r="G14" s="54" t="s">
        <v>29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12" x14ac:dyDescent="0.2">
      <c r="A15" s="30" t="s">
        <v>55</v>
      </c>
      <c r="B15" s="150" t="s">
        <v>2675</v>
      </c>
      <c r="C15" s="150"/>
      <c r="D15" s="154"/>
      <c r="E15" s="51"/>
      <c r="F15" s="43" t="s">
        <v>3712</v>
      </c>
      <c r="G15" s="54"/>
      <c r="H15" s="55"/>
      <c r="I15" s="56"/>
      <c r="J15" s="57"/>
      <c r="K15" s="58"/>
      <c r="L15" s="56"/>
      <c r="M15" s="56" t="str">
        <f>IF(ISNUMBER(H15),L15*H15,IF(ISNUMBER(J15),J15,IF(J15="RATE ONLY",LOWER("RATE ONLY")," ")))</f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22.8" x14ac:dyDescent="0.2">
      <c r="A16" s="30" t="s">
        <v>3</v>
      </c>
      <c r="B16" s="50"/>
      <c r="C16" s="50" t="s">
        <v>2676</v>
      </c>
      <c r="D16" s="50"/>
      <c r="E16" s="51"/>
      <c r="F16" s="53" t="s">
        <v>3916</v>
      </c>
      <c r="G16" s="54" t="s">
        <v>99</v>
      </c>
      <c r="H16" s="55"/>
      <c r="I16" s="56"/>
      <c r="J16" s="57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 t="s">
        <v>3</v>
      </c>
      <c r="B17" s="50"/>
      <c r="C17" s="50" t="s">
        <v>2677</v>
      </c>
      <c r="D17" s="50"/>
      <c r="E17" s="51"/>
      <c r="F17" s="53" t="s">
        <v>3917</v>
      </c>
      <c r="G17" s="54" t="s">
        <v>29</v>
      </c>
      <c r="H17" s="55"/>
      <c r="I17" s="56"/>
      <c r="J17" s="57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x14ac:dyDescent="0.2">
      <c r="A18" s="30" t="s">
        <v>3</v>
      </c>
      <c r="B18" s="50"/>
      <c r="C18" s="50" t="s">
        <v>2678</v>
      </c>
      <c r="D18" s="50"/>
      <c r="E18" s="51"/>
      <c r="F18" s="53" t="s">
        <v>3918</v>
      </c>
      <c r="G18" s="54" t="s">
        <v>99</v>
      </c>
      <c r="H18" s="55"/>
      <c r="I18" s="56"/>
      <c r="J18" s="57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x14ac:dyDescent="0.2">
      <c r="A19" s="30" t="s">
        <v>3</v>
      </c>
      <c r="B19" s="50"/>
      <c r="C19" s="50" t="s">
        <v>2679</v>
      </c>
      <c r="D19" s="50"/>
      <c r="E19" s="51"/>
      <c r="F19" s="53" t="s">
        <v>3919</v>
      </c>
      <c r="G19" s="54" t="s">
        <v>99</v>
      </c>
      <c r="H19" s="55"/>
      <c r="I19" s="56"/>
      <c r="J19" s="57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22.8" x14ac:dyDescent="0.25">
      <c r="A20" s="30" t="s">
        <v>3</v>
      </c>
      <c r="B20" s="50"/>
      <c r="C20" s="50" t="s">
        <v>2680</v>
      </c>
      <c r="D20" s="50"/>
      <c r="E20" s="51"/>
      <c r="F20" s="53" t="s">
        <v>3920</v>
      </c>
      <c r="G20" s="54" t="s">
        <v>3902</v>
      </c>
      <c r="H20" s="55"/>
      <c r="I20" s="56"/>
      <c r="J20" s="57"/>
      <c r="K20" s="58"/>
      <c r="L20" s="56"/>
      <c r="M20" s="56" t="str">
        <f t="shared" si="0"/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23.4" x14ac:dyDescent="0.2">
      <c r="A21" s="30" t="s">
        <v>55</v>
      </c>
      <c r="B21" s="150" t="s">
        <v>2681</v>
      </c>
      <c r="C21" s="151"/>
      <c r="D21" s="154"/>
      <c r="E21" s="51"/>
      <c r="F21" s="43" t="s">
        <v>3921</v>
      </c>
      <c r="G21" s="54" t="s">
        <v>99</v>
      </c>
      <c r="H21" s="55"/>
      <c r="I21" s="56"/>
      <c r="J21" s="57"/>
      <c r="K21" s="58"/>
      <c r="L21" s="56"/>
      <c r="M21" s="56" t="str">
        <f>IF(ISNUMBER(H21),L21*H21,IF(ISNUMBER(J21),J21,IF(J21="RATE ONLY",LOWER("RATE ONLY")," ")))</f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ht="23.4" x14ac:dyDescent="0.2">
      <c r="A22" s="30" t="s">
        <v>55</v>
      </c>
      <c r="B22" s="150" t="s">
        <v>2682</v>
      </c>
      <c r="C22" s="151"/>
      <c r="D22" s="154"/>
      <c r="E22" s="51"/>
      <c r="F22" s="43" t="s">
        <v>3922</v>
      </c>
      <c r="G22" s="54" t="s">
        <v>19</v>
      </c>
      <c r="H22" s="55"/>
      <c r="I22" s="56"/>
      <c r="J22" s="57"/>
      <c r="K22" s="58"/>
      <c r="L22" s="56"/>
      <c r="M22" s="56" t="str">
        <f>IF(ISNUMBER(H22),L22*H22,IF(ISNUMBER(J22),J22,IF(J22="RATE ONLY",LOWER("RATE ONLY")," ")))</f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0" customFormat="1" x14ac:dyDescent="0.2">
      <c r="A23" s="30" t="s">
        <v>4</v>
      </c>
      <c r="B23" s="83"/>
      <c r="C23" s="84"/>
      <c r="D23" s="84"/>
      <c r="E23" s="84"/>
      <c r="F23" s="85"/>
      <c r="G23" s="86"/>
      <c r="H23" s="87"/>
      <c r="I23" s="88"/>
      <c r="J23" s="89"/>
      <c r="K23" s="22"/>
      <c r="L23" s="67"/>
      <c r="M23" s="68"/>
      <c r="N23" s="109"/>
    </row>
    <row r="24" spans="1:113" s="110" customFormat="1" ht="12" x14ac:dyDescent="0.2">
      <c r="A24" s="30" t="s">
        <v>4</v>
      </c>
      <c r="B24" s="90" t="s">
        <v>3857</v>
      </c>
      <c r="C24" s="91"/>
      <c r="D24" s="91"/>
      <c r="E24" s="91"/>
      <c r="F24" s="92"/>
      <c r="G24" s="30"/>
      <c r="H24" s="93"/>
      <c r="I24" s="94"/>
      <c r="J24" s="95"/>
      <c r="K24" s="22"/>
      <c r="L24" s="72"/>
      <c r="M24" s="73">
        <f>SUBTOTAL(9,M$10:M22)</f>
        <v>0</v>
      </c>
      <c r="N24" s="109"/>
    </row>
    <row r="25" spans="1:113" s="110" customFormat="1" x14ac:dyDescent="0.2">
      <c r="A25" s="30" t="s">
        <v>4</v>
      </c>
      <c r="B25" s="96"/>
      <c r="C25" s="97"/>
      <c r="D25" s="97"/>
      <c r="E25" s="97"/>
      <c r="F25" s="98"/>
      <c r="G25" s="99"/>
      <c r="H25" s="100"/>
      <c r="I25" s="101"/>
      <c r="J25" s="102"/>
      <c r="K25" s="22"/>
      <c r="L25" s="81"/>
      <c r="M25" s="82"/>
      <c r="N25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48" orientation="portrait" cellComments="atEnd" useFirstPageNumber="1" r:id="rId1"/>
  <headerFooter>
    <oddFooter>&amp;CPage &amp;P&amp;RPrint date: &amp;D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BC81-9A76-4862-809A-5CD52634EE39}">
  <sheetPr>
    <tabColor rgb="FFFFFF00"/>
  </sheetPr>
  <dimension ref="A1:DI43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9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5093</v>
      </c>
      <c r="C2" s="128" t="s">
        <v>951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SUBTOTAL(9,M$7:M1030)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24" x14ac:dyDescent="0.2">
      <c r="A7" s="30"/>
      <c r="B7" s="42"/>
      <c r="C7" s="42"/>
      <c r="D7" s="42"/>
      <c r="E7" s="42"/>
      <c r="F7" s="43" t="s">
        <v>951</v>
      </c>
      <c r="G7" s="44"/>
      <c r="H7" s="45"/>
      <c r="I7" s="46"/>
      <c r="J7" s="47"/>
      <c r="K7" s="48"/>
      <c r="L7" s="49"/>
      <c r="M7" s="46"/>
    </row>
    <row r="8" spans="1:113" s="112" customFormat="1" ht="23.4" x14ac:dyDescent="0.2">
      <c r="A8" s="30" t="s">
        <v>55</v>
      </c>
      <c r="B8" s="150" t="s">
        <v>2683</v>
      </c>
      <c r="C8" s="150"/>
      <c r="D8" s="154"/>
      <c r="E8" s="51"/>
      <c r="F8" s="43" t="s">
        <v>3895</v>
      </c>
      <c r="G8" s="54" t="s">
        <v>2</v>
      </c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23.4" x14ac:dyDescent="0.2">
      <c r="A9" s="30" t="s">
        <v>55</v>
      </c>
      <c r="B9" s="150" t="s">
        <v>2684</v>
      </c>
      <c r="C9" s="150"/>
      <c r="D9" s="154"/>
      <c r="E9" s="51"/>
      <c r="F9" s="43" t="s">
        <v>3896</v>
      </c>
      <c r="G9" s="54" t="s">
        <v>99</v>
      </c>
      <c r="H9" s="55"/>
      <c r="I9" s="56"/>
      <c r="J9" s="57"/>
      <c r="K9" s="58"/>
      <c r="L9" s="56"/>
      <c r="M9" s="56" t="str">
        <f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ht="12" x14ac:dyDescent="0.2">
      <c r="A10" s="30" t="s">
        <v>55</v>
      </c>
      <c r="B10" s="150" t="s">
        <v>2685</v>
      </c>
      <c r="C10" s="150"/>
      <c r="D10" s="154"/>
      <c r="E10" s="51"/>
      <c r="F10" s="43" t="s">
        <v>2686</v>
      </c>
      <c r="G10" s="54"/>
      <c r="H10" s="55"/>
      <c r="I10" s="56"/>
      <c r="J10" s="57"/>
      <c r="K10" s="58"/>
      <c r="L10" s="56"/>
      <c r="M10" s="56" t="str">
        <f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22.8" x14ac:dyDescent="0.2">
      <c r="A11" s="30" t="s">
        <v>56</v>
      </c>
      <c r="B11" s="155"/>
      <c r="C11" s="155" t="s">
        <v>2687</v>
      </c>
      <c r="D11" s="154"/>
      <c r="E11" s="51"/>
      <c r="F11" s="31" t="s">
        <v>3897</v>
      </c>
      <c r="G11" s="54" t="s">
        <v>2</v>
      </c>
      <c r="H11" s="55"/>
      <c r="I11" s="56"/>
      <c r="J11" s="57"/>
      <c r="K11" s="58"/>
      <c r="L11" s="56"/>
      <c r="M11" s="56" t="str">
        <f>IF(ISNUMBER(H11),L11*H11,IF(ISNUMBER(J11),J11,IF(J11="RATE ONLY",LOWER("RATE ONLY")," ")))</f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24" x14ac:dyDescent="0.2">
      <c r="A12" s="30" t="s">
        <v>55</v>
      </c>
      <c r="B12" s="150" t="s">
        <v>2688</v>
      </c>
      <c r="C12" s="150"/>
      <c r="D12" s="154"/>
      <c r="E12" s="51"/>
      <c r="F12" s="43" t="s">
        <v>2689</v>
      </c>
      <c r="G12" s="54"/>
      <c r="H12" s="55"/>
      <c r="I12" s="56"/>
      <c r="J12" s="57"/>
      <c r="K12" s="58"/>
      <c r="L12" s="56"/>
      <c r="M12" s="56" t="str">
        <f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 t="s">
        <v>3</v>
      </c>
      <c r="B13" s="50"/>
      <c r="C13" s="50" t="s">
        <v>2690</v>
      </c>
      <c r="D13" s="50"/>
      <c r="E13" s="51"/>
      <c r="F13" s="53" t="s">
        <v>3898</v>
      </c>
      <c r="G13" s="54" t="s">
        <v>99</v>
      </c>
      <c r="H13" s="55"/>
      <c r="I13" s="56"/>
      <c r="J13" s="57"/>
      <c r="K13" s="58"/>
      <c r="L13" s="56"/>
      <c r="M13" s="56" t="str">
        <f t="shared" ref="M13:M39" si="0">IF(ISNUMBER(H13),L13*H13,IF(ISNUMBER(J13),J13,IF(J13="RATE ONLY",LOWER("RATE ONLY")," ")))</f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x14ac:dyDescent="0.2">
      <c r="A14" s="30" t="s">
        <v>3</v>
      </c>
      <c r="B14" s="50"/>
      <c r="C14" s="50" t="s">
        <v>2691</v>
      </c>
      <c r="D14" s="50"/>
      <c r="E14" s="51"/>
      <c r="F14" s="53" t="s">
        <v>3899</v>
      </c>
      <c r="G14" s="54" t="s">
        <v>99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ht="36" x14ac:dyDescent="0.2">
      <c r="A15" s="30" t="s">
        <v>55</v>
      </c>
      <c r="B15" s="150" t="s">
        <v>2692</v>
      </c>
      <c r="C15" s="150"/>
      <c r="D15" s="154"/>
      <c r="E15" s="51"/>
      <c r="F15" s="43" t="s">
        <v>2693</v>
      </c>
      <c r="G15" s="54"/>
      <c r="H15" s="55"/>
      <c r="I15" s="56"/>
      <c r="J15" s="57"/>
      <c r="K15" s="58"/>
      <c r="L15" s="56"/>
      <c r="M15" s="56" t="str">
        <f>IF(ISNUMBER(H15),L15*H15,IF(ISNUMBER(J15),J15,IF(J15="RATE ONLY",LOWER("RATE ONLY")," ")))</f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x14ac:dyDescent="0.2">
      <c r="A16" s="30" t="s">
        <v>3</v>
      </c>
      <c r="B16" s="50"/>
      <c r="C16" s="50" t="s">
        <v>2694</v>
      </c>
      <c r="D16" s="50"/>
      <c r="E16" s="51"/>
      <c r="F16" s="53" t="s">
        <v>3898</v>
      </c>
      <c r="G16" s="54" t="s">
        <v>99</v>
      </c>
      <c r="H16" s="55"/>
      <c r="I16" s="56"/>
      <c r="J16" s="57"/>
      <c r="K16" s="58"/>
      <c r="L16" s="56"/>
      <c r="M16" s="56" t="str">
        <f t="shared" si="0"/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x14ac:dyDescent="0.2">
      <c r="A17" s="30" t="s">
        <v>3</v>
      </c>
      <c r="B17" s="50"/>
      <c r="C17" s="50" t="s">
        <v>2695</v>
      </c>
      <c r="D17" s="50"/>
      <c r="E17" s="51"/>
      <c r="F17" s="53" t="s">
        <v>3899</v>
      </c>
      <c r="G17" s="54" t="s">
        <v>99</v>
      </c>
      <c r="H17" s="55"/>
      <c r="I17" s="56"/>
      <c r="J17" s="57"/>
      <c r="K17" s="58"/>
      <c r="L17" s="56"/>
      <c r="M17" s="56" t="str">
        <f t="shared" si="0"/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ht="12" x14ac:dyDescent="0.2">
      <c r="A18" s="30" t="s">
        <v>55</v>
      </c>
      <c r="B18" s="150" t="s">
        <v>2696</v>
      </c>
      <c r="C18" s="150"/>
      <c r="D18" s="154"/>
      <c r="E18" s="51"/>
      <c r="F18" s="43" t="s">
        <v>3900</v>
      </c>
      <c r="G18" s="54" t="s">
        <v>2</v>
      </c>
      <c r="H18" s="55"/>
      <c r="I18" s="56"/>
      <c r="J18" s="57"/>
      <c r="K18" s="58"/>
      <c r="L18" s="56"/>
      <c r="M18" s="56" t="str">
        <f>IF(ISNUMBER(H18),L18*H18,IF(ISNUMBER(J18),J18,IF(J18="RATE ONLY",LOWER("RATE ONLY")," ")))</f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ht="24" x14ac:dyDescent="0.25">
      <c r="A19" s="30" t="s">
        <v>55</v>
      </c>
      <c r="B19" s="150" t="s">
        <v>2697</v>
      </c>
      <c r="C19" s="150"/>
      <c r="D19" s="154"/>
      <c r="E19" s="51"/>
      <c r="F19" s="43" t="s">
        <v>3901</v>
      </c>
      <c r="G19" s="54" t="s">
        <v>3902</v>
      </c>
      <c r="H19" s="55"/>
      <c r="I19" s="56"/>
      <c r="J19" s="57"/>
      <c r="K19" s="58"/>
      <c r="L19" s="56"/>
      <c r="M19" s="56" t="str">
        <f>IF(ISNUMBER(H19),L19*H19,IF(ISNUMBER(J19),J19,IF(J19="RATE ONLY",LOWER("RATE ONLY")," ")))</f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35.4" x14ac:dyDescent="0.2">
      <c r="A20" s="30" t="s">
        <v>55</v>
      </c>
      <c r="B20" s="150" t="s">
        <v>2698</v>
      </c>
      <c r="C20" s="150"/>
      <c r="D20" s="154"/>
      <c r="E20" s="51"/>
      <c r="F20" s="43" t="s">
        <v>3903</v>
      </c>
      <c r="G20" s="54" t="s">
        <v>99</v>
      </c>
      <c r="H20" s="55"/>
      <c r="I20" s="56"/>
      <c r="J20" s="57"/>
      <c r="K20" s="58"/>
      <c r="L20" s="56"/>
      <c r="M20" s="56" t="str">
        <f>IF(ISNUMBER(H20),L20*H20,IF(ISNUMBER(J20),J20,IF(J20="RATE ONLY",LOWER("RATE ONLY")," ")))</f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ht="24" x14ac:dyDescent="0.2">
      <c r="A21" s="30" t="s">
        <v>55</v>
      </c>
      <c r="B21" s="150" t="s">
        <v>2699</v>
      </c>
      <c r="C21" s="150"/>
      <c r="D21" s="154"/>
      <c r="E21" s="51"/>
      <c r="F21" s="43" t="s">
        <v>3904</v>
      </c>
      <c r="G21" s="54"/>
      <c r="H21" s="55"/>
      <c r="I21" s="56"/>
      <c r="J21" s="57"/>
      <c r="K21" s="58"/>
      <c r="L21" s="56"/>
      <c r="M21" s="56" t="str">
        <f>IF(ISNUMBER(H21),L21*H21,IF(ISNUMBER(J21),J21,IF(J21="RATE ONLY",LOWER("RATE ONLY")," ")))</f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 t="s">
        <v>3</v>
      </c>
      <c r="B22" s="50"/>
      <c r="C22" s="50" t="s">
        <v>2700</v>
      </c>
      <c r="D22" s="50"/>
      <c r="E22" s="51"/>
      <c r="F22" s="53" t="s">
        <v>2701</v>
      </c>
      <c r="G22" s="54" t="s">
        <v>99</v>
      </c>
      <c r="H22" s="55"/>
      <c r="I22" s="56"/>
      <c r="J22" s="57"/>
      <c r="K22" s="58"/>
      <c r="L22" s="56"/>
      <c r="M22" s="56" t="str">
        <f t="shared" si="0"/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x14ac:dyDescent="0.2">
      <c r="A23" s="30" t="s">
        <v>3</v>
      </c>
      <c r="B23" s="50"/>
      <c r="C23" s="50" t="s">
        <v>2702</v>
      </c>
      <c r="D23" s="50"/>
      <c r="E23" s="51"/>
      <c r="F23" s="53" t="s">
        <v>2703</v>
      </c>
      <c r="G23" s="54" t="s">
        <v>99</v>
      </c>
      <c r="H23" s="55"/>
      <c r="I23" s="56"/>
      <c r="J23" s="57"/>
      <c r="K23" s="58"/>
      <c r="L23" s="56"/>
      <c r="M23" s="56" t="str">
        <f t="shared" si="0"/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t="23.4" x14ac:dyDescent="0.2">
      <c r="A24" s="30" t="s">
        <v>55</v>
      </c>
      <c r="B24" s="150" t="s">
        <v>2704</v>
      </c>
      <c r="C24" s="150"/>
      <c r="D24" s="154"/>
      <c r="E24" s="51"/>
      <c r="F24" s="43" t="s">
        <v>3905</v>
      </c>
      <c r="G24" s="54" t="s">
        <v>99</v>
      </c>
      <c r="H24" s="55"/>
      <c r="I24" s="56"/>
      <c r="J24" s="57"/>
      <c r="K24" s="58"/>
      <c r="L24" s="56"/>
      <c r="M24" s="56" t="str">
        <f>IF(ISNUMBER(H24),L24*H24,IF(ISNUMBER(J24),J24,IF(J24="RATE ONLY",LOWER("RATE ONLY")," ")))</f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ht="24" x14ac:dyDescent="0.2">
      <c r="A25" s="30" t="s">
        <v>55</v>
      </c>
      <c r="B25" s="150" t="s">
        <v>2705</v>
      </c>
      <c r="C25" s="150"/>
      <c r="D25" s="154"/>
      <c r="E25" s="51"/>
      <c r="F25" s="43" t="s">
        <v>3906</v>
      </c>
      <c r="G25" s="54" t="s">
        <v>99</v>
      </c>
      <c r="H25" s="55"/>
      <c r="I25" s="56"/>
      <c r="J25" s="57"/>
      <c r="K25" s="58"/>
      <c r="L25" s="56"/>
      <c r="M25" s="56" t="str">
        <f>IF(ISNUMBER(H25),L25*H25,IF(ISNUMBER(J25),J25,IF(J25="RATE ONLY",LOWER("RATE ONLY")," ")))</f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ht="24" x14ac:dyDescent="0.2">
      <c r="A26" s="30" t="s">
        <v>55</v>
      </c>
      <c r="B26" s="150" t="s">
        <v>2706</v>
      </c>
      <c r="C26" s="150"/>
      <c r="D26" s="154"/>
      <c r="E26" s="51"/>
      <c r="F26" s="43" t="s">
        <v>3904</v>
      </c>
      <c r="G26" s="54"/>
      <c r="H26" s="55"/>
      <c r="I26" s="56"/>
      <c r="J26" s="57"/>
      <c r="K26" s="58"/>
      <c r="L26" s="56"/>
      <c r="M26" s="56" t="str">
        <f>IF(ISNUMBER(H26),L26*H26,IF(ISNUMBER(J26),J26,IF(J26="RATE ONLY",LOWER("RATE ONLY")," ")))</f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x14ac:dyDescent="0.2">
      <c r="A27" s="30" t="s">
        <v>3</v>
      </c>
      <c r="B27" s="50"/>
      <c r="C27" s="50" t="s">
        <v>2707</v>
      </c>
      <c r="D27" s="50"/>
      <c r="E27" s="51"/>
      <c r="F27" s="53" t="s">
        <v>3907</v>
      </c>
      <c r="G27" s="54" t="s">
        <v>99</v>
      </c>
      <c r="H27" s="55"/>
      <c r="I27" s="56"/>
      <c r="J27" s="57"/>
      <c r="K27" s="58"/>
      <c r="L27" s="56"/>
      <c r="M27" s="56" t="str">
        <f t="shared" si="0"/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x14ac:dyDescent="0.2">
      <c r="A28" s="30" t="s">
        <v>3</v>
      </c>
      <c r="B28" s="50"/>
      <c r="C28" s="50" t="s">
        <v>2708</v>
      </c>
      <c r="D28" s="50"/>
      <c r="E28" s="51"/>
      <c r="F28" s="53" t="s">
        <v>3908</v>
      </c>
      <c r="G28" s="54" t="s">
        <v>99</v>
      </c>
      <c r="H28" s="55"/>
      <c r="I28" s="56"/>
      <c r="J28" s="57"/>
      <c r="K28" s="58"/>
      <c r="L28" s="56"/>
      <c r="M28" s="56" t="str">
        <f t="shared" si="0"/>
        <v xml:space="preserve"> 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ht="23.4" x14ac:dyDescent="0.2">
      <c r="A29" s="30" t="s">
        <v>55</v>
      </c>
      <c r="B29" s="150" t="s">
        <v>2709</v>
      </c>
      <c r="C29" s="150"/>
      <c r="D29" s="154"/>
      <c r="E29" s="51"/>
      <c r="F29" s="43" t="s">
        <v>3909</v>
      </c>
      <c r="G29" s="54" t="s">
        <v>99</v>
      </c>
      <c r="H29" s="55"/>
      <c r="I29" s="56"/>
      <c r="J29" s="57"/>
      <c r="K29" s="58"/>
      <c r="L29" s="56"/>
      <c r="M29" s="56" t="str">
        <f>IF(ISNUMBER(H29),L29*H29,IF(ISNUMBER(J29),J29,IF(J29="RATE ONLY",LOWER("RATE ONLY")," ")))</f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ht="24" x14ac:dyDescent="0.2">
      <c r="A30" s="30" t="s">
        <v>55</v>
      </c>
      <c r="B30" s="150" t="s">
        <v>2710</v>
      </c>
      <c r="C30" s="150"/>
      <c r="D30" s="154"/>
      <c r="E30" s="51"/>
      <c r="F30" s="43" t="s">
        <v>3904</v>
      </c>
      <c r="G30" s="54"/>
      <c r="H30" s="55"/>
      <c r="I30" s="56"/>
      <c r="J30" s="57"/>
      <c r="K30" s="58"/>
      <c r="L30" s="56"/>
      <c r="M30" s="56" t="str">
        <f>IF(ISNUMBER(H30),L30*H30,IF(ISNUMBER(J30),J30,IF(J30="RATE ONLY",LOWER("RATE ONLY")," ")))</f>
        <v xml:space="preserve"> 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x14ac:dyDescent="0.2">
      <c r="A31" s="30" t="s">
        <v>3</v>
      </c>
      <c r="B31" s="50"/>
      <c r="C31" s="50" t="s">
        <v>2711</v>
      </c>
      <c r="D31" s="50"/>
      <c r="E31" s="51"/>
      <c r="F31" s="53" t="s">
        <v>2712</v>
      </c>
      <c r="G31" s="54" t="s">
        <v>99</v>
      </c>
      <c r="H31" s="55"/>
      <c r="I31" s="56"/>
      <c r="J31" s="57"/>
      <c r="K31" s="58"/>
      <c r="L31" s="56"/>
      <c r="M31" s="56" t="str">
        <f t="shared" si="0"/>
        <v xml:space="preserve"> </v>
      </c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x14ac:dyDescent="0.2">
      <c r="A32" s="30" t="s">
        <v>3</v>
      </c>
      <c r="B32" s="50"/>
      <c r="C32" s="50" t="s">
        <v>2713</v>
      </c>
      <c r="D32" s="50"/>
      <c r="E32" s="51"/>
      <c r="F32" s="53" t="s">
        <v>2714</v>
      </c>
      <c r="G32" s="54" t="s">
        <v>99</v>
      </c>
      <c r="H32" s="55"/>
      <c r="I32" s="56"/>
      <c r="J32" s="57"/>
      <c r="K32" s="58"/>
      <c r="L32" s="56"/>
      <c r="M32" s="56" t="str">
        <f t="shared" si="0"/>
        <v xml:space="preserve"> 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ht="12" x14ac:dyDescent="0.2">
      <c r="A33" s="30" t="s">
        <v>55</v>
      </c>
      <c r="B33" s="150" t="s">
        <v>2715</v>
      </c>
      <c r="C33" s="150"/>
      <c r="D33" s="154"/>
      <c r="E33" s="51"/>
      <c r="F33" s="43" t="s">
        <v>3714</v>
      </c>
      <c r="G33" s="54"/>
      <c r="H33" s="55"/>
      <c r="I33" s="56"/>
      <c r="J33" s="57"/>
      <c r="K33" s="58"/>
      <c r="L33" s="56"/>
      <c r="M33" s="56" t="str">
        <f>IF(ISNUMBER(H33),L33*H33,IF(ISNUMBER(J33),J33,IF(J33="RATE ONLY",LOWER("RATE ONLY")," ")))</f>
        <v xml:space="preserve"> 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x14ac:dyDescent="0.2">
      <c r="A34" s="30" t="s">
        <v>3</v>
      </c>
      <c r="B34" s="50"/>
      <c r="C34" s="50" t="s">
        <v>2716</v>
      </c>
      <c r="D34" s="50"/>
      <c r="E34" s="51"/>
      <c r="F34" s="53" t="s">
        <v>3910</v>
      </c>
      <c r="G34" s="54" t="s">
        <v>2</v>
      </c>
      <c r="H34" s="55"/>
      <c r="I34" s="56"/>
      <c r="J34" s="57"/>
      <c r="K34" s="58"/>
      <c r="L34" s="56"/>
      <c r="M34" s="56" t="str">
        <f t="shared" si="0"/>
        <v xml:space="preserve"> 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x14ac:dyDescent="0.2">
      <c r="A35" s="30" t="s">
        <v>3</v>
      </c>
      <c r="B35" s="50"/>
      <c r="C35" s="50" t="s">
        <v>2717</v>
      </c>
      <c r="D35" s="50"/>
      <c r="E35" s="51"/>
      <c r="F35" s="53" t="s">
        <v>3910</v>
      </c>
      <c r="G35" s="54" t="s">
        <v>99</v>
      </c>
      <c r="H35" s="55"/>
      <c r="I35" s="56"/>
      <c r="J35" s="57"/>
      <c r="K35" s="58"/>
      <c r="L35" s="56"/>
      <c r="M35" s="56" t="str">
        <f t="shared" si="0"/>
        <v xml:space="preserve"> </v>
      </c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ht="12" x14ac:dyDescent="0.25">
      <c r="A36" s="30" t="s">
        <v>3</v>
      </c>
      <c r="B36" s="50"/>
      <c r="C36" s="50" t="s">
        <v>2718</v>
      </c>
      <c r="D36" s="50"/>
      <c r="E36" s="51"/>
      <c r="F36" s="53" t="s">
        <v>3910</v>
      </c>
      <c r="G36" s="54" t="s">
        <v>3902</v>
      </c>
      <c r="H36" s="55"/>
      <c r="I36" s="56"/>
      <c r="J36" s="57"/>
      <c r="K36" s="58"/>
      <c r="L36" s="56"/>
      <c r="M36" s="56" t="str">
        <f t="shared" si="0"/>
        <v xml:space="preserve"> </v>
      </c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ht="12" x14ac:dyDescent="0.2">
      <c r="A37" s="30" t="s">
        <v>55</v>
      </c>
      <c r="B37" s="150" t="s">
        <v>2719</v>
      </c>
      <c r="C37" s="150"/>
      <c r="D37" s="154"/>
      <c r="E37" s="51"/>
      <c r="F37" s="43" t="s">
        <v>3713</v>
      </c>
      <c r="G37" s="54"/>
      <c r="H37" s="55"/>
      <c r="I37" s="56"/>
      <c r="J37" s="57"/>
      <c r="K37" s="58"/>
      <c r="L37" s="56"/>
      <c r="M37" s="56" t="str">
        <f>IF(ISNUMBER(H37),L37*H37,IF(ISNUMBER(J37),J37,IF(J37="RATE ONLY",LOWER("RATE ONLY")," ")))</f>
        <v xml:space="preserve"> </v>
      </c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x14ac:dyDescent="0.2">
      <c r="A38" s="30" t="s">
        <v>3</v>
      </c>
      <c r="B38" s="50"/>
      <c r="C38" s="50" t="s">
        <v>2720</v>
      </c>
      <c r="D38" s="50"/>
      <c r="E38" s="51"/>
      <c r="F38" s="53" t="s">
        <v>3910</v>
      </c>
      <c r="G38" s="54" t="s">
        <v>2</v>
      </c>
      <c r="H38" s="55"/>
      <c r="I38" s="56"/>
      <c r="J38" s="57"/>
      <c r="K38" s="58"/>
      <c r="L38" s="56"/>
      <c r="M38" s="56" t="str">
        <f t="shared" si="0"/>
        <v xml:space="preserve"> </v>
      </c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ht="12" x14ac:dyDescent="0.25">
      <c r="A39" s="30" t="s">
        <v>3</v>
      </c>
      <c r="B39" s="50"/>
      <c r="C39" s="50" t="s">
        <v>2721</v>
      </c>
      <c r="D39" s="50"/>
      <c r="E39" s="51"/>
      <c r="F39" s="53" t="s">
        <v>3910</v>
      </c>
      <c r="G39" s="54" t="s">
        <v>3902</v>
      </c>
      <c r="H39" s="55"/>
      <c r="I39" s="56"/>
      <c r="J39" s="57"/>
      <c r="K39" s="58"/>
      <c r="L39" s="56"/>
      <c r="M39" s="56" t="str">
        <f t="shared" si="0"/>
        <v xml:space="preserve"> </v>
      </c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ht="12" x14ac:dyDescent="0.2">
      <c r="A40" s="30" t="s">
        <v>55</v>
      </c>
      <c r="B40" s="150" t="s">
        <v>2722</v>
      </c>
      <c r="C40" s="150"/>
      <c r="D40" s="154"/>
      <c r="E40" s="51"/>
      <c r="F40" s="43" t="s">
        <v>3911</v>
      </c>
      <c r="G40" s="54" t="s">
        <v>89</v>
      </c>
      <c r="H40" s="55"/>
      <c r="I40" s="56"/>
      <c r="J40" s="57"/>
      <c r="K40" s="58"/>
      <c r="L40" s="56"/>
      <c r="M40" s="56" t="str">
        <f>IF(ISNUMBER(H40),L40*H40,IF(ISNUMBER(J40),J40,IF(J40="RATE ONLY",LOWER("RATE ONLY")," ")))</f>
        <v xml:space="preserve"> 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0" customFormat="1" x14ac:dyDescent="0.2">
      <c r="A41" s="30" t="s">
        <v>4</v>
      </c>
      <c r="B41" s="83"/>
      <c r="C41" s="84"/>
      <c r="D41" s="84"/>
      <c r="E41" s="84"/>
      <c r="F41" s="85"/>
      <c r="G41" s="86"/>
      <c r="H41" s="87"/>
      <c r="I41" s="88"/>
      <c r="J41" s="89"/>
      <c r="K41" s="22"/>
      <c r="L41" s="67"/>
      <c r="M41" s="68"/>
      <c r="N41" s="109"/>
    </row>
    <row r="42" spans="1:113" s="110" customFormat="1" ht="12" x14ac:dyDescent="0.2">
      <c r="A42" s="30" t="s">
        <v>4</v>
      </c>
      <c r="B42" s="90" t="s">
        <v>3857</v>
      </c>
      <c r="C42" s="91"/>
      <c r="D42" s="91"/>
      <c r="E42" s="91"/>
      <c r="F42" s="92"/>
      <c r="G42" s="30"/>
      <c r="H42" s="93"/>
      <c r="I42" s="94"/>
      <c r="J42" s="95"/>
      <c r="K42" s="22"/>
      <c r="L42" s="72"/>
      <c r="M42" s="73">
        <f>SUBTOTAL(9,M$10:M40)</f>
        <v>0</v>
      </c>
      <c r="N42" s="109"/>
    </row>
    <row r="43" spans="1:113" s="110" customFormat="1" x14ac:dyDescent="0.2">
      <c r="A43" s="30" t="s">
        <v>4</v>
      </c>
      <c r="B43" s="96"/>
      <c r="C43" s="97"/>
      <c r="D43" s="97"/>
      <c r="E43" s="97"/>
      <c r="F43" s="98"/>
      <c r="G43" s="99"/>
      <c r="H43" s="100"/>
      <c r="I43" s="101"/>
      <c r="J43" s="102"/>
      <c r="K43" s="22"/>
      <c r="L43" s="81"/>
      <c r="M43" s="82"/>
      <c r="N43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49" orientation="portrait" cellComments="atEnd" useFirstPageNumber="1" r:id="rId1"/>
  <headerFooter>
    <oddFooter>&amp;CPage &amp;P&amp;RPrint date: &amp;D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E49DE-CCF5-46F9-A878-9ACC66DCD207}">
  <sheetPr>
    <tabColor rgb="FFFFFF00"/>
  </sheetPr>
  <dimension ref="A1:DI17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9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5094</v>
      </c>
      <c r="C2" s="128" t="s">
        <v>952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SUBTOTAL(9,M$7:M1004)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952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2723</v>
      </c>
      <c r="C8" s="150"/>
      <c r="D8" s="154"/>
      <c r="E8" s="51"/>
      <c r="F8" s="43" t="s">
        <v>3715</v>
      </c>
      <c r="G8" s="54"/>
      <c r="H8" s="55"/>
      <c r="I8" s="56"/>
      <c r="J8" s="57"/>
      <c r="K8" s="58"/>
      <c r="L8" s="56"/>
      <c r="M8" s="56" t="str">
        <f t="shared" ref="M8:M14" si="0"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22.8" x14ac:dyDescent="0.2">
      <c r="A9" s="30" t="s">
        <v>3</v>
      </c>
      <c r="B9" s="50"/>
      <c r="C9" s="50" t="s">
        <v>2724</v>
      </c>
      <c r="D9" s="50"/>
      <c r="E9" s="51"/>
      <c r="F9" s="53" t="s">
        <v>3892</v>
      </c>
      <c r="G9" s="54" t="s">
        <v>68</v>
      </c>
      <c r="H9" s="55"/>
      <c r="I9" s="56"/>
      <c r="J9" s="57"/>
      <c r="K9" s="58"/>
      <c r="L9" s="56"/>
      <c r="M9" s="56" t="str">
        <f t="shared" si="0"/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 t="s">
        <v>3</v>
      </c>
      <c r="B10" s="50"/>
      <c r="C10" s="50" t="s">
        <v>2725</v>
      </c>
      <c r="D10" s="50"/>
      <c r="E10" s="51"/>
      <c r="F10" s="53" t="s">
        <v>2726</v>
      </c>
      <c r="G10" s="54" t="s">
        <v>68</v>
      </c>
      <c r="H10" s="55"/>
      <c r="I10" s="56"/>
      <c r="J10" s="57"/>
      <c r="K10" s="58"/>
      <c r="L10" s="56"/>
      <c r="M10" s="56" t="str">
        <f t="shared" si="0"/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ht="12" x14ac:dyDescent="0.2">
      <c r="A11" s="30" t="s">
        <v>55</v>
      </c>
      <c r="B11" s="150" t="s">
        <v>2727</v>
      </c>
      <c r="C11" s="150"/>
      <c r="D11" s="154"/>
      <c r="E11" s="51"/>
      <c r="F11" s="43" t="s">
        <v>3716</v>
      </c>
      <c r="G11" s="54"/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22.8" x14ac:dyDescent="0.2">
      <c r="A12" s="30" t="s">
        <v>3</v>
      </c>
      <c r="B12" s="50"/>
      <c r="C12" s="50" t="s">
        <v>2728</v>
      </c>
      <c r="D12" s="50"/>
      <c r="E12" s="51"/>
      <c r="F12" s="53" t="s">
        <v>3893</v>
      </c>
      <c r="G12" s="54" t="s">
        <v>68</v>
      </c>
      <c r="H12" s="55"/>
      <c r="I12" s="56"/>
      <c r="J12" s="57"/>
      <c r="K12" s="58"/>
      <c r="L12" s="56"/>
      <c r="M12" s="56" t="str">
        <f t="shared" si="0"/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ht="22.8" x14ac:dyDescent="0.2">
      <c r="A13" s="30" t="s">
        <v>3</v>
      </c>
      <c r="B13" s="50"/>
      <c r="C13" s="50" t="s">
        <v>2729</v>
      </c>
      <c r="D13" s="50"/>
      <c r="E13" s="51"/>
      <c r="F13" s="53" t="s">
        <v>2730</v>
      </c>
      <c r="G13" s="54" t="s">
        <v>68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ht="23.4" x14ac:dyDescent="0.2">
      <c r="A14" s="30" t="s">
        <v>55</v>
      </c>
      <c r="B14" s="150" t="s">
        <v>2731</v>
      </c>
      <c r="C14" s="151"/>
      <c r="D14" s="154"/>
      <c r="E14" s="51"/>
      <c r="F14" s="43" t="s">
        <v>3894</v>
      </c>
      <c r="G14" s="54" t="s">
        <v>99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0" customFormat="1" x14ac:dyDescent="0.2">
      <c r="A15" s="30" t="s">
        <v>4</v>
      </c>
      <c r="B15" s="83"/>
      <c r="C15" s="84"/>
      <c r="D15" s="84"/>
      <c r="E15" s="84"/>
      <c r="F15" s="85"/>
      <c r="G15" s="86"/>
      <c r="H15" s="87"/>
      <c r="I15" s="88"/>
      <c r="J15" s="89"/>
      <c r="K15" s="22"/>
      <c r="L15" s="67"/>
      <c r="M15" s="68"/>
      <c r="N15" s="109"/>
    </row>
    <row r="16" spans="1:113" s="110" customFormat="1" ht="12" x14ac:dyDescent="0.2">
      <c r="A16" s="30" t="s">
        <v>4</v>
      </c>
      <c r="B16" s="90" t="s">
        <v>3857</v>
      </c>
      <c r="C16" s="91"/>
      <c r="D16" s="91"/>
      <c r="E16" s="91"/>
      <c r="F16" s="92"/>
      <c r="G16" s="30"/>
      <c r="H16" s="93"/>
      <c r="I16" s="94"/>
      <c r="J16" s="95"/>
      <c r="K16" s="22"/>
      <c r="L16" s="72"/>
      <c r="M16" s="73">
        <f>SUBTOTAL(9,M$11:M14)</f>
        <v>0</v>
      </c>
      <c r="N16" s="109"/>
    </row>
    <row r="17" spans="1:14" s="110" customFormat="1" x14ac:dyDescent="0.2">
      <c r="A17" s="30" t="s">
        <v>4</v>
      </c>
      <c r="B17" s="96"/>
      <c r="C17" s="97"/>
      <c r="D17" s="97"/>
      <c r="E17" s="97"/>
      <c r="F17" s="98"/>
      <c r="G17" s="99"/>
      <c r="H17" s="100"/>
      <c r="I17" s="101"/>
      <c r="J17" s="102"/>
      <c r="K17" s="22"/>
      <c r="L17" s="81"/>
      <c r="M17" s="82"/>
      <c r="N17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50" orientation="portrait" cellComments="atEnd" useFirstPageNumber="1" r:id="rId1"/>
  <headerFooter>
    <oddFooter>&amp;CPage &amp;P&amp;RPrint date: &amp;D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E6E4A-9CA2-4340-873B-FDAAA59728C4}">
  <sheetPr>
    <tabColor rgb="FFFFFF00"/>
  </sheetPr>
  <dimension ref="A1:DI12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5095</v>
      </c>
      <c r="C2" s="128" t="s">
        <v>953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SUBTOTAL(9,M$7:M999)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42"/>
      <c r="C7" s="42"/>
      <c r="D7" s="42"/>
      <c r="E7" s="42"/>
      <c r="F7" s="43" t="s">
        <v>953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2732</v>
      </c>
      <c r="C8" s="151"/>
      <c r="D8" s="154"/>
      <c r="E8" s="51"/>
      <c r="F8" s="43" t="s">
        <v>3890</v>
      </c>
      <c r="G8" s="54" t="s">
        <v>99</v>
      </c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24" x14ac:dyDescent="0.2">
      <c r="A9" s="30" t="s">
        <v>55</v>
      </c>
      <c r="B9" s="150" t="s">
        <v>2733</v>
      </c>
      <c r="C9" s="151"/>
      <c r="D9" s="154"/>
      <c r="E9" s="51"/>
      <c r="F9" s="43" t="s">
        <v>3891</v>
      </c>
      <c r="G9" s="54" t="s">
        <v>99</v>
      </c>
      <c r="H9" s="55"/>
      <c r="I9" s="56"/>
      <c r="J9" s="57"/>
      <c r="K9" s="58"/>
      <c r="L9" s="56"/>
      <c r="M9" s="56" t="str">
        <f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0" customFormat="1" x14ac:dyDescent="0.2">
      <c r="A10" s="30" t="s">
        <v>4</v>
      </c>
      <c r="B10" s="83"/>
      <c r="C10" s="84"/>
      <c r="D10" s="84"/>
      <c r="E10" s="84"/>
      <c r="F10" s="85"/>
      <c r="G10" s="86"/>
      <c r="H10" s="87"/>
      <c r="I10" s="88"/>
      <c r="J10" s="89"/>
      <c r="K10" s="22"/>
      <c r="L10" s="67"/>
      <c r="M10" s="68"/>
      <c r="N10" s="109"/>
    </row>
    <row r="11" spans="1:113" s="110" customFormat="1" ht="12" x14ac:dyDescent="0.2">
      <c r="A11" s="30" t="s">
        <v>4</v>
      </c>
      <c r="B11" s="90" t="s">
        <v>3857</v>
      </c>
      <c r="C11" s="91"/>
      <c r="D11" s="91"/>
      <c r="E11" s="91"/>
      <c r="F11" s="92"/>
      <c r="G11" s="30"/>
      <c r="H11" s="93"/>
      <c r="I11" s="94"/>
      <c r="J11" s="95"/>
      <c r="K11" s="22"/>
      <c r="L11" s="72"/>
      <c r="M11" s="73">
        <f>SUBTOTAL(9,M10:M$10)</f>
        <v>0</v>
      </c>
      <c r="N11" s="109"/>
    </row>
    <row r="12" spans="1:113" s="110" customFormat="1" x14ac:dyDescent="0.2">
      <c r="A12" s="30" t="s">
        <v>4</v>
      </c>
      <c r="B12" s="96"/>
      <c r="C12" s="97"/>
      <c r="D12" s="97"/>
      <c r="E12" s="97"/>
      <c r="F12" s="98"/>
      <c r="G12" s="99"/>
      <c r="H12" s="100"/>
      <c r="I12" s="101"/>
      <c r="J12" s="102"/>
      <c r="K12" s="22"/>
      <c r="L12" s="81"/>
      <c r="M12" s="82"/>
      <c r="N12" s="109"/>
    </row>
  </sheetData>
  <dataConsolidate link="1"/>
  <pageMargins left="0.59055118110236215" right="0.19685039370078738" top="0.59055118110236215" bottom="0.59055118110236215" header="0.19685039370078738" footer="0.19685039370078738"/>
  <pageSetup paperSize="9" firstPageNumber="151" orientation="portrait" cellComments="atEnd" useFirstPageNumber="1" r:id="rId1"/>
  <headerFooter>
    <oddFooter>&amp;CPage &amp;P&amp;RPrint date: &amp;D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3C73-EF96-4F73-858D-9E4ED1B24003}">
  <sheetPr>
    <tabColor rgb="FFFF0000"/>
  </sheetPr>
  <dimension ref="A1:DE92"/>
  <sheetViews>
    <sheetView view="pageBreakPreview" topLeftCell="B1" zoomScaleNormal="75" zoomScaleSheetLayoutView="100" workbookViewId="0">
      <pane xSplit="7" ySplit="9" topLeftCell="I10" activePane="bottomRight" state="frozenSplit"/>
      <selection activeCell="L17" sqref="L17"/>
      <selection pane="topRight" activeCell="L17" sqref="L17"/>
      <selection pane="bottomLeft" activeCell="L17" sqref="L17"/>
      <selection pane="bottomRight" activeCell="L42" sqref="L42"/>
    </sheetView>
  </sheetViews>
  <sheetFormatPr defaultColWidth="9.109375" defaultRowHeight="11.4" x14ac:dyDescent="0.2"/>
  <cols>
    <col min="1" max="1" width="11.5546875" style="113" hidden="1" customWidth="1"/>
    <col min="2" max="2" width="8.33203125" style="252" customWidth="1"/>
    <col min="3" max="3" width="8.6640625" style="252" customWidth="1"/>
    <col min="4" max="4" width="3.33203125" style="252" customWidth="1"/>
    <col min="5" max="5" width="3.33203125" style="253" customWidth="1"/>
    <col min="6" max="6" width="34.6640625" style="254" customWidth="1"/>
    <col min="7" max="7" width="9.6640625" style="117" customWidth="1"/>
    <col min="8" max="8" width="8.6640625" style="117" customWidth="1"/>
    <col min="9" max="9" width="9.6640625" style="255" customWidth="1"/>
    <col min="10" max="10" width="10.6640625" style="255" customWidth="1"/>
    <col min="11" max="109" width="9.109375" style="116"/>
    <col min="110" max="16384" width="9.109375" style="117"/>
  </cols>
  <sheetData>
    <row r="1" spans="1:109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</row>
    <row r="2" spans="1:109" s="108" customFormat="1" ht="12" x14ac:dyDescent="0.25">
      <c r="A2" s="127" t="s">
        <v>5</v>
      </c>
      <c r="B2" s="128" t="s">
        <v>4584</v>
      </c>
      <c r="C2" s="128" t="s">
        <v>955</v>
      </c>
      <c r="D2" s="23"/>
      <c r="E2" s="23"/>
      <c r="F2" s="23"/>
      <c r="G2" s="23" t="s">
        <v>20</v>
      </c>
      <c r="H2" s="24"/>
      <c r="I2" s="24"/>
      <c r="J2" s="25" t="s">
        <v>4577</v>
      </c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</row>
    <row r="3" spans="1:109" s="108" customFormat="1" ht="12" x14ac:dyDescent="0.25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</row>
    <row r="4" spans="1:109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</row>
    <row r="5" spans="1:109" s="110" customFormat="1" ht="12" x14ac:dyDescent="0.2">
      <c r="A5" s="30" t="s">
        <v>6</v>
      </c>
      <c r="B5" s="204" t="s">
        <v>54</v>
      </c>
      <c r="C5" s="205"/>
      <c r="D5" s="205"/>
      <c r="E5" s="206"/>
      <c r="F5" s="207" t="s">
        <v>46</v>
      </c>
      <c r="G5" s="207" t="s">
        <v>47</v>
      </c>
      <c r="H5" s="208" t="s">
        <v>3848</v>
      </c>
      <c r="I5" s="208" t="s">
        <v>49</v>
      </c>
      <c r="J5" s="208" t="s">
        <v>3849</v>
      </c>
    </row>
    <row r="6" spans="1:109" s="110" customFormat="1" ht="12" x14ac:dyDescent="0.2">
      <c r="A6" s="30" t="s">
        <v>6</v>
      </c>
      <c r="B6" s="209"/>
      <c r="C6" s="210"/>
      <c r="D6" s="210"/>
      <c r="E6" s="211"/>
      <c r="F6" s="212"/>
      <c r="G6" s="212"/>
      <c r="H6" s="213"/>
      <c r="I6" s="213"/>
      <c r="J6" s="213"/>
    </row>
    <row r="7" spans="1:109" s="110" customFormat="1" ht="24" hidden="1" x14ac:dyDescent="0.2">
      <c r="A7" s="30"/>
      <c r="B7" s="237"/>
      <c r="C7" s="237"/>
      <c r="D7" s="237"/>
      <c r="E7" s="237"/>
      <c r="F7" s="43" t="s">
        <v>955</v>
      </c>
      <c r="G7" s="256"/>
      <c r="H7" s="217"/>
      <c r="I7" s="257"/>
      <c r="J7" s="258"/>
    </row>
    <row r="8" spans="1:109" ht="36" hidden="1" x14ac:dyDescent="0.2">
      <c r="A8" s="30" t="s">
        <v>55</v>
      </c>
      <c r="B8" s="232" t="s">
        <v>954</v>
      </c>
      <c r="C8" s="233"/>
      <c r="D8" s="234"/>
      <c r="E8" s="235"/>
      <c r="F8" s="43" t="s">
        <v>2734</v>
      </c>
      <c r="G8" s="236" t="s">
        <v>99</v>
      </c>
      <c r="H8" s="214"/>
      <c r="I8" s="215"/>
      <c r="J8" s="216"/>
    </row>
    <row r="9" spans="1:109" hidden="1" x14ac:dyDescent="0.2">
      <c r="A9" s="30"/>
      <c r="B9" s="237"/>
      <c r="C9" s="238"/>
      <c r="D9" s="234"/>
      <c r="E9" s="238"/>
      <c r="F9" s="53"/>
      <c r="G9" s="239"/>
      <c r="H9" s="217"/>
      <c r="I9" s="218"/>
      <c r="J9" s="219"/>
    </row>
    <row r="10" spans="1:109" ht="12" x14ac:dyDescent="0.2">
      <c r="A10" s="30" t="s">
        <v>55</v>
      </c>
      <c r="B10" s="232" t="s">
        <v>956</v>
      </c>
      <c r="C10" s="233"/>
      <c r="D10" s="234"/>
      <c r="E10" s="235"/>
      <c r="F10" s="43" t="s">
        <v>957</v>
      </c>
      <c r="G10" s="236"/>
      <c r="H10" s="214"/>
      <c r="I10" s="215"/>
      <c r="J10" s="216"/>
    </row>
    <row r="11" spans="1:109" x14ac:dyDescent="0.2">
      <c r="A11" s="30"/>
      <c r="B11" s="237"/>
      <c r="C11" s="238"/>
      <c r="D11" s="234"/>
      <c r="E11" s="238"/>
      <c r="F11" s="53"/>
      <c r="G11" s="239"/>
      <c r="H11" s="217"/>
      <c r="I11" s="218"/>
      <c r="J11" s="219"/>
    </row>
    <row r="12" spans="1:109" hidden="1" x14ac:dyDescent="0.2">
      <c r="A12" s="30" t="s">
        <v>56</v>
      </c>
      <c r="B12" s="240"/>
      <c r="C12" s="233"/>
      <c r="D12" s="234"/>
      <c r="E12" s="235"/>
      <c r="F12" s="53"/>
      <c r="G12" s="236"/>
      <c r="H12" s="214"/>
      <c r="I12" s="215"/>
      <c r="J12" s="216"/>
    </row>
    <row r="13" spans="1:109" hidden="1" x14ac:dyDescent="0.2">
      <c r="A13" s="30"/>
      <c r="B13" s="237"/>
      <c r="C13" s="238"/>
      <c r="D13" s="234"/>
      <c r="E13" s="238"/>
      <c r="F13" s="53"/>
      <c r="G13" s="239"/>
      <c r="H13" s="217"/>
      <c r="I13" s="218"/>
      <c r="J13" s="219"/>
    </row>
    <row r="14" spans="1:109" hidden="1" x14ac:dyDescent="0.2">
      <c r="A14" s="30" t="s">
        <v>59</v>
      </c>
      <c r="B14" s="240"/>
      <c r="C14" s="233"/>
      <c r="D14" s="234"/>
      <c r="E14" s="235"/>
      <c r="F14" s="53"/>
      <c r="G14" s="236"/>
      <c r="H14" s="214"/>
      <c r="I14" s="215"/>
      <c r="J14" s="216"/>
    </row>
    <row r="15" spans="1:109" hidden="1" x14ac:dyDescent="0.2">
      <c r="A15" s="30"/>
      <c r="B15" s="237"/>
      <c r="C15" s="238"/>
      <c r="D15" s="234"/>
      <c r="E15" s="238"/>
      <c r="F15" s="53"/>
      <c r="G15" s="239"/>
      <c r="H15" s="217"/>
      <c r="I15" s="218"/>
      <c r="J15" s="219"/>
    </row>
    <row r="16" spans="1:109" hidden="1" x14ac:dyDescent="0.2">
      <c r="A16" s="30" t="s">
        <v>5106</v>
      </c>
      <c r="B16" s="240"/>
      <c r="C16" s="233"/>
      <c r="D16" s="234"/>
      <c r="E16" s="235"/>
      <c r="F16" s="53"/>
      <c r="G16" s="236"/>
      <c r="H16" s="214"/>
      <c r="I16" s="220"/>
      <c r="J16" s="216"/>
    </row>
    <row r="17" spans="1:10" hidden="1" x14ac:dyDescent="0.2">
      <c r="A17" s="30" t="s">
        <v>59</v>
      </c>
      <c r="B17" s="240"/>
      <c r="C17" s="233"/>
      <c r="D17" s="234"/>
      <c r="E17" s="235"/>
      <c r="F17" s="53"/>
      <c r="G17" s="236"/>
      <c r="H17" s="214"/>
      <c r="I17" s="215"/>
      <c r="J17" s="216"/>
    </row>
    <row r="18" spans="1:10" hidden="1" x14ac:dyDescent="0.2">
      <c r="A18" s="30"/>
      <c r="B18" s="237"/>
      <c r="C18" s="238"/>
      <c r="D18" s="234"/>
      <c r="E18" s="238"/>
      <c r="F18" s="53"/>
      <c r="G18" s="239"/>
      <c r="H18" s="217"/>
      <c r="I18" s="218"/>
      <c r="J18" s="219"/>
    </row>
    <row r="19" spans="1:10" hidden="1" x14ac:dyDescent="0.2">
      <c r="A19" s="30" t="s">
        <v>5106</v>
      </c>
      <c r="B19" s="240"/>
      <c r="C19" s="233"/>
      <c r="D19" s="234"/>
      <c r="E19" s="235"/>
      <c r="F19" s="53"/>
      <c r="G19" s="236"/>
      <c r="H19" s="214"/>
      <c r="I19" s="220"/>
      <c r="J19" s="216"/>
    </row>
    <row r="20" spans="1:10" hidden="1" x14ac:dyDescent="0.2">
      <c r="A20" s="30" t="s">
        <v>59</v>
      </c>
      <c r="B20" s="240"/>
      <c r="C20" s="233"/>
      <c r="D20" s="234"/>
      <c r="E20" s="235"/>
      <c r="F20" s="53"/>
      <c r="G20" s="236"/>
      <c r="H20" s="214"/>
      <c r="I20" s="215"/>
      <c r="J20" s="216"/>
    </row>
    <row r="21" spans="1:10" hidden="1" x14ac:dyDescent="0.2">
      <c r="A21" s="30"/>
      <c r="B21" s="237"/>
      <c r="C21" s="238"/>
      <c r="D21" s="234"/>
      <c r="E21" s="238"/>
      <c r="F21" s="53"/>
      <c r="G21" s="239"/>
      <c r="H21" s="217"/>
      <c r="I21" s="218"/>
      <c r="J21" s="219"/>
    </row>
    <row r="22" spans="1:10" hidden="1" x14ac:dyDescent="0.2">
      <c r="A22" s="30" t="s">
        <v>5106</v>
      </c>
      <c r="B22" s="240"/>
      <c r="C22" s="233"/>
      <c r="D22" s="234"/>
      <c r="E22" s="235"/>
      <c r="F22" s="53"/>
      <c r="G22" s="236"/>
      <c r="H22" s="214"/>
      <c r="I22" s="220"/>
      <c r="J22" s="216"/>
    </row>
    <row r="23" spans="1:10" hidden="1" x14ac:dyDescent="0.2">
      <c r="A23" s="30" t="s">
        <v>59</v>
      </c>
      <c r="B23" s="240"/>
      <c r="C23" s="233"/>
      <c r="D23" s="234"/>
      <c r="E23" s="235"/>
      <c r="F23" s="53"/>
      <c r="G23" s="236"/>
      <c r="H23" s="214"/>
      <c r="I23" s="215"/>
      <c r="J23" s="216"/>
    </row>
    <row r="24" spans="1:10" hidden="1" x14ac:dyDescent="0.2">
      <c r="A24" s="30"/>
      <c r="B24" s="237"/>
      <c r="C24" s="238"/>
      <c r="D24" s="234"/>
      <c r="E24" s="238"/>
      <c r="F24" s="53"/>
      <c r="G24" s="239"/>
      <c r="H24" s="217"/>
      <c r="I24" s="218"/>
      <c r="J24" s="219"/>
    </row>
    <row r="25" spans="1:10" hidden="1" x14ac:dyDescent="0.2">
      <c r="A25" s="30" t="s">
        <v>5106</v>
      </c>
      <c r="B25" s="240"/>
      <c r="C25" s="233"/>
      <c r="D25" s="234"/>
      <c r="E25" s="235"/>
      <c r="F25" s="53"/>
      <c r="G25" s="236"/>
      <c r="H25" s="214"/>
      <c r="I25" s="220"/>
      <c r="J25" s="216"/>
    </row>
    <row r="26" spans="1:10" x14ac:dyDescent="0.2">
      <c r="A26" s="30" t="s">
        <v>56</v>
      </c>
      <c r="B26" s="240"/>
      <c r="C26" s="233" t="s">
        <v>958</v>
      </c>
      <c r="D26" s="234"/>
      <c r="E26" s="235"/>
      <c r="F26" s="53" t="s">
        <v>959</v>
      </c>
      <c r="G26" s="236"/>
      <c r="H26" s="214"/>
      <c r="I26" s="215"/>
      <c r="J26" s="216"/>
    </row>
    <row r="27" spans="1:10" x14ac:dyDescent="0.2">
      <c r="A27" s="30"/>
      <c r="B27" s="237"/>
      <c r="C27" s="238"/>
      <c r="D27" s="234"/>
      <c r="E27" s="238"/>
      <c r="F27" s="53"/>
      <c r="G27" s="239"/>
      <c r="H27" s="217"/>
      <c r="I27" s="218"/>
      <c r="J27" s="219"/>
    </row>
    <row r="28" spans="1:10" ht="34.200000000000003" x14ac:dyDescent="0.2">
      <c r="A28" s="30" t="s">
        <v>59</v>
      </c>
      <c r="B28" s="240"/>
      <c r="C28" s="233"/>
      <c r="D28" s="234" t="s">
        <v>3850</v>
      </c>
      <c r="E28" s="235"/>
      <c r="F28" s="53" t="s">
        <v>5240</v>
      </c>
      <c r="G28" s="236" t="s">
        <v>30</v>
      </c>
      <c r="H28" s="214">
        <v>1</v>
      </c>
      <c r="I28" s="215">
        <v>200000</v>
      </c>
      <c r="J28" s="216">
        <f>IF(ISNUMBER(H28),H28*I28,IF(H28="-","rate only"," "))</f>
        <v>200000</v>
      </c>
    </row>
    <row r="29" spans="1:10" x14ac:dyDescent="0.2">
      <c r="A29" s="30"/>
      <c r="B29" s="237"/>
      <c r="C29" s="238"/>
      <c r="D29" s="234"/>
      <c r="E29" s="238"/>
      <c r="F29" s="53"/>
      <c r="G29" s="239"/>
      <c r="H29" s="217"/>
      <c r="I29" s="218"/>
      <c r="J29" s="219"/>
    </row>
    <row r="30" spans="1:10" ht="22.8" x14ac:dyDescent="0.2">
      <c r="A30" s="30" t="s">
        <v>5106</v>
      </c>
      <c r="B30" s="240"/>
      <c r="C30" s="233"/>
      <c r="D30" s="234"/>
      <c r="E30" s="235" t="s">
        <v>3877</v>
      </c>
      <c r="F30" s="53" t="s">
        <v>4585</v>
      </c>
      <c r="G30" s="236" t="s">
        <v>14</v>
      </c>
      <c r="H30" s="214">
        <v>200000</v>
      </c>
      <c r="I30" s="196"/>
      <c r="J30" s="216">
        <f>IF(ISNUMBER(H30),H30*I30,IF(H30="-","rate only"," "))</f>
        <v>0</v>
      </c>
    </row>
    <row r="31" spans="1:10" x14ac:dyDescent="0.2">
      <c r="A31" s="30"/>
      <c r="B31" s="237"/>
      <c r="C31" s="238"/>
      <c r="D31" s="234"/>
      <c r="E31" s="238"/>
      <c r="F31" s="53"/>
      <c r="G31" s="239"/>
      <c r="H31" s="217"/>
      <c r="I31" s="218"/>
      <c r="J31" s="219"/>
    </row>
    <row r="32" spans="1:10" ht="12" x14ac:dyDescent="0.2">
      <c r="A32" s="30" t="s">
        <v>55</v>
      </c>
      <c r="B32" s="232" t="s">
        <v>960</v>
      </c>
      <c r="C32" s="233"/>
      <c r="D32" s="234"/>
      <c r="E32" s="235"/>
      <c r="F32" s="43" t="s">
        <v>961</v>
      </c>
      <c r="G32" s="236"/>
      <c r="H32" s="214"/>
      <c r="I32" s="215"/>
      <c r="J32" s="216"/>
    </row>
    <row r="33" spans="1:10" x14ac:dyDescent="0.2">
      <c r="A33" s="30"/>
      <c r="B33" s="237"/>
      <c r="C33" s="238"/>
      <c r="D33" s="234"/>
      <c r="E33" s="238"/>
      <c r="F33" s="53"/>
      <c r="G33" s="239"/>
      <c r="H33" s="217"/>
      <c r="I33" s="218"/>
      <c r="J33" s="219"/>
    </row>
    <row r="34" spans="1:10" x14ac:dyDescent="0.2">
      <c r="A34" s="30" t="s">
        <v>4371</v>
      </c>
      <c r="B34" s="240"/>
      <c r="C34" s="233" t="s">
        <v>962</v>
      </c>
      <c r="D34" s="234"/>
      <c r="E34" s="235"/>
      <c r="F34" s="53" t="s">
        <v>963</v>
      </c>
      <c r="G34" s="236" t="s">
        <v>99</v>
      </c>
      <c r="H34" s="214">
        <v>1</v>
      </c>
      <c r="I34" s="56"/>
      <c r="J34" s="216">
        <f>IF(ISNUMBER(H34),H34*I34,IF(H34="-","rate only"," "))</f>
        <v>0</v>
      </c>
    </row>
    <row r="35" spans="1:10" x14ac:dyDescent="0.2">
      <c r="A35" s="30"/>
      <c r="B35" s="237"/>
      <c r="C35" s="238"/>
      <c r="D35" s="234"/>
      <c r="E35" s="238"/>
      <c r="F35" s="53"/>
      <c r="G35" s="239"/>
      <c r="H35" s="217"/>
      <c r="I35" s="218"/>
      <c r="J35" s="219"/>
    </row>
    <row r="36" spans="1:10" x14ac:dyDescent="0.2">
      <c r="A36" s="30" t="s">
        <v>4371</v>
      </c>
      <c r="B36" s="240"/>
      <c r="C36" s="233" t="s">
        <v>5141</v>
      </c>
      <c r="D36" s="234"/>
      <c r="E36" s="235"/>
      <c r="F36" s="53" t="s">
        <v>5142</v>
      </c>
      <c r="G36" s="236" t="s">
        <v>99</v>
      </c>
      <c r="H36" s="214">
        <v>1</v>
      </c>
      <c r="I36" s="56"/>
      <c r="J36" s="216">
        <f>IF(ISNUMBER(H36),H36*I36,IF(H36="-","rate only"," "))</f>
        <v>0</v>
      </c>
    </row>
    <row r="37" spans="1:10" x14ac:dyDescent="0.2">
      <c r="A37" s="30"/>
      <c r="B37" s="237"/>
      <c r="C37" s="238"/>
      <c r="D37" s="234"/>
      <c r="E37" s="238"/>
      <c r="F37" s="53"/>
      <c r="G37" s="239"/>
      <c r="H37" s="217"/>
      <c r="I37" s="218"/>
      <c r="J37" s="219"/>
    </row>
    <row r="38" spans="1:10" ht="72" x14ac:dyDescent="0.2">
      <c r="A38" s="30" t="s">
        <v>55</v>
      </c>
      <c r="B38" s="232" t="s">
        <v>964</v>
      </c>
      <c r="C38" s="233"/>
      <c r="D38" s="234"/>
      <c r="E38" s="235"/>
      <c r="F38" s="43" t="s">
        <v>3717</v>
      </c>
      <c r="G38" s="236"/>
      <c r="H38" s="214"/>
      <c r="I38" s="215"/>
      <c r="J38" s="216"/>
    </row>
    <row r="39" spans="1:10" x14ac:dyDescent="0.2">
      <c r="A39" s="30"/>
      <c r="B39" s="237"/>
      <c r="C39" s="238"/>
      <c r="D39" s="234"/>
      <c r="E39" s="238"/>
      <c r="F39" s="53"/>
      <c r="G39" s="239"/>
      <c r="H39" s="45"/>
      <c r="I39" s="218"/>
      <c r="J39" s="219"/>
    </row>
    <row r="40" spans="1:10" ht="22.8" x14ac:dyDescent="0.2">
      <c r="A40" s="30" t="s">
        <v>56</v>
      </c>
      <c r="B40" s="240"/>
      <c r="C40" s="233" t="s">
        <v>965</v>
      </c>
      <c r="D40" s="234"/>
      <c r="E40" s="235"/>
      <c r="F40" s="53" t="s">
        <v>966</v>
      </c>
      <c r="G40" s="236" t="s">
        <v>30</v>
      </c>
      <c r="H40" s="214">
        <v>1</v>
      </c>
      <c r="I40" s="215">
        <v>150000</v>
      </c>
      <c r="J40" s="216">
        <f>IF(ISNUMBER(H40),H40*I40,IF(H40="-","rate only"," "))</f>
        <v>150000</v>
      </c>
    </row>
    <row r="41" spans="1:10" x14ac:dyDescent="0.2">
      <c r="A41" s="30"/>
      <c r="B41" s="237"/>
      <c r="C41" s="238"/>
      <c r="D41" s="234"/>
      <c r="E41" s="238"/>
      <c r="F41" s="53"/>
      <c r="G41" s="239"/>
      <c r="H41" s="217"/>
      <c r="I41" s="218"/>
      <c r="J41" s="219"/>
    </row>
    <row r="42" spans="1:10" ht="22.8" x14ac:dyDescent="0.2">
      <c r="A42" s="30" t="s">
        <v>5106</v>
      </c>
      <c r="B42" s="240"/>
      <c r="C42" s="233"/>
      <c r="D42" s="234" t="s">
        <v>3850</v>
      </c>
      <c r="E42" s="235"/>
      <c r="F42" s="53" t="s">
        <v>4586</v>
      </c>
      <c r="G42" s="236" t="s">
        <v>14</v>
      </c>
      <c r="H42" s="214">
        <v>150000</v>
      </c>
      <c r="I42" s="196"/>
      <c r="J42" s="216">
        <f>IF(ISNUMBER(H42),H42*I42,IF(H42="-","rate only"," "))</f>
        <v>0</v>
      </c>
    </row>
    <row r="43" spans="1:10" x14ac:dyDescent="0.2">
      <c r="A43" s="30"/>
      <c r="B43" s="237"/>
      <c r="C43" s="238"/>
      <c r="D43" s="234"/>
      <c r="E43" s="238"/>
      <c r="F43" s="53"/>
      <c r="G43" s="239"/>
      <c r="H43" s="217"/>
      <c r="I43" s="218"/>
      <c r="J43" s="219"/>
    </row>
    <row r="44" spans="1:10" ht="22.8" hidden="1" x14ac:dyDescent="0.2">
      <c r="A44" s="30" t="s">
        <v>56</v>
      </c>
      <c r="B44" s="240"/>
      <c r="C44" s="233" t="s">
        <v>967</v>
      </c>
      <c r="D44" s="234"/>
      <c r="E44" s="235"/>
      <c r="F44" s="53" t="s">
        <v>968</v>
      </c>
      <c r="G44" s="236" t="s">
        <v>30</v>
      </c>
      <c r="H44" s="214"/>
      <c r="I44" s="215"/>
      <c r="J44" s="216"/>
    </row>
    <row r="45" spans="1:10" hidden="1" x14ac:dyDescent="0.2">
      <c r="A45" s="30"/>
      <c r="B45" s="237"/>
      <c r="C45" s="238"/>
      <c r="D45" s="234"/>
      <c r="E45" s="238"/>
      <c r="F45" s="53"/>
      <c r="G45" s="239"/>
      <c r="H45" s="217"/>
      <c r="I45" s="218"/>
      <c r="J45" s="219"/>
    </row>
    <row r="46" spans="1:10" ht="22.8" hidden="1" x14ac:dyDescent="0.2">
      <c r="A46" s="30" t="s">
        <v>4371</v>
      </c>
      <c r="B46" s="259"/>
      <c r="C46" s="260"/>
      <c r="D46" s="261" t="s">
        <v>3850</v>
      </c>
      <c r="E46" s="262"/>
      <c r="F46" s="161" t="s">
        <v>4587</v>
      </c>
      <c r="G46" s="263" t="s">
        <v>14</v>
      </c>
      <c r="H46" s="264"/>
      <c r="I46" s="265"/>
      <c r="J46" s="266"/>
    </row>
    <row r="47" spans="1:10" ht="22.8" hidden="1" x14ac:dyDescent="0.2">
      <c r="A47" s="30" t="s">
        <v>56</v>
      </c>
      <c r="B47" s="240"/>
      <c r="C47" s="233" t="s">
        <v>969</v>
      </c>
      <c r="D47" s="234"/>
      <c r="E47" s="235"/>
      <c r="F47" s="53" t="s">
        <v>970</v>
      </c>
      <c r="G47" s="236" t="s">
        <v>30</v>
      </c>
      <c r="H47" s="214"/>
      <c r="I47" s="215"/>
      <c r="J47" s="216"/>
    </row>
    <row r="48" spans="1:10" hidden="1" x14ac:dyDescent="0.2">
      <c r="A48" s="30"/>
      <c r="B48" s="237"/>
      <c r="C48" s="238"/>
      <c r="D48" s="234"/>
      <c r="E48" s="238"/>
      <c r="F48" s="53"/>
      <c r="G48" s="239"/>
      <c r="H48" s="217"/>
      <c r="I48" s="218"/>
      <c r="J48" s="219"/>
    </row>
    <row r="49" spans="1:10" ht="22.8" hidden="1" x14ac:dyDescent="0.2">
      <c r="A49" s="30" t="s">
        <v>3</v>
      </c>
      <c r="B49" s="259"/>
      <c r="C49" s="260"/>
      <c r="D49" s="261" t="s">
        <v>3850</v>
      </c>
      <c r="E49" s="262"/>
      <c r="F49" s="161" t="s">
        <v>4588</v>
      </c>
      <c r="G49" s="263" t="s">
        <v>14</v>
      </c>
      <c r="H49" s="264"/>
      <c r="I49" s="265"/>
      <c r="J49" s="266"/>
    </row>
    <row r="50" spans="1:10" hidden="1" x14ac:dyDescent="0.2">
      <c r="A50" s="30" t="s">
        <v>56</v>
      </c>
      <c r="B50" s="240"/>
      <c r="C50" s="233" t="s">
        <v>971</v>
      </c>
      <c r="D50" s="234"/>
      <c r="E50" s="235"/>
      <c r="F50" s="53" t="s">
        <v>972</v>
      </c>
      <c r="G50" s="236" t="s">
        <v>30</v>
      </c>
      <c r="H50" s="214"/>
      <c r="I50" s="215"/>
      <c r="J50" s="216"/>
    </row>
    <row r="51" spans="1:10" hidden="1" x14ac:dyDescent="0.2">
      <c r="A51" s="30"/>
      <c r="B51" s="237"/>
      <c r="C51" s="238"/>
      <c r="D51" s="234"/>
      <c r="E51" s="238"/>
      <c r="F51" s="53"/>
      <c r="G51" s="239"/>
      <c r="H51" s="217"/>
      <c r="I51" s="218"/>
      <c r="J51" s="219"/>
    </row>
    <row r="52" spans="1:10" ht="22.8" hidden="1" x14ac:dyDescent="0.2">
      <c r="A52" s="30" t="s">
        <v>3</v>
      </c>
      <c r="B52" s="259"/>
      <c r="C52" s="260"/>
      <c r="D52" s="261" t="s">
        <v>3850</v>
      </c>
      <c r="E52" s="262"/>
      <c r="F52" s="161" t="s">
        <v>4589</v>
      </c>
      <c r="G52" s="263" t="s">
        <v>14</v>
      </c>
      <c r="H52" s="264"/>
      <c r="I52" s="265"/>
      <c r="J52" s="266"/>
    </row>
    <row r="53" spans="1:10" ht="22.8" hidden="1" x14ac:dyDescent="0.2">
      <c r="A53" s="30" t="s">
        <v>56</v>
      </c>
      <c r="B53" s="240"/>
      <c r="C53" s="233" t="s">
        <v>973</v>
      </c>
      <c r="D53" s="234"/>
      <c r="E53" s="235"/>
      <c r="F53" s="53" t="s">
        <v>974</v>
      </c>
      <c r="G53" s="236" t="s">
        <v>30</v>
      </c>
      <c r="H53" s="214"/>
      <c r="I53" s="215"/>
      <c r="J53" s="216"/>
    </row>
    <row r="54" spans="1:10" hidden="1" x14ac:dyDescent="0.2">
      <c r="A54" s="30"/>
      <c r="B54" s="237"/>
      <c r="C54" s="238"/>
      <c r="D54" s="234"/>
      <c r="E54" s="238"/>
      <c r="F54" s="53"/>
      <c r="G54" s="239"/>
      <c r="H54" s="217"/>
      <c r="I54" s="218"/>
      <c r="J54" s="219"/>
    </row>
    <row r="55" spans="1:10" ht="22.8" hidden="1" x14ac:dyDescent="0.2">
      <c r="A55" s="30" t="s">
        <v>3</v>
      </c>
      <c r="B55" s="259"/>
      <c r="C55" s="260"/>
      <c r="D55" s="261" t="s">
        <v>3850</v>
      </c>
      <c r="E55" s="262"/>
      <c r="F55" s="161" t="s">
        <v>4590</v>
      </c>
      <c r="G55" s="263" t="s">
        <v>14</v>
      </c>
      <c r="H55" s="264"/>
      <c r="I55" s="265"/>
      <c r="J55" s="266"/>
    </row>
    <row r="56" spans="1:10" ht="24" x14ac:dyDescent="0.2">
      <c r="A56" s="30" t="s">
        <v>55</v>
      </c>
      <c r="B56" s="232" t="s">
        <v>5234</v>
      </c>
      <c r="C56" s="233"/>
      <c r="D56" s="234"/>
      <c r="E56" s="235"/>
      <c r="F56" s="43" t="s">
        <v>3718</v>
      </c>
      <c r="G56" s="236" t="s">
        <v>18</v>
      </c>
      <c r="H56" s="214">
        <v>18</v>
      </c>
      <c r="I56" s="56"/>
      <c r="J56" s="216">
        <f>IF(ISNUMBER(H56),H56*I56,IF(H56="-","rate only"," "))</f>
        <v>0</v>
      </c>
    </row>
    <row r="57" spans="1:10" x14ac:dyDescent="0.2">
      <c r="A57" s="30"/>
      <c r="B57" s="237"/>
      <c r="C57" s="238"/>
      <c r="D57" s="234"/>
      <c r="E57" s="238"/>
      <c r="F57" s="53"/>
      <c r="G57" s="239"/>
      <c r="H57" s="217"/>
      <c r="I57" s="218"/>
      <c r="J57" s="219"/>
    </row>
    <row r="58" spans="1:10" ht="12" hidden="1" x14ac:dyDescent="0.2">
      <c r="A58" s="30" t="s">
        <v>55</v>
      </c>
      <c r="B58" s="232" t="s">
        <v>5235</v>
      </c>
      <c r="C58" s="233"/>
      <c r="D58" s="234"/>
      <c r="E58" s="235"/>
      <c r="F58" s="43" t="s">
        <v>5236</v>
      </c>
      <c r="G58" s="236"/>
      <c r="H58" s="214"/>
      <c r="I58" s="215"/>
      <c r="J58" s="216"/>
    </row>
    <row r="59" spans="1:10" hidden="1" x14ac:dyDescent="0.2">
      <c r="A59" s="30"/>
      <c r="B59" s="237"/>
      <c r="C59" s="238"/>
      <c r="D59" s="234"/>
      <c r="E59" s="238"/>
      <c r="F59" s="53"/>
      <c r="G59" s="239"/>
      <c r="H59" s="217"/>
      <c r="I59" s="218"/>
      <c r="J59" s="219"/>
    </row>
    <row r="60" spans="1:10" hidden="1" x14ac:dyDescent="0.2">
      <c r="A60" s="30" t="s">
        <v>56</v>
      </c>
      <c r="B60" s="240"/>
      <c r="C60" s="233" t="s">
        <v>5237</v>
      </c>
      <c r="D60" s="234"/>
      <c r="E60" s="235"/>
      <c r="F60" s="53" t="s">
        <v>5238</v>
      </c>
      <c r="G60" s="236" t="s">
        <v>30</v>
      </c>
      <c r="H60" s="214"/>
      <c r="I60" s="215"/>
      <c r="J60" s="216"/>
    </row>
    <row r="61" spans="1:10" hidden="1" x14ac:dyDescent="0.2">
      <c r="A61" s="30"/>
      <c r="B61" s="237"/>
      <c r="C61" s="238"/>
      <c r="D61" s="234"/>
      <c r="E61" s="238"/>
      <c r="F61" s="53"/>
      <c r="G61" s="239"/>
      <c r="H61" s="217"/>
      <c r="I61" s="218"/>
      <c r="J61" s="219"/>
    </row>
    <row r="62" spans="1:10" ht="26.4" hidden="1" x14ac:dyDescent="0.2">
      <c r="A62" s="318" t="s">
        <v>3</v>
      </c>
      <c r="B62" s="330"/>
      <c r="C62" s="330"/>
      <c r="D62" s="331" t="s">
        <v>3850</v>
      </c>
      <c r="E62" s="332"/>
      <c r="F62" s="333" t="s">
        <v>5239</v>
      </c>
      <c r="G62" s="303" t="s">
        <v>14</v>
      </c>
      <c r="H62" s="264"/>
      <c r="I62" s="265"/>
      <c r="J62" s="266"/>
    </row>
    <row r="63" spans="1:10" x14ac:dyDescent="0.2">
      <c r="A63" s="30"/>
      <c r="B63" s="237"/>
      <c r="C63" s="238"/>
      <c r="D63" s="234"/>
      <c r="E63" s="238"/>
      <c r="F63" s="53"/>
      <c r="G63" s="239"/>
      <c r="H63" s="217"/>
      <c r="I63" s="218"/>
      <c r="J63" s="219"/>
    </row>
    <row r="64" spans="1:10" x14ac:dyDescent="0.2">
      <c r="A64" s="30"/>
      <c r="B64" s="237"/>
      <c r="C64" s="238"/>
      <c r="D64" s="234"/>
      <c r="E64" s="238"/>
      <c r="F64" s="53"/>
      <c r="G64" s="239"/>
      <c r="H64" s="217"/>
      <c r="I64" s="218"/>
      <c r="J64" s="219"/>
    </row>
    <row r="65" spans="1:10" x14ac:dyDescent="0.2">
      <c r="A65" s="30"/>
      <c r="B65" s="237"/>
      <c r="C65" s="238"/>
      <c r="D65" s="234"/>
      <c r="E65" s="238"/>
      <c r="F65" s="53"/>
      <c r="G65" s="239"/>
      <c r="H65" s="217"/>
      <c r="I65" s="218"/>
      <c r="J65" s="219"/>
    </row>
    <row r="66" spans="1:10" x14ac:dyDescent="0.2">
      <c r="A66" s="30"/>
      <c r="B66" s="237"/>
      <c r="C66" s="238"/>
      <c r="D66" s="234"/>
      <c r="E66" s="238"/>
      <c r="F66" s="53"/>
      <c r="G66" s="239"/>
      <c r="H66" s="217"/>
      <c r="I66" s="218"/>
      <c r="J66" s="219"/>
    </row>
    <row r="67" spans="1:10" x14ac:dyDescent="0.2">
      <c r="A67" s="30"/>
      <c r="B67" s="237"/>
      <c r="C67" s="238"/>
      <c r="D67" s="234"/>
      <c r="E67" s="238"/>
      <c r="F67" s="53"/>
      <c r="G67" s="239"/>
      <c r="H67" s="217"/>
      <c r="I67" s="218"/>
      <c r="J67" s="219"/>
    </row>
    <row r="68" spans="1:10" x14ac:dyDescent="0.2">
      <c r="A68" s="30"/>
      <c r="B68" s="237"/>
      <c r="C68" s="238"/>
      <c r="D68" s="234"/>
      <c r="E68" s="238"/>
      <c r="F68" s="53"/>
      <c r="G68" s="239"/>
      <c r="H68" s="217"/>
      <c r="I68" s="218"/>
      <c r="J68" s="219"/>
    </row>
    <row r="69" spans="1:10" x14ac:dyDescent="0.2">
      <c r="A69" s="30"/>
      <c r="B69" s="237"/>
      <c r="C69" s="238"/>
      <c r="D69" s="234"/>
      <c r="E69" s="238"/>
      <c r="F69" s="53"/>
      <c r="G69" s="239"/>
      <c r="H69" s="217"/>
      <c r="I69" s="218"/>
      <c r="J69" s="219"/>
    </row>
    <row r="70" spans="1:10" x14ac:dyDescent="0.2">
      <c r="A70" s="30"/>
      <c r="B70" s="237"/>
      <c r="C70" s="238"/>
      <c r="D70" s="234"/>
      <c r="E70" s="238"/>
      <c r="F70" s="53"/>
      <c r="G70" s="239"/>
      <c r="H70" s="217"/>
      <c r="I70" s="218"/>
      <c r="J70" s="219"/>
    </row>
    <row r="71" spans="1:10" x14ac:dyDescent="0.2">
      <c r="A71" s="30"/>
      <c r="B71" s="237"/>
      <c r="C71" s="238"/>
      <c r="D71" s="234"/>
      <c r="E71" s="238"/>
      <c r="F71" s="53"/>
      <c r="G71" s="239"/>
      <c r="H71" s="217"/>
      <c r="I71" s="218"/>
      <c r="J71" s="219"/>
    </row>
    <row r="72" spans="1:10" x14ac:dyDescent="0.2">
      <c r="A72" s="30"/>
      <c r="B72" s="237"/>
      <c r="C72" s="238"/>
      <c r="D72" s="234"/>
      <c r="E72" s="238"/>
      <c r="F72" s="53"/>
      <c r="G72" s="239"/>
      <c r="H72" s="217"/>
      <c r="I72" s="218"/>
      <c r="J72" s="219"/>
    </row>
    <row r="73" spans="1:10" x14ac:dyDescent="0.2">
      <c r="A73" s="30"/>
      <c r="B73" s="237"/>
      <c r="C73" s="238"/>
      <c r="D73" s="234"/>
      <c r="E73" s="238"/>
      <c r="F73" s="53"/>
      <c r="G73" s="239"/>
      <c r="H73" s="217"/>
      <c r="I73" s="218"/>
      <c r="J73" s="219"/>
    </row>
    <row r="74" spans="1:10" x14ac:dyDescent="0.2">
      <c r="A74" s="30"/>
      <c r="B74" s="237"/>
      <c r="C74" s="238"/>
      <c r="D74" s="234"/>
      <c r="E74" s="238"/>
      <c r="F74" s="53"/>
      <c r="G74" s="239"/>
      <c r="H74" s="217"/>
      <c r="I74" s="218"/>
      <c r="J74" s="219"/>
    </row>
    <row r="75" spans="1:10" x14ac:dyDescent="0.2">
      <c r="A75" s="30"/>
      <c r="B75" s="237"/>
      <c r="C75" s="238"/>
      <c r="D75" s="234"/>
      <c r="E75" s="238"/>
      <c r="F75" s="53"/>
      <c r="G75" s="239"/>
      <c r="H75" s="217"/>
      <c r="I75" s="218"/>
      <c r="J75" s="219"/>
    </row>
    <row r="76" spans="1:10" x14ac:dyDescent="0.2">
      <c r="A76" s="30"/>
      <c r="B76" s="237"/>
      <c r="C76" s="238"/>
      <c r="D76" s="234"/>
      <c r="E76" s="238"/>
      <c r="F76" s="53"/>
      <c r="G76" s="239"/>
      <c r="H76" s="217"/>
      <c r="I76" s="218"/>
      <c r="J76" s="219"/>
    </row>
    <row r="77" spans="1:10" x14ac:dyDescent="0.2">
      <c r="A77" s="30"/>
      <c r="B77" s="237"/>
      <c r="C77" s="238"/>
      <c r="D77" s="234"/>
      <c r="E77" s="238"/>
      <c r="F77" s="53"/>
      <c r="G77" s="239"/>
      <c r="H77" s="217"/>
      <c r="I77" s="218"/>
      <c r="J77" s="219"/>
    </row>
    <row r="78" spans="1:10" x14ac:dyDescent="0.2">
      <c r="A78" s="30"/>
      <c r="B78" s="237"/>
      <c r="C78" s="238"/>
      <c r="D78" s="234"/>
      <c r="E78" s="238"/>
      <c r="F78" s="53"/>
      <c r="G78" s="239"/>
      <c r="H78" s="217"/>
      <c r="I78" s="218"/>
      <c r="J78" s="219"/>
    </row>
    <row r="79" spans="1:10" x14ac:dyDescent="0.2">
      <c r="A79" s="30"/>
      <c r="B79" s="237"/>
      <c r="C79" s="238"/>
      <c r="D79" s="234"/>
      <c r="E79" s="238"/>
      <c r="F79" s="53"/>
      <c r="G79" s="239"/>
      <c r="H79" s="217"/>
      <c r="I79" s="218"/>
      <c r="J79" s="219"/>
    </row>
    <row r="80" spans="1:10" x14ac:dyDescent="0.2">
      <c r="A80" s="30"/>
      <c r="B80" s="237"/>
      <c r="C80" s="238"/>
      <c r="D80" s="234"/>
      <c r="E80" s="238"/>
      <c r="F80" s="53"/>
      <c r="G80" s="239"/>
      <c r="H80" s="217"/>
      <c r="I80" s="218"/>
      <c r="J80" s="219"/>
    </row>
    <row r="81" spans="1:10" x14ac:dyDescent="0.2">
      <c r="A81" s="30"/>
      <c r="B81" s="237"/>
      <c r="C81" s="238"/>
      <c r="D81" s="234"/>
      <c r="E81" s="238"/>
      <c r="F81" s="53"/>
      <c r="G81" s="239"/>
      <c r="H81" s="217"/>
      <c r="I81" s="218"/>
      <c r="J81" s="219"/>
    </row>
    <row r="82" spans="1:10" x14ac:dyDescent="0.2">
      <c r="A82" s="30"/>
      <c r="B82" s="237"/>
      <c r="C82" s="238"/>
      <c r="D82" s="234"/>
      <c r="E82" s="238"/>
      <c r="F82" s="53"/>
      <c r="G82" s="239"/>
      <c r="H82" s="217"/>
      <c r="I82" s="218"/>
      <c r="J82" s="219"/>
    </row>
    <row r="83" spans="1:10" x14ac:dyDescent="0.2">
      <c r="A83" s="30"/>
      <c r="B83" s="237"/>
      <c r="C83" s="238"/>
      <c r="D83" s="234"/>
      <c r="E83" s="238"/>
      <c r="F83" s="53"/>
      <c r="G83" s="239"/>
      <c r="H83" s="217"/>
      <c r="I83" s="218"/>
      <c r="J83" s="219"/>
    </row>
    <row r="84" spans="1:10" x14ac:dyDescent="0.2">
      <c r="A84" s="30"/>
      <c r="B84" s="237"/>
      <c r="C84" s="238"/>
      <c r="D84" s="234"/>
      <c r="E84" s="238"/>
      <c r="F84" s="53"/>
      <c r="G84" s="239"/>
      <c r="H84" s="217"/>
      <c r="I84" s="218"/>
      <c r="J84" s="219"/>
    </row>
    <row r="85" spans="1:10" x14ac:dyDescent="0.2">
      <c r="A85" s="30"/>
      <c r="B85" s="237"/>
      <c r="C85" s="238"/>
      <c r="D85" s="234"/>
      <c r="E85" s="238"/>
      <c r="F85" s="53"/>
      <c r="G85" s="239"/>
      <c r="H85" s="217"/>
      <c r="I85" s="218"/>
      <c r="J85" s="219"/>
    </row>
    <row r="86" spans="1:10" x14ac:dyDescent="0.2">
      <c r="A86" s="30"/>
      <c r="B86" s="237"/>
      <c r="C86" s="238"/>
      <c r="D86" s="234"/>
      <c r="E86" s="238"/>
      <c r="F86" s="53"/>
      <c r="G86" s="239"/>
      <c r="H86" s="217"/>
      <c r="I86" s="218"/>
      <c r="J86" s="219"/>
    </row>
    <row r="87" spans="1:10" x14ac:dyDescent="0.2">
      <c r="A87" s="30"/>
      <c r="B87" s="237"/>
      <c r="C87" s="238"/>
      <c r="D87" s="234"/>
      <c r="E87" s="238"/>
      <c r="F87" s="53"/>
      <c r="G87" s="239"/>
      <c r="H87" s="217"/>
      <c r="I87" s="218"/>
      <c r="J87" s="219"/>
    </row>
    <row r="88" spans="1:10" x14ac:dyDescent="0.2">
      <c r="A88" s="30"/>
      <c r="B88" s="237"/>
      <c r="C88" s="238"/>
      <c r="D88" s="234"/>
      <c r="E88" s="238"/>
      <c r="F88" s="53"/>
      <c r="G88" s="239"/>
      <c r="H88" s="217"/>
      <c r="I88" s="218"/>
      <c r="J88" s="219"/>
    </row>
    <row r="89" spans="1:10" x14ac:dyDescent="0.2">
      <c r="A89" s="30"/>
      <c r="B89" s="237"/>
      <c r="C89" s="238"/>
      <c r="D89" s="234"/>
      <c r="E89" s="238"/>
      <c r="F89" s="53"/>
      <c r="G89" s="239"/>
      <c r="H89" s="217"/>
      <c r="I89" s="218"/>
      <c r="J89" s="219"/>
    </row>
    <row r="90" spans="1:10" s="110" customFormat="1" x14ac:dyDescent="0.2">
      <c r="A90" s="30" t="s">
        <v>4</v>
      </c>
      <c r="B90" s="83"/>
      <c r="C90" s="84"/>
      <c r="D90" s="84"/>
      <c r="E90" s="84"/>
      <c r="F90" s="85"/>
      <c r="G90" s="86"/>
      <c r="H90" s="229"/>
      <c r="I90" s="241"/>
      <c r="J90" s="89"/>
    </row>
    <row r="91" spans="1:10" s="110" customFormat="1" ht="12" x14ac:dyDescent="0.2">
      <c r="A91" s="30" t="s">
        <v>4</v>
      </c>
      <c r="B91" s="90" t="s">
        <v>3857</v>
      </c>
      <c r="C91" s="242"/>
      <c r="D91" s="242"/>
      <c r="E91" s="242"/>
      <c r="F91" s="243"/>
      <c r="G91" s="30"/>
      <c r="H91" s="230"/>
      <c r="I91" s="244"/>
      <c r="J91" s="198">
        <f>SUM(J10:J89)</f>
        <v>350000</v>
      </c>
    </row>
    <row r="92" spans="1:10" s="110" customFormat="1" x14ac:dyDescent="0.2">
      <c r="A92" s="30" t="s">
        <v>4</v>
      </c>
      <c r="B92" s="96"/>
      <c r="C92" s="97"/>
      <c r="D92" s="97"/>
      <c r="E92" s="97"/>
      <c r="F92" s="98"/>
      <c r="G92" s="99"/>
      <c r="H92" s="231"/>
      <c r="I92" s="245"/>
      <c r="J92" s="102"/>
    </row>
  </sheetData>
  <sheetProtection algorithmName="SHA-512" hashValue="5ffezAEanSxg3XiOpvBR2fVEGq3CaZeJES/jS/0IJYbMR7i89iK1v024LA5dnT5KIiZNObsF4u2rIhg53alvyg==" saltValue="rNsC4D2KU0qMweyyaMfzuA==" spinCount="100000" sheet="1" objects="1" scenarios="1"/>
  <dataConsolidate link="1"/>
  <pageMargins left="0.59055118110236227" right="0.19685039370078741" top="0.59055118110236227" bottom="0.59055118110236227" header="0.19685039370078741" footer="0.19685039370078741"/>
  <pageSetup paperSize="9" firstPageNumber="6" orientation="portrait" cellComments="atEnd" r:id="rId1"/>
  <headerFooter>
    <oddFooter>&amp;RC3-&amp;P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01249-0566-4986-82DC-D165EE7C4835}">
  <sheetPr>
    <tabColor rgb="FFFF0000"/>
  </sheetPr>
  <dimension ref="A1:DD212"/>
  <sheetViews>
    <sheetView view="pageBreakPreview" topLeftCell="B1" zoomScaleNormal="75" zoomScaleSheetLayoutView="100" workbookViewId="0">
      <pane xSplit="7" ySplit="23" topLeftCell="I135" activePane="bottomRight" state="frozenSplit"/>
      <selection activeCell="E147" sqref="E147"/>
      <selection pane="topRight" activeCell="E147" sqref="E147"/>
      <selection pane="bottomLeft" activeCell="E147" sqref="E147"/>
      <selection pane="bottomRight" activeCell="H148" sqref="H148"/>
    </sheetView>
  </sheetViews>
  <sheetFormatPr defaultColWidth="9.109375" defaultRowHeight="11.4" x14ac:dyDescent="0.2"/>
  <cols>
    <col min="1" max="1" width="10.44140625" style="113" hidden="1" customWidth="1"/>
    <col min="2" max="2" width="8.33203125" style="252" customWidth="1"/>
    <col min="3" max="3" width="9.6640625" style="252" customWidth="1"/>
    <col min="4" max="4" width="3.33203125" style="252" customWidth="1"/>
    <col min="5" max="5" width="4.6640625" style="253" bestFit="1" customWidth="1"/>
    <col min="6" max="6" width="34.6640625" style="254" customWidth="1"/>
    <col min="7" max="8" width="8.6640625" style="117" customWidth="1"/>
    <col min="9" max="9" width="9.6640625" style="255" customWidth="1"/>
    <col min="10" max="10" width="10.6640625" style="255" customWidth="1"/>
    <col min="11" max="108" width="9.109375" style="116"/>
    <col min="109" max="16384" width="9.109375" style="117"/>
  </cols>
  <sheetData>
    <row r="1" spans="1:108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</row>
    <row r="2" spans="1:108" s="108" customFormat="1" ht="12" x14ac:dyDescent="0.25">
      <c r="A2" s="127" t="s">
        <v>5</v>
      </c>
      <c r="B2" s="128" t="s">
        <v>5069</v>
      </c>
      <c r="C2" s="128" t="s">
        <v>937</v>
      </c>
      <c r="D2" s="23"/>
      <c r="E2" s="23"/>
      <c r="F2" s="23"/>
      <c r="G2" s="23" t="s">
        <v>20</v>
      </c>
      <c r="H2" s="24"/>
      <c r="I2" s="24"/>
      <c r="J2" s="25" t="s">
        <v>5408</v>
      </c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</row>
    <row r="3" spans="1:108" s="108" customFormat="1" ht="12" x14ac:dyDescent="0.25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</row>
    <row r="4" spans="1:108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</row>
    <row r="5" spans="1:108" s="110" customFormat="1" ht="12" x14ac:dyDescent="0.2">
      <c r="A5" s="30" t="s">
        <v>6</v>
      </c>
      <c r="B5" s="204" t="s">
        <v>54</v>
      </c>
      <c r="C5" s="205"/>
      <c r="D5" s="205"/>
      <c r="E5" s="206"/>
      <c r="F5" s="207" t="s">
        <v>46</v>
      </c>
      <c r="G5" s="207" t="s">
        <v>47</v>
      </c>
      <c r="H5" s="208" t="s">
        <v>3848</v>
      </c>
      <c r="I5" s="208" t="s">
        <v>49</v>
      </c>
      <c r="J5" s="208" t="s">
        <v>3849</v>
      </c>
    </row>
    <row r="6" spans="1:108" s="110" customFormat="1" ht="12" x14ac:dyDescent="0.2">
      <c r="A6" s="30" t="s">
        <v>6</v>
      </c>
      <c r="B6" s="209"/>
      <c r="C6" s="210"/>
      <c r="D6" s="210"/>
      <c r="E6" s="211"/>
      <c r="F6" s="212"/>
      <c r="G6" s="212"/>
      <c r="H6" s="213"/>
      <c r="I6" s="213"/>
      <c r="J6" s="213"/>
    </row>
    <row r="7" spans="1:108" s="110" customFormat="1" ht="12" hidden="1" x14ac:dyDescent="0.2">
      <c r="A7" s="30"/>
      <c r="B7" s="237"/>
      <c r="C7" s="237"/>
      <c r="D7" s="237"/>
      <c r="E7" s="237"/>
      <c r="F7" s="43" t="s">
        <v>937</v>
      </c>
      <c r="G7" s="256"/>
      <c r="H7" s="217"/>
      <c r="I7" s="257"/>
      <c r="J7" s="258"/>
    </row>
    <row r="8" spans="1:108" ht="12" hidden="1" x14ac:dyDescent="0.2">
      <c r="A8" s="30" t="s">
        <v>55</v>
      </c>
      <c r="B8" s="232" t="s">
        <v>2399</v>
      </c>
      <c r="C8" s="233"/>
      <c r="D8" s="234"/>
      <c r="E8" s="235"/>
      <c r="F8" s="43" t="s">
        <v>2400</v>
      </c>
      <c r="G8" s="236"/>
      <c r="H8" s="214"/>
      <c r="I8" s="215"/>
      <c r="J8" s="216"/>
    </row>
    <row r="9" spans="1:108" hidden="1" x14ac:dyDescent="0.2">
      <c r="A9" s="30"/>
      <c r="B9" s="237"/>
      <c r="C9" s="238"/>
      <c r="D9" s="234"/>
      <c r="E9" s="238"/>
      <c r="F9" s="53"/>
      <c r="G9" s="239"/>
      <c r="H9" s="217"/>
      <c r="I9" s="218"/>
      <c r="J9" s="219"/>
    </row>
    <row r="10" spans="1:108" hidden="1" x14ac:dyDescent="0.2">
      <c r="A10" s="30" t="s">
        <v>3</v>
      </c>
      <c r="B10" s="276"/>
      <c r="C10" s="276" t="s">
        <v>2401</v>
      </c>
      <c r="D10" s="276"/>
      <c r="E10" s="238"/>
      <c r="F10" s="138" t="s">
        <v>2402</v>
      </c>
      <c r="G10" s="236" t="s">
        <v>2</v>
      </c>
      <c r="H10" s="214"/>
      <c r="I10" s="215"/>
      <c r="J10" s="216"/>
    </row>
    <row r="11" spans="1:108" hidden="1" x14ac:dyDescent="0.2">
      <c r="A11" s="30" t="s">
        <v>3</v>
      </c>
      <c r="B11" s="276"/>
      <c r="C11" s="276" t="s">
        <v>2403</v>
      </c>
      <c r="D11" s="276"/>
      <c r="E11" s="238"/>
      <c r="F11" s="138" t="s">
        <v>2404</v>
      </c>
      <c r="G11" s="236" t="s">
        <v>99</v>
      </c>
      <c r="H11" s="214"/>
      <c r="I11" s="215"/>
      <c r="J11" s="216"/>
    </row>
    <row r="12" spans="1:108" ht="12" hidden="1" x14ac:dyDescent="0.2">
      <c r="A12" s="30" t="s">
        <v>55</v>
      </c>
      <c r="B12" s="232" t="s">
        <v>2405</v>
      </c>
      <c r="C12" s="233"/>
      <c r="D12" s="234"/>
      <c r="E12" s="235"/>
      <c r="F12" s="43" t="s">
        <v>2406</v>
      </c>
      <c r="G12" s="236"/>
      <c r="H12" s="214"/>
      <c r="I12" s="215"/>
      <c r="J12" s="216"/>
    </row>
    <row r="13" spans="1:108" hidden="1" x14ac:dyDescent="0.2">
      <c r="A13" s="30"/>
      <c r="B13" s="237"/>
      <c r="C13" s="238"/>
      <c r="D13" s="234"/>
      <c r="E13" s="238"/>
      <c r="F13" s="53"/>
      <c r="G13" s="239"/>
      <c r="H13" s="217"/>
      <c r="I13" s="218"/>
      <c r="J13" s="219"/>
    </row>
    <row r="14" spans="1:108" ht="22.8" hidden="1" x14ac:dyDescent="0.25">
      <c r="A14" s="30" t="s">
        <v>3</v>
      </c>
      <c r="B14" s="276"/>
      <c r="C14" s="276" t="s">
        <v>2407</v>
      </c>
      <c r="D14" s="276"/>
      <c r="E14" s="238"/>
      <c r="F14" s="138" t="s">
        <v>2408</v>
      </c>
      <c r="G14" s="236" t="s">
        <v>3902</v>
      </c>
      <c r="H14" s="214"/>
      <c r="I14" s="215"/>
      <c r="J14" s="216"/>
    </row>
    <row r="15" spans="1:108" ht="22.8" hidden="1" x14ac:dyDescent="0.2">
      <c r="A15" s="30" t="s">
        <v>3</v>
      </c>
      <c r="B15" s="276"/>
      <c r="C15" s="276" t="s">
        <v>2409</v>
      </c>
      <c r="D15" s="276"/>
      <c r="E15" s="238"/>
      <c r="F15" s="138" t="s">
        <v>2410</v>
      </c>
      <c r="G15" s="236" t="s">
        <v>2</v>
      </c>
      <c r="H15" s="214"/>
      <c r="I15" s="215"/>
      <c r="J15" s="216"/>
    </row>
    <row r="16" spans="1:108" ht="12" hidden="1" x14ac:dyDescent="0.2">
      <c r="A16" s="30" t="s">
        <v>55</v>
      </c>
      <c r="B16" s="232" t="s">
        <v>2411</v>
      </c>
      <c r="C16" s="233"/>
      <c r="D16" s="234"/>
      <c r="E16" s="235"/>
      <c r="F16" s="43" t="s">
        <v>2412</v>
      </c>
      <c r="G16" s="236"/>
      <c r="H16" s="214"/>
      <c r="I16" s="215"/>
      <c r="J16" s="216"/>
    </row>
    <row r="17" spans="1:10" hidden="1" x14ac:dyDescent="0.2">
      <c r="A17" s="30"/>
      <c r="B17" s="237"/>
      <c r="C17" s="238"/>
      <c r="D17" s="234"/>
      <c r="E17" s="238"/>
      <c r="F17" s="53"/>
      <c r="G17" s="239"/>
      <c r="H17" s="217"/>
      <c r="I17" s="218"/>
      <c r="J17" s="219"/>
    </row>
    <row r="18" spans="1:10" ht="22.8" hidden="1" x14ac:dyDescent="0.25">
      <c r="A18" s="30" t="s">
        <v>3</v>
      </c>
      <c r="B18" s="276"/>
      <c r="C18" s="276" t="s">
        <v>2413</v>
      </c>
      <c r="D18" s="276"/>
      <c r="E18" s="238"/>
      <c r="F18" s="138" t="s">
        <v>2414</v>
      </c>
      <c r="G18" s="236" t="s">
        <v>3902</v>
      </c>
      <c r="H18" s="214"/>
      <c r="I18" s="215"/>
      <c r="J18" s="216"/>
    </row>
    <row r="19" spans="1:10" ht="22.8" hidden="1" x14ac:dyDescent="0.2">
      <c r="A19" s="30" t="s">
        <v>3</v>
      </c>
      <c r="B19" s="276"/>
      <c r="C19" s="276" t="s">
        <v>2415</v>
      </c>
      <c r="D19" s="276"/>
      <c r="E19" s="238"/>
      <c r="F19" s="138" t="s">
        <v>2416</v>
      </c>
      <c r="G19" s="236" t="s">
        <v>2</v>
      </c>
      <c r="H19" s="214"/>
      <c r="I19" s="215"/>
      <c r="J19" s="216"/>
    </row>
    <row r="20" spans="1:10" ht="12" hidden="1" x14ac:dyDescent="0.2">
      <c r="A20" s="30" t="s">
        <v>55</v>
      </c>
      <c r="B20" s="232" t="s">
        <v>2417</v>
      </c>
      <c r="C20" s="233"/>
      <c r="D20" s="234"/>
      <c r="E20" s="235"/>
      <c r="F20" s="43" t="s">
        <v>2418</v>
      </c>
      <c r="G20" s="236"/>
      <c r="H20" s="214"/>
      <c r="I20" s="215"/>
      <c r="J20" s="216"/>
    </row>
    <row r="21" spans="1:10" hidden="1" x14ac:dyDescent="0.2">
      <c r="A21" s="30"/>
      <c r="B21" s="237"/>
      <c r="C21" s="238"/>
      <c r="D21" s="234"/>
      <c r="E21" s="238"/>
      <c r="F21" s="53"/>
      <c r="G21" s="239"/>
      <c r="H21" s="217"/>
      <c r="I21" s="218"/>
      <c r="J21" s="219"/>
    </row>
    <row r="22" spans="1:10" hidden="1" x14ac:dyDescent="0.2">
      <c r="A22" s="30" t="s">
        <v>3</v>
      </c>
      <c r="B22" s="276"/>
      <c r="C22" s="276" t="s">
        <v>2419</v>
      </c>
      <c r="D22" s="276"/>
      <c r="E22" s="238"/>
      <c r="F22" s="53" t="s">
        <v>3986</v>
      </c>
      <c r="G22" s="236" t="s">
        <v>2</v>
      </c>
      <c r="H22" s="214"/>
      <c r="I22" s="215"/>
      <c r="J22" s="216"/>
    </row>
    <row r="23" spans="1:10" ht="22.8" hidden="1" x14ac:dyDescent="0.2">
      <c r="A23" s="30" t="s">
        <v>3</v>
      </c>
      <c r="B23" s="276"/>
      <c r="C23" s="276" t="s">
        <v>2420</v>
      </c>
      <c r="D23" s="276"/>
      <c r="E23" s="238"/>
      <c r="F23" s="53" t="s">
        <v>3987</v>
      </c>
      <c r="G23" s="236" t="s">
        <v>2</v>
      </c>
      <c r="H23" s="214"/>
      <c r="I23" s="215"/>
      <c r="J23" s="216"/>
    </row>
    <row r="24" spans="1:10" ht="36" x14ac:dyDescent="0.2">
      <c r="A24" s="30" t="s">
        <v>55</v>
      </c>
      <c r="B24" s="232" t="s">
        <v>2421</v>
      </c>
      <c r="C24" s="233"/>
      <c r="D24" s="234"/>
      <c r="E24" s="235"/>
      <c r="F24" s="43" t="s">
        <v>2422</v>
      </c>
      <c r="G24" s="236"/>
      <c r="H24" s="214"/>
      <c r="I24" s="215"/>
      <c r="J24" s="216"/>
    </row>
    <row r="25" spans="1:10" x14ac:dyDescent="0.2">
      <c r="A25" s="30"/>
      <c r="B25" s="237"/>
      <c r="C25" s="238"/>
      <c r="D25" s="234"/>
      <c r="E25" s="238"/>
      <c r="F25" s="53"/>
      <c r="G25" s="239"/>
      <c r="H25" s="217"/>
      <c r="I25" s="218"/>
      <c r="J25" s="219"/>
    </row>
    <row r="26" spans="1:10" ht="22.8" x14ac:dyDescent="0.2">
      <c r="A26" s="30" t="s">
        <v>56</v>
      </c>
      <c r="B26" s="240"/>
      <c r="C26" s="233" t="s">
        <v>2423</v>
      </c>
      <c r="D26" s="234"/>
      <c r="E26" s="235"/>
      <c r="F26" s="53" t="s">
        <v>5328</v>
      </c>
      <c r="G26" s="236"/>
      <c r="H26" s="214"/>
      <c r="I26" s="215"/>
      <c r="J26" s="216"/>
    </row>
    <row r="27" spans="1:10" x14ac:dyDescent="0.2">
      <c r="A27" s="30"/>
      <c r="B27" s="237"/>
      <c r="C27" s="238"/>
      <c r="D27" s="234"/>
      <c r="E27" s="238"/>
      <c r="F27" s="53"/>
      <c r="G27" s="239"/>
      <c r="H27" s="217"/>
      <c r="I27" s="218"/>
      <c r="J27" s="219"/>
    </row>
    <row r="28" spans="1:10" x14ac:dyDescent="0.2">
      <c r="A28" s="30" t="s">
        <v>59</v>
      </c>
      <c r="B28" s="240"/>
      <c r="C28" s="233"/>
      <c r="D28" s="234" t="s">
        <v>3850</v>
      </c>
      <c r="E28" s="235"/>
      <c r="F28" s="53" t="s">
        <v>5366</v>
      </c>
      <c r="G28" s="236"/>
      <c r="H28" s="214"/>
      <c r="I28" s="215"/>
      <c r="J28" s="216"/>
    </row>
    <row r="29" spans="1:10" x14ac:dyDescent="0.2">
      <c r="A29" s="30"/>
      <c r="B29" s="237"/>
      <c r="C29" s="238"/>
      <c r="D29" s="234"/>
      <c r="E29" s="238"/>
      <c r="F29" s="53"/>
      <c r="G29" s="239"/>
      <c r="H29" s="217"/>
      <c r="I29" s="218"/>
      <c r="J29" s="219"/>
    </row>
    <row r="30" spans="1:10" x14ac:dyDescent="0.2">
      <c r="A30" s="30" t="s">
        <v>3</v>
      </c>
      <c r="B30" s="240"/>
      <c r="C30" s="233"/>
      <c r="D30" s="234"/>
      <c r="E30" s="235" t="s">
        <v>3877</v>
      </c>
      <c r="F30" s="53" t="s">
        <v>5327</v>
      </c>
      <c r="G30" s="236" t="s">
        <v>2</v>
      </c>
      <c r="H30" s="214">
        <f>13*2</f>
        <v>26</v>
      </c>
      <c r="I30" s="56"/>
      <c r="J30" s="216">
        <f>IF(ISNUMBER(H30),H30*I30,IF(H30="-","rate only"," "))</f>
        <v>0</v>
      </c>
    </row>
    <row r="31" spans="1:10" x14ac:dyDescent="0.2">
      <c r="A31" s="30"/>
      <c r="B31" s="237"/>
      <c r="C31" s="238"/>
      <c r="D31" s="234"/>
      <c r="E31" s="238"/>
      <c r="F31" s="53"/>
      <c r="G31" s="239"/>
      <c r="H31" s="217"/>
      <c r="I31" s="218"/>
      <c r="J31" s="219"/>
    </row>
    <row r="32" spans="1:10" x14ac:dyDescent="0.2">
      <c r="A32" s="30" t="s">
        <v>3</v>
      </c>
      <c r="B32" s="240"/>
      <c r="C32" s="233"/>
      <c r="D32" s="234"/>
      <c r="E32" s="235" t="s">
        <v>3878</v>
      </c>
      <c r="F32" s="53" t="s">
        <v>5330</v>
      </c>
      <c r="G32" s="236" t="s">
        <v>2</v>
      </c>
      <c r="H32" s="214">
        <v>96</v>
      </c>
      <c r="I32" s="56"/>
      <c r="J32" s="216">
        <f>IF(ISNUMBER(H32),H32*I32,IF(H32="-","rate only"," "))</f>
        <v>0</v>
      </c>
    </row>
    <row r="33" spans="1:10" x14ac:dyDescent="0.2">
      <c r="A33" s="30"/>
      <c r="B33" s="237"/>
      <c r="C33" s="238"/>
      <c r="D33" s="234"/>
      <c r="E33" s="238"/>
      <c r="F33" s="53"/>
      <c r="G33" s="239"/>
      <c r="H33" s="217"/>
      <c r="I33" s="218"/>
      <c r="J33" s="219"/>
    </row>
    <row r="34" spans="1:10" x14ac:dyDescent="0.2">
      <c r="A34" s="30" t="s">
        <v>3</v>
      </c>
      <c r="B34" s="240"/>
      <c r="C34" s="233"/>
      <c r="D34" s="234"/>
      <c r="E34" s="235" t="s">
        <v>3879</v>
      </c>
      <c r="F34" s="53" t="s">
        <v>5331</v>
      </c>
      <c r="G34" s="236" t="s">
        <v>2</v>
      </c>
      <c r="H34" s="214">
        <v>92</v>
      </c>
      <c r="I34" s="56"/>
      <c r="J34" s="216">
        <f>IF(ISNUMBER(H34),H34*I34,IF(H34="-","rate only"," "))</f>
        <v>0</v>
      </c>
    </row>
    <row r="35" spans="1:10" x14ac:dyDescent="0.2">
      <c r="A35" s="30"/>
      <c r="B35" s="237"/>
      <c r="C35" s="238"/>
      <c r="D35" s="234"/>
      <c r="E35" s="238"/>
      <c r="F35" s="53"/>
      <c r="G35" s="239"/>
      <c r="H35" s="217"/>
      <c r="I35" s="218"/>
      <c r="J35" s="219"/>
    </row>
    <row r="36" spans="1:10" x14ac:dyDescent="0.2">
      <c r="A36" s="30" t="s">
        <v>3</v>
      </c>
      <c r="B36" s="240"/>
      <c r="C36" s="233"/>
      <c r="D36" s="234"/>
      <c r="E36" s="235" t="s">
        <v>4466</v>
      </c>
      <c r="F36" s="53" t="s">
        <v>5332</v>
      </c>
      <c r="G36" s="236" t="s">
        <v>2</v>
      </c>
      <c r="H36" s="214">
        <f>4*15</f>
        <v>60</v>
      </c>
      <c r="I36" s="56"/>
      <c r="J36" s="216">
        <f>IF(ISNUMBER(H36),H36*I36,IF(H36="-","rate only"," "))</f>
        <v>0</v>
      </c>
    </row>
    <row r="37" spans="1:10" x14ac:dyDescent="0.2">
      <c r="A37" s="30"/>
      <c r="B37" s="237"/>
      <c r="C37" s="238"/>
      <c r="D37" s="234"/>
      <c r="E37" s="238"/>
      <c r="F37" s="53"/>
      <c r="G37" s="239"/>
      <c r="H37" s="217"/>
      <c r="I37" s="218"/>
      <c r="J37" s="219"/>
    </row>
    <row r="38" spans="1:10" x14ac:dyDescent="0.2">
      <c r="A38" s="30" t="s">
        <v>3</v>
      </c>
      <c r="B38" s="240"/>
      <c r="C38" s="233"/>
      <c r="D38" s="234"/>
      <c r="E38" s="235" t="s">
        <v>4608</v>
      </c>
      <c r="F38" s="53" t="s">
        <v>5333</v>
      </c>
      <c r="G38" s="236" t="s">
        <v>2</v>
      </c>
      <c r="H38" s="214">
        <f>4*16</f>
        <v>64</v>
      </c>
      <c r="I38" s="56"/>
      <c r="J38" s="216">
        <f>IF(ISNUMBER(H38),H38*I38,IF(H38="-","rate only"," "))</f>
        <v>0</v>
      </c>
    </row>
    <row r="39" spans="1:10" x14ac:dyDescent="0.2">
      <c r="A39" s="30"/>
      <c r="B39" s="237"/>
      <c r="C39" s="238"/>
      <c r="D39" s="234"/>
      <c r="E39" s="238"/>
      <c r="F39" s="53"/>
      <c r="G39" s="239"/>
      <c r="H39" s="217"/>
      <c r="I39" s="218"/>
      <c r="J39" s="219"/>
    </row>
    <row r="40" spans="1:10" x14ac:dyDescent="0.2">
      <c r="A40" s="30" t="s">
        <v>3</v>
      </c>
      <c r="B40" s="240"/>
      <c r="C40" s="233"/>
      <c r="D40" s="234"/>
      <c r="E40" s="235" t="s">
        <v>5174</v>
      </c>
      <c r="F40" s="53" t="s">
        <v>5334</v>
      </c>
      <c r="G40" s="236" t="s">
        <v>2</v>
      </c>
      <c r="H40" s="214">
        <f>3*26</f>
        <v>78</v>
      </c>
      <c r="I40" s="56"/>
      <c r="J40" s="216">
        <f>IF(ISNUMBER(H40),H40*I40,IF(H40="-","rate only"," "))</f>
        <v>0</v>
      </c>
    </row>
    <row r="41" spans="1:10" x14ac:dyDescent="0.2">
      <c r="A41" s="30"/>
      <c r="B41" s="237"/>
      <c r="C41" s="238"/>
      <c r="D41" s="234"/>
      <c r="E41" s="238"/>
      <c r="F41" s="53"/>
      <c r="G41" s="239"/>
      <c r="H41" s="217"/>
      <c r="I41" s="218"/>
      <c r="J41" s="219"/>
    </row>
    <row r="42" spans="1:10" x14ac:dyDescent="0.2">
      <c r="A42" s="30" t="s">
        <v>3</v>
      </c>
      <c r="B42" s="240"/>
      <c r="C42" s="233"/>
      <c r="D42" s="234"/>
      <c r="E42" s="235" t="s">
        <v>5175</v>
      </c>
      <c r="F42" s="53" t="s">
        <v>5335</v>
      </c>
      <c r="G42" s="236" t="s">
        <v>2</v>
      </c>
      <c r="H42" s="214">
        <f>5*26</f>
        <v>130</v>
      </c>
      <c r="I42" s="56"/>
      <c r="J42" s="216">
        <f>IF(ISNUMBER(H42),H42*I42,IF(H42="-","rate only"," "))</f>
        <v>0</v>
      </c>
    </row>
    <row r="43" spans="1:10" x14ac:dyDescent="0.2">
      <c r="A43" s="30"/>
      <c r="B43" s="237"/>
      <c r="C43" s="238"/>
      <c r="D43" s="234"/>
      <c r="E43" s="238"/>
      <c r="F43" s="53"/>
      <c r="G43" s="239"/>
      <c r="H43" s="217"/>
      <c r="I43" s="218"/>
      <c r="J43" s="219"/>
    </row>
    <row r="44" spans="1:10" x14ac:dyDescent="0.2">
      <c r="A44" s="30" t="s">
        <v>3</v>
      </c>
      <c r="B44" s="240"/>
      <c r="C44" s="233"/>
      <c r="D44" s="234"/>
      <c r="E44" s="235" t="s">
        <v>5176</v>
      </c>
      <c r="F44" s="53" t="s">
        <v>5336</v>
      </c>
      <c r="G44" s="236" t="s">
        <v>2</v>
      </c>
      <c r="H44" s="214">
        <f>4*8</f>
        <v>32</v>
      </c>
      <c r="I44" s="56"/>
      <c r="J44" s="216">
        <f>IF(ISNUMBER(H44),H44*I44,IF(H44="-","rate only"," "))</f>
        <v>0</v>
      </c>
    </row>
    <row r="45" spans="1:10" x14ac:dyDescent="0.2">
      <c r="A45" s="30"/>
      <c r="B45" s="237"/>
      <c r="C45" s="238"/>
      <c r="D45" s="234"/>
      <c r="E45" s="238"/>
      <c r="F45" s="53"/>
      <c r="G45" s="239"/>
      <c r="H45" s="217"/>
      <c r="I45" s="218"/>
      <c r="J45" s="219"/>
    </row>
    <row r="46" spans="1:10" x14ac:dyDescent="0.2">
      <c r="A46" s="30" t="s">
        <v>3</v>
      </c>
      <c r="B46" s="240"/>
      <c r="C46" s="233"/>
      <c r="D46" s="234"/>
      <c r="E46" s="235" t="s">
        <v>5318</v>
      </c>
      <c r="F46" s="53" t="s">
        <v>5337</v>
      </c>
      <c r="G46" s="236" t="s">
        <v>2</v>
      </c>
      <c r="H46" s="214">
        <f>4*34</f>
        <v>136</v>
      </c>
      <c r="I46" s="56"/>
      <c r="J46" s="216">
        <f>IF(ISNUMBER(H46),H46*I46,IF(H46="-","rate only"," "))</f>
        <v>0</v>
      </c>
    </row>
    <row r="47" spans="1:10" x14ac:dyDescent="0.2">
      <c r="A47" s="30"/>
      <c r="B47" s="237"/>
      <c r="C47" s="238"/>
      <c r="D47" s="234"/>
      <c r="E47" s="238"/>
      <c r="F47" s="53"/>
      <c r="G47" s="239"/>
      <c r="H47" s="217"/>
      <c r="I47" s="218"/>
      <c r="J47" s="219"/>
    </row>
    <row r="48" spans="1:10" x14ac:dyDescent="0.2">
      <c r="A48" s="30" t="s">
        <v>3</v>
      </c>
      <c r="B48" s="240"/>
      <c r="C48" s="233"/>
      <c r="D48" s="234"/>
      <c r="E48" s="235" t="s">
        <v>4610</v>
      </c>
      <c r="F48" s="53" t="s">
        <v>5338</v>
      </c>
      <c r="G48" s="236" t="s">
        <v>2</v>
      </c>
      <c r="H48" s="214">
        <f>4*8</f>
        <v>32</v>
      </c>
      <c r="I48" s="56"/>
      <c r="J48" s="216">
        <f>IF(ISNUMBER(H48),H48*I48,IF(H48="-","rate only"," "))</f>
        <v>0</v>
      </c>
    </row>
    <row r="49" spans="1:10" x14ac:dyDescent="0.2">
      <c r="A49" s="30"/>
      <c r="B49" s="237"/>
      <c r="C49" s="238"/>
      <c r="D49" s="234"/>
      <c r="E49" s="238"/>
      <c r="F49" s="53"/>
      <c r="G49" s="239"/>
      <c r="H49" s="217"/>
      <c r="I49" s="218"/>
      <c r="J49" s="219"/>
    </row>
    <row r="50" spans="1:10" x14ac:dyDescent="0.2">
      <c r="A50" s="30" t="s">
        <v>3</v>
      </c>
      <c r="B50" s="240"/>
      <c r="C50" s="233"/>
      <c r="D50" s="234"/>
      <c r="E50" s="235" t="s">
        <v>5319</v>
      </c>
      <c r="F50" s="53" t="s">
        <v>5339</v>
      </c>
      <c r="G50" s="236" t="s">
        <v>2</v>
      </c>
      <c r="H50" s="214">
        <f>4*13</f>
        <v>52</v>
      </c>
      <c r="I50" s="56"/>
      <c r="J50" s="216">
        <f>IF(ISNUMBER(H50),H50*I50,IF(H50="-","rate only"," "))</f>
        <v>0</v>
      </c>
    </row>
    <row r="51" spans="1:10" x14ac:dyDescent="0.2">
      <c r="A51" s="30"/>
      <c r="B51" s="237"/>
      <c r="C51" s="238"/>
      <c r="D51" s="234"/>
      <c r="E51" s="238"/>
      <c r="F51" s="53"/>
      <c r="G51" s="239"/>
      <c r="H51" s="217"/>
      <c r="I51" s="218"/>
      <c r="J51" s="219"/>
    </row>
    <row r="52" spans="1:10" x14ac:dyDescent="0.2">
      <c r="A52" s="30" t="s">
        <v>3</v>
      </c>
      <c r="B52" s="240"/>
      <c r="C52" s="233"/>
      <c r="D52" s="234"/>
      <c r="E52" s="235" t="s">
        <v>5320</v>
      </c>
      <c r="F52" s="53" t="s">
        <v>5340</v>
      </c>
      <c r="G52" s="236" t="s">
        <v>2</v>
      </c>
      <c r="H52" s="214">
        <f>2*28</f>
        <v>56</v>
      </c>
      <c r="I52" s="56"/>
      <c r="J52" s="216">
        <f>IF(ISNUMBER(H52),H52*I52,IF(H52="-","rate only"," "))</f>
        <v>0</v>
      </c>
    </row>
    <row r="53" spans="1:10" x14ac:dyDescent="0.2">
      <c r="A53" s="30"/>
      <c r="B53" s="237"/>
      <c r="C53" s="238"/>
      <c r="D53" s="234"/>
      <c r="E53" s="238"/>
      <c r="F53" s="53"/>
      <c r="G53" s="239"/>
      <c r="H53" s="217"/>
      <c r="I53" s="218"/>
      <c r="J53" s="219"/>
    </row>
    <row r="54" spans="1:10" x14ac:dyDescent="0.2">
      <c r="A54" s="30" t="s">
        <v>3</v>
      </c>
      <c r="B54" s="240"/>
      <c r="C54" s="233"/>
      <c r="D54" s="234"/>
      <c r="E54" s="235" t="s">
        <v>5321</v>
      </c>
      <c r="F54" s="53" t="s">
        <v>5341</v>
      </c>
      <c r="G54" s="236" t="s">
        <v>2</v>
      </c>
      <c r="H54" s="214">
        <f>2*15</f>
        <v>30</v>
      </c>
      <c r="I54" s="56"/>
      <c r="J54" s="216">
        <f>IF(ISNUMBER(H54),H54*I54,IF(H54="-","rate only"," "))</f>
        <v>0</v>
      </c>
    </row>
    <row r="55" spans="1:10" x14ac:dyDescent="0.2">
      <c r="A55" s="30"/>
      <c r="B55" s="237"/>
      <c r="C55" s="238"/>
      <c r="D55" s="234"/>
      <c r="E55" s="238"/>
      <c r="F55" s="53"/>
      <c r="G55" s="239"/>
      <c r="H55" s="217"/>
      <c r="I55" s="218"/>
      <c r="J55" s="219"/>
    </row>
    <row r="56" spans="1:10" x14ac:dyDescent="0.2">
      <c r="A56" s="30" t="s">
        <v>3</v>
      </c>
      <c r="B56" s="240"/>
      <c r="C56" s="233"/>
      <c r="D56" s="234"/>
      <c r="E56" s="235" t="s">
        <v>5322</v>
      </c>
      <c r="F56" s="53" t="s">
        <v>5342</v>
      </c>
      <c r="G56" s="236" t="s">
        <v>2</v>
      </c>
      <c r="H56" s="214">
        <f>4*14</f>
        <v>56</v>
      </c>
      <c r="I56" s="56"/>
      <c r="J56" s="216">
        <f>IF(ISNUMBER(H56),H56*I56,IF(H56="-","rate only"," "))</f>
        <v>0</v>
      </c>
    </row>
    <row r="57" spans="1:10" x14ac:dyDescent="0.2">
      <c r="A57" s="30"/>
      <c r="B57" s="237"/>
      <c r="C57" s="238"/>
      <c r="D57" s="234"/>
      <c r="E57" s="238"/>
      <c r="F57" s="53"/>
      <c r="G57" s="239"/>
      <c r="H57" s="217"/>
      <c r="I57" s="218"/>
      <c r="J57" s="219"/>
    </row>
    <row r="58" spans="1:10" hidden="1" x14ac:dyDescent="0.2">
      <c r="A58" s="30" t="s">
        <v>3</v>
      </c>
      <c r="B58" s="276"/>
      <c r="C58" s="276"/>
      <c r="D58" s="276"/>
      <c r="E58" s="238" t="s">
        <v>5323</v>
      </c>
      <c r="F58" s="53" t="s">
        <v>5329</v>
      </c>
      <c r="G58" s="236" t="s">
        <v>2</v>
      </c>
      <c r="H58" s="214"/>
      <c r="I58" s="215"/>
      <c r="J58" s="216"/>
    </row>
    <row r="59" spans="1:10" ht="22.8" x14ac:dyDescent="0.2">
      <c r="A59" s="30" t="s">
        <v>3</v>
      </c>
      <c r="B59" s="240"/>
      <c r="C59" s="233"/>
      <c r="D59" s="234"/>
      <c r="E59" s="235" t="s">
        <v>5324</v>
      </c>
      <c r="F59" s="53" t="s">
        <v>5343</v>
      </c>
      <c r="G59" s="236" t="s">
        <v>2</v>
      </c>
      <c r="H59" s="214">
        <f>4*14</f>
        <v>56</v>
      </c>
      <c r="I59" s="56"/>
      <c r="J59" s="216">
        <f>IF(ISNUMBER(H59),H59*I59,IF(H59="-","rate only"," "))</f>
        <v>0</v>
      </c>
    </row>
    <row r="60" spans="1:10" x14ac:dyDescent="0.2">
      <c r="A60" s="30"/>
      <c r="B60" s="237"/>
      <c r="C60" s="238"/>
      <c r="D60" s="234"/>
      <c r="E60" s="238"/>
      <c r="F60" s="53"/>
      <c r="G60" s="239"/>
      <c r="H60" s="217"/>
      <c r="I60" s="218"/>
      <c r="J60" s="219"/>
    </row>
    <row r="61" spans="1:10" ht="22.8" x14ac:dyDescent="0.2">
      <c r="A61" s="30" t="s">
        <v>3</v>
      </c>
      <c r="B61" s="240"/>
      <c r="C61" s="233"/>
      <c r="D61" s="234"/>
      <c r="E61" s="235" t="s">
        <v>5325</v>
      </c>
      <c r="F61" s="53" t="s">
        <v>5344</v>
      </c>
      <c r="G61" s="236" t="s">
        <v>2</v>
      </c>
      <c r="H61" s="214">
        <f>4*17</f>
        <v>68</v>
      </c>
      <c r="I61" s="56"/>
      <c r="J61" s="216">
        <f>IF(ISNUMBER(H61),H61*I61,IF(H61="-","rate only"," "))</f>
        <v>0</v>
      </c>
    </row>
    <row r="62" spans="1:10" x14ac:dyDescent="0.2">
      <c r="A62" s="30"/>
      <c r="B62" s="237"/>
      <c r="C62" s="238"/>
      <c r="D62" s="234"/>
      <c r="E62" s="238"/>
      <c r="F62" s="53"/>
      <c r="G62" s="239"/>
      <c r="H62" s="217"/>
      <c r="I62" s="218"/>
      <c r="J62" s="219"/>
    </row>
    <row r="63" spans="1:10" ht="22.8" x14ac:dyDescent="0.2">
      <c r="A63" s="30" t="s">
        <v>3</v>
      </c>
      <c r="B63" s="240"/>
      <c r="C63" s="233"/>
      <c r="D63" s="234"/>
      <c r="E63" s="235" t="s">
        <v>5326</v>
      </c>
      <c r="F63" s="53" t="s">
        <v>5345</v>
      </c>
      <c r="G63" s="236" t="s">
        <v>2</v>
      </c>
      <c r="H63" s="214">
        <f>4*13</f>
        <v>52</v>
      </c>
      <c r="I63" s="56"/>
      <c r="J63" s="216">
        <f>IF(ISNUMBER(H63),H63*I63,IF(H63="-","rate only"," "))</f>
        <v>0</v>
      </c>
    </row>
    <row r="64" spans="1:10" x14ac:dyDescent="0.2">
      <c r="A64" s="30"/>
      <c r="B64" s="237"/>
      <c r="C64" s="238"/>
      <c r="D64" s="234"/>
      <c r="E64" s="238"/>
      <c r="F64" s="53"/>
      <c r="G64" s="239"/>
      <c r="H64" s="217"/>
      <c r="I64" s="218"/>
      <c r="J64" s="219"/>
    </row>
    <row r="65" spans="1:10" hidden="1" x14ac:dyDescent="0.2">
      <c r="A65" s="30" t="s">
        <v>3</v>
      </c>
      <c r="B65" s="276"/>
      <c r="C65" s="276"/>
      <c r="D65" s="276"/>
      <c r="E65" s="238"/>
      <c r="F65" s="334"/>
      <c r="G65" s="236"/>
      <c r="H65" s="214"/>
      <c r="I65" s="215"/>
      <c r="J65" s="216"/>
    </row>
    <row r="66" spans="1:10" x14ac:dyDescent="0.2">
      <c r="A66" s="30" t="s">
        <v>56</v>
      </c>
      <c r="B66" s="240"/>
      <c r="C66" s="233" t="s">
        <v>2424</v>
      </c>
      <c r="D66" s="234"/>
      <c r="E66" s="235"/>
      <c r="F66" s="53" t="s">
        <v>5368</v>
      </c>
      <c r="G66" s="236"/>
      <c r="H66" s="214"/>
      <c r="I66" s="215"/>
      <c r="J66" s="216"/>
    </row>
    <row r="67" spans="1:10" x14ac:dyDescent="0.2">
      <c r="A67" s="30"/>
      <c r="B67" s="237"/>
      <c r="C67" s="238"/>
      <c r="D67" s="234"/>
      <c r="E67" s="238"/>
      <c r="F67" s="53"/>
      <c r="G67" s="239"/>
      <c r="H67" s="217"/>
      <c r="I67" s="218"/>
      <c r="J67" s="219"/>
    </row>
    <row r="68" spans="1:10" x14ac:dyDescent="0.2">
      <c r="A68" s="30" t="s">
        <v>59</v>
      </c>
      <c r="B68" s="240"/>
      <c r="C68" s="233"/>
      <c r="D68" s="234" t="s">
        <v>3852</v>
      </c>
      <c r="E68" s="235"/>
      <c r="F68" s="53" t="s">
        <v>5369</v>
      </c>
      <c r="G68" s="236" t="s">
        <v>2</v>
      </c>
      <c r="H68" s="214" t="s">
        <v>2106</v>
      </c>
      <c r="I68" s="56"/>
      <c r="J68" s="216" t="str">
        <f>IF(ISNUMBER(H68),H68*I68,IF(H68="-","rate only"," "))</f>
        <v>rate only</v>
      </c>
    </row>
    <row r="69" spans="1:10" x14ac:dyDescent="0.2">
      <c r="A69" s="30"/>
      <c r="B69" s="237"/>
      <c r="C69" s="238"/>
      <c r="D69" s="234"/>
      <c r="E69" s="238"/>
      <c r="F69" s="53"/>
      <c r="G69" s="239"/>
      <c r="H69" s="217"/>
      <c r="I69" s="218"/>
      <c r="J69" s="219"/>
    </row>
    <row r="70" spans="1:10" x14ac:dyDescent="0.2">
      <c r="A70" s="30" t="s">
        <v>5409</v>
      </c>
      <c r="B70" s="240"/>
      <c r="C70" s="233"/>
      <c r="D70" s="234" t="s">
        <v>3853</v>
      </c>
      <c r="E70" s="235"/>
      <c r="F70" s="53" t="s">
        <v>5370</v>
      </c>
      <c r="G70" s="236" t="s">
        <v>2</v>
      </c>
      <c r="H70" s="214" t="s">
        <v>2106</v>
      </c>
      <c r="I70" s="56"/>
      <c r="J70" s="216" t="str">
        <f>IF(ISNUMBER(H70),H70*I70,IF(H70="-","rate only"," "))</f>
        <v>rate only</v>
      </c>
    </row>
    <row r="71" spans="1:10" x14ac:dyDescent="0.2">
      <c r="A71" s="30"/>
      <c r="B71" s="240"/>
      <c r="C71" s="233"/>
      <c r="D71" s="234"/>
      <c r="E71" s="235"/>
      <c r="F71" s="53"/>
      <c r="G71" s="236"/>
      <c r="H71" s="214"/>
      <c r="I71" s="215"/>
      <c r="J71" s="216"/>
    </row>
    <row r="72" spans="1:10" x14ac:dyDescent="0.2">
      <c r="A72" s="30" t="s">
        <v>5410</v>
      </c>
      <c r="B72" s="240"/>
      <c r="C72" s="233"/>
      <c r="D72" s="234" t="s">
        <v>3854</v>
      </c>
      <c r="E72" s="235"/>
      <c r="F72" s="334" t="s">
        <v>5367</v>
      </c>
      <c r="G72" s="236"/>
      <c r="H72" s="214"/>
      <c r="I72" s="215"/>
      <c r="J72" s="216"/>
    </row>
    <row r="73" spans="1:10" x14ac:dyDescent="0.2">
      <c r="A73" s="30"/>
      <c r="B73" s="240"/>
      <c r="C73" s="233"/>
      <c r="D73" s="234"/>
      <c r="E73" s="235"/>
      <c r="F73" s="334"/>
      <c r="G73" s="236"/>
      <c r="H73" s="214"/>
      <c r="I73" s="215"/>
      <c r="J73" s="216"/>
    </row>
    <row r="74" spans="1:10" x14ac:dyDescent="0.2">
      <c r="A74" s="30" t="s">
        <v>3</v>
      </c>
      <c r="B74" s="240"/>
      <c r="C74" s="233"/>
      <c r="D74" s="234"/>
      <c r="E74" s="235" t="s">
        <v>3877</v>
      </c>
      <c r="F74" s="53" t="s">
        <v>5346</v>
      </c>
      <c r="G74" s="236" t="s">
        <v>2</v>
      </c>
      <c r="H74" s="214">
        <f>2*18</f>
        <v>36</v>
      </c>
      <c r="I74" s="56"/>
      <c r="J74" s="216">
        <f>IF(ISNUMBER(H74),H74*I74,IF(H74="-","rate only"," "))</f>
        <v>0</v>
      </c>
    </row>
    <row r="75" spans="1:10" x14ac:dyDescent="0.2">
      <c r="A75" s="30"/>
      <c r="B75" s="237"/>
      <c r="C75" s="238"/>
      <c r="D75" s="234"/>
      <c r="E75" s="238"/>
      <c r="F75" s="53"/>
      <c r="G75" s="239"/>
      <c r="H75" s="217"/>
      <c r="I75" s="218"/>
      <c r="J75" s="219"/>
    </row>
    <row r="76" spans="1:10" x14ac:dyDescent="0.2">
      <c r="A76" s="30" t="s">
        <v>3</v>
      </c>
      <c r="B76" s="240"/>
      <c r="C76" s="233"/>
      <c r="D76" s="234"/>
      <c r="E76" s="235" t="s">
        <v>3878</v>
      </c>
      <c r="F76" s="53" t="s">
        <v>5347</v>
      </c>
      <c r="G76" s="236" t="s">
        <v>2</v>
      </c>
      <c r="H76" s="214">
        <f>6*18</f>
        <v>108</v>
      </c>
      <c r="I76" s="56"/>
      <c r="J76" s="216">
        <f>IF(ISNUMBER(H76),H76*I76,IF(H76="-","rate only"," "))</f>
        <v>0</v>
      </c>
    </row>
    <row r="77" spans="1:10" x14ac:dyDescent="0.2">
      <c r="A77" s="30"/>
      <c r="B77" s="237"/>
      <c r="C77" s="238"/>
      <c r="D77" s="234"/>
      <c r="E77" s="238"/>
      <c r="F77" s="53"/>
      <c r="G77" s="239"/>
      <c r="H77" s="217"/>
      <c r="I77" s="218"/>
      <c r="J77" s="219"/>
    </row>
    <row r="78" spans="1:10" x14ac:dyDescent="0.2">
      <c r="A78" s="30" t="s">
        <v>3</v>
      </c>
      <c r="B78" s="240"/>
      <c r="C78" s="233"/>
      <c r="D78" s="234"/>
      <c r="E78" s="235" t="s">
        <v>3879</v>
      </c>
      <c r="F78" s="53" t="s">
        <v>5348</v>
      </c>
      <c r="G78" s="236" t="s">
        <v>2</v>
      </c>
      <c r="H78" s="214">
        <f>5*18</f>
        <v>90</v>
      </c>
      <c r="I78" s="56"/>
      <c r="J78" s="216">
        <f>IF(ISNUMBER(H78),H78*I78,IF(H78="-","rate only"," "))</f>
        <v>0</v>
      </c>
    </row>
    <row r="79" spans="1:10" x14ac:dyDescent="0.2">
      <c r="A79" s="30"/>
      <c r="B79" s="237"/>
      <c r="C79" s="238"/>
      <c r="D79" s="234"/>
      <c r="E79" s="238"/>
      <c r="F79" s="53"/>
      <c r="G79" s="239"/>
      <c r="H79" s="217"/>
      <c r="I79" s="218"/>
      <c r="J79" s="219"/>
    </row>
    <row r="80" spans="1:10" x14ac:dyDescent="0.2">
      <c r="A80" s="30" t="s">
        <v>10</v>
      </c>
      <c r="B80" s="248"/>
      <c r="C80" s="249"/>
      <c r="D80" s="249"/>
      <c r="E80" s="249"/>
      <c r="F80" s="62"/>
      <c r="G80" s="63"/>
      <c r="H80" s="86"/>
      <c r="I80" s="221"/>
      <c r="J80" s="222"/>
    </row>
    <row r="81" spans="1:10" x14ac:dyDescent="0.2">
      <c r="A81" s="30" t="s">
        <v>10</v>
      </c>
      <c r="B81" s="223" t="s">
        <v>11</v>
      </c>
      <c r="C81" s="224"/>
      <c r="D81" s="224"/>
      <c r="E81" s="224"/>
      <c r="F81" s="29"/>
      <c r="G81" s="41"/>
      <c r="H81" s="30"/>
      <c r="I81" s="225"/>
      <c r="J81" s="226">
        <f>SUM(J24:J79)</f>
        <v>0</v>
      </c>
    </row>
    <row r="82" spans="1:10" x14ac:dyDescent="0.2">
      <c r="A82" s="30" t="s">
        <v>10</v>
      </c>
      <c r="B82" s="250"/>
      <c r="C82" s="251"/>
      <c r="D82" s="251"/>
      <c r="E82" s="251"/>
      <c r="F82" s="76"/>
      <c r="G82" s="77"/>
      <c r="H82" s="99"/>
      <c r="I82" s="227"/>
      <c r="J82" s="228"/>
    </row>
    <row r="83" spans="1:10" x14ac:dyDescent="0.2">
      <c r="A83" s="30" t="s">
        <v>10</v>
      </c>
      <c r="B83" s="248"/>
      <c r="C83" s="249"/>
      <c r="D83" s="249"/>
      <c r="E83" s="249"/>
      <c r="F83" s="62"/>
      <c r="G83" s="63"/>
      <c r="H83" s="86"/>
      <c r="I83" s="221"/>
      <c r="J83" s="222"/>
    </row>
    <row r="84" spans="1:10" x14ac:dyDescent="0.2">
      <c r="A84" s="30" t="s">
        <v>10</v>
      </c>
      <c r="B84" s="223" t="s">
        <v>12</v>
      </c>
      <c r="C84" s="224"/>
      <c r="D84" s="224"/>
      <c r="E84" s="224"/>
      <c r="F84" s="29"/>
      <c r="G84" s="41"/>
      <c r="H84" s="30"/>
      <c r="I84" s="225"/>
      <c r="J84" s="226">
        <f>J81</f>
        <v>0</v>
      </c>
    </row>
    <row r="85" spans="1:10" x14ac:dyDescent="0.2">
      <c r="A85" s="30" t="s">
        <v>10</v>
      </c>
      <c r="B85" s="250"/>
      <c r="C85" s="251"/>
      <c r="D85" s="251"/>
      <c r="E85" s="251"/>
      <c r="F85" s="76"/>
      <c r="G85" s="77"/>
      <c r="H85" s="99"/>
      <c r="I85" s="227"/>
      <c r="J85" s="228"/>
    </row>
    <row r="86" spans="1:10" x14ac:dyDescent="0.2">
      <c r="A86" s="30" t="s">
        <v>3</v>
      </c>
      <c r="B86" s="240"/>
      <c r="C86" s="233"/>
      <c r="D86" s="234"/>
      <c r="E86" s="235" t="s">
        <v>4466</v>
      </c>
      <c r="F86" s="53" t="s">
        <v>5349</v>
      </c>
      <c r="G86" s="236" t="s">
        <v>2</v>
      </c>
      <c r="H86" s="214">
        <f>5*18</f>
        <v>90</v>
      </c>
      <c r="I86" s="56"/>
      <c r="J86" s="216">
        <f>IF(ISNUMBER(H86),H86*I86,IF(H86="-","rate only"," "))</f>
        <v>0</v>
      </c>
    </row>
    <row r="87" spans="1:10" x14ac:dyDescent="0.2">
      <c r="A87" s="30"/>
      <c r="B87" s="237"/>
      <c r="C87" s="238"/>
      <c r="D87" s="234"/>
      <c r="E87" s="238"/>
      <c r="F87" s="53"/>
      <c r="G87" s="239"/>
      <c r="H87" s="217"/>
      <c r="I87" s="218"/>
      <c r="J87" s="219"/>
    </row>
    <row r="88" spans="1:10" x14ac:dyDescent="0.2">
      <c r="A88" s="30" t="s">
        <v>3</v>
      </c>
      <c r="B88" s="240"/>
      <c r="C88" s="233"/>
      <c r="D88" s="234"/>
      <c r="E88" s="235" t="s">
        <v>4608</v>
      </c>
      <c r="F88" s="53" t="s">
        <v>5350</v>
      </c>
      <c r="G88" s="236" t="s">
        <v>2</v>
      </c>
      <c r="H88" s="214">
        <f>2*11</f>
        <v>22</v>
      </c>
      <c r="I88" s="56"/>
      <c r="J88" s="216">
        <f>IF(ISNUMBER(H88),H88*I88,IF(H88="-","rate only"," "))</f>
        <v>0</v>
      </c>
    </row>
    <row r="89" spans="1:10" x14ac:dyDescent="0.2">
      <c r="A89" s="30"/>
      <c r="B89" s="237"/>
      <c r="C89" s="238"/>
      <c r="D89" s="234"/>
      <c r="E89" s="238"/>
      <c r="F89" s="53"/>
      <c r="G89" s="239"/>
      <c r="H89" s="217"/>
      <c r="I89" s="218"/>
      <c r="J89" s="219"/>
    </row>
    <row r="90" spans="1:10" x14ac:dyDescent="0.2">
      <c r="A90" s="30" t="s">
        <v>3</v>
      </c>
      <c r="B90" s="240"/>
      <c r="C90" s="233"/>
      <c r="D90" s="234"/>
      <c r="E90" s="235" t="s">
        <v>5174</v>
      </c>
      <c r="F90" s="53" t="s">
        <v>5351</v>
      </c>
      <c r="G90" s="236" t="s">
        <v>2</v>
      </c>
      <c r="H90" s="214">
        <f>2*11</f>
        <v>22</v>
      </c>
      <c r="I90" s="56"/>
      <c r="J90" s="216">
        <f>IF(ISNUMBER(H90),H90*I90,IF(H90="-","rate only"," "))</f>
        <v>0</v>
      </c>
    </row>
    <row r="91" spans="1:10" x14ac:dyDescent="0.2">
      <c r="A91" s="30"/>
      <c r="B91" s="237"/>
      <c r="C91" s="238"/>
      <c r="D91" s="234"/>
      <c r="E91" s="238"/>
      <c r="F91" s="53"/>
      <c r="G91" s="239"/>
      <c r="H91" s="217"/>
      <c r="I91" s="218"/>
      <c r="J91" s="219"/>
    </row>
    <row r="92" spans="1:10" x14ac:dyDescent="0.2">
      <c r="A92" s="30" t="s">
        <v>3</v>
      </c>
      <c r="B92" s="240"/>
      <c r="C92" s="233"/>
      <c r="D92" s="234"/>
      <c r="E92" s="235" t="s">
        <v>5175</v>
      </c>
      <c r="F92" s="53" t="s">
        <v>5352</v>
      </c>
      <c r="G92" s="236" t="s">
        <v>2</v>
      </c>
      <c r="H92" s="214">
        <f>3*18</f>
        <v>54</v>
      </c>
      <c r="I92" s="56"/>
      <c r="J92" s="216">
        <f>IF(ISNUMBER(H92),H92*I92,IF(H92="-","rate only"," "))</f>
        <v>0</v>
      </c>
    </row>
    <row r="93" spans="1:10" x14ac:dyDescent="0.2">
      <c r="A93" s="30"/>
      <c r="B93" s="237"/>
      <c r="C93" s="238"/>
      <c r="D93" s="234"/>
      <c r="E93" s="238"/>
      <c r="F93" s="53"/>
      <c r="G93" s="239"/>
      <c r="H93" s="217"/>
      <c r="I93" s="218"/>
      <c r="J93" s="219"/>
    </row>
    <row r="94" spans="1:10" x14ac:dyDescent="0.2">
      <c r="A94" s="30" t="s">
        <v>3</v>
      </c>
      <c r="B94" s="240"/>
      <c r="C94" s="233"/>
      <c r="D94" s="234"/>
      <c r="E94" s="235" t="s">
        <v>5176</v>
      </c>
      <c r="F94" s="53" t="s">
        <v>5353</v>
      </c>
      <c r="G94" s="236" t="s">
        <v>2</v>
      </c>
      <c r="H94" s="214">
        <f>3*18</f>
        <v>54</v>
      </c>
      <c r="I94" s="56"/>
      <c r="J94" s="216">
        <f>IF(ISNUMBER(H94),H94*I94,IF(H94="-","rate only"," "))</f>
        <v>0</v>
      </c>
    </row>
    <row r="95" spans="1:10" x14ac:dyDescent="0.2">
      <c r="A95" s="30"/>
      <c r="B95" s="237"/>
      <c r="C95" s="238"/>
      <c r="D95" s="234"/>
      <c r="E95" s="238"/>
      <c r="F95" s="53"/>
      <c r="G95" s="239"/>
      <c r="H95" s="217"/>
      <c r="I95" s="218"/>
      <c r="J95" s="219"/>
    </row>
    <row r="96" spans="1:10" x14ac:dyDescent="0.2">
      <c r="A96" s="30" t="s">
        <v>3</v>
      </c>
      <c r="B96" s="240"/>
      <c r="C96" s="233"/>
      <c r="D96" s="234"/>
      <c r="E96" s="235" t="s">
        <v>5318</v>
      </c>
      <c r="F96" s="53" t="s">
        <v>5354</v>
      </c>
      <c r="G96" s="236" t="s">
        <v>2</v>
      </c>
      <c r="H96" s="214">
        <f>3*16</f>
        <v>48</v>
      </c>
      <c r="I96" s="56"/>
      <c r="J96" s="216">
        <f>IF(ISNUMBER(H96),H96*I96,IF(H96="-","rate only"," "))</f>
        <v>0</v>
      </c>
    </row>
    <row r="97" spans="1:10" x14ac:dyDescent="0.2">
      <c r="A97" s="30"/>
      <c r="B97" s="237"/>
      <c r="C97" s="238"/>
      <c r="D97" s="234"/>
      <c r="E97" s="238"/>
      <c r="F97" s="53"/>
      <c r="G97" s="239"/>
      <c r="H97" s="217"/>
      <c r="I97" s="218"/>
      <c r="J97" s="219"/>
    </row>
    <row r="98" spans="1:10" x14ac:dyDescent="0.2">
      <c r="A98" s="30" t="s">
        <v>3</v>
      </c>
      <c r="B98" s="240"/>
      <c r="C98" s="233"/>
      <c r="D98" s="234"/>
      <c r="E98" s="235" t="s">
        <v>4610</v>
      </c>
      <c r="F98" s="53" t="s">
        <v>5355</v>
      </c>
      <c r="G98" s="236" t="s">
        <v>2</v>
      </c>
      <c r="H98" s="214">
        <f>2*25</f>
        <v>50</v>
      </c>
      <c r="I98" s="56"/>
      <c r="J98" s="216">
        <f>IF(ISNUMBER(H98),H98*I98,IF(H98="-","rate only"," "))</f>
        <v>0</v>
      </c>
    </row>
    <row r="99" spans="1:10" x14ac:dyDescent="0.2">
      <c r="A99" s="30"/>
      <c r="B99" s="237"/>
      <c r="C99" s="238"/>
      <c r="D99" s="234"/>
      <c r="E99" s="238"/>
      <c r="F99" s="53"/>
      <c r="G99" s="239"/>
      <c r="H99" s="217"/>
      <c r="I99" s="218"/>
      <c r="J99" s="219"/>
    </row>
    <row r="100" spans="1:10" ht="22.8" x14ac:dyDescent="0.2">
      <c r="A100" s="30" t="s">
        <v>3</v>
      </c>
      <c r="B100" s="240"/>
      <c r="C100" s="233"/>
      <c r="D100" s="234"/>
      <c r="E100" s="235" t="s">
        <v>5319</v>
      </c>
      <c r="F100" s="53" t="s">
        <v>5356</v>
      </c>
      <c r="G100" s="236" t="s">
        <v>2</v>
      </c>
      <c r="H100" s="214">
        <f>2*14</f>
        <v>28</v>
      </c>
      <c r="I100" s="56"/>
      <c r="J100" s="216">
        <f>IF(ISNUMBER(H100),H100*I100,IF(H100="-","rate only"," "))</f>
        <v>0</v>
      </c>
    </row>
    <row r="101" spans="1:10" x14ac:dyDescent="0.2">
      <c r="A101" s="30"/>
      <c r="B101" s="237"/>
      <c r="C101" s="238"/>
      <c r="D101" s="234"/>
      <c r="E101" s="238"/>
      <c r="F101" s="53"/>
      <c r="G101" s="239"/>
      <c r="H101" s="217"/>
      <c r="I101" s="218"/>
      <c r="J101" s="219"/>
    </row>
    <row r="102" spans="1:10" x14ac:dyDescent="0.2">
      <c r="A102" s="30" t="s">
        <v>3</v>
      </c>
      <c r="B102" s="240"/>
      <c r="C102" s="233"/>
      <c r="D102" s="234"/>
      <c r="E102" s="235" t="s">
        <v>5320</v>
      </c>
      <c r="F102" s="53" t="s">
        <v>5357</v>
      </c>
      <c r="G102" s="236" t="s">
        <v>2</v>
      </c>
      <c r="H102" s="214">
        <v>26</v>
      </c>
      <c r="I102" s="56"/>
      <c r="J102" s="216">
        <f>IF(ISNUMBER(H102),H102*I102,IF(H102="-","rate only"," "))</f>
        <v>0</v>
      </c>
    </row>
    <row r="103" spans="1:10" x14ac:dyDescent="0.2">
      <c r="A103" s="30"/>
      <c r="B103" s="237"/>
      <c r="C103" s="238"/>
      <c r="D103" s="234"/>
      <c r="E103" s="238"/>
      <c r="F103" s="53"/>
      <c r="G103" s="239"/>
      <c r="H103" s="217"/>
      <c r="I103" s="218"/>
      <c r="J103" s="219"/>
    </row>
    <row r="104" spans="1:10" ht="22.8" x14ac:dyDescent="0.2">
      <c r="A104" s="30" t="s">
        <v>3</v>
      </c>
      <c r="B104" s="240"/>
      <c r="C104" s="233"/>
      <c r="D104" s="234"/>
      <c r="E104" s="235" t="s">
        <v>5321</v>
      </c>
      <c r="F104" s="53" t="s">
        <v>5358</v>
      </c>
      <c r="G104" s="236" t="s">
        <v>2</v>
      </c>
      <c r="H104" s="214">
        <f>2*13</f>
        <v>26</v>
      </c>
      <c r="I104" s="56"/>
      <c r="J104" s="216">
        <f>IF(ISNUMBER(H104),H104*I104,IF(H104="-","rate only"," "))</f>
        <v>0</v>
      </c>
    </row>
    <row r="105" spans="1:10" x14ac:dyDescent="0.2">
      <c r="A105" s="30"/>
      <c r="B105" s="237"/>
      <c r="C105" s="238"/>
      <c r="D105" s="234"/>
      <c r="E105" s="238"/>
      <c r="F105" s="53"/>
      <c r="G105" s="239"/>
      <c r="H105" s="217"/>
      <c r="I105" s="218"/>
      <c r="J105" s="219"/>
    </row>
    <row r="106" spans="1:10" x14ac:dyDescent="0.2">
      <c r="A106" s="30" t="s">
        <v>3</v>
      </c>
      <c r="B106" s="240"/>
      <c r="C106" s="233"/>
      <c r="D106" s="234"/>
      <c r="E106" s="235" t="s">
        <v>5322</v>
      </c>
      <c r="F106" s="53" t="s">
        <v>5359</v>
      </c>
      <c r="G106" s="236" t="s">
        <v>2</v>
      </c>
      <c r="H106" s="214">
        <f>4*16</f>
        <v>64</v>
      </c>
      <c r="I106" s="56"/>
      <c r="J106" s="216">
        <f>IF(ISNUMBER(H106),H106*I106,IF(H106="-","rate only"," "))</f>
        <v>0</v>
      </c>
    </row>
    <row r="107" spans="1:10" x14ac:dyDescent="0.2">
      <c r="A107" s="30"/>
      <c r="B107" s="237"/>
      <c r="C107" s="238"/>
      <c r="D107" s="234"/>
      <c r="E107" s="238"/>
      <c r="F107" s="53"/>
      <c r="G107" s="239"/>
      <c r="H107" s="217"/>
      <c r="I107" s="218"/>
      <c r="J107" s="219"/>
    </row>
    <row r="108" spans="1:10" x14ac:dyDescent="0.2">
      <c r="A108" s="30" t="s">
        <v>3</v>
      </c>
      <c r="B108" s="240"/>
      <c r="C108" s="233"/>
      <c r="D108" s="234"/>
      <c r="E108" s="235" t="s">
        <v>5323</v>
      </c>
      <c r="F108" s="53" t="s">
        <v>5360</v>
      </c>
      <c r="G108" s="236" t="s">
        <v>2</v>
      </c>
      <c r="H108" s="214">
        <f>4*16</f>
        <v>64</v>
      </c>
      <c r="I108" s="56"/>
      <c r="J108" s="216">
        <f>IF(ISNUMBER(H108),H108*I108,IF(H108="-","rate only"," "))</f>
        <v>0</v>
      </c>
    </row>
    <row r="109" spans="1:10" x14ac:dyDescent="0.2">
      <c r="A109" s="30"/>
      <c r="B109" s="237"/>
      <c r="C109" s="238"/>
      <c r="D109" s="234"/>
      <c r="E109" s="238"/>
      <c r="F109" s="53"/>
      <c r="G109" s="239"/>
      <c r="H109" s="217"/>
      <c r="I109" s="218"/>
      <c r="J109" s="219"/>
    </row>
    <row r="110" spans="1:10" ht="22.8" x14ac:dyDescent="0.2">
      <c r="A110" s="30" t="s">
        <v>3</v>
      </c>
      <c r="B110" s="240"/>
      <c r="C110" s="233"/>
      <c r="D110" s="234"/>
      <c r="E110" s="235" t="s">
        <v>5324</v>
      </c>
      <c r="F110" s="53" t="s">
        <v>5361</v>
      </c>
      <c r="G110" s="236" t="s">
        <v>2</v>
      </c>
      <c r="H110" s="214">
        <f>1*12</f>
        <v>12</v>
      </c>
      <c r="I110" s="56"/>
      <c r="J110" s="216">
        <f>IF(ISNUMBER(H110),H110*I110,IF(H110="-","rate only"," "))</f>
        <v>0</v>
      </c>
    </row>
    <row r="111" spans="1:10" x14ac:dyDescent="0.2">
      <c r="A111" s="30"/>
      <c r="B111" s="237"/>
      <c r="C111" s="238"/>
      <c r="D111" s="234"/>
      <c r="E111" s="238"/>
      <c r="F111" s="53"/>
      <c r="G111" s="239"/>
      <c r="H111" s="217"/>
      <c r="I111" s="218"/>
      <c r="J111" s="219"/>
    </row>
    <row r="112" spans="1:10" x14ac:dyDescent="0.2">
      <c r="A112" s="30" t="s">
        <v>3</v>
      </c>
      <c r="B112" s="240"/>
      <c r="C112" s="233"/>
      <c r="D112" s="234"/>
      <c r="E112" s="235" t="s">
        <v>5325</v>
      </c>
      <c r="F112" s="53" t="s">
        <v>5362</v>
      </c>
      <c r="G112" s="236" t="s">
        <v>2</v>
      </c>
      <c r="H112" s="214">
        <f>2*12</f>
        <v>24</v>
      </c>
      <c r="I112" s="56"/>
      <c r="J112" s="216">
        <f>IF(ISNUMBER(H112),H112*I112,IF(H112="-","rate only"," "))</f>
        <v>0</v>
      </c>
    </row>
    <row r="113" spans="1:10" x14ac:dyDescent="0.2">
      <c r="A113" s="30"/>
      <c r="B113" s="237"/>
      <c r="C113" s="238"/>
      <c r="D113" s="234"/>
      <c r="E113" s="238"/>
      <c r="F113" s="53"/>
      <c r="G113" s="239"/>
      <c r="H113" s="217"/>
      <c r="I113" s="218"/>
      <c r="J113" s="219"/>
    </row>
    <row r="114" spans="1:10" ht="12" x14ac:dyDescent="0.2">
      <c r="A114" s="30" t="s">
        <v>55</v>
      </c>
      <c r="B114" s="232" t="s">
        <v>2425</v>
      </c>
      <c r="C114" s="233"/>
      <c r="D114" s="234"/>
      <c r="E114" s="235"/>
      <c r="F114" s="43" t="s">
        <v>2426</v>
      </c>
      <c r="G114" s="236"/>
      <c r="H114" s="214"/>
      <c r="I114" s="215"/>
      <c r="J114" s="216"/>
    </row>
    <row r="115" spans="1:10" x14ac:dyDescent="0.2">
      <c r="A115" s="30"/>
      <c r="B115" s="237"/>
      <c r="C115" s="238"/>
      <c r="D115" s="234"/>
      <c r="E115" s="238"/>
      <c r="F115" s="53"/>
      <c r="G115" s="239"/>
      <c r="H115" s="217"/>
      <c r="I115" s="218"/>
      <c r="J115" s="219"/>
    </row>
    <row r="116" spans="1:10" x14ac:dyDescent="0.2">
      <c r="A116" s="30" t="s">
        <v>56</v>
      </c>
      <c r="B116" s="240"/>
      <c r="C116" s="233" t="s">
        <v>2427</v>
      </c>
      <c r="D116" s="234"/>
      <c r="E116" s="235"/>
      <c r="F116" s="53" t="s">
        <v>3898</v>
      </c>
      <c r="G116" s="236"/>
      <c r="H116" s="214"/>
      <c r="I116" s="215"/>
      <c r="J116" s="216"/>
    </row>
    <row r="117" spans="1:10" x14ac:dyDescent="0.2">
      <c r="A117" s="30"/>
      <c r="B117" s="237"/>
      <c r="C117" s="238"/>
      <c r="D117" s="234"/>
      <c r="E117" s="238"/>
      <c r="F117" s="53"/>
      <c r="G117" s="239"/>
      <c r="H117" s="217"/>
      <c r="I117" s="218"/>
      <c r="J117" s="219"/>
    </row>
    <row r="118" spans="1:10" hidden="1" x14ac:dyDescent="0.2">
      <c r="A118" s="30" t="s">
        <v>3</v>
      </c>
      <c r="B118" s="276"/>
      <c r="C118" s="276"/>
      <c r="D118" s="276"/>
      <c r="E118" s="238"/>
      <c r="F118" s="53"/>
      <c r="G118" s="236"/>
      <c r="H118" s="214"/>
      <c r="I118" s="215"/>
      <c r="J118" s="216"/>
    </row>
    <row r="119" spans="1:10" x14ac:dyDescent="0.2">
      <c r="A119" s="30" t="s">
        <v>3</v>
      </c>
      <c r="B119" s="240"/>
      <c r="C119" s="233"/>
      <c r="D119" s="234" t="s">
        <v>3850</v>
      </c>
      <c r="E119" s="235"/>
      <c r="F119" s="53" t="s">
        <v>5371</v>
      </c>
      <c r="G119" s="236" t="s">
        <v>99</v>
      </c>
      <c r="H119" s="214">
        <v>26</v>
      </c>
      <c r="I119" s="56"/>
      <c r="J119" s="216">
        <f>IF(ISNUMBER(H119),H119*I119,IF(H119="-","rate only"," "))</f>
        <v>0</v>
      </c>
    </row>
    <row r="120" spans="1:10" x14ac:dyDescent="0.2">
      <c r="A120" s="30"/>
      <c r="B120" s="237"/>
      <c r="C120" s="238"/>
      <c r="D120" s="234"/>
      <c r="E120" s="238"/>
      <c r="F120" s="53"/>
      <c r="G120" s="239"/>
      <c r="H120" s="217"/>
      <c r="I120" s="218"/>
      <c r="J120" s="219"/>
    </row>
    <row r="121" spans="1:10" x14ac:dyDescent="0.2">
      <c r="A121" s="30" t="s">
        <v>3</v>
      </c>
      <c r="B121" s="240"/>
      <c r="C121" s="233"/>
      <c r="D121" s="234" t="s">
        <v>3851</v>
      </c>
      <c r="E121" s="235"/>
      <c r="F121" s="53" t="s">
        <v>5372</v>
      </c>
      <c r="G121" s="236" t="s">
        <v>99</v>
      </c>
      <c r="H121" s="214">
        <v>26</v>
      </c>
      <c r="I121" s="56"/>
      <c r="J121" s="216">
        <f>IF(ISNUMBER(H121),H121*I121,IF(H121="-","rate only"," "))</f>
        <v>0</v>
      </c>
    </row>
    <row r="122" spans="1:10" x14ac:dyDescent="0.2">
      <c r="A122" s="30"/>
      <c r="B122" s="237"/>
      <c r="C122" s="238"/>
      <c r="D122" s="234"/>
      <c r="E122" s="238"/>
      <c r="F122" s="53"/>
      <c r="G122" s="239"/>
      <c r="H122" s="217"/>
      <c r="I122" s="218"/>
      <c r="J122" s="219"/>
    </row>
    <row r="123" spans="1:10" x14ac:dyDescent="0.2">
      <c r="A123" s="30" t="s">
        <v>56</v>
      </c>
      <c r="B123" s="240"/>
      <c r="C123" s="233" t="s">
        <v>2428</v>
      </c>
      <c r="D123" s="234"/>
      <c r="E123" s="235"/>
      <c r="F123" s="53" t="s">
        <v>3899</v>
      </c>
      <c r="G123" s="236"/>
      <c r="H123" s="214"/>
      <c r="I123" s="215"/>
      <c r="J123" s="216"/>
    </row>
    <row r="124" spans="1:10" x14ac:dyDescent="0.2">
      <c r="A124" s="30"/>
      <c r="B124" s="237"/>
      <c r="C124" s="238"/>
      <c r="D124" s="234"/>
      <c r="E124" s="238"/>
      <c r="F124" s="53"/>
      <c r="G124" s="239"/>
      <c r="H124" s="217"/>
      <c r="I124" s="218"/>
      <c r="J124" s="219"/>
    </row>
    <row r="125" spans="1:10" x14ac:dyDescent="0.2">
      <c r="A125" s="30" t="s">
        <v>3</v>
      </c>
      <c r="B125" s="240"/>
      <c r="C125" s="233"/>
      <c r="D125" s="234" t="s">
        <v>3850</v>
      </c>
      <c r="E125" s="235"/>
      <c r="F125" s="53" t="s">
        <v>5371</v>
      </c>
      <c r="G125" s="236" t="s">
        <v>99</v>
      </c>
      <c r="H125" s="214">
        <v>8</v>
      </c>
      <c r="I125" s="56"/>
      <c r="J125" s="216">
        <f>IF(ISNUMBER(H125),H125*I125,IF(H125="-","rate only"," "))</f>
        <v>0</v>
      </c>
    </row>
    <row r="126" spans="1:10" x14ac:dyDescent="0.2">
      <c r="A126" s="30"/>
      <c r="B126" s="237"/>
      <c r="C126" s="238"/>
      <c r="D126" s="234"/>
      <c r="E126" s="238"/>
      <c r="F126" s="53"/>
      <c r="G126" s="239"/>
      <c r="H126" s="217"/>
      <c r="I126" s="218"/>
      <c r="J126" s="219"/>
    </row>
    <row r="127" spans="1:10" hidden="1" x14ac:dyDescent="0.2">
      <c r="A127" s="30" t="s">
        <v>3</v>
      </c>
      <c r="B127" s="276"/>
      <c r="C127" s="276"/>
      <c r="D127" s="335"/>
      <c r="E127" s="238"/>
      <c r="F127" s="53"/>
      <c r="G127" s="236"/>
      <c r="H127" s="214"/>
      <c r="I127" s="215"/>
      <c r="J127" s="216"/>
    </row>
    <row r="128" spans="1:10" x14ac:dyDescent="0.2">
      <c r="A128" s="30" t="s">
        <v>3</v>
      </c>
      <c r="B128" s="240"/>
      <c r="C128" s="233"/>
      <c r="D128" s="234" t="s">
        <v>3851</v>
      </c>
      <c r="E128" s="235"/>
      <c r="F128" s="53" t="s">
        <v>5372</v>
      </c>
      <c r="G128" s="236" t="s">
        <v>99</v>
      </c>
      <c r="H128" s="214">
        <v>8</v>
      </c>
      <c r="I128" s="56"/>
      <c r="J128" s="216">
        <f>IF(ISNUMBER(H128),H128*I128,IF(H128="-","rate only"," "))</f>
        <v>0</v>
      </c>
    </row>
    <row r="129" spans="1:10" x14ac:dyDescent="0.2">
      <c r="A129" s="30"/>
      <c r="B129" s="237"/>
      <c r="C129" s="238"/>
      <c r="D129" s="234"/>
      <c r="E129" s="238"/>
      <c r="F129" s="53"/>
      <c r="G129" s="239"/>
      <c r="H129" s="217"/>
      <c r="I129" s="218"/>
      <c r="J129" s="219"/>
    </row>
    <row r="130" spans="1:10" ht="36" x14ac:dyDescent="0.2">
      <c r="A130" s="30" t="s">
        <v>55</v>
      </c>
      <c r="B130" s="232" t="s">
        <v>2429</v>
      </c>
      <c r="C130" s="233"/>
      <c r="D130" s="234"/>
      <c r="E130" s="235"/>
      <c r="F130" s="43" t="s">
        <v>2430</v>
      </c>
      <c r="G130" s="236"/>
      <c r="H130" s="214"/>
      <c r="I130" s="215"/>
      <c r="J130" s="216"/>
    </row>
    <row r="131" spans="1:10" x14ac:dyDescent="0.2">
      <c r="A131" s="30"/>
      <c r="B131" s="237"/>
      <c r="C131" s="238"/>
      <c r="D131" s="234"/>
      <c r="E131" s="238"/>
      <c r="F131" s="53"/>
      <c r="G131" s="239"/>
      <c r="H131" s="217"/>
      <c r="I131" s="218"/>
      <c r="J131" s="219"/>
    </row>
    <row r="132" spans="1:10" x14ac:dyDescent="0.2">
      <c r="A132" s="30" t="s">
        <v>56</v>
      </c>
      <c r="B132" s="240"/>
      <c r="C132" s="233" t="s">
        <v>2431</v>
      </c>
      <c r="D132" s="234"/>
      <c r="E132" s="235"/>
      <c r="F132" s="53" t="s">
        <v>5373</v>
      </c>
      <c r="G132" s="236"/>
      <c r="H132" s="214"/>
      <c r="I132" s="215"/>
      <c r="J132" s="216"/>
    </row>
    <row r="133" spans="1:10" x14ac:dyDescent="0.2">
      <c r="A133" s="30"/>
      <c r="B133" s="237"/>
      <c r="C133" s="238"/>
      <c r="D133" s="234"/>
      <c r="E133" s="238"/>
      <c r="F133" s="53"/>
      <c r="G133" s="239"/>
      <c r="H133" s="217"/>
      <c r="I133" s="218"/>
      <c r="J133" s="219"/>
    </row>
    <row r="134" spans="1:10" x14ac:dyDescent="0.2">
      <c r="A134" s="30" t="s">
        <v>3</v>
      </c>
      <c r="B134" s="240"/>
      <c r="C134" s="233"/>
      <c r="D134" s="234" t="s">
        <v>3850</v>
      </c>
      <c r="E134" s="235"/>
      <c r="F134" s="53" t="s">
        <v>5371</v>
      </c>
      <c r="G134" s="236" t="s">
        <v>99</v>
      </c>
      <c r="H134" s="214">
        <v>26</v>
      </c>
      <c r="I134" s="56"/>
      <c r="J134" s="216">
        <f>IF(ISNUMBER(H134),H134*I134,IF(H134="-","rate only"," "))</f>
        <v>0</v>
      </c>
    </row>
    <row r="135" spans="1:10" x14ac:dyDescent="0.2">
      <c r="A135" s="30"/>
      <c r="B135" s="237"/>
      <c r="C135" s="238"/>
      <c r="D135" s="234"/>
      <c r="E135" s="238"/>
      <c r="F135" s="53"/>
      <c r="G135" s="239"/>
      <c r="H135" s="217"/>
      <c r="I135" s="218"/>
      <c r="J135" s="219"/>
    </row>
    <row r="136" spans="1:10" x14ac:dyDescent="0.2">
      <c r="A136" s="30" t="s">
        <v>3</v>
      </c>
      <c r="B136" s="240"/>
      <c r="C136" s="233"/>
      <c r="D136" s="234" t="s">
        <v>3851</v>
      </c>
      <c r="E136" s="235"/>
      <c r="F136" s="53" t="s">
        <v>5372</v>
      </c>
      <c r="G136" s="236" t="s">
        <v>99</v>
      </c>
      <c r="H136" s="214">
        <v>26</v>
      </c>
      <c r="I136" s="56"/>
      <c r="J136" s="216">
        <f>IF(ISNUMBER(H136),H136*I136,IF(H136="-","rate only"," "))</f>
        <v>0</v>
      </c>
    </row>
    <row r="137" spans="1:10" x14ac:dyDescent="0.2">
      <c r="A137" s="30"/>
      <c r="B137" s="237"/>
      <c r="C137" s="238"/>
      <c r="D137" s="234"/>
      <c r="E137" s="238"/>
      <c r="F137" s="53"/>
      <c r="G137" s="239"/>
      <c r="H137" s="217"/>
      <c r="I137" s="218"/>
      <c r="J137" s="219"/>
    </row>
    <row r="138" spans="1:10" x14ac:dyDescent="0.2">
      <c r="A138" s="30" t="s">
        <v>56</v>
      </c>
      <c r="B138" s="240"/>
      <c r="C138" s="233" t="s">
        <v>2432</v>
      </c>
      <c r="D138" s="234"/>
      <c r="E138" s="235"/>
      <c r="F138" s="53" t="s">
        <v>5374</v>
      </c>
      <c r="G138" s="236"/>
      <c r="H138" s="214"/>
      <c r="I138" s="215"/>
      <c r="J138" s="216"/>
    </row>
    <row r="139" spans="1:10" x14ac:dyDescent="0.2">
      <c r="A139" s="30"/>
      <c r="B139" s="237"/>
      <c r="C139" s="238"/>
      <c r="D139" s="234"/>
      <c r="E139" s="238"/>
      <c r="F139" s="53"/>
      <c r="G139" s="239"/>
      <c r="H139" s="217"/>
      <c r="I139" s="218"/>
      <c r="J139" s="219"/>
    </row>
    <row r="140" spans="1:10" x14ac:dyDescent="0.2">
      <c r="A140" s="30" t="s">
        <v>10</v>
      </c>
      <c r="B140" s="248"/>
      <c r="C140" s="249"/>
      <c r="D140" s="249"/>
      <c r="E140" s="249"/>
      <c r="F140" s="62"/>
      <c r="G140" s="63"/>
      <c r="H140" s="86"/>
      <c r="I140" s="221"/>
      <c r="J140" s="222"/>
    </row>
    <row r="141" spans="1:10" x14ac:dyDescent="0.2">
      <c r="A141" s="30" t="s">
        <v>10</v>
      </c>
      <c r="B141" s="223" t="s">
        <v>11</v>
      </c>
      <c r="C141" s="224"/>
      <c r="D141" s="224"/>
      <c r="E141" s="224"/>
      <c r="F141" s="29"/>
      <c r="G141" s="41"/>
      <c r="H141" s="30"/>
      <c r="I141" s="225"/>
      <c r="J141" s="226">
        <f>SUM(J83:J139)</f>
        <v>0</v>
      </c>
    </row>
    <row r="142" spans="1:10" x14ac:dyDescent="0.2">
      <c r="A142" s="30" t="s">
        <v>10</v>
      </c>
      <c r="B142" s="250"/>
      <c r="C142" s="251"/>
      <c r="D142" s="251"/>
      <c r="E142" s="251"/>
      <c r="F142" s="76"/>
      <c r="G142" s="77"/>
      <c r="H142" s="99"/>
      <c r="I142" s="227"/>
      <c r="J142" s="228"/>
    </row>
    <row r="143" spans="1:10" x14ac:dyDescent="0.2">
      <c r="A143" s="30" t="s">
        <v>10</v>
      </c>
      <c r="B143" s="248"/>
      <c r="C143" s="249"/>
      <c r="D143" s="249"/>
      <c r="E143" s="249"/>
      <c r="F143" s="62"/>
      <c r="G143" s="63"/>
      <c r="H143" s="86"/>
      <c r="I143" s="221"/>
      <c r="J143" s="222"/>
    </row>
    <row r="144" spans="1:10" x14ac:dyDescent="0.2">
      <c r="A144" s="30" t="s">
        <v>10</v>
      </c>
      <c r="B144" s="223" t="s">
        <v>12</v>
      </c>
      <c r="C144" s="224"/>
      <c r="D144" s="224"/>
      <c r="E144" s="224"/>
      <c r="F144" s="29"/>
      <c r="G144" s="41"/>
      <c r="H144" s="30"/>
      <c r="I144" s="225"/>
      <c r="J144" s="226">
        <f>J141</f>
        <v>0</v>
      </c>
    </row>
    <row r="145" spans="1:10" x14ac:dyDescent="0.2">
      <c r="A145" s="30" t="s">
        <v>10</v>
      </c>
      <c r="B145" s="250"/>
      <c r="C145" s="251"/>
      <c r="D145" s="251"/>
      <c r="E145" s="251"/>
      <c r="F145" s="76"/>
      <c r="G145" s="77"/>
      <c r="H145" s="99"/>
      <c r="I145" s="227"/>
      <c r="J145" s="228"/>
    </row>
    <row r="146" spans="1:10" x14ac:dyDescent="0.2">
      <c r="A146" s="30" t="s">
        <v>3</v>
      </c>
      <c r="B146" s="240"/>
      <c r="C146" s="233"/>
      <c r="D146" s="234" t="s">
        <v>3850</v>
      </c>
      <c r="E146" s="235"/>
      <c r="F146" s="53" t="s">
        <v>5371</v>
      </c>
      <c r="G146" s="236" t="s">
        <v>99</v>
      </c>
      <c r="H146" s="214">
        <v>8</v>
      </c>
      <c r="I146" s="56"/>
      <c r="J146" s="216">
        <f>IF(ISNUMBER(H146),H146*I146,IF(H146="-","rate only"," "))</f>
        <v>0</v>
      </c>
    </row>
    <row r="147" spans="1:10" x14ac:dyDescent="0.2">
      <c r="A147" s="30"/>
      <c r="B147" s="237"/>
      <c r="C147" s="238"/>
      <c r="D147" s="234"/>
      <c r="E147" s="238"/>
      <c r="F147" s="53"/>
      <c r="G147" s="239"/>
      <c r="H147" s="217"/>
      <c r="I147" s="218"/>
      <c r="J147" s="219"/>
    </row>
    <row r="148" spans="1:10" x14ac:dyDescent="0.2">
      <c r="A148" s="30" t="s">
        <v>3</v>
      </c>
      <c r="B148" s="240"/>
      <c r="C148" s="233"/>
      <c r="D148" s="234" t="s">
        <v>3851</v>
      </c>
      <c r="E148" s="235"/>
      <c r="F148" s="53" t="s">
        <v>5372</v>
      </c>
      <c r="G148" s="236" t="s">
        <v>99</v>
      </c>
      <c r="H148" s="214">
        <v>8</v>
      </c>
      <c r="I148" s="56"/>
      <c r="J148" s="216">
        <f>IF(ISNUMBER(H148),H148*I148,IF(H148="-","rate only"," "))</f>
        <v>0</v>
      </c>
    </row>
    <row r="149" spans="1:10" x14ac:dyDescent="0.2">
      <c r="A149" s="30"/>
      <c r="B149" s="237"/>
      <c r="C149" s="238"/>
      <c r="D149" s="234"/>
      <c r="E149" s="238"/>
      <c r="F149" s="53"/>
      <c r="G149" s="239"/>
      <c r="H149" s="217"/>
      <c r="I149" s="218"/>
      <c r="J149" s="219"/>
    </row>
    <row r="150" spans="1:10" x14ac:dyDescent="0.2">
      <c r="A150" s="30"/>
      <c r="B150" s="237"/>
      <c r="C150" s="238"/>
      <c r="D150" s="234"/>
      <c r="E150" s="238"/>
      <c r="F150" s="53"/>
      <c r="G150" s="239"/>
      <c r="H150" s="217"/>
      <c r="I150" s="218"/>
      <c r="J150" s="219"/>
    </row>
    <row r="151" spans="1:10" x14ac:dyDescent="0.2">
      <c r="A151" s="30"/>
      <c r="B151" s="237"/>
      <c r="C151" s="238"/>
      <c r="D151" s="234"/>
      <c r="E151" s="238"/>
      <c r="F151" s="53"/>
      <c r="G151" s="239"/>
      <c r="H151" s="217"/>
      <c r="I151" s="218"/>
      <c r="J151" s="219"/>
    </row>
    <row r="152" spans="1:10" x14ac:dyDescent="0.2">
      <c r="A152" s="30"/>
      <c r="B152" s="237"/>
      <c r="C152" s="238"/>
      <c r="D152" s="234"/>
      <c r="E152" s="238"/>
      <c r="F152" s="53"/>
      <c r="G152" s="239"/>
      <c r="H152" s="217"/>
      <c r="I152" s="218"/>
      <c r="J152" s="219"/>
    </row>
    <row r="153" spans="1:10" x14ac:dyDescent="0.2">
      <c r="A153" s="30"/>
      <c r="B153" s="237"/>
      <c r="C153" s="238"/>
      <c r="D153" s="234"/>
      <c r="E153" s="238"/>
      <c r="F153" s="53"/>
      <c r="G153" s="239"/>
      <c r="H153" s="217"/>
      <c r="I153" s="218"/>
      <c r="J153" s="219"/>
    </row>
    <row r="154" spans="1:10" x14ac:dyDescent="0.2">
      <c r="A154" s="30"/>
      <c r="B154" s="237"/>
      <c r="C154" s="238"/>
      <c r="D154" s="234"/>
      <c r="E154" s="238"/>
      <c r="F154" s="53"/>
      <c r="G154" s="239"/>
      <c r="H154" s="217"/>
      <c r="I154" s="218"/>
      <c r="J154" s="219"/>
    </row>
    <row r="155" spans="1:10" x14ac:dyDescent="0.2">
      <c r="A155" s="30"/>
      <c r="B155" s="237"/>
      <c r="C155" s="238"/>
      <c r="D155" s="234"/>
      <c r="E155" s="238"/>
      <c r="F155" s="53"/>
      <c r="G155" s="239"/>
      <c r="H155" s="217"/>
      <c r="I155" s="218"/>
      <c r="J155" s="219"/>
    </row>
    <row r="156" spans="1:10" x14ac:dyDescent="0.2">
      <c r="A156" s="30"/>
      <c r="B156" s="237"/>
      <c r="C156" s="238"/>
      <c r="D156" s="234"/>
      <c r="E156" s="238"/>
      <c r="F156" s="53"/>
      <c r="G156" s="239"/>
      <c r="H156" s="217"/>
      <c r="I156" s="218"/>
      <c r="J156" s="219"/>
    </row>
    <row r="157" spans="1:10" x14ac:dyDescent="0.2">
      <c r="A157" s="30"/>
      <c r="B157" s="237"/>
      <c r="C157" s="238"/>
      <c r="D157" s="234"/>
      <c r="E157" s="238"/>
      <c r="F157" s="53"/>
      <c r="G157" s="239"/>
      <c r="H157" s="217"/>
      <c r="I157" s="218"/>
      <c r="J157" s="219"/>
    </row>
    <row r="158" spans="1:10" x14ac:dyDescent="0.2">
      <c r="A158" s="30"/>
      <c r="B158" s="237"/>
      <c r="C158" s="238"/>
      <c r="D158" s="234"/>
      <c r="E158" s="238"/>
      <c r="F158" s="53"/>
      <c r="G158" s="239"/>
      <c r="H158" s="217"/>
      <c r="I158" s="218"/>
      <c r="J158" s="219"/>
    </row>
    <row r="159" spans="1:10" x14ac:dyDescent="0.2">
      <c r="A159" s="30"/>
      <c r="B159" s="237"/>
      <c r="C159" s="238"/>
      <c r="D159" s="234"/>
      <c r="E159" s="238"/>
      <c r="F159" s="53"/>
      <c r="G159" s="239"/>
      <c r="H159" s="217"/>
      <c r="I159" s="218"/>
      <c r="J159" s="219"/>
    </row>
    <row r="160" spans="1:10" x14ac:dyDescent="0.2">
      <c r="A160" s="30"/>
      <c r="B160" s="237"/>
      <c r="C160" s="238"/>
      <c r="D160" s="234"/>
      <c r="E160" s="238"/>
      <c r="F160" s="53"/>
      <c r="G160" s="239"/>
      <c r="H160" s="217"/>
      <c r="I160" s="218"/>
      <c r="J160" s="219"/>
    </row>
    <row r="161" spans="1:10" x14ac:dyDescent="0.2">
      <c r="A161" s="30"/>
      <c r="B161" s="237"/>
      <c r="C161" s="238"/>
      <c r="D161" s="234"/>
      <c r="E161" s="238"/>
      <c r="F161" s="53"/>
      <c r="G161" s="239"/>
      <c r="H161" s="217"/>
      <c r="I161" s="218"/>
      <c r="J161" s="219"/>
    </row>
    <row r="162" spans="1:10" x14ac:dyDescent="0.2">
      <c r="A162" s="30"/>
      <c r="B162" s="237"/>
      <c r="C162" s="238"/>
      <c r="D162" s="234"/>
      <c r="E162" s="238"/>
      <c r="F162" s="53"/>
      <c r="G162" s="239"/>
      <c r="H162" s="217"/>
      <c r="I162" s="218"/>
      <c r="J162" s="219"/>
    </row>
    <row r="163" spans="1:10" x14ac:dyDescent="0.2">
      <c r="A163" s="30"/>
      <c r="B163" s="237"/>
      <c r="C163" s="238"/>
      <c r="D163" s="234"/>
      <c r="E163" s="238"/>
      <c r="F163" s="53"/>
      <c r="G163" s="239"/>
      <c r="H163" s="217"/>
      <c r="I163" s="218"/>
      <c r="J163" s="219"/>
    </row>
    <row r="164" spans="1:10" x14ac:dyDescent="0.2">
      <c r="A164" s="30"/>
      <c r="B164" s="237"/>
      <c r="C164" s="238"/>
      <c r="D164" s="234"/>
      <c r="E164" s="238"/>
      <c r="F164" s="53"/>
      <c r="G164" s="239"/>
      <c r="H164" s="217"/>
      <c r="I164" s="218"/>
      <c r="J164" s="219"/>
    </row>
    <row r="165" spans="1:10" x14ac:dyDescent="0.2">
      <c r="A165" s="30"/>
      <c r="B165" s="237"/>
      <c r="C165" s="238"/>
      <c r="D165" s="234"/>
      <c r="E165" s="238"/>
      <c r="F165" s="53"/>
      <c r="G165" s="239"/>
      <c r="H165" s="217"/>
      <c r="I165" s="218"/>
      <c r="J165" s="219"/>
    </row>
    <row r="166" spans="1:10" x14ac:dyDescent="0.2">
      <c r="A166" s="30"/>
      <c r="B166" s="237"/>
      <c r="C166" s="238"/>
      <c r="D166" s="234"/>
      <c r="E166" s="238"/>
      <c r="F166" s="53"/>
      <c r="G166" s="239"/>
      <c r="H166" s="217"/>
      <c r="I166" s="218"/>
      <c r="J166" s="219"/>
    </row>
    <row r="167" spans="1:10" x14ac:dyDescent="0.2">
      <c r="A167" s="30"/>
      <c r="B167" s="237"/>
      <c r="C167" s="238"/>
      <c r="D167" s="234"/>
      <c r="E167" s="238"/>
      <c r="F167" s="53"/>
      <c r="G167" s="239"/>
      <c r="H167" s="217"/>
      <c r="I167" s="218"/>
      <c r="J167" s="219"/>
    </row>
    <row r="168" spans="1:10" x14ac:dyDescent="0.2">
      <c r="A168" s="30"/>
      <c r="B168" s="237"/>
      <c r="C168" s="238"/>
      <c r="D168" s="234"/>
      <c r="E168" s="238"/>
      <c r="F168" s="53"/>
      <c r="G168" s="239"/>
      <c r="H168" s="217"/>
      <c r="I168" s="218"/>
      <c r="J168" s="219"/>
    </row>
    <row r="169" spans="1:10" x14ac:dyDescent="0.2">
      <c r="A169" s="30"/>
      <c r="B169" s="237"/>
      <c r="C169" s="238"/>
      <c r="D169" s="234"/>
      <c r="E169" s="238"/>
      <c r="F169" s="53"/>
      <c r="G169" s="239"/>
      <c r="H169" s="217"/>
      <c r="I169" s="218"/>
      <c r="J169" s="219"/>
    </row>
    <row r="170" spans="1:10" x14ac:dyDescent="0.2">
      <c r="A170" s="30"/>
      <c r="B170" s="237"/>
      <c r="C170" s="238"/>
      <c r="D170" s="234"/>
      <c r="E170" s="238"/>
      <c r="F170" s="53"/>
      <c r="G170" s="239"/>
      <c r="H170" s="217"/>
      <c r="I170" s="218"/>
      <c r="J170" s="219"/>
    </row>
    <row r="171" spans="1:10" x14ac:dyDescent="0.2">
      <c r="A171" s="30"/>
      <c r="B171" s="237"/>
      <c r="C171" s="238"/>
      <c r="D171" s="234"/>
      <c r="E171" s="238"/>
      <c r="F171" s="53"/>
      <c r="G171" s="239"/>
      <c r="H171" s="217"/>
      <c r="I171" s="218"/>
      <c r="J171" s="219"/>
    </row>
    <row r="172" spans="1:10" x14ac:dyDescent="0.2">
      <c r="A172" s="30"/>
      <c r="B172" s="237"/>
      <c r="C172" s="238"/>
      <c r="D172" s="234"/>
      <c r="E172" s="238"/>
      <c r="F172" s="53"/>
      <c r="G172" s="239"/>
      <c r="H172" s="217"/>
      <c r="I172" s="218"/>
      <c r="J172" s="219"/>
    </row>
    <row r="173" spans="1:10" x14ac:dyDescent="0.2">
      <c r="A173" s="30"/>
      <c r="B173" s="237"/>
      <c r="C173" s="238"/>
      <c r="D173" s="234"/>
      <c r="E173" s="238"/>
      <c r="F173" s="53"/>
      <c r="G173" s="239"/>
      <c r="H173" s="217"/>
      <c r="I173" s="218"/>
      <c r="J173" s="219"/>
    </row>
    <row r="174" spans="1:10" x14ac:dyDescent="0.2">
      <c r="A174" s="30"/>
      <c r="B174" s="237"/>
      <c r="C174" s="238"/>
      <c r="D174" s="234"/>
      <c r="E174" s="238"/>
      <c r="F174" s="53"/>
      <c r="G174" s="239"/>
      <c r="H174" s="217"/>
      <c r="I174" s="218"/>
      <c r="J174" s="219"/>
    </row>
    <row r="175" spans="1:10" x14ac:dyDescent="0.2">
      <c r="A175" s="30"/>
      <c r="B175" s="237"/>
      <c r="C175" s="238"/>
      <c r="D175" s="234"/>
      <c r="E175" s="238"/>
      <c r="F175" s="53"/>
      <c r="G175" s="239"/>
      <c r="H175" s="217"/>
      <c r="I175" s="218"/>
      <c r="J175" s="219"/>
    </row>
    <row r="176" spans="1:10" x14ac:dyDescent="0.2">
      <c r="A176" s="30"/>
      <c r="B176" s="237"/>
      <c r="C176" s="238"/>
      <c r="D176" s="234"/>
      <c r="E176" s="238"/>
      <c r="F176" s="53"/>
      <c r="G176" s="239"/>
      <c r="H176" s="217"/>
      <c r="I176" s="218"/>
      <c r="J176" s="219"/>
    </row>
    <row r="177" spans="1:10" x14ac:dyDescent="0.2">
      <c r="A177" s="30"/>
      <c r="B177" s="237"/>
      <c r="C177" s="238"/>
      <c r="D177" s="234"/>
      <c r="E177" s="238"/>
      <c r="F177" s="53"/>
      <c r="G177" s="239"/>
      <c r="H177" s="217"/>
      <c r="I177" s="218"/>
      <c r="J177" s="219"/>
    </row>
    <row r="178" spans="1:10" x14ac:dyDescent="0.2">
      <c r="A178" s="30"/>
      <c r="B178" s="237"/>
      <c r="C178" s="238"/>
      <c r="D178" s="234"/>
      <c r="E178" s="238"/>
      <c r="F178" s="53"/>
      <c r="G178" s="239"/>
      <c r="H178" s="217"/>
      <c r="I178" s="218"/>
      <c r="J178" s="219"/>
    </row>
    <row r="179" spans="1:10" x14ac:dyDescent="0.2">
      <c r="A179" s="30"/>
      <c r="B179" s="237"/>
      <c r="C179" s="238"/>
      <c r="D179" s="234"/>
      <c r="E179" s="238"/>
      <c r="F179" s="53"/>
      <c r="G179" s="239"/>
      <c r="H179" s="217"/>
      <c r="I179" s="218"/>
      <c r="J179" s="219"/>
    </row>
    <row r="180" spans="1:10" x14ac:dyDescent="0.2">
      <c r="A180" s="30"/>
      <c r="B180" s="237"/>
      <c r="C180" s="238"/>
      <c r="D180" s="234"/>
      <c r="E180" s="238"/>
      <c r="F180" s="53"/>
      <c r="G180" s="239"/>
      <c r="H180" s="217"/>
      <c r="I180" s="218"/>
      <c r="J180" s="219"/>
    </row>
    <row r="181" spans="1:10" x14ac:dyDescent="0.2">
      <c r="A181" s="30"/>
      <c r="B181" s="237"/>
      <c r="C181" s="238"/>
      <c r="D181" s="234"/>
      <c r="E181" s="238"/>
      <c r="F181" s="53"/>
      <c r="G181" s="239"/>
      <c r="H181" s="217"/>
      <c r="I181" s="218"/>
      <c r="J181" s="219"/>
    </row>
    <row r="182" spans="1:10" x14ac:dyDescent="0.2">
      <c r="A182" s="30"/>
      <c r="B182" s="237"/>
      <c r="C182" s="238"/>
      <c r="D182" s="234"/>
      <c r="E182" s="238"/>
      <c r="F182" s="53"/>
      <c r="G182" s="239"/>
      <c r="H182" s="217"/>
      <c r="I182" s="218"/>
      <c r="J182" s="219"/>
    </row>
    <row r="183" spans="1:10" x14ac:dyDescent="0.2">
      <c r="A183" s="30"/>
      <c r="B183" s="237"/>
      <c r="C183" s="238"/>
      <c r="D183" s="234"/>
      <c r="E183" s="238"/>
      <c r="F183" s="53"/>
      <c r="G183" s="239"/>
      <c r="H183" s="217"/>
      <c r="I183" s="218"/>
      <c r="J183" s="219"/>
    </row>
    <row r="184" spans="1:10" x14ac:dyDescent="0.2">
      <c r="A184" s="30"/>
      <c r="B184" s="237"/>
      <c r="C184" s="238"/>
      <c r="D184" s="234"/>
      <c r="E184" s="238"/>
      <c r="F184" s="53"/>
      <c r="G184" s="239"/>
      <c r="H184" s="217"/>
      <c r="I184" s="218"/>
      <c r="J184" s="219"/>
    </row>
    <row r="185" spans="1:10" x14ac:dyDescent="0.2">
      <c r="A185" s="30"/>
      <c r="B185" s="237"/>
      <c r="C185" s="238"/>
      <c r="D185" s="234"/>
      <c r="E185" s="238"/>
      <c r="F185" s="53"/>
      <c r="G185" s="239"/>
      <c r="H185" s="217"/>
      <c r="I185" s="218"/>
      <c r="J185" s="219"/>
    </row>
    <row r="186" spans="1:10" x14ac:dyDescent="0.2">
      <c r="A186" s="30"/>
      <c r="B186" s="237"/>
      <c r="C186" s="238"/>
      <c r="D186" s="234"/>
      <c r="E186" s="238"/>
      <c r="F186" s="53"/>
      <c r="G186" s="239"/>
      <c r="H186" s="217"/>
      <c r="I186" s="218"/>
      <c r="J186" s="219"/>
    </row>
    <row r="187" spans="1:10" x14ac:dyDescent="0.2">
      <c r="A187" s="30"/>
      <c r="B187" s="237"/>
      <c r="C187" s="238"/>
      <c r="D187" s="234"/>
      <c r="E187" s="238"/>
      <c r="F187" s="53"/>
      <c r="G187" s="239"/>
      <c r="H187" s="217"/>
      <c r="I187" s="218"/>
      <c r="J187" s="219"/>
    </row>
    <row r="188" spans="1:10" x14ac:dyDescent="0.2">
      <c r="A188" s="30"/>
      <c r="B188" s="237"/>
      <c r="C188" s="238"/>
      <c r="D188" s="234"/>
      <c r="E188" s="238"/>
      <c r="F188" s="53"/>
      <c r="G188" s="239"/>
      <c r="H188" s="217"/>
      <c r="I188" s="218"/>
      <c r="J188" s="219"/>
    </row>
    <row r="189" spans="1:10" x14ac:dyDescent="0.2">
      <c r="A189" s="30"/>
      <c r="B189" s="237"/>
      <c r="C189" s="238"/>
      <c r="D189" s="234"/>
      <c r="E189" s="238"/>
      <c r="F189" s="53"/>
      <c r="G189" s="239"/>
      <c r="H189" s="217"/>
      <c r="I189" s="218"/>
      <c r="J189" s="219"/>
    </row>
    <row r="190" spans="1:10" x14ac:dyDescent="0.2">
      <c r="A190" s="30"/>
      <c r="B190" s="237"/>
      <c r="C190" s="238"/>
      <c r="D190" s="234"/>
      <c r="E190" s="238"/>
      <c r="F190" s="53"/>
      <c r="G190" s="239"/>
      <c r="H190" s="217"/>
      <c r="I190" s="218"/>
      <c r="J190" s="219"/>
    </row>
    <row r="191" spans="1:10" x14ac:dyDescent="0.2">
      <c r="A191" s="30"/>
      <c r="B191" s="237"/>
      <c r="C191" s="238"/>
      <c r="D191" s="234"/>
      <c r="E191" s="238"/>
      <c r="F191" s="53"/>
      <c r="G191" s="239"/>
      <c r="H191" s="217"/>
      <c r="I191" s="218"/>
      <c r="J191" s="219"/>
    </row>
    <row r="192" spans="1:10" x14ac:dyDescent="0.2">
      <c r="A192" s="30"/>
      <c r="B192" s="237"/>
      <c r="C192" s="238"/>
      <c r="D192" s="234"/>
      <c r="E192" s="238"/>
      <c r="F192" s="53"/>
      <c r="G192" s="239"/>
      <c r="H192" s="217"/>
      <c r="I192" s="218"/>
      <c r="J192" s="219"/>
    </row>
    <row r="193" spans="1:10" x14ac:dyDescent="0.2">
      <c r="A193" s="30"/>
      <c r="B193" s="237"/>
      <c r="C193" s="238"/>
      <c r="D193" s="234"/>
      <c r="E193" s="238"/>
      <c r="F193" s="53"/>
      <c r="G193" s="239"/>
      <c r="H193" s="217"/>
      <c r="I193" s="218"/>
      <c r="J193" s="219"/>
    </row>
    <row r="194" spans="1:10" x14ac:dyDescent="0.2">
      <c r="A194" s="30"/>
      <c r="B194" s="237"/>
      <c r="C194" s="238"/>
      <c r="D194" s="234"/>
      <c r="E194" s="238"/>
      <c r="F194" s="53"/>
      <c r="G194" s="239"/>
      <c r="H194" s="217"/>
      <c r="I194" s="218"/>
      <c r="J194" s="219"/>
    </row>
    <row r="195" spans="1:10" x14ac:dyDescent="0.2">
      <c r="A195" s="30"/>
      <c r="B195" s="237"/>
      <c r="C195" s="238"/>
      <c r="D195" s="234"/>
      <c r="E195" s="238"/>
      <c r="F195" s="53"/>
      <c r="G195" s="239"/>
      <c r="H195" s="217"/>
      <c r="I195" s="218"/>
      <c r="J195" s="219"/>
    </row>
    <row r="196" spans="1:10" x14ac:dyDescent="0.2">
      <c r="A196" s="30"/>
      <c r="B196" s="237"/>
      <c r="C196" s="238"/>
      <c r="D196" s="234"/>
      <c r="E196" s="238"/>
      <c r="F196" s="53"/>
      <c r="G196" s="239"/>
      <c r="H196" s="217"/>
      <c r="I196" s="218"/>
      <c r="J196" s="219"/>
    </row>
    <row r="197" spans="1:10" x14ac:dyDescent="0.2">
      <c r="A197" s="30"/>
      <c r="B197" s="237"/>
      <c r="C197" s="238"/>
      <c r="D197" s="234"/>
      <c r="E197" s="238"/>
      <c r="F197" s="53"/>
      <c r="G197" s="239"/>
      <c r="H197" s="217"/>
      <c r="I197" s="218"/>
      <c r="J197" s="219"/>
    </row>
    <row r="198" spans="1:10" x14ac:dyDescent="0.2">
      <c r="A198" s="30"/>
      <c r="B198" s="237"/>
      <c r="C198" s="238"/>
      <c r="D198" s="234"/>
      <c r="E198" s="238"/>
      <c r="F198" s="53"/>
      <c r="G198" s="239"/>
      <c r="H198" s="217"/>
      <c r="I198" s="218"/>
      <c r="J198" s="219"/>
    </row>
    <row r="199" spans="1:10" x14ac:dyDescent="0.2">
      <c r="A199" s="30"/>
      <c r="B199" s="237"/>
      <c r="C199" s="238"/>
      <c r="D199" s="234"/>
      <c r="E199" s="238"/>
      <c r="F199" s="53"/>
      <c r="G199" s="239"/>
      <c r="H199" s="217"/>
      <c r="I199" s="218"/>
      <c r="J199" s="219"/>
    </row>
    <row r="200" spans="1:10" x14ac:dyDescent="0.2">
      <c r="A200" s="30"/>
      <c r="B200" s="237"/>
      <c r="C200" s="238"/>
      <c r="D200" s="234"/>
      <c r="E200" s="238"/>
      <c r="F200" s="53"/>
      <c r="G200" s="239"/>
      <c r="H200" s="217"/>
      <c r="I200" s="218"/>
      <c r="J200" s="219"/>
    </row>
    <row r="201" spans="1:10" x14ac:dyDescent="0.2">
      <c r="A201" s="30"/>
      <c r="B201" s="237"/>
      <c r="C201" s="238"/>
      <c r="D201" s="234"/>
      <c r="E201" s="238"/>
      <c r="F201" s="53"/>
      <c r="G201" s="239"/>
      <c r="H201" s="217"/>
      <c r="I201" s="218"/>
      <c r="J201" s="219"/>
    </row>
    <row r="202" spans="1:10" x14ac:dyDescent="0.2">
      <c r="A202" s="30"/>
      <c r="B202" s="237"/>
      <c r="C202" s="238"/>
      <c r="D202" s="234"/>
      <c r="E202" s="238"/>
      <c r="F202" s="53"/>
      <c r="G202" s="239"/>
      <c r="H202" s="217"/>
      <c r="I202" s="218"/>
      <c r="J202" s="219"/>
    </row>
    <row r="203" spans="1:10" x14ac:dyDescent="0.2">
      <c r="A203" s="30"/>
      <c r="B203" s="237"/>
      <c r="C203" s="238"/>
      <c r="D203" s="234"/>
      <c r="E203" s="238"/>
      <c r="F203" s="53"/>
      <c r="G203" s="239"/>
      <c r="H203" s="217"/>
      <c r="I203" s="218"/>
      <c r="J203" s="219"/>
    </row>
    <row r="204" spans="1:10" x14ac:dyDescent="0.2">
      <c r="A204" s="30"/>
      <c r="B204" s="237"/>
      <c r="C204" s="238"/>
      <c r="D204" s="234"/>
      <c r="E204" s="238"/>
      <c r="F204" s="53"/>
      <c r="G204" s="239"/>
      <c r="H204" s="217"/>
      <c r="I204" s="218"/>
      <c r="J204" s="219"/>
    </row>
    <row r="205" spans="1:10" x14ac:dyDescent="0.2">
      <c r="A205" s="30"/>
      <c r="B205" s="237"/>
      <c r="C205" s="238"/>
      <c r="D205" s="234"/>
      <c r="E205" s="238"/>
      <c r="F205" s="53"/>
      <c r="G205" s="239"/>
      <c r="H205" s="217"/>
      <c r="I205" s="218"/>
      <c r="J205" s="219"/>
    </row>
    <row r="206" spans="1:10" x14ac:dyDescent="0.2">
      <c r="A206" s="30"/>
      <c r="B206" s="237"/>
      <c r="C206" s="238"/>
      <c r="D206" s="234"/>
      <c r="E206" s="238"/>
      <c r="F206" s="53"/>
      <c r="G206" s="239"/>
      <c r="H206" s="217"/>
      <c r="I206" s="218"/>
      <c r="J206" s="219"/>
    </row>
    <row r="207" spans="1:10" x14ac:dyDescent="0.2">
      <c r="A207" s="30"/>
      <c r="B207" s="237"/>
      <c r="C207" s="238"/>
      <c r="D207" s="234"/>
      <c r="E207" s="238"/>
      <c r="F207" s="53"/>
      <c r="G207" s="239"/>
      <c r="H207" s="217"/>
      <c r="I207" s="218"/>
      <c r="J207" s="219"/>
    </row>
    <row r="208" spans="1:10" x14ac:dyDescent="0.2">
      <c r="A208" s="30"/>
      <c r="B208" s="237"/>
      <c r="C208" s="238"/>
      <c r="D208" s="234"/>
      <c r="E208" s="238"/>
      <c r="F208" s="53"/>
      <c r="G208" s="239"/>
      <c r="H208" s="217"/>
      <c r="I208" s="218"/>
      <c r="J208" s="219"/>
    </row>
    <row r="209" spans="1:10" x14ac:dyDescent="0.2">
      <c r="A209" s="30"/>
      <c r="B209" s="237"/>
      <c r="C209" s="238"/>
      <c r="D209" s="234"/>
      <c r="E209" s="238"/>
      <c r="F209" s="53"/>
      <c r="G209" s="239"/>
      <c r="H209" s="217"/>
      <c r="I209" s="218"/>
      <c r="J209" s="219"/>
    </row>
    <row r="210" spans="1:10" s="110" customFormat="1" x14ac:dyDescent="0.2">
      <c r="A210" s="30" t="s">
        <v>4</v>
      </c>
      <c r="B210" s="83"/>
      <c r="C210" s="84"/>
      <c r="D210" s="84"/>
      <c r="E210" s="84"/>
      <c r="F210" s="85"/>
      <c r="G210" s="86"/>
      <c r="H210" s="229"/>
      <c r="I210" s="241"/>
      <c r="J210" s="89"/>
    </row>
    <row r="211" spans="1:10" s="110" customFormat="1" ht="12" x14ac:dyDescent="0.2">
      <c r="A211" s="30" t="s">
        <v>4</v>
      </c>
      <c r="B211" s="90" t="s">
        <v>3857</v>
      </c>
      <c r="C211" s="242"/>
      <c r="D211" s="242"/>
      <c r="E211" s="242"/>
      <c r="F211" s="243"/>
      <c r="G211" s="30"/>
      <c r="H211" s="230"/>
      <c r="I211" s="244"/>
      <c r="J211" s="198">
        <f>SUM(J143:J209)</f>
        <v>0</v>
      </c>
    </row>
    <row r="212" spans="1:10" s="110" customFormat="1" x14ac:dyDescent="0.2">
      <c r="A212" s="30" t="s">
        <v>4</v>
      </c>
      <c r="B212" s="96"/>
      <c r="C212" s="97"/>
      <c r="D212" s="97"/>
      <c r="E212" s="97"/>
      <c r="F212" s="98"/>
      <c r="G212" s="99"/>
      <c r="H212" s="231"/>
      <c r="I212" s="245"/>
      <c r="J212" s="102"/>
    </row>
  </sheetData>
  <sheetProtection algorithmName="SHA-512" hashValue="IZjdMCIeRyVIoH9MRoQJ4BiJ3SKafVYbTMozTBEbvPfRIg4Yz+iBJzkv9GPQvXSzxrlR02Ug4zbzUU8z0kkbNQ==" saltValue="BNHPVYN1dXLMyrFNj7qmZw==" spinCount="100000" sheet="1" objects="1" scenarios="1"/>
  <dataConsolidate link="1"/>
  <phoneticPr fontId="32" type="noConversion"/>
  <dataValidations disablePrompts="1" count="1">
    <dataValidation type="list" showInputMessage="1" showErrorMessage="1" sqref="G80:G85 G140:G145" xr:uid="{F2F23A7F-0E22-45B0-98D8-E9F1DDCFC087}">
      <formula1>"-,No,m,m²,m³,%,Prov Sum,Lump Sum,Sum, Litre, hour, day"</formula1>
    </dataValidation>
  </dataValidations>
  <pageMargins left="0.59055118110236227" right="0.19685039370078741" top="0.59055118110236227" bottom="0.59055118110236227" header="0.19685039370078741" footer="0.19685039370078741"/>
  <pageSetup paperSize="9" scale="92" firstPageNumber="37" orientation="portrait" cellComments="atEnd" useFirstPageNumber="1" r:id="rId1"/>
  <headerFooter>
    <oddFooter>&amp;RC3-&amp;P</oddFooter>
  </headerFooter>
  <rowBreaks count="2" manualBreakCount="2">
    <brk id="82" max="16383" man="1"/>
    <brk id="142" max="1638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BF562-0800-4C30-80EB-EBCB03A91C1F}">
  <sheetPr>
    <tabColor rgb="FFFF0000"/>
  </sheetPr>
  <dimension ref="A1:CS102"/>
  <sheetViews>
    <sheetView view="pageBreakPreview" topLeftCell="B1" zoomScale="130" zoomScaleNormal="75" zoomScaleSheetLayoutView="130" workbookViewId="0">
      <pane xSplit="7" ySplit="1" topLeftCell="I2" activePane="bottomRight" state="frozenSplit"/>
      <selection activeCell="E147" sqref="E147"/>
      <selection pane="topRight" activeCell="E147" sqref="E147"/>
      <selection pane="bottomLeft" activeCell="E147" sqref="E147"/>
      <selection pane="bottomRight" activeCell="N53" sqref="N53"/>
    </sheetView>
  </sheetViews>
  <sheetFormatPr defaultColWidth="9.109375" defaultRowHeight="11.4" x14ac:dyDescent="0.2"/>
  <cols>
    <col min="1" max="1" width="11.5546875" style="113" hidden="1" customWidth="1"/>
    <col min="2" max="2" width="8.33203125" style="252" customWidth="1"/>
    <col min="3" max="3" width="7.6640625" style="252" customWidth="1"/>
    <col min="4" max="4" width="3.33203125" style="252" customWidth="1"/>
    <col min="5" max="5" width="3.33203125" style="253" customWidth="1"/>
    <col min="6" max="6" width="34.6640625" style="254" customWidth="1"/>
    <col min="7" max="7" width="9.6640625" style="117" customWidth="1"/>
    <col min="8" max="8" width="9.88671875" style="117" bestFit="1" customWidth="1"/>
    <col min="9" max="9" width="9.6640625" style="255" customWidth="1"/>
    <col min="10" max="10" width="10.6640625" style="255" customWidth="1"/>
    <col min="11" max="97" width="9.109375" style="116"/>
    <col min="98" max="16384" width="9.109375" style="117"/>
  </cols>
  <sheetData>
    <row r="1" spans="1:97" ht="12" x14ac:dyDescent="0.2">
      <c r="A1" s="127" t="s">
        <v>5</v>
      </c>
      <c r="B1" s="128"/>
      <c r="C1" s="128"/>
      <c r="D1" s="23"/>
      <c r="E1" s="23"/>
      <c r="F1" s="23"/>
      <c r="G1" s="23"/>
      <c r="H1" s="24"/>
      <c r="I1" s="24"/>
      <c r="J1" s="25"/>
    </row>
    <row r="2" spans="1:97" s="108" customFormat="1" ht="12" x14ac:dyDescent="0.25">
      <c r="A2" s="127" t="s">
        <v>5</v>
      </c>
      <c r="B2" s="128" t="s">
        <v>4855</v>
      </c>
      <c r="C2" s="128" t="s">
        <v>5414</v>
      </c>
      <c r="D2" s="23"/>
      <c r="E2" s="23"/>
      <c r="F2" s="23"/>
      <c r="G2" s="23"/>
      <c r="H2" s="24"/>
      <c r="I2" s="24"/>
      <c r="J2" s="25" t="s">
        <v>5413</v>
      </c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</row>
    <row r="3" spans="1:97" s="108" customFormat="1" ht="12" x14ac:dyDescent="0.25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</row>
    <row r="4" spans="1:97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</row>
    <row r="5" spans="1:97" s="110" customFormat="1" ht="12" x14ac:dyDescent="0.2">
      <c r="A5" s="30" t="s">
        <v>6</v>
      </c>
      <c r="B5" s="204" t="s">
        <v>54</v>
      </c>
      <c r="C5" s="205"/>
      <c r="D5" s="205"/>
      <c r="E5" s="206"/>
      <c r="F5" s="207" t="s">
        <v>46</v>
      </c>
      <c r="G5" s="207" t="s">
        <v>47</v>
      </c>
      <c r="H5" s="208" t="s">
        <v>3848</v>
      </c>
      <c r="I5" s="208" t="s">
        <v>49</v>
      </c>
      <c r="J5" s="208" t="s">
        <v>3849</v>
      </c>
    </row>
    <row r="6" spans="1:97" s="110" customFormat="1" ht="12" x14ac:dyDescent="0.2">
      <c r="A6" s="30" t="s">
        <v>6</v>
      </c>
      <c r="B6" s="209"/>
      <c r="C6" s="210"/>
      <c r="D6" s="210"/>
      <c r="E6" s="211"/>
      <c r="F6" s="212"/>
      <c r="G6" s="212"/>
      <c r="H6" s="213"/>
      <c r="I6" s="213"/>
      <c r="J6" s="213"/>
    </row>
    <row r="7" spans="1:97" ht="12" x14ac:dyDescent="0.2">
      <c r="A7" s="30" t="s">
        <v>55</v>
      </c>
      <c r="B7" s="232" t="s">
        <v>4856</v>
      </c>
      <c r="C7" s="233"/>
      <c r="D7" s="234"/>
      <c r="E7" s="235"/>
      <c r="F7" s="43" t="s">
        <v>4857</v>
      </c>
      <c r="G7" s="236"/>
      <c r="H7" s="214"/>
      <c r="I7" s="215"/>
      <c r="J7" s="216"/>
    </row>
    <row r="8" spans="1:97" x14ac:dyDescent="0.2">
      <c r="A8" s="30"/>
      <c r="B8" s="237"/>
      <c r="C8" s="238"/>
      <c r="D8" s="234"/>
      <c r="E8" s="238"/>
      <c r="F8" s="53"/>
      <c r="G8" s="239"/>
      <c r="H8" s="217"/>
      <c r="I8" s="218"/>
      <c r="J8" s="219"/>
    </row>
    <row r="9" spans="1:97" x14ac:dyDescent="0.2">
      <c r="A9" s="30" t="s">
        <v>3</v>
      </c>
      <c r="B9" s="240"/>
      <c r="C9" s="233"/>
      <c r="D9" s="234" t="s">
        <v>3850</v>
      </c>
      <c r="E9" s="235"/>
      <c r="F9" s="53" t="s">
        <v>4858</v>
      </c>
      <c r="G9" s="236" t="s">
        <v>30</v>
      </c>
      <c r="H9" s="214">
        <v>1</v>
      </c>
      <c r="I9" s="215">
        <v>3727500</v>
      </c>
      <c r="J9" s="216">
        <f>IF(ISNUMBER(H9),H9*I9,IF(H9="-","rate only"," "))</f>
        <v>3727500</v>
      </c>
    </row>
    <row r="10" spans="1:97" x14ac:dyDescent="0.2">
      <c r="A10" s="30"/>
      <c r="B10" s="237"/>
      <c r="C10" s="238"/>
      <c r="D10" s="234"/>
      <c r="E10" s="238"/>
      <c r="F10" s="53"/>
      <c r="G10" s="239"/>
      <c r="H10" s="217"/>
      <c r="I10" s="218"/>
      <c r="J10" s="219"/>
    </row>
    <row r="11" spans="1:97" ht="24" x14ac:dyDescent="0.2">
      <c r="A11" s="30" t="s">
        <v>55</v>
      </c>
      <c r="B11" s="232" t="s">
        <v>4859</v>
      </c>
      <c r="C11" s="233"/>
      <c r="D11" s="234"/>
      <c r="E11" s="235"/>
      <c r="F11" s="43" t="s">
        <v>4860</v>
      </c>
      <c r="G11" s="236"/>
      <c r="H11" s="214"/>
      <c r="I11" s="215"/>
      <c r="J11" s="216"/>
    </row>
    <row r="12" spans="1:97" x14ac:dyDescent="0.2">
      <c r="A12" s="30"/>
      <c r="B12" s="237"/>
      <c r="C12" s="238"/>
      <c r="D12" s="234"/>
      <c r="E12" s="238"/>
      <c r="F12" s="53"/>
      <c r="G12" s="239"/>
      <c r="H12" s="217"/>
      <c r="I12" s="218"/>
      <c r="J12" s="219"/>
    </row>
    <row r="13" spans="1:97" ht="22.8" x14ac:dyDescent="0.2">
      <c r="A13" s="30" t="s">
        <v>3</v>
      </c>
      <c r="B13" s="240"/>
      <c r="C13" s="233"/>
      <c r="D13" s="234" t="s">
        <v>3850</v>
      </c>
      <c r="E13" s="235"/>
      <c r="F13" s="53" t="s">
        <v>4861</v>
      </c>
      <c r="G13" s="236" t="s">
        <v>30</v>
      </c>
      <c r="H13" s="214">
        <v>1</v>
      </c>
      <c r="I13" s="215">
        <v>100000</v>
      </c>
      <c r="J13" s="216">
        <f>IF(ISNUMBER(H13),H13*I13,IF(H13="-","rate only"," "))</f>
        <v>100000</v>
      </c>
    </row>
    <row r="14" spans="1:97" x14ac:dyDescent="0.2">
      <c r="A14" s="30"/>
      <c r="B14" s="237"/>
      <c r="C14" s="238"/>
      <c r="D14" s="234"/>
      <c r="E14" s="238"/>
      <c r="F14" s="53"/>
      <c r="G14" s="239"/>
      <c r="H14" s="217"/>
      <c r="I14" s="218"/>
      <c r="J14" s="219"/>
    </row>
    <row r="15" spans="1:97" ht="22.8" x14ac:dyDescent="0.2">
      <c r="A15" s="30" t="s">
        <v>5106</v>
      </c>
      <c r="B15" s="240"/>
      <c r="C15" s="233"/>
      <c r="D15" s="234" t="s">
        <v>3851</v>
      </c>
      <c r="E15" s="235"/>
      <c r="F15" s="53" t="s">
        <v>4862</v>
      </c>
      <c r="G15" s="236" t="s">
        <v>14</v>
      </c>
      <c r="H15" s="214">
        <f>+J13</f>
        <v>100000</v>
      </c>
      <c r="I15" s="196"/>
      <c r="J15" s="216">
        <f>IF(ISNUMBER(H15),H15*I15,IF(H15="-","rate only"," "))</f>
        <v>0</v>
      </c>
    </row>
    <row r="16" spans="1:97" x14ac:dyDescent="0.2">
      <c r="A16" s="30"/>
      <c r="B16" s="237"/>
      <c r="C16" s="238"/>
      <c r="D16" s="234"/>
      <c r="E16" s="238"/>
      <c r="F16" s="53"/>
      <c r="G16" s="239"/>
      <c r="H16" s="217"/>
      <c r="I16" s="218"/>
      <c r="J16" s="219"/>
    </row>
    <row r="17" spans="1:10" ht="12" x14ac:dyDescent="0.2">
      <c r="A17" s="30" t="s">
        <v>55</v>
      </c>
      <c r="B17" s="232" t="s">
        <v>4863</v>
      </c>
      <c r="C17" s="233"/>
      <c r="D17" s="234"/>
      <c r="E17" s="235"/>
      <c r="F17" s="43" t="s">
        <v>4864</v>
      </c>
      <c r="G17" s="236"/>
      <c r="H17" s="214"/>
      <c r="I17" s="215"/>
      <c r="J17" s="216"/>
    </row>
    <row r="18" spans="1:10" x14ac:dyDescent="0.2">
      <c r="A18" s="30"/>
      <c r="B18" s="237"/>
      <c r="C18" s="238"/>
      <c r="D18" s="234"/>
      <c r="E18" s="238"/>
      <c r="F18" s="53"/>
      <c r="G18" s="239"/>
      <c r="H18" s="217"/>
      <c r="I18" s="218"/>
      <c r="J18" s="219"/>
    </row>
    <row r="19" spans="1:10" ht="34.200000000000003" x14ac:dyDescent="0.2">
      <c r="A19" s="30" t="s">
        <v>56</v>
      </c>
      <c r="B19" s="240"/>
      <c r="C19" s="233"/>
      <c r="D19" s="234" t="s">
        <v>3850</v>
      </c>
      <c r="E19" s="235"/>
      <c r="F19" s="53" t="s">
        <v>4865</v>
      </c>
      <c r="G19" s="236"/>
      <c r="H19" s="214"/>
      <c r="I19" s="215"/>
      <c r="J19" s="216"/>
    </row>
    <row r="20" spans="1:10" x14ac:dyDescent="0.2">
      <c r="A20" s="30"/>
      <c r="B20" s="237"/>
      <c r="C20" s="238"/>
      <c r="D20" s="234"/>
      <c r="E20" s="238"/>
      <c r="F20" s="53"/>
      <c r="G20" s="239"/>
      <c r="H20" s="217"/>
      <c r="I20" s="218"/>
      <c r="J20" s="219"/>
    </row>
    <row r="21" spans="1:10" ht="45.6" x14ac:dyDescent="0.2">
      <c r="A21" s="30" t="s">
        <v>4371</v>
      </c>
      <c r="B21" s="240"/>
      <c r="C21" s="233"/>
      <c r="D21" s="234"/>
      <c r="E21" s="235" t="s">
        <v>3877</v>
      </c>
      <c r="F21" s="53" t="s">
        <v>4866</v>
      </c>
      <c r="G21" s="236" t="s">
        <v>99</v>
      </c>
      <c r="H21" s="214">
        <v>8</v>
      </c>
      <c r="I21" s="56"/>
      <c r="J21" s="216">
        <f>IF(ISNUMBER(H21),H21*I21,IF(H21="-","rate only"," "))</f>
        <v>0</v>
      </c>
    </row>
    <row r="22" spans="1:10" x14ac:dyDescent="0.2">
      <c r="A22" s="30"/>
      <c r="B22" s="237"/>
      <c r="C22" s="238"/>
      <c r="D22" s="234"/>
      <c r="E22" s="238"/>
      <c r="F22" s="53"/>
      <c r="G22" s="239"/>
      <c r="H22" s="217"/>
      <c r="I22" s="218"/>
      <c r="J22" s="219"/>
    </row>
    <row r="23" spans="1:10" ht="45.6" x14ac:dyDescent="0.2">
      <c r="A23" s="30" t="s">
        <v>4371</v>
      </c>
      <c r="B23" s="240"/>
      <c r="C23" s="233"/>
      <c r="D23" s="234"/>
      <c r="E23" s="235" t="s">
        <v>3878</v>
      </c>
      <c r="F23" s="53" t="s">
        <v>4867</v>
      </c>
      <c r="G23" s="236" t="s">
        <v>99</v>
      </c>
      <c r="H23" s="214">
        <v>5</v>
      </c>
      <c r="I23" s="56"/>
      <c r="J23" s="216">
        <f>IF(ISNUMBER(H23),H23*I23,IF(H23="-","rate only"," "))</f>
        <v>0</v>
      </c>
    </row>
    <row r="24" spans="1:10" x14ac:dyDescent="0.2">
      <c r="A24" s="30"/>
      <c r="B24" s="237"/>
      <c r="C24" s="238"/>
      <c r="D24" s="234"/>
      <c r="E24" s="238"/>
      <c r="F24" s="53"/>
      <c r="G24" s="239"/>
      <c r="H24" s="217"/>
      <c r="I24" s="218"/>
      <c r="J24" s="219"/>
    </row>
    <row r="25" spans="1:10" ht="45.6" x14ac:dyDescent="0.2">
      <c r="A25" s="30" t="s">
        <v>4371</v>
      </c>
      <c r="B25" s="240"/>
      <c r="C25" s="233"/>
      <c r="D25" s="234"/>
      <c r="E25" s="235" t="s">
        <v>3879</v>
      </c>
      <c r="F25" s="53" t="s">
        <v>4868</v>
      </c>
      <c r="G25" s="236" t="s">
        <v>99</v>
      </c>
      <c r="H25" s="214">
        <v>7</v>
      </c>
      <c r="I25" s="56"/>
      <c r="J25" s="216">
        <f>IF(ISNUMBER(H25),H25*I25,IF(H25="-","rate only"," "))</f>
        <v>0</v>
      </c>
    </row>
    <row r="26" spans="1:10" x14ac:dyDescent="0.2">
      <c r="A26" s="30"/>
      <c r="B26" s="237"/>
      <c r="C26" s="238"/>
      <c r="D26" s="234"/>
      <c r="E26" s="238"/>
      <c r="F26" s="53"/>
      <c r="G26" s="239"/>
      <c r="H26" s="217"/>
      <c r="I26" s="218"/>
      <c r="J26" s="219"/>
    </row>
    <row r="27" spans="1:10" ht="34.200000000000003" x14ac:dyDescent="0.2">
      <c r="A27" s="30" t="s">
        <v>4371</v>
      </c>
      <c r="B27" s="240"/>
      <c r="C27" s="233"/>
      <c r="D27" s="234"/>
      <c r="E27" s="235" t="s">
        <v>4466</v>
      </c>
      <c r="F27" s="53" t="s">
        <v>4869</v>
      </c>
      <c r="G27" s="236" t="s">
        <v>99</v>
      </c>
      <c r="H27" s="214">
        <v>5</v>
      </c>
      <c r="I27" s="56"/>
      <c r="J27" s="216">
        <f>IF(ISNUMBER(H27),H27*I27,IF(H27="-","rate only"," "))</f>
        <v>0</v>
      </c>
    </row>
    <row r="28" spans="1:10" x14ac:dyDescent="0.2">
      <c r="A28" s="30"/>
      <c r="B28" s="237"/>
      <c r="C28" s="238"/>
      <c r="D28" s="234"/>
      <c r="E28" s="238"/>
      <c r="F28" s="53"/>
      <c r="G28" s="239"/>
      <c r="H28" s="217"/>
      <c r="I28" s="218"/>
      <c r="J28" s="219"/>
    </row>
    <row r="29" spans="1:10" ht="22.8" x14ac:dyDescent="0.2">
      <c r="A29" s="30" t="s">
        <v>56</v>
      </c>
      <c r="B29" s="240"/>
      <c r="C29" s="233"/>
      <c r="D29" s="234" t="s">
        <v>3851</v>
      </c>
      <c r="E29" s="235"/>
      <c r="F29" s="53" t="s">
        <v>4870</v>
      </c>
      <c r="G29" s="236" t="s">
        <v>18</v>
      </c>
      <c r="H29" s="214">
        <v>18</v>
      </c>
      <c r="I29" s="56"/>
      <c r="J29" s="216">
        <f>IF(ISNUMBER(H29),H29*I29,IF(H29="-","rate only"," "))</f>
        <v>0</v>
      </c>
    </row>
    <row r="30" spans="1:10" x14ac:dyDescent="0.2">
      <c r="A30" s="30"/>
      <c r="B30" s="237"/>
      <c r="C30" s="238"/>
      <c r="D30" s="234"/>
      <c r="E30" s="238"/>
      <c r="F30" s="53"/>
      <c r="G30" s="239"/>
      <c r="H30" s="217"/>
      <c r="I30" s="218"/>
      <c r="J30" s="219"/>
    </row>
    <row r="31" spans="1:10" ht="24" x14ac:dyDescent="0.2">
      <c r="A31" s="30" t="s">
        <v>55</v>
      </c>
      <c r="B31" s="232" t="s">
        <v>4871</v>
      </c>
      <c r="C31" s="233"/>
      <c r="D31" s="234"/>
      <c r="E31" s="235"/>
      <c r="F31" s="43" t="s">
        <v>4872</v>
      </c>
      <c r="G31" s="236"/>
      <c r="H31" s="214"/>
      <c r="I31" s="215"/>
      <c r="J31" s="216"/>
    </row>
    <row r="32" spans="1:10" x14ac:dyDescent="0.2">
      <c r="A32" s="30"/>
      <c r="B32" s="237"/>
      <c r="C32" s="238"/>
      <c r="D32" s="234"/>
      <c r="E32" s="238"/>
      <c r="F32" s="53"/>
      <c r="G32" s="239"/>
      <c r="H32" s="217"/>
      <c r="I32" s="218"/>
      <c r="J32" s="219"/>
    </row>
    <row r="33" spans="1:10" ht="45.6" x14ac:dyDescent="0.2">
      <c r="A33" s="30" t="s">
        <v>3</v>
      </c>
      <c r="B33" s="240"/>
      <c r="C33" s="233"/>
      <c r="D33" s="234" t="s">
        <v>3850</v>
      </c>
      <c r="E33" s="235"/>
      <c r="F33" s="53" t="s">
        <v>4873</v>
      </c>
      <c r="G33" s="236" t="s">
        <v>18</v>
      </c>
      <c r="H33" s="214">
        <v>18</v>
      </c>
      <c r="I33" s="56"/>
      <c r="J33" s="216">
        <f>IF(ISNUMBER(H33),H33*I33,IF(H33="-","rate only"," "))</f>
        <v>0</v>
      </c>
    </row>
    <row r="34" spans="1:10" x14ac:dyDescent="0.2">
      <c r="A34" s="30"/>
      <c r="B34" s="237"/>
      <c r="C34" s="238"/>
      <c r="D34" s="234"/>
      <c r="E34" s="238"/>
      <c r="F34" s="53"/>
      <c r="G34" s="239"/>
      <c r="H34" s="217"/>
      <c r="I34" s="218"/>
      <c r="J34" s="219"/>
    </row>
    <row r="35" spans="1:10" ht="22.8" x14ac:dyDescent="0.2">
      <c r="A35" s="30" t="s">
        <v>3</v>
      </c>
      <c r="B35" s="240"/>
      <c r="C35" s="233"/>
      <c r="D35" s="234" t="s">
        <v>3851</v>
      </c>
      <c r="E35" s="235"/>
      <c r="F35" s="53" t="s">
        <v>4874</v>
      </c>
      <c r="G35" s="236" t="s">
        <v>4875</v>
      </c>
      <c r="H35" s="214">
        <v>18</v>
      </c>
      <c r="I35" s="56"/>
      <c r="J35" s="216">
        <f>IF(ISNUMBER(H35),H35*I35,IF(H35="-","rate only"," "))</f>
        <v>0</v>
      </c>
    </row>
    <row r="36" spans="1:10" x14ac:dyDescent="0.2">
      <c r="A36" s="30"/>
      <c r="B36" s="237"/>
      <c r="C36" s="238"/>
      <c r="D36" s="234"/>
      <c r="E36" s="238"/>
      <c r="F36" s="53"/>
      <c r="G36" s="239"/>
      <c r="H36" s="217"/>
      <c r="I36" s="218"/>
      <c r="J36" s="219"/>
    </row>
    <row r="37" spans="1:10" ht="22.8" x14ac:dyDescent="0.2">
      <c r="A37" s="30" t="s">
        <v>3</v>
      </c>
      <c r="B37" s="240"/>
      <c r="C37" s="233"/>
      <c r="D37" s="234" t="s">
        <v>3852</v>
      </c>
      <c r="E37" s="235"/>
      <c r="F37" s="53" t="s">
        <v>4876</v>
      </c>
      <c r="G37" s="236" t="s">
        <v>4875</v>
      </c>
      <c r="H37" s="214">
        <v>18</v>
      </c>
      <c r="I37" s="56"/>
      <c r="J37" s="216">
        <f>IF(ISNUMBER(H37),H37*I37,IF(H37="-","rate only"," "))</f>
        <v>0</v>
      </c>
    </row>
    <row r="38" spans="1:10" x14ac:dyDescent="0.2">
      <c r="A38" s="30" t="s">
        <v>10</v>
      </c>
      <c r="B38" s="248"/>
      <c r="C38" s="249"/>
      <c r="D38" s="249"/>
      <c r="E38" s="249"/>
      <c r="F38" s="62"/>
      <c r="G38" s="63"/>
      <c r="H38" s="86"/>
      <c r="I38" s="221"/>
      <c r="J38" s="222"/>
    </row>
    <row r="39" spans="1:10" x14ac:dyDescent="0.2">
      <c r="A39" s="30" t="s">
        <v>10</v>
      </c>
      <c r="B39" s="223" t="s">
        <v>11</v>
      </c>
      <c r="C39" s="224"/>
      <c r="D39" s="224"/>
      <c r="E39" s="224"/>
      <c r="F39" s="29"/>
      <c r="G39" s="41"/>
      <c r="H39" s="30"/>
      <c r="I39" s="225"/>
      <c r="J39" s="226">
        <f>SUM(J7:J37)</f>
        <v>3827500</v>
      </c>
    </row>
    <row r="40" spans="1:10" x14ac:dyDescent="0.2">
      <c r="A40" s="30" t="s">
        <v>10</v>
      </c>
      <c r="B40" s="250"/>
      <c r="C40" s="251"/>
      <c r="D40" s="251"/>
      <c r="E40" s="251"/>
      <c r="F40" s="76"/>
      <c r="G40" s="77"/>
      <c r="H40" s="99"/>
      <c r="I40" s="227"/>
      <c r="J40" s="228"/>
    </row>
    <row r="41" spans="1:10" x14ac:dyDescent="0.2">
      <c r="A41" s="30" t="s">
        <v>10</v>
      </c>
      <c r="B41" s="248"/>
      <c r="C41" s="249"/>
      <c r="D41" s="249"/>
      <c r="E41" s="249"/>
      <c r="F41" s="62"/>
      <c r="G41" s="63"/>
      <c r="H41" s="86"/>
      <c r="I41" s="221"/>
      <c r="J41" s="222"/>
    </row>
    <row r="42" spans="1:10" x14ac:dyDescent="0.2">
      <c r="A42" s="30" t="s">
        <v>10</v>
      </c>
      <c r="B42" s="223" t="s">
        <v>12</v>
      </c>
      <c r="C42" s="224"/>
      <c r="D42" s="224"/>
      <c r="E42" s="224"/>
      <c r="F42" s="29"/>
      <c r="G42" s="41"/>
      <c r="H42" s="30"/>
      <c r="I42" s="225"/>
      <c r="J42" s="226">
        <f>J39</f>
        <v>3827500</v>
      </c>
    </row>
    <row r="43" spans="1:10" x14ac:dyDescent="0.2">
      <c r="A43" s="30" t="s">
        <v>10</v>
      </c>
      <c r="B43" s="250"/>
      <c r="C43" s="251"/>
      <c r="D43" s="251"/>
      <c r="E43" s="251"/>
      <c r="F43" s="76"/>
      <c r="G43" s="77"/>
      <c r="H43" s="99"/>
      <c r="I43" s="227"/>
      <c r="J43" s="228"/>
    </row>
    <row r="44" spans="1:10" x14ac:dyDescent="0.2">
      <c r="A44" s="30"/>
      <c r="B44" s="237"/>
      <c r="C44" s="238"/>
      <c r="D44" s="234"/>
      <c r="E44" s="238"/>
      <c r="F44" s="53"/>
      <c r="G44" s="239"/>
      <c r="H44" s="217"/>
      <c r="I44" s="218"/>
      <c r="J44" s="219"/>
    </row>
    <row r="45" spans="1:10" ht="24" x14ac:dyDescent="0.2">
      <c r="A45" s="30" t="s">
        <v>55</v>
      </c>
      <c r="B45" s="232" t="s">
        <v>4877</v>
      </c>
      <c r="C45" s="233"/>
      <c r="D45" s="234"/>
      <c r="E45" s="235"/>
      <c r="F45" s="43" t="s">
        <v>4878</v>
      </c>
      <c r="G45" s="236"/>
      <c r="H45" s="214"/>
      <c r="I45" s="215"/>
      <c r="J45" s="216"/>
    </row>
    <row r="46" spans="1:10" x14ac:dyDescent="0.2">
      <c r="A46" s="30"/>
      <c r="B46" s="237"/>
      <c r="C46" s="238"/>
      <c r="D46" s="234"/>
      <c r="E46" s="238"/>
      <c r="F46" s="53"/>
      <c r="G46" s="239"/>
      <c r="H46" s="217"/>
      <c r="I46" s="218"/>
      <c r="J46" s="219"/>
    </row>
    <row r="47" spans="1:10" ht="57" x14ac:dyDescent="0.2">
      <c r="A47" s="30" t="s">
        <v>3</v>
      </c>
      <c r="B47" s="240"/>
      <c r="C47" s="233"/>
      <c r="D47" s="234" t="s">
        <v>3850</v>
      </c>
      <c r="E47" s="235"/>
      <c r="F47" s="53" t="s">
        <v>4879</v>
      </c>
      <c r="G47" s="236" t="s">
        <v>5380</v>
      </c>
      <c r="H47" s="214">
        <v>1</v>
      </c>
      <c r="I47" s="215">
        <v>7400000</v>
      </c>
      <c r="J47" s="216">
        <f>IF(ISNUMBER(H47),H47*I47,IF(H47="-","rate only"," "))</f>
        <v>7400000</v>
      </c>
    </row>
    <row r="48" spans="1:10" x14ac:dyDescent="0.2">
      <c r="A48" s="30"/>
      <c r="B48" s="237"/>
      <c r="C48" s="238"/>
      <c r="D48" s="234"/>
      <c r="E48" s="238"/>
      <c r="F48" s="53"/>
      <c r="G48" s="239"/>
      <c r="H48" s="217"/>
      <c r="I48" s="218"/>
      <c r="J48" s="219"/>
    </row>
    <row r="49" spans="1:10" ht="22.8" x14ac:dyDescent="0.2">
      <c r="A49" s="30" t="s">
        <v>5106</v>
      </c>
      <c r="B49" s="240"/>
      <c r="C49" s="233"/>
      <c r="D49" s="234" t="s">
        <v>3851</v>
      </c>
      <c r="E49" s="235"/>
      <c r="F49" s="53" t="s">
        <v>4880</v>
      </c>
      <c r="G49" s="236" t="s">
        <v>14</v>
      </c>
      <c r="H49" s="214">
        <f>I47</f>
        <v>7400000</v>
      </c>
      <c r="I49" s="196"/>
      <c r="J49" s="216">
        <f>IF(ISNUMBER(H49),H49*I49,IF(H49="-","rate only"," "))</f>
        <v>0</v>
      </c>
    </row>
    <row r="50" spans="1:10" x14ac:dyDescent="0.2">
      <c r="A50" s="30"/>
      <c r="B50" s="237"/>
      <c r="C50" s="238"/>
      <c r="D50" s="234"/>
      <c r="E50" s="238"/>
      <c r="F50" s="53"/>
      <c r="G50" s="239"/>
      <c r="H50" s="217"/>
      <c r="I50" s="218"/>
      <c r="J50" s="219"/>
    </row>
    <row r="51" spans="1:10" ht="34.200000000000003" x14ac:dyDescent="0.2">
      <c r="A51" s="30" t="s">
        <v>3</v>
      </c>
      <c r="B51" s="240"/>
      <c r="C51" s="233"/>
      <c r="D51" s="234" t="s">
        <v>3852</v>
      </c>
      <c r="E51" s="235"/>
      <c r="F51" s="53" t="s">
        <v>4881</v>
      </c>
      <c r="G51" s="236" t="s">
        <v>68</v>
      </c>
      <c r="H51" s="214">
        <v>1</v>
      </c>
      <c r="I51" s="215"/>
      <c r="J51" s="216">
        <f>IF(ISNUMBER(H51),H51*I51,IF(H51="-","rate only"," "))</f>
        <v>0</v>
      </c>
    </row>
    <row r="52" spans="1:10" x14ac:dyDescent="0.2">
      <c r="A52" s="30"/>
      <c r="B52" s="240"/>
      <c r="C52" s="233"/>
      <c r="D52" s="234"/>
      <c r="E52" s="235"/>
      <c r="F52" s="53"/>
      <c r="G52" s="236"/>
      <c r="H52" s="214"/>
      <c r="I52" s="215"/>
      <c r="J52" s="216"/>
    </row>
    <row r="53" spans="1:10" ht="34.200000000000003" x14ac:dyDescent="0.2">
      <c r="A53" s="30" t="s">
        <v>3</v>
      </c>
      <c r="B53" s="240"/>
      <c r="C53" s="233"/>
      <c r="D53" s="234" t="s">
        <v>3853</v>
      </c>
      <c r="E53" s="235"/>
      <c r="F53" s="53" t="s">
        <v>4882</v>
      </c>
      <c r="G53" s="236" t="s">
        <v>68</v>
      </c>
      <c r="H53" s="214">
        <v>1</v>
      </c>
      <c r="I53" s="215"/>
      <c r="J53" s="216">
        <f>IF(ISNUMBER(H53),H53*I53,IF(H53="-","rate only"," "))</f>
        <v>0</v>
      </c>
    </row>
    <row r="54" spans="1:10" x14ac:dyDescent="0.2">
      <c r="A54" s="30"/>
      <c r="B54" s="240"/>
      <c r="C54" s="233"/>
      <c r="D54" s="234"/>
      <c r="E54" s="235"/>
      <c r="F54" s="53"/>
      <c r="G54" s="236"/>
      <c r="H54" s="214"/>
      <c r="I54" s="215"/>
      <c r="J54" s="216"/>
    </row>
    <row r="55" spans="1:10" ht="24" x14ac:dyDescent="0.2">
      <c r="A55" s="30" t="s">
        <v>55</v>
      </c>
      <c r="B55" s="232" t="s">
        <v>4883</v>
      </c>
      <c r="C55" s="233"/>
      <c r="D55" s="234"/>
      <c r="E55" s="235"/>
      <c r="F55" s="43" t="s">
        <v>4884</v>
      </c>
      <c r="G55" s="236"/>
      <c r="H55" s="214"/>
      <c r="I55" s="215"/>
      <c r="J55" s="216"/>
    </row>
    <row r="56" spans="1:10" x14ac:dyDescent="0.2">
      <c r="A56" s="30"/>
      <c r="B56" s="237"/>
      <c r="C56" s="238"/>
      <c r="D56" s="234"/>
      <c r="E56" s="238"/>
      <c r="F56" s="53"/>
      <c r="G56" s="239"/>
      <c r="H56" s="217"/>
      <c r="I56" s="218"/>
      <c r="J56" s="219"/>
    </row>
    <row r="57" spans="1:10" x14ac:dyDescent="0.2">
      <c r="A57" s="30" t="s">
        <v>56</v>
      </c>
      <c r="B57" s="240"/>
      <c r="C57" s="233"/>
      <c r="D57" s="234" t="s">
        <v>3850</v>
      </c>
      <c r="E57" s="235"/>
      <c r="F57" s="53" t="s">
        <v>5411</v>
      </c>
      <c r="G57" s="236"/>
      <c r="H57" s="214"/>
      <c r="I57" s="215"/>
      <c r="J57" s="216"/>
    </row>
    <row r="58" spans="1:10" x14ac:dyDescent="0.2">
      <c r="A58" s="30"/>
      <c r="B58" s="237"/>
      <c r="C58" s="238"/>
      <c r="D58" s="234"/>
      <c r="E58" s="238"/>
      <c r="F58" s="53"/>
      <c r="G58" s="239"/>
      <c r="H58" s="217"/>
      <c r="I58" s="218"/>
      <c r="J58" s="219"/>
    </row>
    <row r="59" spans="1:10" hidden="1" x14ac:dyDescent="0.2">
      <c r="A59" s="30" t="s">
        <v>4371</v>
      </c>
      <c r="B59" s="240"/>
      <c r="C59" s="233"/>
      <c r="D59" s="234"/>
      <c r="E59" s="235" t="s">
        <v>3877</v>
      </c>
      <c r="F59" s="53" t="s">
        <v>5481</v>
      </c>
      <c r="G59" s="236" t="s">
        <v>5482</v>
      </c>
      <c r="H59" s="214"/>
      <c r="I59" s="215"/>
      <c r="J59" s="216"/>
    </row>
    <row r="60" spans="1:10" x14ac:dyDescent="0.2">
      <c r="A60" s="30" t="s">
        <v>4371</v>
      </c>
      <c r="B60" s="240"/>
      <c r="C60" s="233"/>
      <c r="D60" s="234"/>
      <c r="E60" s="235" t="s">
        <v>3878</v>
      </c>
      <c r="F60" s="53" t="s">
        <v>5412</v>
      </c>
      <c r="G60" s="236" t="s">
        <v>5380</v>
      </c>
      <c r="H60" s="214">
        <v>1</v>
      </c>
      <c r="I60" s="215">
        <v>200000</v>
      </c>
      <c r="J60" s="216">
        <f>IF(ISNUMBER(H60),H60*I60,IF(H60="-","rate only"," "))</f>
        <v>200000</v>
      </c>
    </row>
    <row r="61" spans="1:10" x14ac:dyDescent="0.2">
      <c r="A61" s="30"/>
      <c r="B61" s="237"/>
      <c r="C61" s="238"/>
      <c r="D61" s="234"/>
      <c r="E61" s="238"/>
      <c r="F61" s="53"/>
      <c r="G61" s="239"/>
      <c r="H61" s="217"/>
      <c r="I61" s="218"/>
      <c r="J61" s="219"/>
    </row>
    <row r="62" spans="1:10" x14ac:dyDescent="0.2">
      <c r="A62" s="30" t="s">
        <v>4371</v>
      </c>
      <c r="B62" s="240"/>
      <c r="C62" s="233"/>
      <c r="D62" s="234"/>
      <c r="E62" s="235" t="s">
        <v>3879</v>
      </c>
      <c r="F62" s="53" t="s">
        <v>4885</v>
      </c>
      <c r="G62" s="236" t="s">
        <v>5380</v>
      </c>
      <c r="H62" s="214">
        <v>1</v>
      </c>
      <c r="I62" s="215">
        <v>150000</v>
      </c>
      <c r="J62" s="216">
        <f>IF(ISNUMBER(H62),H62*I62,IF(H62="-","rate only"," "))</f>
        <v>150000</v>
      </c>
    </row>
    <row r="63" spans="1:10" x14ac:dyDescent="0.2">
      <c r="A63" s="30"/>
      <c r="B63" s="240"/>
      <c r="C63" s="233"/>
      <c r="D63" s="234"/>
      <c r="E63" s="235"/>
      <c r="F63" s="53"/>
      <c r="G63" s="236"/>
      <c r="H63" s="214"/>
      <c r="I63" s="215"/>
      <c r="J63" s="216" t="str">
        <f t="shared" ref="J63" si="0">IF(ISNUMBER(H63),H63*I63,IF(H63="-","rate only"," "))</f>
        <v xml:space="preserve"> </v>
      </c>
    </row>
    <row r="64" spans="1:10" ht="22.8" x14ac:dyDescent="0.2">
      <c r="A64" s="30"/>
      <c r="B64" s="240"/>
      <c r="C64" s="233"/>
      <c r="D64" s="234"/>
      <c r="E64" s="235" t="s">
        <v>4466</v>
      </c>
      <c r="F64" s="53" t="s">
        <v>5490</v>
      </c>
      <c r="G64" s="299" t="s">
        <v>14</v>
      </c>
      <c r="H64" s="300">
        <f>J60+J62</f>
        <v>350000</v>
      </c>
      <c r="I64" s="56"/>
      <c r="J64" s="216">
        <f>IF(ISNUMBER(H64),H64*I64,IF(H64="-","rate only"," "))</f>
        <v>0</v>
      </c>
    </row>
    <row r="65" spans="1:10" x14ac:dyDescent="0.2">
      <c r="A65" s="30"/>
      <c r="B65" s="237"/>
      <c r="C65" s="238"/>
      <c r="D65" s="234"/>
      <c r="E65" s="238"/>
      <c r="F65" s="53"/>
      <c r="G65" s="239"/>
      <c r="H65" s="217"/>
      <c r="I65" s="218"/>
      <c r="J65" s="219"/>
    </row>
    <row r="66" spans="1:10" ht="22.8" hidden="1" x14ac:dyDescent="0.2">
      <c r="A66" s="30" t="s">
        <v>5106</v>
      </c>
      <c r="B66" s="240"/>
      <c r="C66" s="233"/>
      <c r="D66" s="234"/>
      <c r="E66" s="235" t="s">
        <v>4466</v>
      </c>
      <c r="F66" s="53" t="s">
        <v>4886</v>
      </c>
      <c r="G66" s="236" t="s">
        <v>14</v>
      </c>
      <c r="H66" s="214"/>
      <c r="I66" s="220"/>
      <c r="J66" s="216"/>
    </row>
    <row r="67" spans="1:10" hidden="1" x14ac:dyDescent="0.2">
      <c r="A67" s="30" t="s">
        <v>56</v>
      </c>
      <c r="B67" s="240"/>
      <c r="C67" s="233"/>
      <c r="D67" s="234" t="s">
        <v>3851</v>
      </c>
      <c r="E67" s="235"/>
      <c r="F67" s="53" t="s">
        <v>5483</v>
      </c>
      <c r="G67" s="236"/>
      <c r="H67" s="214"/>
      <c r="I67" s="215"/>
      <c r="J67" s="216"/>
    </row>
    <row r="68" spans="1:10" hidden="1" x14ac:dyDescent="0.2">
      <c r="A68" s="30"/>
      <c r="B68" s="237"/>
      <c r="C68" s="238"/>
      <c r="D68" s="234"/>
      <c r="E68" s="238"/>
      <c r="F68" s="53"/>
      <c r="G68" s="239"/>
      <c r="H68" s="217"/>
      <c r="I68" s="218"/>
      <c r="J68" s="219"/>
    </row>
    <row r="69" spans="1:10" hidden="1" x14ac:dyDescent="0.2">
      <c r="A69" s="30" t="s">
        <v>4371</v>
      </c>
      <c r="B69" s="259"/>
      <c r="C69" s="260"/>
      <c r="D69" s="261"/>
      <c r="E69" s="262" t="s">
        <v>3877</v>
      </c>
      <c r="F69" s="161" t="s">
        <v>5484</v>
      </c>
      <c r="G69" s="263" t="s">
        <v>30</v>
      </c>
      <c r="H69" s="264"/>
      <c r="I69" s="265"/>
      <c r="J69" s="266"/>
    </row>
    <row r="70" spans="1:10" ht="22.8" hidden="1" x14ac:dyDescent="0.2">
      <c r="A70" s="30" t="s">
        <v>4371</v>
      </c>
      <c r="B70" s="259"/>
      <c r="C70" s="260"/>
      <c r="D70" s="261"/>
      <c r="E70" s="262" t="s">
        <v>3878</v>
      </c>
      <c r="F70" s="161" t="s">
        <v>5485</v>
      </c>
      <c r="G70" s="263" t="s">
        <v>4875</v>
      </c>
      <c r="H70" s="264"/>
      <c r="I70" s="265"/>
      <c r="J70" s="266"/>
    </row>
    <row r="71" spans="1:10" x14ac:dyDescent="0.2">
      <c r="A71" s="30" t="s">
        <v>56</v>
      </c>
      <c r="B71" s="240"/>
      <c r="C71" s="233"/>
      <c r="D71" s="234" t="s">
        <v>3852</v>
      </c>
      <c r="E71" s="235"/>
      <c r="F71" s="53" t="s">
        <v>5489</v>
      </c>
      <c r="G71" s="236" t="s">
        <v>5380</v>
      </c>
      <c r="H71" s="214">
        <v>1</v>
      </c>
      <c r="I71" s="215">
        <v>50000</v>
      </c>
      <c r="J71" s="216">
        <f>IF(ISNUMBER(H71),H71*I71,IF(H71="-","rate only"," "))</f>
        <v>50000</v>
      </c>
    </row>
    <row r="72" spans="1:10" x14ac:dyDescent="0.2">
      <c r="A72" s="30"/>
      <c r="B72" s="237"/>
      <c r="C72" s="238"/>
      <c r="D72" s="234"/>
      <c r="E72" s="238"/>
      <c r="F72" s="53"/>
      <c r="G72" s="239"/>
      <c r="H72" s="217"/>
      <c r="I72" s="218"/>
      <c r="J72" s="219"/>
    </row>
    <row r="73" spans="1:10" x14ac:dyDescent="0.2">
      <c r="A73" s="30" t="s">
        <v>56</v>
      </c>
      <c r="B73" s="240"/>
      <c r="C73" s="233"/>
      <c r="D73" s="234" t="s">
        <v>3853</v>
      </c>
      <c r="E73" s="235"/>
      <c r="F73" s="53" t="s">
        <v>4887</v>
      </c>
      <c r="G73" s="236" t="s">
        <v>68</v>
      </c>
      <c r="H73" s="214">
        <v>1</v>
      </c>
      <c r="I73" s="56"/>
      <c r="J73" s="216">
        <f>IF(ISNUMBER(H73),H73*I73,IF(H73="-","rate only"," "))</f>
        <v>0</v>
      </c>
    </row>
    <row r="74" spans="1:10" x14ac:dyDescent="0.2">
      <c r="A74" s="30"/>
      <c r="B74" s="237"/>
      <c r="C74" s="238"/>
      <c r="D74" s="234"/>
      <c r="E74" s="238"/>
      <c r="F74" s="53"/>
      <c r="G74" s="239"/>
      <c r="H74" s="217"/>
      <c r="I74" s="218"/>
      <c r="J74" s="219"/>
    </row>
    <row r="75" spans="1:10" ht="12" hidden="1" x14ac:dyDescent="0.2">
      <c r="A75" s="30" t="s">
        <v>55</v>
      </c>
      <c r="B75" s="232" t="s">
        <v>5122</v>
      </c>
      <c r="C75" s="233"/>
      <c r="D75" s="234"/>
      <c r="E75" s="235"/>
      <c r="F75" s="43" t="s">
        <v>5123</v>
      </c>
      <c r="G75" s="236"/>
      <c r="H75" s="214"/>
      <c r="I75" s="215"/>
      <c r="J75" s="216"/>
    </row>
    <row r="76" spans="1:10" hidden="1" x14ac:dyDescent="0.2">
      <c r="A76" s="30"/>
      <c r="B76" s="237"/>
      <c r="C76" s="238"/>
      <c r="D76" s="234"/>
      <c r="E76" s="238"/>
      <c r="F76" s="53"/>
      <c r="G76" s="239"/>
      <c r="H76" s="217"/>
      <c r="I76" s="218"/>
      <c r="J76" s="219"/>
    </row>
    <row r="77" spans="1:10" ht="22.8" hidden="1" x14ac:dyDescent="0.2">
      <c r="A77" s="30" t="s">
        <v>4371</v>
      </c>
      <c r="B77" s="240"/>
      <c r="C77" s="233"/>
      <c r="D77" s="234" t="s">
        <v>3850</v>
      </c>
      <c r="E77" s="235"/>
      <c r="F77" s="53" t="s">
        <v>5124</v>
      </c>
      <c r="G77" s="236" t="s">
        <v>89</v>
      </c>
      <c r="H77" s="214"/>
      <c r="I77" s="215"/>
      <c r="J77" s="216"/>
    </row>
    <row r="78" spans="1:10" ht="22.8" hidden="1" x14ac:dyDescent="0.2">
      <c r="A78" s="30" t="s">
        <v>5107</v>
      </c>
      <c r="B78" s="240"/>
      <c r="C78" s="233"/>
      <c r="D78" s="234" t="s">
        <v>3851</v>
      </c>
      <c r="E78" s="235"/>
      <c r="F78" s="53" t="s">
        <v>5125</v>
      </c>
      <c r="G78" s="236" t="s">
        <v>14</v>
      </c>
      <c r="H78" s="214"/>
      <c r="I78" s="220"/>
      <c r="J78" s="216"/>
    </row>
    <row r="79" spans="1:10" x14ac:dyDescent="0.2">
      <c r="A79" s="30"/>
      <c r="B79" s="237"/>
      <c r="C79" s="238"/>
      <c r="D79" s="234"/>
      <c r="E79" s="238"/>
      <c r="F79" s="53"/>
      <c r="G79" s="239"/>
      <c r="H79" s="217"/>
      <c r="I79" s="218"/>
      <c r="J79" s="219"/>
    </row>
    <row r="80" spans="1:10" x14ac:dyDescent="0.2">
      <c r="A80" s="30"/>
      <c r="B80" s="237"/>
      <c r="C80" s="238"/>
      <c r="D80" s="234"/>
      <c r="E80" s="238"/>
      <c r="F80" s="53"/>
      <c r="G80" s="239"/>
      <c r="H80" s="217"/>
      <c r="I80" s="218"/>
      <c r="J80" s="219"/>
    </row>
    <row r="81" spans="1:10" x14ac:dyDescent="0.2">
      <c r="A81" s="30"/>
      <c r="B81" s="237"/>
      <c r="C81" s="238"/>
      <c r="D81" s="234"/>
      <c r="E81" s="238"/>
      <c r="F81" s="53"/>
      <c r="G81" s="239"/>
      <c r="H81" s="217"/>
      <c r="I81" s="218"/>
      <c r="J81" s="219"/>
    </row>
    <row r="82" spans="1:10" x14ac:dyDescent="0.2">
      <c r="A82" s="30"/>
      <c r="B82" s="237"/>
      <c r="C82" s="238"/>
      <c r="D82" s="234"/>
      <c r="E82" s="238"/>
      <c r="F82" s="53"/>
      <c r="G82" s="239"/>
      <c r="H82" s="217"/>
      <c r="I82" s="218"/>
      <c r="J82" s="219"/>
    </row>
    <row r="83" spans="1:10" x14ac:dyDescent="0.2">
      <c r="A83" s="30"/>
      <c r="B83" s="237"/>
      <c r="C83" s="238"/>
      <c r="D83" s="234"/>
      <c r="E83" s="238"/>
      <c r="F83" s="53"/>
      <c r="G83" s="239"/>
      <c r="H83" s="217"/>
      <c r="I83" s="218"/>
      <c r="J83" s="219"/>
    </row>
    <row r="84" spans="1:10" x14ac:dyDescent="0.2">
      <c r="A84" s="30"/>
      <c r="B84" s="237"/>
      <c r="C84" s="238"/>
      <c r="D84" s="234"/>
      <c r="E84" s="238"/>
      <c r="F84" s="53"/>
      <c r="G84" s="239"/>
      <c r="H84" s="217"/>
      <c r="I84" s="218"/>
      <c r="J84" s="219"/>
    </row>
    <row r="85" spans="1:10" x14ac:dyDescent="0.2">
      <c r="A85" s="30"/>
      <c r="B85" s="237"/>
      <c r="C85" s="238"/>
      <c r="D85" s="234"/>
      <c r="E85" s="238"/>
      <c r="F85" s="53"/>
      <c r="G85" s="239"/>
      <c r="H85" s="217"/>
      <c r="I85" s="218"/>
      <c r="J85" s="219"/>
    </row>
    <row r="86" spans="1:10" x14ac:dyDescent="0.2">
      <c r="A86" s="30"/>
      <c r="B86" s="237"/>
      <c r="C86" s="238"/>
      <c r="D86" s="234"/>
      <c r="E86" s="238"/>
      <c r="F86" s="53"/>
      <c r="G86" s="239"/>
      <c r="H86" s="217"/>
      <c r="I86" s="218"/>
      <c r="J86" s="219"/>
    </row>
    <row r="87" spans="1:10" x14ac:dyDescent="0.2">
      <c r="A87" s="30"/>
      <c r="B87" s="237"/>
      <c r="C87" s="238"/>
      <c r="D87" s="234"/>
      <c r="E87" s="238"/>
      <c r="F87" s="53"/>
      <c r="G87" s="239"/>
      <c r="H87" s="217"/>
      <c r="I87" s="218"/>
      <c r="J87" s="219"/>
    </row>
    <row r="88" spans="1:10" x14ac:dyDescent="0.2">
      <c r="A88" s="30"/>
      <c r="B88" s="237"/>
      <c r="C88" s="238"/>
      <c r="D88" s="234"/>
      <c r="E88" s="238"/>
      <c r="F88" s="53"/>
      <c r="G88" s="239"/>
      <c r="H88" s="217"/>
      <c r="I88" s="218"/>
      <c r="J88" s="219"/>
    </row>
    <row r="89" spans="1:10" x14ac:dyDescent="0.2">
      <c r="A89" s="30"/>
      <c r="B89" s="237"/>
      <c r="C89" s="238"/>
      <c r="D89" s="234"/>
      <c r="E89" s="238"/>
      <c r="F89" s="53"/>
      <c r="G89" s="239"/>
      <c r="H89" s="217"/>
      <c r="I89" s="218"/>
      <c r="J89" s="219"/>
    </row>
    <row r="90" spans="1:10" x14ac:dyDescent="0.2">
      <c r="A90" s="30"/>
      <c r="B90" s="237"/>
      <c r="C90" s="238"/>
      <c r="D90" s="234"/>
      <c r="E90" s="238"/>
      <c r="F90" s="53"/>
      <c r="G90" s="239"/>
      <c r="H90" s="217"/>
      <c r="I90" s="218"/>
      <c r="J90" s="219"/>
    </row>
    <row r="91" spans="1:10" x14ac:dyDescent="0.2">
      <c r="A91" s="30"/>
      <c r="B91" s="237"/>
      <c r="C91" s="238"/>
      <c r="D91" s="234"/>
      <c r="E91" s="238"/>
      <c r="F91" s="53"/>
      <c r="G91" s="239"/>
      <c r="H91" s="217"/>
      <c r="I91" s="218"/>
      <c r="J91" s="219"/>
    </row>
    <row r="92" spans="1:10" x14ac:dyDescent="0.2">
      <c r="A92" s="30"/>
      <c r="B92" s="237"/>
      <c r="C92" s="238"/>
      <c r="D92" s="234"/>
      <c r="E92" s="238"/>
      <c r="F92" s="53"/>
      <c r="G92" s="239"/>
      <c r="H92" s="217"/>
      <c r="I92" s="218"/>
      <c r="J92" s="219"/>
    </row>
    <row r="93" spans="1:10" x14ac:dyDescent="0.2">
      <c r="A93" s="30"/>
      <c r="B93" s="237"/>
      <c r="C93" s="238"/>
      <c r="D93" s="234"/>
      <c r="E93" s="238"/>
      <c r="F93" s="53"/>
      <c r="G93" s="239"/>
      <c r="H93" s="217"/>
      <c r="I93" s="218"/>
      <c r="J93" s="219"/>
    </row>
    <row r="94" spans="1:10" x14ac:dyDescent="0.2">
      <c r="A94" s="30"/>
      <c r="B94" s="237"/>
      <c r="C94" s="238"/>
      <c r="D94" s="234"/>
      <c r="E94" s="238"/>
      <c r="F94" s="53"/>
      <c r="G94" s="239"/>
      <c r="H94" s="217"/>
      <c r="I94" s="218"/>
      <c r="J94" s="219"/>
    </row>
    <row r="95" spans="1:10" x14ac:dyDescent="0.2">
      <c r="A95" s="30"/>
      <c r="B95" s="237"/>
      <c r="C95" s="238"/>
      <c r="D95" s="234"/>
      <c r="E95" s="238"/>
      <c r="F95" s="53"/>
      <c r="G95" s="239"/>
      <c r="H95" s="217"/>
      <c r="I95" s="218"/>
      <c r="J95" s="219"/>
    </row>
    <row r="96" spans="1:10" x14ac:dyDescent="0.2">
      <c r="A96" s="30"/>
      <c r="B96" s="237"/>
      <c r="C96" s="238"/>
      <c r="D96" s="234"/>
      <c r="E96" s="238"/>
      <c r="F96" s="53"/>
      <c r="G96" s="239"/>
      <c r="H96" s="217"/>
      <c r="I96" s="218"/>
      <c r="J96" s="219"/>
    </row>
    <row r="97" spans="1:10" x14ac:dyDescent="0.2">
      <c r="A97" s="30"/>
      <c r="B97" s="237"/>
      <c r="C97" s="238"/>
      <c r="D97" s="234"/>
      <c r="E97" s="238"/>
      <c r="F97" s="53"/>
      <c r="G97" s="239"/>
      <c r="H97" s="217"/>
      <c r="I97" s="218"/>
      <c r="J97" s="219"/>
    </row>
    <row r="98" spans="1:10" x14ac:dyDescent="0.2">
      <c r="A98" s="30"/>
      <c r="B98" s="237"/>
      <c r="C98" s="238"/>
      <c r="D98" s="234"/>
      <c r="E98" s="238"/>
      <c r="F98" s="53"/>
      <c r="G98" s="239"/>
      <c r="H98" s="217"/>
      <c r="I98" s="218"/>
      <c r="J98" s="219"/>
    </row>
    <row r="99" spans="1:10" x14ac:dyDescent="0.2">
      <c r="A99" s="30"/>
      <c r="B99" s="237"/>
      <c r="C99" s="238"/>
      <c r="D99" s="234"/>
      <c r="E99" s="238"/>
      <c r="F99" s="53"/>
      <c r="G99" s="239"/>
      <c r="H99" s="217"/>
      <c r="I99" s="218"/>
      <c r="J99" s="219"/>
    </row>
    <row r="100" spans="1:10" s="110" customFormat="1" x14ac:dyDescent="0.2">
      <c r="A100" s="30" t="s">
        <v>4</v>
      </c>
      <c r="B100" s="83"/>
      <c r="C100" s="84"/>
      <c r="D100" s="84"/>
      <c r="E100" s="84"/>
      <c r="F100" s="85"/>
      <c r="G100" s="86"/>
      <c r="H100" s="229"/>
      <c r="I100" s="241"/>
      <c r="J100" s="89"/>
    </row>
    <row r="101" spans="1:10" s="110" customFormat="1" ht="12" x14ac:dyDescent="0.2">
      <c r="A101" s="30" t="s">
        <v>4</v>
      </c>
      <c r="B101" s="90" t="s">
        <v>3857</v>
      </c>
      <c r="C101" s="242"/>
      <c r="D101" s="242"/>
      <c r="E101" s="242"/>
      <c r="F101" s="243"/>
      <c r="G101" s="30"/>
      <c r="H101" s="230"/>
      <c r="I101" s="244"/>
      <c r="J101" s="198">
        <f>SUM(J41:J99)</f>
        <v>11627500</v>
      </c>
    </row>
    <row r="102" spans="1:10" s="110" customFormat="1" x14ac:dyDescent="0.2">
      <c r="A102" s="30" t="s">
        <v>4</v>
      </c>
      <c r="B102" s="96"/>
      <c r="C102" s="97"/>
      <c r="D102" s="97"/>
      <c r="E102" s="97"/>
      <c r="F102" s="98"/>
      <c r="G102" s="99"/>
      <c r="H102" s="231"/>
      <c r="I102" s="245"/>
      <c r="J102" s="102"/>
    </row>
  </sheetData>
  <dataConsolidate link="1"/>
  <phoneticPr fontId="25" type="noConversion"/>
  <dataValidations disablePrompts="1" count="1">
    <dataValidation type="list" showInputMessage="1" showErrorMessage="1" sqref="G38:G43" xr:uid="{3A0B722D-B004-4CFF-9946-3928DB73CA7C}">
      <formula1>"-,No,m,m²,m³,%,Prov Sum,Lump Sum,Sum, Litre, hour, day"</formula1>
    </dataValidation>
  </dataValidations>
  <pageMargins left="0.59055118110236227" right="0.19685039370078741" top="0.59055118110236227" bottom="0.59055118110236227" header="0.19685039370078741" footer="0.19685039370078741"/>
  <pageSetup paperSize="9" firstPageNumber="41" orientation="portrait" cellComments="atEnd" useFirstPageNumber="1" r:id="rId1"/>
  <headerFooter>
    <oddFooter>&amp;RC3-&amp;P</oddFooter>
  </headerFooter>
  <rowBreaks count="1" manualBreakCount="1">
    <brk id="4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44B51-3D35-4B81-9D06-3248AD7423E9}">
  <sheetPr>
    <tabColor rgb="FFFFFF00"/>
  </sheetPr>
  <dimension ref="A1:DI221"/>
  <sheetViews>
    <sheetView view="pageBreakPreview" zoomScaleNormal="75" zoomScaleSheetLayoutView="100" workbookViewId="0">
      <pane ySplit="6" topLeftCell="A7" activePane="bottomLeft" state="frozenSplit"/>
      <selection activeCell="M64" sqref="M64"/>
      <selection pane="bottomLeft" activeCell="M64" sqref="M64"/>
    </sheetView>
  </sheetViews>
  <sheetFormatPr defaultColWidth="9.109375" defaultRowHeight="11.4" x14ac:dyDescent="0.2"/>
  <cols>
    <col min="1" max="1" width="10.44140625" style="113" customWidth="1"/>
    <col min="2" max="2" width="8.33203125" style="135" customWidth="1"/>
    <col min="3" max="3" width="8.6640625" style="135" customWidth="1"/>
    <col min="4" max="4" width="3.33203125" style="135" customWidth="1"/>
    <col min="5" max="5" width="3.33203125" style="114" customWidth="1"/>
    <col min="6" max="6" width="34.6640625" style="115" customWidth="1"/>
    <col min="7" max="7" width="9.6640625" style="112" customWidth="1"/>
    <col min="8" max="8" width="8.6640625" style="112" customWidth="1"/>
    <col min="9" max="9" width="9.6640625" style="136" customWidth="1"/>
    <col min="10" max="10" width="10.6640625" style="136" customWidth="1"/>
    <col min="11" max="11" width="12.6640625" style="136" customWidth="1"/>
    <col min="12" max="12" width="11.6640625" style="136" customWidth="1"/>
    <col min="13" max="13" width="12.6640625" style="136" customWidth="1"/>
    <col min="14" max="113" width="9.109375" style="116"/>
    <col min="114" max="16384" width="9.109375" style="117"/>
  </cols>
  <sheetData>
    <row r="1" spans="1:113" x14ac:dyDescent="0.2">
      <c r="A1" s="127" t="s">
        <v>5</v>
      </c>
    </row>
    <row r="2" spans="1:113" s="108" customFormat="1" ht="12" x14ac:dyDescent="0.2">
      <c r="A2" s="127" t="s">
        <v>5</v>
      </c>
      <c r="B2" s="128" t="s">
        <v>4965</v>
      </c>
      <c r="C2" s="128" t="s">
        <v>521</v>
      </c>
      <c r="D2" s="23"/>
      <c r="E2" s="23"/>
      <c r="F2" s="23"/>
      <c r="G2" s="23" t="s">
        <v>20</v>
      </c>
      <c r="H2" s="24"/>
      <c r="I2" s="24"/>
      <c r="J2" s="25" t="s">
        <v>4379</v>
      </c>
      <c r="K2" s="26">
        <f>SUBTOTAL(9,M$7:M1075)</f>
        <v>0</v>
      </c>
      <c r="L2" s="27"/>
      <c r="M2" s="28" t="str">
        <f>J2</f>
        <v>SCHEDULE A</v>
      </c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</row>
    <row r="3" spans="1:113" s="108" customFormat="1" ht="12" x14ac:dyDescent="0.2">
      <c r="A3" s="127" t="s">
        <v>5</v>
      </c>
      <c r="B3" s="128"/>
      <c r="C3" s="128"/>
      <c r="D3" s="23"/>
      <c r="E3" s="23"/>
      <c r="F3" s="23"/>
      <c r="G3" s="23"/>
      <c r="H3" s="24"/>
      <c r="I3" s="24"/>
      <c r="J3" s="25"/>
      <c r="K3" s="26"/>
      <c r="L3" s="27"/>
      <c r="M3" s="28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</row>
    <row r="4" spans="1:113" s="110" customFormat="1" ht="12" x14ac:dyDescent="0.2">
      <c r="A4" s="30" t="s">
        <v>6</v>
      </c>
      <c r="B4" s="118"/>
      <c r="C4" s="124"/>
      <c r="D4" s="124"/>
      <c r="E4" s="121"/>
      <c r="F4" s="32"/>
      <c r="G4" s="33"/>
      <c r="H4" s="34"/>
      <c r="I4" s="34"/>
      <c r="J4" s="34"/>
      <c r="K4" s="22"/>
      <c r="L4" s="34"/>
      <c r="M4" s="34"/>
      <c r="N4" s="109"/>
    </row>
    <row r="5" spans="1:113" s="110" customFormat="1" ht="12" x14ac:dyDescent="0.2">
      <c r="A5" s="30" t="s">
        <v>6</v>
      </c>
      <c r="B5" s="119" t="s">
        <v>54</v>
      </c>
      <c r="C5" s="125"/>
      <c r="D5" s="125"/>
      <c r="E5" s="122"/>
      <c r="F5" s="35" t="s">
        <v>46</v>
      </c>
      <c r="G5" s="35" t="s">
        <v>47</v>
      </c>
      <c r="H5" s="36" t="s">
        <v>3848</v>
      </c>
      <c r="I5" s="37" t="s">
        <v>49</v>
      </c>
      <c r="J5" s="36" t="s">
        <v>3849</v>
      </c>
      <c r="K5" s="30"/>
      <c r="L5" s="37" t="s">
        <v>49</v>
      </c>
      <c r="M5" s="36" t="s">
        <v>50</v>
      </c>
    </row>
    <row r="6" spans="1:113" s="110" customFormat="1" ht="12" x14ac:dyDescent="0.2">
      <c r="A6" s="30" t="s">
        <v>6</v>
      </c>
      <c r="B6" s="120"/>
      <c r="C6" s="126"/>
      <c r="D6" s="126"/>
      <c r="E6" s="123"/>
      <c r="F6" s="38"/>
      <c r="G6" s="38"/>
      <c r="H6" s="39"/>
      <c r="I6" s="40"/>
      <c r="J6" s="39"/>
      <c r="K6" s="41"/>
      <c r="L6" s="40"/>
      <c r="M6" s="39"/>
    </row>
    <row r="7" spans="1:113" s="110" customFormat="1" ht="12" x14ac:dyDescent="0.2">
      <c r="A7" s="30"/>
      <c r="B7" s="155"/>
      <c r="C7" s="152"/>
      <c r="D7" s="153"/>
      <c r="E7" s="42"/>
      <c r="F7" s="43" t="s">
        <v>521</v>
      </c>
      <c r="G7" s="44"/>
      <c r="H7" s="45"/>
      <c r="I7" s="46"/>
      <c r="J7" s="47"/>
      <c r="K7" s="48"/>
      <c r="L7" s="49"/>
      <c r="M7" s="46"/>
    </row>
    <row r="8" spans="1:113" s="112" customFormat="1" ht="12" x14ac:dyDescent="0.2">
      <c r="A8" s="30" t="s">
        <v>55</v>
      </c>
      <c r="B8" s="150" t="s">
        <v>522</v>
      </c>
      <c r="C8" s="150"/>
      <c r="D8" s="154"/>
      <c r="E8" s="51"/>
      <c r="F8" s="43" t="s">
        <v>3586</v>
      </c>
      <c r="G8" s="54"/>
      <c r="H8" s="55"/>
      <c r="I8" s="56"/>
      <c r="J8" s="57"/>
      <c r="K8" s="58"/>
      <c r="L8" s="56"/>
      <c r="M8" s="56" t="str">
        <f>IF(ISNUMBER(H8),L8*H8,IF(ISNUMBER(J8),J8,IF(J8="RATE ONLY",LOWER("RATE ONLY")," ")))</f>
        <v xml:space="preserve"> 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</row>
    <row r="9" spans="1:113" s="112" customFormat="1" ht="22.8" x14ac:dyDescent="0.2">
      <c r="A9" s="30" t="s">
        <v>56</v>
      </c>
      <c r="B9" s="155"/>
      <c r="C9" s="155" t="s">
        <v>523</v>
      </c>
      <c r="D9" s="154"/>
      <c r="E9" s="51"/>
      <c r="F9" s="31" t="s">
        <v>3728</v>
      </c>
      <c r="G9" s="54"/>
      <c r="H9" s="55"/>
      <c r="I9" s="56"/>
      <c r="J9" s="57"/>
      <c r="K9" s="58"/>
      <c r="L9" s="56"/>
      <c r="M9" s="56" t="str">
        <f>IF(ISNUMBER(H9),L9*H9,IF(ISNUMBER(J9),J9,IF(J9="RATE ONLY",LOWER("RATE ONLY")," ")))</f>
        <v xml:space="preserve"> 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</row>
    <row r="10" spans="1:113" s="112" customFormat="1" x14ac:dyDescent="0.2">
      <c r="A10" s="30" t="s">
        <v>3</v>
      </c>
      <c r="B10" s="50"/>
      <c r="C10" s="50"/>
      <c r="D10" s="52" t="s">
        <v>3850</v>
      </c>
      <c r="E10" s="51"/>
      <c r="F10" s="138" t="s">
        <v>4448</v>
      </c>
      <c r="G10" s="54" t="s">
        <v>2</v>
      </c>
      <c r="H10" s="55"/>
      <c r="I10" s="56"/>
      <c r="J10" s="57"/>
      <c r="K10" s="58"/>
      <c r="L10" s="56"/>
      <c r="M10" s="56" t="str">
        <f t="shared" ref="M10:M36" si="0">IF(ISNUMBER(H10),L10*H10,IF(ISNUMBER(J10),J10,IF(J10="RATE ONLY",LOWER("RATE ONLY")," ")))</f>
        <v xml:space="preserve"> </v>
      </c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</row>
    <row r="11" spans="1:113" s="112" customFormat="1" x14ac:dyDescent="0.2">
      <c r="A11" s="30" t="s">
        <v>3</v>
      </c>
      <c r="B11" s="50"/>
      <c r="C11" s="50"/>
      <c r="D11" s="52" t="s">
        <v>3851</v>
      </c>
      <c r="E11" s="51"/>
      <c r="F11" s="138" t="s">
        <v>4448</v>
      </c>
      <c r="G11" s="54" t="s">
        <v>2</v>
      </c>
      <c r="H11" s="55"/>
      <c r="I11" s="56"/>
      <c r="J11" s="57"/>
      <c r="K11" s="58"/>
      <c r="L11" s="56"/>
      <c r="M11" s="56" t="str">
        <f t="shared" si="0"/>
        <v xml:space="preserve"> </v>
      </c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</row>
    <row r="12" spans="1:113" s="112" customFormat="1" ht="22.8" x14ac:dyDescent="0.2">
      <c r="A12" s="30" t="s">
        <v>56</v>
      </c>
      <c r="B12" s="155"/>
      <c r="C12" s="155" t="s">
        <v>524</v>
      </c>
      <c r="D12" s="154"/>
      <c r="E12" s="51"/>
      <c r="F12" s="31" t="s">
        <v>3728</v>
      </c>
      <c r="G12" s="54"/>
      <c r="H12" s="55"/>
      <c r="I12" s="56"/>
      <c r="J12" s="57"/>
      <c r="K12" s="58"/>
      <c r="L12" s="56"/>
      <c r="M12" s="56" t="str">
        <f>IF(ISNUMBER(H12),L12*H12,IF(ISNUMBER(J12),J12,IF(J12="RATE ONLY",LOWER("RATE ONLY")," ")))</f>
        <v xml:space="preserve"> </v>
      </c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</row>
    <row r="13" spans="1:113" s="112" customFormat="1" x14ac:dyDescent="0.2">
      <c r="A13" s="30" t="s">
        <v>3</v>
      </c>
      <c r="B13" s="50"/>
      <c r="C13" s="50"/>
      <c r="D13" s="52" t="s">
        <v>3850</v>
      </c>
      <c r="E13" s="51"/>
      <c r="F13" s="138" t="s">
        <v>4448</v>
      </c>
      <c r="G13" s="54" t="s">
        <v>2</v>
      </c>
      <c r="H13" s="55"/>
      <c r="I13" s="56"/>
      <c r="J13" s="57"/>
      <c r="K13" s="58"/>
      <c r="L13" s="56"/>
      <c r="M13" s="56" t="str">
        <f t="shared" si="0"/>
        <v xml:space="preserve"> </v>
      </c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</row>
    <row r="14" spans="1:113" s="112" customFormat="1" x14ac:dyDescent="0.2">
      <c r="A14" s="30" t="s">
        <v>3</v>
      </c>
      <c r="B14" s="50"/>
      <c r="C14" s="50"/>
      <c r="D14" s="52" t="s">
        <v>3851</v>
      </c>
      <c r="E14" s="51"/>
      <c r="F14" s="138" t="s">
        <v>4448</v>
      </c>
      <c r="G14" s="54" t="s">
        <v>2</v>
      </c>
      <c r="H14" s="55"/>
      <c r="I14" s="56"/>
      <c r="J14" s="57"/>
      <c r="K14" s="58"/>
      <c r="L14" s="56"/>
      <c r="M14" s="56" t="str">
        <f t="shared" si="0"/>
        <v xml:space="preserve"> </v>
      </c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</row>
    <row r="15" spans="1:113" s="112" customFormat="1" x14ac:dyDescent="0.2">
      <c r="A15" s="30" t="s">
        <v>56</v>
      </c>
      <c r="B15" s="155"/>
      <c r="C15" s="155" t="s">
        <v>525</v>
      </c>
      <c r="D15" s="154"/>
      <c r="E15" s="51"/>
      <c r="F15" s="31" t="s">
        <v>526</v>
      </c>
      <c r="G15" s="54"/>
      <c r="H15" s="55"/>
      <c r="I15" s="56"/>
      <c r="J15" s="57"/>
      <c r="K15" s="58"/>
      <c r="L15" s="56"/>
      <c r="M15" s="56" t="str">
        <f>IF(ISNUMBER(H15),L15*H15,IF(ISNUMBER(J15),J15,IF(J15="RATE ONLY",LOWER("RATE ONLY")," ")))</f>
        <v xml:space="preserve"> </v>
      </c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</row>
    <row r="16" spans="1:113" s="112" customFormat="1" ht="12" x14ac:dyDescent="0.2">
      <c r="A16" s="30" t="s">
        <v>55</v>
      </c>
      <c r="B16" s="150" t="s">
        <v>527</v>
      </c>
      <c r="C16" s="150"/>
      <c r="D16" s="154"/>
      <c r="E16" s="51"/>
      <c r="F16" s="43" t="s">
        <v>3587</v>
      </c>
      <c r="G16" s="54"/>
      <c r="H16" s="55"/>
      <c r="I16" s="56"/>
      <c r="J16" s="57"/>
      <c r="K16" s="58"/>
      <c r="L16" s="56"/>
      <c r="M16" s="56" t="str">
        <f>IF(ISNUMBER(H16),L16*H16,IF(ISNUMBER(J16),J16,IF(J16="RATE ONLY",LOWER("RATE ONLY")," ")))</f>
        <v xml:space="preserve"> 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</row>
    <row r="17" spans="1:113" s="112" customFormat="1" ht="22.8" x14ac:dyDescent="0.2">
      <c r="A17" s="30" t="s">
        <v>56</v>
      </c>
      <c r="B17" s="155"/>
      <c r="C17" s="155" t="s">
        <v>528</v>
      </c>
      <c r="D17" s="154"/>
      <c r="E17" s="51"/>
      <c r="F17" s="31" t="s">
        <v>3729</v>
      </c>
      <c r="G17" s="54"/>
      <c r="H17" s="55"/>
      <c r="I17" s="56"/>
      <c r="J17" s="57"/>
      <c r="K17" s="58"/>
      <c r="L17" s="56"/>
      <c r="M17" s="56" t="str">
        <f>IF(ISNUMBER(H17),L17*H17,IF(ISNUMBER(J17),J17,IF(J17="RATE ONLY",LOWER("RATE ONLY")," ")))</f>
        <v xml:space="preserve"> </v>
      </c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</row>
    <row r="18" spans="1:113" s="112" customFormat="1" x14ac:dyDescent="0.2">
      <c r="A18" s="30" t="s">
        <v>3</v>
      </c>
      <c r="B18" s="50"/>
      <c r="C18" s="50"/>
      <c r="D18" s="52" t="s">
        <v>3850</v>
      </c>
      <c r="E18" s="51"/>
      <c r="F18" s="53" t="s">
        <v>4966</v>
      </c>
      <c r="G18" s="54" t="s">
        <v>99</v>
      </c>
      <c r="H18" s="55"/>
      <c r="I18" s="56"/>
      <c r="J18" s="57"/>
      <c r="K18" s="58"/>
      <c r="L18" s="56"/>
      <c r="M18" s="56" t="str">
        <f t="shared" si="0"/>
        <v xml:space="preserve"> 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</row>
    <row r="19" spans="1:113" s="112" customFormat="1" x14ac:dyDescent="0.2">
      <c r="A19" s="30" t="s">
        <v>3</v>
      </c>
      <c r="B19" s="50"/>
      <c r="C19" s="50"/>
      <c r="D19" s="52" t="s">
        <v>3851</v>
      </c>
      <c r="E19" s="51"/>
      <c r="F19" s="53" t="s">
        <v>4966</v>
      </c>
      <c r="G19" s="54" t="s">
        <v>99</v>
      </c>
      <c r="H19" s="55"/>
      <c r="I19" s="56"/>
      <c r="J19" s="57"/>
      <c r="K19" s="58"/>
      <c r="L19" s="56"/>
      <c r="M19" s="56" t="str">
        <f t="shared" si="0"/>
        <v xml:space="preserve"> 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</row>
    <row r="20" spans="1:113" s="112" customFormat="1" ht="22.8" x14ac:dyDescent="0.2">
      <c r="A20" s="30" t="s">
        <v>56</v>
      </c>
      <c r="B20" s="155"/>
      <c r="C20" s="155" t="s">
        <v>529</v>
      </c>
      <c r="D20" s="154"/>
      <c r="E20" s="51"/>
      <c r="F20" s="31" t="s">
        <v>3729</v>
      </c>
      <c r="G20" s="54"/>
      <c r="H20" s="55"/>
      <c r="I20" s="56"/>
      <c r="J20" s="57"/>
      <c r="K20" s="58"/>
      <c r="L20" s="56"/>
      <c r="M20" s="56" t="str">
        <f>IF(ISNUMBER(H20),L20*H20,IF(ISNUMBER(J20),J20,IF(J20="RATE ONLY",LOWER("RATE ONLY")," ")))</f>
        <v xml:space="preserve"> 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</row>
    <row r="21" spans="1:113" s="112" customFormat="1" x14ac:dyDescent="0.2">
      <c r="A21" s="30" t="s">
        <v>3</v>
      </c>
      <c r="B21" s="50"/>
      <c r="C21" s="50"/>
      <c r="D21" s="52" t="s">
        <v>3850</v>
      </c>
      <c r="E21" s="51"/>
      <c r="F21" s="53" t="s">
        <v>4448</v>
      </c>
      <c r="G21" s="54" t="s">
        <v>99</v>
      </c>
      <c r="H21" s="55"/>
      <c r="I21" s="56"/>
      <c r="J21" s="57"/>
      <c r="K21" s="58"/>
      <c r="L21" s="56"/>
      <c r="M21" s="56" t="str">
        <f t="shared" si="0"/>
        <v xml:space="preserve"> </v>
      </c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</row>
    <row r="22" spans="1:113" s="112" customFormat="1" x14ac:dyDescent="0.2">
      <c r="A22" s="30" t="s">
        <v>3</v>
      </c>
      <c r="B22" s="50"/>
      <c r="C22" s="50"/>
      <c r="D22" s="52" t="s">
        <v>3851</v>
      </c>
      <c r="E22" s="51"/>
      <c r="F22" s="53" t="s">
        <v>4448</v>
      </c>
      <c r="G22" s="54" t="s">
        <v>99</v>
      </c>
      <c r="H22" s="55"/>
      <c r="I22" s="56"/>
      <c r="J22" s="57"/>
      <c r="K22" s="58"/>
      <c r="L22" s="56"/>
      <c r="M22" s="56" t="str">
        <f t="shared" si="0"/>
        <v xml:space="preserve"> </v>
      </c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</row>
    <row r="23" spans="1:113" s="112" customFormat="1" x14ac:dyDescent="0.2">
      <c r="A23" s="30" t="s">
        <v>56</v>
      </c>
      <c r="B23" s="155"/>
      <c r="C23" s="155" t="s">
        <v>530</v>
      </c>
      <c r="D23" s="154"/>
      <c r="E23" s="51"/>
      <c r="F23" s="31" t="s">
        <v>526</v>
      </c>
      <c r="G23" s="54"/>
      <c r="H23" s="55"/>
      <c r="I23" s="56"/>
      <c r="J23" s="57"/>
      <c r="K23" s="58"/>
      <c r="L23" s="56"/>
      <c r="M23" s="56" t="str">
        <f>IF(ISNUMBER(H23),L23*H23,IF(ISNUMBER(J23),J23,IF(J23="RATE ONLY",LOWER("RATE ONLY")," ")))</f>
        <v xml:space="preserve"> </v>
      </c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</row>
    <row r="24" spans="1:113" s="112" customFormat="1" ht="36" x14ac:dyDescent="0.2">
      <c r="A24" s="30" t="s">
        <v>55</v>
      </c>
      <c r="B24" s="150" t="s">
        <v>531</v>
      </c>
      <c r="C24" s="150"/>
      <c r="D24" s="154"/>
      <c r="E24" s="51"/>
      <c r="F24" s="43" t="s">
        <v>3588</v>
      </c>
      <c r="G24" s="54"/>
      <c r="H24" s="55"/>
      <c r="I24" s="56"/>
      <c r="J24" s="57"/>
      <c r="K24" s="58"/>
      <c r="L24" s="56"/>
      <c r="M24" s="56" t="str">
        <f>IF(ISNUMBER(H24),L24*H24,IF(ISNUMBER(J24),J24,IF(J24="RATE ONLY",LOWER("RATE ONLY")," ")))</f>
        <v xml:space="preserve"> </v>
      </c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</row>
    <row r="25" spans="1:113" s="112" customFormat="1" x14ac:dyDescent="0.2">
      <c r="A25" s="30" t="s">
        <v>56</v>
      </c>
      <c r="B25" s="155"/>
      <c r="C25" s="155" t="s">
        <v>532</v>
      </c>
      <c r="D25" s="154"/>
      <c r="E25" s="51"/>
      <c r="F25" s="31" t="s">
        <v>3589</v>
      </c>
      <c r="G25" s="54"/>
      <c r="H25" s="55"/>
      <c r="I25" s="56"/>
      <c r="J25" s="57"/>
      <c r="K25" s="58"/>
      <c r="L25" s="56"/>
      <c r="M25" s="56" t="str">
        <f>IF(ISNUMBER(H25),L25*H25,IF(ISNUMBER(J25),J25,IF(J25="RATE ONLY",LOWER("RATE ONLY")," ")))</f>
        <v xml:space="preserve"> </v>
      </c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</row>
    <row r="26" spans="1:113" s="112" customFormat="1" x14ac:dyDescent="0.2">
      <c r="A26" s="30" t="s">
        <v>3</v>
      </c>
      <c r="B26" s="50"/>
      <c r="C26" s="50"/>
      <c r="D26" s="52" t="s">
        <v>3850</v>
      </c>
      <c r="E26" s="51"/>
      <c r="F26" s="53" t="s">
        <v>4434</v>
      </c>
      <c r="G26" s="54" t="s">
        <v>8</v>
      </c>
      <c r="H26" s="55"/>
      <c r="I26" s="56"/>
      <c r="J26" s="57"/>
      <c r="K26" s="58"/>
      <c r="L26" s="56"/>
      <c r="M26" s="56" t="str">
        <f t="shared" si="0"/>
        <v xml:space="preserve"> </v>
      </c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</row>
    <row r="27" spans="1:113" s="112" customFormat="1" x14ac:dyDescent="0.2">
      <c r="A27" s="30" t="s">
        <v>3</v>
      </c>
      <c r="B27" s="50"/>
      <c r="C27" s="50"/>
      <c r="D27" s="52" t="s">
        <v>3851</v>
      </c>
      <c r="E27" s="51"/>
      <c r="F27" s="53" t="s">
        <v>4435</v>
      </c>
      <c r="G27" s="54" t="s">
        <v>8</v>
      </c>
      <c r="H27" s="55"/>
      <c r="I27" s="56"/>
      <c r="J27" s="57"/>
      <c r="K27" s="58"/>
      <c r="L27" s="56"/>
      <c r="M27" s="56" t="str">
        <f t="shared" si="0"/>
        <v xml:space="preserve"> </v>
      </c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</row>
    <row r="28" spans="1:113" s="112" customFormat="1" x14ac:dyDescent="0.2">
      <c r="A28" s="30" t="s">
        <v>3</v>
      </c>
      <c r="B28" s="50"/>
      <c r="C28" s="50"/>
      <c r="D28" s="52" t="s">
        <v>3852</v>
      </c>
      <c r="E28" s="51"/>
      <c r="F28" s="53" t="s">
        <v>4436</v>
      </c>
      <c r="G28" s="54" t="s">
        <v>8</v>
      </c>
      <c r="H28" s="55"/>
      <c r="I28" s="56"/>
      <c r="J28" s="57"/>
      <c r="K28" s="58"/>
      <c r="L28" s="56"/>
      <c r="M28" s="56" t="str">
        <f t="shared" si="0"/>
        <v xml:space="preserve"> 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</row>
    <row r="29" spans="1:113" s="112" customFormat="1" x14ac:dyDescent="0.2">
      <c r="A29" s="30" t="s">
        <v>3</v>
      </c>
      <c r="B29" s="50"/>
      <c r="C29" s="50"/>
      <c r="D29" s="52" t="s">
        <v>3853</v>
      </c>
      <c r="E29" s="51"/>
      <c r="F29" s="53" t="s">
        <v>4437</v>
      </c>
      <c r="G29" s="54" t="s">
        <v>8</v>
      </c>
      <c r="H29" s="55"/>
      <c r="I29" s="56"/>
      <c r="J29" s="57"/>
      <c r="K29" s="58"/>
      <c r="L29" s="56"/>
      <c r="M29" s="56" t="str">
        <f t="shared" si="0"/>
        <v xml:space="preserve"> 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</row>
    <row r="30" spans="1:113" s="112" customFormat="1" x14ac:dyDescent="0.2">
      <c r="A30" s="30" t="s">
        <v>3</v>
      </c>
      <c r="B30" s="50"/>
      <c r="C30" s="50"/>
      <c r="D30" s="52" t="s">
        <v>3854</v>
      </c>
      <c r="E30" s="51"/>
      <c r="F30" s="53" t="s">
        <v>4967</v>
      </c>
      <c r="G30" s="54" t="s">
        <v>8</v>
      </c>
      <c r="H30" s="55"/>
      <c r="I30" s="56"/>
      <c r="J30" s="57"/>
      <c r="K30" s="58"/>
      <c r="L30" s="56"/>
      <c r="M30" s="56" t="str">
        <f t="shared" si="0"/>
        <v xml:space="preserve"> </v>
      </c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13" s="112" customFormat="1" x14ac:dyDescent="0.2">
      <c r="A31" s="30" t="s">
        <v>56</v>
      </c>
      <c r="B31" s="155"/>
      <c r="C31" s="155" t="s">
        <v>533</v>
      </c>
      <c r="D31" s="154"/>
      <c r="E31" s="51"/>
      <c r="F31" s="31" t="s">
        <v>3590</v>
      </c>
      <c r="G31" s="54"/>
      <c r="H31" s="55"/>
      <c r="I31" s="56"/>
      <c r="J31" s="57"/>
      <c r="K31" s="58"/>
      <c r="L31" s="56"/>
      <c r="M31" s="56" t="str">
        <f>IF(ISNUMBER(H31),L31*H31,IF(ISNUMBER(J31),J31,IF(J31="RATE ONLY",LOWER("RATE ONLY")," ")))</f>
        <v xml:space="preserve"> </v>
      </c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13" s="112" customFormat="1" x14ac:dyDescent="0.2">
      <c r="A32" s="30" t="s">
        <v>3</v>
      </c>
      <c r="B32" s="50"/>
      <c r="C32" s="50"/>
      <c r="D32" s="52" t="s">
        <v>3850</v>
      </c>
      <c r="E32" s="51"/>
      <c r="F32" s="53" t="s">
        <v>4434</v>
      </c>
      <c r="G32" s="54" t="s">
        <v>8</v>
      </c>
      <c r="H32" s="55"/>
      <c r="I32" s="56"/>
      <c r="J32" s="57"/>
      <c r="K32" s="58"/>
      <c r="L32" s="56"/>
      <c r="M32" s="56" t="str">
        <f t="shared" si="0"/>
        <v xml:space="preserve"> 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</row>
    <row r="33" spans="1:113" s="112" customFormat="1" x14ac:dyDescent="0.2">
      <c r="A33" s="30" t="s">
        <v>3</v>
      </c>
      <c r="B33" s="50"/>
      <c r="C33" s="50"/>
      <c r="D33" s="52" t="s">
        <v>3851</v>
      </c>
      <c r="E33" s="51"/>
      <c r="F33" s="53" t="s">
        <v>4435</v>
      </c>
      <c r="G33" s="54" t="s">
        <v>8</v>
      </c>
      <c r="H33" s="55"/>
      <c r="I33" s="56"/>
      <c r="J33" s="57"/>
      <c r="K33" s="58"/>
      <c r="L33" s="56"/>
      <c r="M33" s="56" t="str">
        <f t="shared" si="0"/>
        <v xml:space="preserve"> 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</row>
    <row r="34" spans="1:113" s="112" customFormat="1" x14ac:dyDescent="0.2">
      <c r="A34" s="30" t="s">
        <v>3</v>
      </c>
      <c r="B34" s="50"/>
      <c r="C34" s="50"/>
      <c r="D34" s="52" t="s">
        <v>3852</v>
      </c>
      <c r="E34" s="51"/>
      <c r="F34" s="53" t="s">
        <v>4436</v>
      </c>
      <c r="G34" s="54" t="s">
        <v>8</v>
      </c>
      <c r="H34" s="55"/>
      <c r="I34" s="56"/>
      <c r="J34" s="57"/>
      <c r="K34" s="58"/>
      <c r="L34" s="56"/>
      <c r="M34" s="56" t="str">
        <f t="shared" si="0"/>
        <v xml:space="preserve"> 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</row>
    <row r="35" spans="1:113" s="112" customFormat="1" x14ac:dyDescent="0.2">
      <c r="A35" s="30" t="s">
        <v>3</v>
      </c>
      <c r="B35" s="50"/>
      <c r="C35" s="50"/>
      <c r="D35" s="52" t="s">
        <v>3853</v>
      </c>
      <c r="E35" s="51"/>
      <c r="F35" s="53" t="s">
        <v>4437</v>
      </c>
      <c r="G35" s="54" t="s">
        <v>8</v>
      </c>
      <c r="H35" s="55"/>
      <c r="I35" s="56"/>
      <c r="J35" s="57"/>
      <c r="K35" s="58"/>
      <c r="L35" s="56"/>
      <c r="M35" s="56" t="str">
        <f t="shared" si="0"/>
        <v xml:space="preserve"> </v>
      </c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</row>
    <row r="36" spans="1:113" s="112" customFormat="1" x14ac:dyDescent="0.2">
      <c r="A36" s="30" t="s">
        <v>3</v>
      </c>
      <c r="B36" s="50"/>
      <c r="C36" s="50"/>
      <c r="D36" s="52" t="s">
        <v>3854</v>
      </c>
      <c r="E36" s="51"/>
      <c r="F36" s="53" t="s">
        <v>4967</v>
      </c>
      <c r="G36" s="54" t="s">
        <v>8</v>
      </c>
      <c r="H36" s="55"/>
      <c r="I36" s="56"/>
      <c r="J36" s="57"/>
      <c r="K36" s="58"/>
      <c r="L36" s="56"/>
      <c r="M36" s="56" t="str">
        <f t="shared" si="0"/>
        <v xml:space="preserve"> </v>
      </c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</row>
    <row r="37" spans="1:113" s="112" customFormat="1" ht="34.200000000000003" x14ac:dyDescent="0.2">
      <c r="A37" s="30" t="s">
        <v>56</v>
      </c>
      <c r="B37" s="155"/>
      <c r="C37" s="155" t="s">
        <v>534</v>
      </c>
      <c r="D37" s="154"/>
      <c r="E37" s="51"/>
      <c r="F37" s="31" t="s">
        <v>3627</v>
      </c>
      <c r="G37" s="54" t="s">
        <v>8</v>
      </c>
      <c r="H37" s="55"/>
      <c r="I37" s="56"/>
      <c r="J37" s="57"/>
      <c r="K37" s="58"/>
      <c r="L37" s="56"/>
      <c r="M37" s="56" t="str">
        <f t="shared" ref="M37:M42" si="1">IF(ISNUMBER(H37),L37*H37,IF(ISNUMBER(J37),J37,IF(J37="RATE ONLY",LOWER("RATE ONLY")," ")))</f>
        <v xml:space="preserve"> </v>
      </c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</row>
    <row r="38" spans="1:113" s="112" customFormat="1" ht="24" x14ac:dyDescent="0.2">
      <c r="A38" s="30" t="s">
        <v>55</v>
      </c>
      <c r="B38" s="150" t="s">
        <v>535</v>
      </c>
      <c r="C38" s="150"/>
      <c r="D38" s="154"/>
      <c r="E38" s="51"/>
      <c r="F38" s="43" t="s">
        <v>3591</v>
      </c>
      <c r="G38" s="54"/>
      <c r="H38" s="55"/>
      <c r="I38" s="56"/>
      <c r="J38" s="57"/>
      <c r="K38" s="58"/>
      <c r="L38" s="56"/>
      <c r="M38" s="56" t="str">
        <f t="shared" si="1"/>
        <v xml:space="preserve"> </v>
      </c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</row>
    <row r="39" spans="1:113" s="112" customFormat="1" ht="22.8" x14ac:dyDescent="0.2">
      <c r="A39" s="30" t="s">
        <v>3</v>
      </c>
      <c r="B39" s="155"/>
      <c r="C39" s="155" t="s">
        <v>536</v>
      </c>
      <c r="D39" s="154"/>
      <c r="E39" s="51"/>
      <c r="F39" s="31" t="s">
        <v>4320</v>
      </c>
      <c r="G39" s="54" t="s">
        <v>8</v>
      </c>
      <c r="H39" s="55"/>
      <c r="I39" s="56"/>
      <c r="J39" s="57"/>
      <c r="K39" s="58"/>
      <c r="L39" s="56"/>
      <c r="M39" s="56" t="str">
        <f t="shared" si="1"/>
        <v xml:space="preserve"> </v>
      </c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</row>
    <row r="40" spans="1:113" s="112" customFormat="1" ht="22.8" x14ac:dyDescent="0.2">
      <c r="A40" s="30" t="s">
        <v>3</v>
      </c>
      <c r="B40" s="155"/>
      <c r="C40" s="155" t="s">
        <v>537</v>
      </c>
      <c r="D40" s="154"/>
      <c r="E40" s="51"/>
      <c r="F40" s="31" t="s">
        <v>4321</v>
      </c>
      <c r="G40" s="54" t="s">
        <v>8</v>
      </c>
      <c r="H40" s="55"/>
      <c r="I40" s="56"/>
      <c r="J40" s="57"/>
      <c r="K40" s="58"/>
      <c r="L40" s="56"/>
      <c r="M40" s="56" t="str">
        <f t="shared" si="1"/>
        <v xml:space="preserve"> </v>
      </c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</row>
    <row r="41" spans="1:113" s="112" customFormat="1" ht="24" x14ac:dyDescent="0.2">
      <c r="A41" s="30" t="s">
        <v>55</v>
      </c>
      <c r="B41" s="150" t="s">
        <v>538</v>
      </c>
      <c r="C41" s="150"/>
      <c r="D41" s="154"/>
      <c r="E41" s="51"/>
      <c r="F41" s="43" t="s">
        <v>3592</v>
      </c>
      <c r="G41" s="54"/>
      <c r="H41" s="55"/>
      <c r="I41" s="56"/>
      <c r="J41" s="57"/>
      <c r="K41" s="58"/>
      <c r="L41" s="56"/>
      <c r="M41" s="56" t="str">
        <f t="shared" si="1"/>
        <v xml:space="preserve"> </v>
      </c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</row>
    <row r="42" spans="1:113" s="112" customFormat="1" ht="22.8" x14ac:dyDescent="0.2">
      <c r="A42" s="30" t="s">
        <v>56</v>
      </c>
      <c r="B42" s="155"/>
      <c r="C42" s="155" t="s">
        <v>539</v>
      </c>
      <c r="D42" s="154"/>
      <c r="E42" s="51"/>
      <c r="F42" s="31" t="s">
        <v>4322</v>
      </c>
      <c r="G42" s="54"/>
      <c r="H42" s="55"/>
      <c r="I42" s="56"/>
      <c r="J42" s="57"/>
      <c r="K42" s="58"/>
      <c r="L42" s="56"/>
      <c r="M42" s="56" t="str">
        <f t="shared" si="1"/>
        <v xml:space="preserve"> </v>
      </c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</row>
    <row r="43" spans="1:113" s="112" customFormat="1" x14ac:dyDescent="0.2">
      <c r="A43" s="30" t="s">
        <v>3</v>
      </c>
      <c r="B43" s="50"/>
      <c r="C43" s="50"/>
      <c r="D43" s="52" t="s">
        <v>3850</v>
      </c>
      <c r="E43" s="51"/>
      <c r="F43" s="138" t="s">
        <v>4968</v>
      </c>
      <c r="G43" s="54" t="s">
        <v>99</v>
      </c>
      <c r="H43" s="55"/>
      <c r="I43" s="56"/>
      <c r="J43" s="57"/>
      <c r="K43" s="58"/>
      <c r="L43" s="56"/>
      <c r="M43" s="56" t="str">
        <f t="shared" ref="M43:M56" si="2">IF(ISNUMBER(H43),L43*H43,IF(ISNUMBER(J43),J43,IF(J43="RATE ONLY",LOWER("RATE ONLY")," ")))</f>
        <v xml:space="preserve"> </v>
      </c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</row>
    <row r="44" spans="1:113" s="112" customFormat="1" x14ac:dyDescent="0.2">
      <c r="A44" s="30" t="s">
        <v>3</v>
      </c>
      <c r="B44" s="50"/>
      <c r="C44" s="50"/>
      <c r="D44" s="52" t="s">
        <v>3851</v>
      </c>
      <c r="E44" s="51"/>
      <c r="F44" s="138" t="s">
        <v>4968</v>
      </c>
      <c r="G44" s="54" t="s">
        <v>99</v>
      </c>
      <c r="H44" s="55"/>
      <c r="I44" s="56"/>
      <c r="J44" s="57"/>
      <c r="K44" s="58"/>
      <c r="L44" s="56"/>
      <c r="M44" s="56" t="str">
        <f t="shared" si="2"/>
        <v xml:space="preserve"> </v>
      </c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</row>
    <row r="45" spans="1:113" s="112" customFormat="1" ht="34.200000000000003" x14ac:dyDescent="0.2">
      <c r="A45" s="30" t="s">
        <v>56</v>
      </c>
      <c r="B45" s="155"/>
      <c r="C45" s="155" t="s">
        <v>540</v>
      </c>
      <c r="D45" s="154"/>
      <c r="E45" s="51"/>
      <c r="F45" s="31" t="s">
        <v>4325</v>
      </c>
      <c r="G45" s="54"/>
      <c r="H45" s="55"/>
      <c r="I45" s="56"/>
      <c r="J45" s="57"/>
      <c r="K45" s="58"/>
      <c r="L45" s="56"/>
      <c r="M45" s="56" t="str">
        <f t="shared" si="2"/>
        <v xml:space="preserve"> </v>
      </c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</row>
    <row r="46" spans="1:113" s="112" customFormat="1" x14ac:dyDescent="0.2">
      <c r="A46" s="30" t="s">
        <v>3</v>
      </c>
      <c r="B46" s="50"/>
      <c r="C46" s="50"/>
      <c r="D46" s="52" t="s">
        <v>3850</v>
      </c>
      <c r="E46" s="51"/>
      <c r="F46" s="138" t="s">
        <v>4968</v>
      </c>
      <c r="G46" s="54" t="s">
        <v>99</v>
      </c>
      <c r="H46" s="55"/>
      <c r="I46" s="56"/>
      <c r="J46" s="57"/>
      <c r="K46" s="58"/>
      <c r="L46" s="56"/>
      <c r="M46" s="56" t="str">
        <f t="shared" si="2"/>
        <v xml:space="preserve"> </v>
      </c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</row>
    <row r="47" spans="1:113" s="112" customFormat="1" x14ac:dyDescent="0.2">
      <c r="A47" s="30" t="s">
        <v>3</v>
      </c>
      <c r="B47" s="50"/>
      <c r="C47" s="50"/>
      <c r="D47" s="52" t="s">
        <v>3851</v>
      </c>
      <c r="E47" s="51"/>
      <c r="F47" s="138" t="s">
        <v>4968</v>
      </c>
      <c r="G47" s="54" t="s">
        <v>99</v>
      </c>
      <c r="H47" s="55"/>
      <c r="I47" s="56"/>
      <c r="J47" s="57"/>
      <c r="K47" s="58"/>
      <c r="L47" s="56"/>
      <c r="M47" s="56" t="str">
        <f t="shared" si="2"/>
        <v xml:space="preserve"> </v>
      </c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</row>
    <row r="48" spans="1:113" s="112" customFormat="1" ht="22.8" x14ac:dyDescent="0.2">
      <c r="A48" s="30" t="s">
        <v>56</v>
      </c>
      <c r="B48" s="155"/>
      <c r="C48" s="155" t="s">
        <v>541</v>
      </c>
      <c r="D48" s="154"/>
      <c r="E48" s="51"/>
      <c r="F48" s="31" t="s">
        <v>4326</v>
      </c>
      <c r="G48" s="54"/>
      <c r="H48" s="55"/>
      <c r="I48" s="56"/>
      <c r="J48" s="57"/>
      <c r="K48" s="58"/>
      <c r="L48" s="56"/>
      <c r="M48" s="56" t="str">
        <f t="shared" si="2"/>
        <v xml:space="preserve"> </v>
      </c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</row>
    <row r="49" spans="1:113" s="112" customFormat="1" x14ac:dyDescent="0.2">
      <c r="A49" s="30" t="s">
        <v>3</v>
      </c>
      <c r="B49" s="50"/>
      <c r="C49" s="50"/>
      <c r="D49" s="52" t="s">
        <v>3850</v>
      </c>
      <c r="E49" s="51"/>
      <c r="F49" s="138" t="s">
        <v>4968</v>
      </c>
      <c r="G49" s="54" t="s">
        <v>99</v>
      </c>
      <c r="H49" s="55"/>
      <c r="I49" s="56"/>
      <c r="J49" s="57"/>
      <c r="K49" s="58"/>
      <c r="L49" s="56"/>
      <c r="M49" s="56" t="str">
        <f t="shared" si="2"/>
        <v xml:space="preserve"> </v>
      </c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</row>
    <row r="50" spans="1:113" s="112" customFormat="1" x14ac:dyDescent="0.2">
      <c r="A50" s="30" t="s">
        <v>3</v>
      </c>
      <c r="B50" s="50"/>
      <c r="C50" s="50"/>
      <c r="D50" s="52" t="s">
        <v>3851</v>
      </c>
      <c r="E50" s="51"/>
      <c r="F50" s="138" t="s">
        <v>4968</v>
      </c>
      <c r="G50" s="54" t="s">
        <v>99</v>
      </c>
      <c r="H50" s="55"/>
      <c r="I50" s="56"/>
      <c r="J50" s="57"/>
      <c r="K50" s="58"/>
      <c r="L50" s="56"/>
      <c r="M50" s="56" t="str">
        <f t="shared" si="2"/>
        <v xml:space="preserve"> </v>
      </c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</row>
    <row r="51" spans="1:113" s="112" customFormat="1" ht="22.8" x14ac:dyDescent="0.2">
      <c r="A51" s="30" t="s">
        <v>56</v>
      </c>
      <c r="B51" s="155"/>
      <c r="C51" s="155" t="s">
        <v>542</v>
      </c>
      <c r="D51" s="154"/>
      <c r="E51" s="51"/>
      <c r="F51" s="31" t="s">
        <v>4327</v>
      </c>
      <c r="G51" s="54"/>
      <c r="H51" s="55"/>
      <c r="I51" s="56"/>
      <c r="J51" s="57"/>
      <c r="K51" s="58"/>
      <c r="L51" s="56"/>
      <c r="M51" s="56" t="str">
        <f t="shared" si="2"/>
        <v xml:space="preserve"> </v>
      </c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</row>
    <row r="52" spans="1:113" s="112" customFormat="1" x14ac:dyDescent="0.2">
      <c r="A52" s="30" t="s">
        <v>3</v>
      </c>
      <c r="B52" s="50"/>
      <c r="C52" s="50"/>
      <c r="D52" s="52" t="s">
        <v>3850</v>
      </c>
      <c r="E52" s="51"/>
      <c r="F52" s="138" t="s">
        <v>4969</v>
      </c>
      <c r="G52" s="54" t="s">
        <v>99</v>
      </c>
      <c r="H52" s="55"/>
      <c r="I52" s="56"/>
      <c r="J52" s="57"/>
      <c r="K52" s="58"/>
      <c r="L52" s="56"/>
      <c r="M52" s="56" t="str">
        <f t="shared" si="2"/>
        <v xml:space="preserve"> </v>
      </c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</row>
    <row r="53" spans="1:113" s="112" customFormat="1" x14ac:dyDescent="0.2">
      <c r="A53" s="30" t="s">
        <v>3</v>
      </c>
      <c r="B53" s="50"/>
      <c r="C53" s="50"/>
      <c r="D53" s="52" t="s">
        <v>3851</v>
      </c>
      <c r="E53" s="51"/>
      <c r="F53" s="138" t="s">
        <v>4969</v>
      </c>
      <c r="G53" s="54" t="s">
        <v>99</v>
      </c>
      <c r="H53" s="55"/>
      <c r="I53" s="56"/>
      <c r="J53" s="57"/>
      <c r="K53" s="58"/>
      <c r="L53" s="56"/>
      <c r="M53" s="56" t="str">
        <f t="shared" si="2"/>
        <v xml:space="preserve"> </v>
      </c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</row>
    <row r="54" spans="1:113" s="112" customFormat="1" ht="22.8" x14ac:dyDescent="0.2">
      <c r="A54" s="30" t="s">
        <v>56</v>
      </c>
      <c r="B54" s="155"/>
      <c r="C54" s="155" t="s">
        <v>543</v>
      </c>
      <c r="D54" s="154"/>
      <c r="E54" s="51"/>
      <c r="F54" s="31" t="s">
        <v>4328</v>
      </c>
      <c r="G54" s="54"/>
      <c r="H54" s="55"/>
      <c r="I54" s="56"/>
      <c r="J54" s="57"/>
      <c r="K54" s="58"/>
      <c r="L54" s="56"/>
      <c r="M54" s="56" t="str">
        <f t="shared" si="2"/>
        <v xml:space="preserve"> </v>
      </c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</row>
    <row r="55" spans="1:113" s="112" customFormat="1" x14ac:dyDescent="0.2">
      <c r="A55" s="30" t="s">
        <v>3</v>
      </c>
      <c r="B55" s="50"/>
      <c r="C55" s="50"/>
      <c r="D55" s="52" t="s">
        <v>3850</v>
      </c>
      <c r="E55" s="51"/>
      <c r="F55" s="138" t="s">
        <v>4968</v>
      </c>
      <c r="G55" s="54" t="s">
        <v>99</v>
      </c>
      <c r="H55" s="55"/>
      <c r="I55" s="56"/>
      <c r="J55" s="57"/>
      <c r="K55" s="58"/>
      <c r="L55" s="56"/>
      <c r="M55" s="56" t="str">
        <f t="shared" si="2"/>
        <v xml:space="preserve"> </v>
      </c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</row>
    <row r="56" spans="1:113" s="112" customFormat="1" x14ac:dyDescent="0.2">
      <c r="A56" s="30" t="s">
        <v>3</v>
      </c>
      <c r="B56" s="50"/>
      <c r="C56" s="50"/>
      <c r="D56" s="52" t="s">
        <v>3851</v>
      </c>
      <c r="E56" s="51"/>
      <c r="F56" s="138" t="s">
        <v>4968</v>
      </c>
      <c r="G56" s="54" t="s">
        <v>99</v>
      </c>
      <c r="H56" s="55"/>
      <c r="I56" s="56"/>
      <c r="J56" s="57"/>
      <c r="K56" s="58"/>
      <c r="L56" s="56"/>
      <c r="M56" s="56" t="str">
        <f t="shared" si="2"/>
        <v xml:space="preserve"> </v>
      </c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</row>
    <row r="57" spans="1:113" s="112" customFormat="1" ht="36" x14ac:dyDescent="0.2">
      <c r="A57" s="30" t="s">
        <v>55</v>
      </c>
      <c r="B57" s="150" t="s">
        <v>544</v>
      </c>
      <c r="C57" s="150"/>
      <c r="D57" s="154"/>
      <c r="E57" s="51"/>
      <c r="F57" s="43" t="s">
        <v>3593</v>
      </c>
      <c r="G57" s="54"/>
      <c r="H57" s="55"/>
      <c r="I57" s="56"/>
      <c r="J57" s="57"/>
      <c r="K57" s="58"/>
      <c r="L57" s="56"/>
      <c r="M57" s="56" t="str">
        <f t="shared" ref="M57:M67" si="3">IF(ISNUMBER(H57),L57*H57,IF(ISNUMBER(J57),J57,IF(J57="RATE ONLY",LOWER("RATE ONLY")," ")))</f>
        <v xml:space="preserve"> </v>
      </c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</row>
    <row r="58" spans="1:113" s="112" customFormat="1" ht="22.8" x14ac:dyDescent="0.2">
      <c r="A58" s="30" t="s">
        <v>3</v>
      </c>
      <c r="B58" s="155"/>
      <c r="C58" s="155" t="s">
        <v>545</v>
      </c>
      <c r="D58" s="154"/>
      <c r="E58" s="51"/>
      <c r="F58" s="31" t="s">
        <v>513</v>
      </c>
      <c r="G58" s="54" t="s">
        <v>99</v>
      </c>
      <c r="H58" s="55"/>
      <c r="I58" s="56"/>
      <c r="J58" s="57"/>
      <c r="K58" s="58"/>
      <c r="L58" s="56"/>
      <c r="M58" s="56" t="str">
        <f t="shared" si="3"/>
        <v xml:space="preserve"> </v>
      </c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</row>
    <row r="59" spans="1:113" s="112" customFormat="1" ht="22.8" x14ac:dyDescent="0.2">
      <c r="A59" s="30" t="s">
        <v>3</v>
      </c>
      <c r="B59" s="155"/>
      <c r="C59" s="155" t="s">
        <v>546</v>
      </c>
      <c r="D59" s="154"/>
      <c r="E59" s="51"/>
      <c r="F59" s="31" t="s">
        <v>513</v>
      </c>
      <c r="G59" s="54" t="s">
        <v>99</v>
      </c>
      <c r="H59" s="55"/>
      <c r="I59" s="56"/>
      <c r="J59" s="57"/>
      <c r="K59" s="58"/>
      <c r="L59" s="56"/>
      <c r="M59" s="56" t="str">
        <f t="shared" si="3"/>
        <v xml:space="preserve"> </v>
      </c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</row>
    <row r="60" spans="1:113" s="112" customFormat="1" ht="22.8" x14ac:dyDescent="0.2">
      <c r="A60" s="30" t="s">
        <v>3</v>
      </c>
      <c r="B60" s="155"/>
      <c r="C60" s="155" t="s">
        <v>547</v>
      </c>
      <c r="D60" s="154"/>
      <c r="E60" s="51"/>
      <c r="F60" s="31" t="s">
        <v>513</v>
      </c>
      <c r="G60" s="54" t="s">
        <v>99</v>
      </c>
      <c r="H60" s="55"/>
      <c r="I60" s="56"/>
      <c r="J60" s="57"/>
      <c r="K60" s="58"/>
      <c r="L60" s="56"/>
      <c r="M60" s="56" t="str">
        <f t="shared" si="3"/>
        <v xml:space="preserve"> </v>
      </c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</row>
    <row r="61" spans="1:113" s="112" customFormat="1" x14ac:dyDescent="0.2">
      <c r="A61" s="30" t="s">
        <v>3</v>
      </c>
      <c r="B61" s="155"/>
      <c r="C61" s="155" t="s">
        <v>548</v>
      </c>
      <c r="D61" s="154"/>
      <c r="E61" s="51"/>
      <c r="F61" s="31" t="s">
        <v>455</v>
      </c>
      <c r="G61" s="54" t="s">
        <v>99</v>
      </c>
      <c r="H61" s="55"/>
      <c r="I61" s="56"/>
      <c r="J61" s="57"/>
      <c r="K61" s="58"/>
      <c r="L61" s="56"/>
      <c r="M61" s="56" t="str">
        <f t="shared" si="3"/>
        <v xml:space="preserve"> </v>
      </c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</row>
    <row r="62" spans="1:113" s="112" customFormat="1" ht="24" x14ac:dyDescent="0.2">
      <c r="A62" s="30" t="s">
        <v>55</v>
      </c>
      <c r="B62" s="150" t="s">
        <v>549</v>
      </c>
      <c r="C62" s="150"/>
      <c r="D62" s="154"/>
      <c r="E62" s="51"/>
      <c r="F62" s="43" t="s">
        <v>3594</v>
      </c>
      <c r="G62" s="54"/>
      <c r="H62" s="55"/>
      <c r="I62" s="56"/>
      <c r="J62" s="57"/>
      <c r="K62" s="58"/>
      <c r="L62" s="56"/>
      <c r="M62" s="56" t="str">
        <f t="shared" si="3"/>
        <v xml:space="preserve"> </v>
      </c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</row>
    <row r="63" spans="1:113" s="112" customFormat="1" ht="22.8" x14ac:dyDescent="0.2">
      <c r="A63" s="30" t="s">
        <v>56</v>
      </c>
      <c r="B63" s="155"/>
      <c r="C63" s="155" t="s">
        <v>550</v>
      </c>
      <c r="D63" s="154"/>
      <c r="E63" s="51"/>
      <c r="F63" s="31" t="s">
        <v>4329</v>
      </c>
      <c r="G63" s="54" t="s">
        <v>99</v>
      </c>
      <c r="H63" s="55"/>
      <c r="I63" s="56"/>
      <c r="J63" s="57"/>
      <c r="K63" s="58"/>
      <c r="L63" s="56"/>
      <c r="M63" s="56" t="str">
        <f t="shared" si="3"/>
        <v xml:space="preserve"> </v>
      </c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</row>
    <row r="64" spans="1:113" s="112" customFormat="1" ht="22.8" x14ac:dyDescent="0.2">
      <c r="A64" s="30" t="s">
        <v>56</v>
      </c>
      <c r="B64" s="155"/>
      <c r="C64" s="155" t="s">
        <v>551</v>
      </c>
      <c r="D64" s="154"/>
      <c r="E64" s="51"/>
      <c r="F64" s="31" t="s">
        <v>4329</v>
      </c>
      <c r="G64" s="54" t="s">
        <v>8</v>
      </c>
      <c r="H64" s="55"/>
      <c r="I64" s="56"/>
      <c r="J64" s="57"/>
      <c r="K64" s="58"/>
      <c r="L64" s="56"/>
      <c r="M64" s="56" t="str">
        <f t="shared" si="3"/>
        <v xml:space="preserve"> </v>
      </c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</row>
    <row r="65" spans="1:113" s="112" customFormat="1" ht="22.8" x14ac:dyDescent="0.2">
      <c r="A65" s="30" t="s">
        <v>56</v>
      </c>
      <c r="B65" s="155"/>
      <c r="C65" s="155" t="s">
        <v>552</v>
      </c>
      <c r="D65" s="154"/>
      <c r="E65" s="51"/>
      <c r="F65" s="31" t="s">
        <v>4330</v>
      </c>
      <c r="G65" s="54" t="s">
        <v>99</v>
      </c>
      <c r="H65" s="55"/>
      <c r="I65" s="56"/>
      <c r="J65" s="57"/>
      <c r="K65" s="58"/>
      <c r="L65" s="56"/>
      <c r="M65" s="56" t="str">
        <f t="shared" si="3"/>
        <v xml:space="preserve"> </v>
      </c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</row>
    <row r="66" spans="1:113" s="112" customFormat="1" x14ac:dyDescent="0.2">
      <c r="A66" s="30" t="s">
        <v>56</v>
      </c>
      <c r="B66" s="155"/>
      <c r="C66" s="155" t="s">
        <v>553</v>
      </c>
      <c r="D66" s="154"/>
      <c r="E66" s="51"/>
      <c r="F66" s="31" t="s">
        <v>4331</v>
      </c>
      <c r="G66" s="54" t="s">
        <v>99</v>
      </c>
      <c r="H66" s="55"/>
      <c r="I66" s="56"/>
      <c r="J66" s="57"/>
      <c r="K66" s="58"/>
      <c r="L66" s="56"/>
      <c r="M66" s="56" t="str">
        <f t="shared" si="3"/>
        <v xml:space="preserve"> </v>
      </c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</row>
    <row r="67" spans="1:113" s="112" customFormat="1" x14ac:dyDescent="0.2">
      <c r="A67" s="30" t="s">
        <v>56</v>
      </c>
      <c r="B67" s="155"/>
      <c r="C67" s="155" t="s">
        <v>554</v>
      </c>
      <c r="D67" s="154"/>
      <c r="E67" s="51"/>
      <c r="F67" s="31" t="s">
        <v>3622</v>
      </c>
      <c r="G67" s="54"/>
      <c r="H67" s="55"/>
      <c r="I67" s="56"/>
      <c r="J67" s="57"/>
      <c r="K67" s="58"/>
      <c r="L67" s="56"/>
      <c r="M67" s="56" t="str">
        <f t="shared" si="3"/>
        <v xml:space="preserve"> </v>
      </c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</row>
    <row r="68" spans="1:113" s="112" customFormat="1" x14ac:dyDescent="0.2">
      <c r="A68" s="30" t="s">
        <v>3</v>
      </c>
      <c r="B68" s="50"/>
      <c r="C68" s="50"/>
      <c r="D68" s="52" t="s">
        <v>3850</v>
      </c>
      <c r="E68" s="51"/>
      <c r="F68" s="138" t="s">
        <v>4455</v>
      </c>
      <c r="G68" s="54" t="s">
        <v>99</v>
      </c>
      <c r="H68" s="55"/>
      <c r="I68" s="56"/>
      <c r="J68" s="57"/>
      <c r="K68" s="58"/>
      <c r="L68" s="56"/>
      <c r="M68" s="56" t="str">
        <f>IF(ISNUMBER(H68),L68*H68,IF(ISNUMBER(J68),J68,IF(J68="RATE ONLY",LOWER("RATE ONLY")," ")))</f>
        <v xml:space="preserve"> </v>
      </c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</row>
    <row r="69" spans="1:113" s="112" customFormat="1" x14ac:dyDescent="0.2">
      <c r="A69" s="30" t="s">
        <v>3</v>
      </c>
      <c r="B69" s="50"/>
      <c r="C69" s="50"/>
      <c r="D69" s="52" t="s">
        <v>3851</v>
      </c>
      <c r="E69" s="51"/>
      <c r="F69" s="138" t="s">
        <v>4455</v>
      </c>
      <c r="G69" s="54" t="s">
        <v>99</v>
      </c>
      <c r="H69" s="55"/>
      <c r="I69" s="56"/>
      <c r="J69" s="57"/>
      <c r="K69" s="58"/>
      <c r="L69" s="56"/>
      <c r="M69" s="56" t="str">
        <f>IF(ISNUMBER(H69),L69*H69,IF(ISNUMBER(J69),J69,IF(J69="RATE ONLY",LOWER("RATE ONLY")," ")))</f>
        <v xml:space="preserve"> </v>
      </c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</row>
    <row r="70" spans="1:113" s="112" customFormat="1" ht="24" x14ac:dyDescent="0.2">
      <c r="A70" s="30" t="s">
        <v>55</v>
      </c>
      <c r="B70" s="150" t="s">
        <v>555</v>
      </c>
      <c r="C70" s="150"/>
      <c r="D70" s="154"/>
      <c r="E70" s="51"/>
      <c r="F70" s="43" t="s">
        <v>3595</v>
      </c>
      <c r="G70" s="54"/>
      <c r="H70" s="55"/>
      <c r="I70" s="56"/>
      <c r="J70" s="57"/>
      <c r="K70" s="58"/>
      <c r="L70" s="56"/>
      <c r="M70" s="56" t="str">
        <f>IF(ISNUMBER(H70),L70*H70,IF(ISNUMBER(J70),J70,IF(J70="RATE ONLY",LOWER("RATE ONLY")," ")))</f>
        <v xml:space="preserve"> </v>
      </c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</row>
    <row r="71" spans="1:113" s="112" customFormat="1" ht="22.8" x14ac:dyDescent="0.2">
      <c r="A71" s="30" t="s">
        <v>56</v>
      </c>
      <c r="B71" s="155"/>
      <c r="C71" s="155" t="s">
        <v>556</v>
      </c>
      <c r="D71" s="154"/>
      <c r="E71" s="51"/>
      <c r="F71" s="31" t="s">
        <v>4332</v>
      </c>
      <c r="G71" s="54"/>
      <c r="H71" s="55"/>
      <c r="I71" s="56"/>
      <c r="J71" s="57"/>
      <c r="K71" s="58"/>
      <c r="L71" s="56"/>
      <c r="M71" s="56" t="str">
        <f>IF(ISNUMBER(H71),L71*H71,IF(ISNUMBER(J71),J71,IF(J71="RATE ONLY",LOWER("RATE ONLY")," ")))</f>
        <v xml:space="preserve"> </v>
      </c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</row>
    <row r="72" spans="1:113" s="112" customFormat="1" x14ac:dyDescent="0.2">
      <c r="A72" s="30" t="s">
        <v>3</v>
      </c>
      <c r="B72" s="50"/>
      <c r="C72" s="50"/>
      <c r="D72" s="52" t="s">
        <v>3850</v>
      </c>
      <c r="E72" s="51"/>
      <c r="F72" s="53" t="s">
        <v>4970</v>
      </c>
      <c r="G72" s="54" t="s">
        <v>99</v>
      </c>
      <c r="H72" s="55"/>
      <c r="I72" s="56"/>
      <c r="J72" s="57"/>
      <c r="K72" s="58"/>
      <c r="L72" s="56"/>
      <c r="M72" s="56" t="str">
        <f t="shared" ref="M72:M96" si="4">IF(ISNUMBER(H72),L72*H72,IF(ISNUMBER(J72),J72,IF(J72="RATE ONLY",LOWER("RATE ONLY")," ")))</f>
        <v xml:space="preserve"> </v>
      </c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</row>
    <row r="73" spans="1:113" s="112" customFormat="1" x14ac:dyDescent="0.2">
      <c r="A73" s="30" t="s">
        <v>3</v>
      </c>
      <c r="B73" s="50"/>
      <c r="C73" s="50"/>
      <c r="D73" s="52" t="s">
        <v>3851</v>
      </c>
      <c r="E73" s="51"/>
      <c r="F73" s="53" t="s">
        <v>4971</v>
      </c>
      <c r="G73" s="54" t="s">
        <v>99</v>
      </c>
      <c r="H73" s="55"/>
      <c r="I73" s="56"/>
      <c r="J73" s="57"/>
      <c r="K73" s="58"/>
      <c r="L73" s="56"/>
      <c r="M73" s="56" t="str">
        <f t="shared" si="4"/>
        <v xml:space="preserve"> </v>
      </c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</row>
    <row r="74" spans="1:113" s="112" customFormat="1" x14ac:dyDescent="0.2">
      <c r="A74" s="30" t="s">
        <v>3</v>
      </c>
      <c r="B74" s="50"/>
      <c r="C74" s="50"/>
      <c r="D74" s="52" t="s">
        <v>3852</v>
      </c>
      <c r="E74" s="51"/>
      <c r="F74" s="138" t="s">
        <v>455</v>
      </c>
      <c r="G74" s="54" t="s">
        <v>99</v>
      </c>
      <c r="H74" s="55"/>
      <c r="I74" s="56"/>
      <c r="J74" s="57"/>
      <c r="K74" s="58"/>
      <c r="L74" s="56"/>
      <c r="M74" s="56" t="str">
        <f t="shared" si="4"/>
        <v xml:space="preserve"> </v>
      </c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</row>
    <row r="75" spans="1:113" s="112" customFormat="1" ht="22.8" x14ac:dyDescent="0.2">
      <c r="A75" s="30" t="s">
        <v>56</v>
      </c>
      <c r="B75" s="155"/>
      <c r="C75" s="155" t="s">
        <v>557</v>
      </c>
      <c r="D75" s="154"/>
      <c r="E75" s="51"/>
      <c r="F75" s="31" t="s">
        <v>4332</v>
      </c>
      <c r="G75" s="54"/>
      <c r="H75" s="55"/>
      <c r="I75" s="56"/>
      <c r="J75" s="57"/>
      <c r="K75" s="58"/>
      <c r="L75" s="56"/>
      <c r="M75" s="56" t="str">
        <f>IF(ISNUMBER(H75),L75*H75,IF(ISNUMBER(J75),J75,IF(J75="RATE ONLY",LOWER("RATE ONLY")," ")))</f>
        <v xml:space="preserve"> </v>
      </c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</row>
    <row r="76" spans="1:113" s="112" customFormat="1" x14ac:dyDescent="0.2">
      <c r="A76" s="30" t="s">
        <v>3</v>
      </c>
      <c r="B76" s="50"/>
      <c r="C76" s="50"/>
      <c r="D76" s="52" t="s">
        <v>3850</v>
      </c>
      <c r="E76" s="51"/>
      <c r="F76" s="53" t="s">
        <v>4970</v>
      </c>
      <c r="G76" s="54" t="s">
        <v>99</v>
      </c>
      <c r="H76" s="55"/>
      <c r="I76" s="56"/>
      <c r="J76" s="57"/>
      <c r="K76" s="58"/>
      <c r="L76" s="56"/>
      <c r="M76" s="56" t="str">
        <f t="shared" si="4"/>
        <v xml:space="preserve"> </v>
      </c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</row>
    <row r="77" spans="1:113" s="112" customFormat="1" x14ac:dyDescent="0.2">
      <c r="A77" s="30" t="s">
        <v>3</v>
      </c>
      <c r="B77" s="50"/>
      <c r="C77" s="50"/>
      <c r="D77" s="52" t="s">
        <v>3851</v>
      </c>
      <c r="E77" s="51"/>
      <c r="F77" s="53" t="s">
        <v>4971</v>
      </c>
      <c r="G77" s="54" t="s">
        <v>99</v>
      </c>
      <c r="H77" s="55"/>
      <c r="I77" s="56"/>
      <c r="J77" s="57"/>
      <c r="K77" s="58"/>
      <c r="L77" s="56"/>
      <c r="M77" s="56" t="str">
        <f t="shared" si="4"/>
        <v xml:space="preserve"> </v>
      </c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</row>
    <row r="78" spans="1:113" s="112" customFormat="1" x14ac:dyDescent="0.2">
      <c r="A78" s="30" t="s">
        <v>3</v>
      </c>
      <c r="B78" s="50"/>
      <c r="C78" s="50"/>
      <c r="D78" s="52" t="s">
        <v>3852</v>
      </c>
      <c r="E78" s="51"/>
      <c r="F78" s="138" t="s">
        <v>455</v>
      </c>
      <c r="G78" s="54" t="s">
        <v>99</v>
      </c>
      <c r="H78" s="55"/>
      <c r="I78" s="56"/>
      <c r="J78" s="57"/>
      <c r="K78" s="58"/>
      <c r="L78" s="56"/>
      <c r="M78" s="56" t="str">
        <f t="shared" si="4"/>
        <v xml:space="preserve"> </v>
      </c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</row>
    <row r="79" spans="1:113" s="112" customFormat="1" x14ac:dyDescent="0.2">
      <c r="A79" s="30" t="s">
        <v>56</v>
      </c>
      <c r="B79" s="155"/>
      <c r="C79" s="155" t="s">
        <v>558</v>
      </c>
      <c r="D79" s="154"/>
      <c r="E79" s="51"/>
      <c r="F79" s="31" t="s">
        <v>3596</v>
      </c>
      <c r="G79" s="54"/>
      <c r="H79" s="55"/>
      <c r="I79" s="56"/>
      <c r="J79" s="57"/>
      <c r="K79" s="58"/>
      <c r="L79" s="56"/>
      <c r="M79" s="56" t="str">
        <f>IF(ISNUMBER(H79),L79*H79,IF(ISNUMBER(J79),J79,IF(J79="RATE ONLY",LOWER("RATE ONLY")," ")))</f>
        <v xml:space="preserve"> </v>
      </c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</row>
    <row r="80" spans="1:113" s="112" customFormat="1" x14ac:dyDescent="0.2">
      <c r="A80" s="30" t="s">
        <v>3</v>
      </c>
      <c r="B80" s="50"/>
      <c r="C80" s="50"/>
      <c r="D80" s="52" t="s">
        <v>3850</v>
      </c>
      <c r="E80" s="51"/>
      <c r="F80" s="138" t="s">
        <v>4972</v>
      </c>
      <c r="G80" s="54" t="s">
        <v>559</v>
      </c>
      <c r="H80" s="55"/>
      <c r="I80" s="56"/>
      <c r="J80" s="57"/>
      <c r="K80" s="58"/>
      <c r="L80" s="56"/>
      <c r="M80" s="56" t="str">
        <f t="shared" si="4"/>
        <v xml:space="preserve"> </v>
      </c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</row>
    <row r="81" spans="1:113" s="112" customFormat="1" x14ac:dyDescent="0.2">
      <c r="A81" s="30" t="s">
        <v>3</v>
      </c>
      <c r="B81" s="50"/>
      <c r="C81" s="50"/>
      <c r="D81" s="52" t="s">
        <v>3851</v>
      </c>
      <c r="E81" s="51"/>
      <c r="F81" s="138" t="s">
        <v>4972</v>
      </c>
      <c r="G81" s="54" t="s">
        <v>559</v>
      </c>
      <c r="H81" s="55"/>
      <c r="I81" s="56"/>
      <c r="J81" s="57"/>
      <c r="K81" s="58"/>
      <c r="L81" s="56"/>
      <c r="M81" s="56" t="str">
        <f t="shared" si="4"/>
        <v xml:space="preserve"> </v>
      </c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</row>
    <row r="82" spans="1:113" s="112" customFormat="1" x14ac:dyDescent="0.2">
      <c r="A82" s="30" t="s">
        <v>56</v>
      </c>
      <c r="B82" s="155"/>
      <c r="C82" s="155" t="s">
        <v>560</v>
      </c>
      <c r="D82" s="154"/>
      <c r="E82" s="51"/>
      <c r="F82" s="31" t="s">
        <v>3597</v>
      </c>
      <c r="G82" s="54"/>
      <c r="H82" s="55"/>
      <c r="I82" s="56"/>
      <c r="J82" s="57"/>
      <c r="K82" s="58"/>
      <c r="L82" s="56"/>
      <c r="M82" s="56" t="str">
        <f>IF(ISNUMBER(H82),L82*H82,IF(ISNUMBER(J82),J82,IF(J82="RATE ONLY",LOWER("RATE ONLY")," ")))</f>
        <v xml:space="preserve"> </v>
      </c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</row>
    <row r="83" spans="1:113" s="112" customFormat="1" ht="22.8" x14ac:dyDescent="0.2">
      <c r="A83" s="30" t="s">
        <v>3</v>
      </c>
      <c r="B83" s="50"/>
      <c r="C83" s="50"/>
      <c r="D83" s="52" t="s">
        <v>3850</v>
      </c>
      <c r="E83" s="51"/>
      <c r="F83" s="138" t="s">
        <v>4973</v>
      </c>
      <c r="G83" s="54" t="s">
        <v>559</v>
      </c>
      <c r="H83" s="55"/>
      <c r="I83" s="56"/>
      <c r="J83" s="57"/>
      <c r="K83" s="58"/>
      <c r="L83" s="56"/>
      <c r="M83" s="56" t="str">
        <f t="shared" si="4"/>
        <v xml:space="preserve"> </v>
      </c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</row>
    <row r="84" spans="1:113" s="112" customFormat="1" ht="22.8" x14ac:dyDescent="0.2">
      <c r="A84" s="30" t="s">
        <v>3</v>
      </c>
      <c r="B84" s="50"/>
      <c r="C84" s="50"/>
      <c r="D84" s="52" t="s">
        <v>3851</v>
      </c>
      <c r="E84" s="51"/>
      <c r="F84" s="138" t="s">
        <v>4973</v>
      </c>
      <c r="G84" s="54" t="s">
        <v>559</v>
      </c>
      <c r="H84" s="55"/>
      <c r="I84" s="56"/>
      <c r="J84" s="57"/>
      <c r="K84" s="58"/>
      <c r="L84" s="56"/>
      <c r="M84" s="56" t="str">
        <f t="shared" si="4"/>
        <v xml:space="preserve"> </v>
      </c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</row>
    <row r="85" spans="1:113" s="112" customFormat="1" x14ac:dyDescent="0.2">
      <c r="A85" s="30" t="s">
        <v>3</v>
      </c>
      <c r="B85" s="50"/>
      <c r="C85" s="50"/>
      <c r="D85" s="52" t="s">
        <v>3852</v>
      </c>
      <c r="E85" s="51"/>
      <c r="F85" s="138" t="s">
        <v>4974</v>
      </c>
      <c r="G85" s="54" t="s">
        <v>559</v>
      </c>
      <c r="H85" s="55"/>
      <c r="I85" s="56"/>
      <c r="J85" s="57"/>
      <c r="K85" s="58"/>
      <c r="L85" s="56"/>
      <c r="M85" s="56" t="str">
        <f t="shared" si="4"/>
        <v xml:space="preserve"> </v>
      </c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</row>
    <row r="86" spans="1:113" s="112" customFormat="1" ht="22.8" x14ac:dyDescent="0.2">
      <c r="A86" s="30" t="s">
        <v>56</v>
      </c>
      <c r="B86" s="155"/>
      <c r="C86" s="155" t="s">
        <v>561</v>
      </c>
      <c r="D86" s="154"/>
      <c r="E86" s="51"/>
      <c r="F86" s="31" t="s">
        <v>3598</v>
      </c>
      <c r="G86" s="54"/>
      <c r="H86" s="55"/>
      <c r="I86" s="56"/>
      <c r="J86" s="57"/>
      <c r="K86" s="58"/>
      <c r="L86" s="56"/>
      <c r="M86" s="56" t="str">
        <f>IF(ISNUMBER(H86),L86*H86,IF(ISNUMBER(J86),J86,IF(J86="RATE ONLY",LOWER("RATE ONLY")," ")))</f>
        <v xml:space="preserve"> </v>
      </c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</row>
    <row r="87" spans="1:113" s="112" customFormat="1" ht="22.8" x14ac:dyDescent="0.2">
      <c r="A87" s="30" t="s">
        <v>3</v>
      </c>
      <c r="B87" s="50"/>
      <c r="C87" s="50"/>
      <c r="D87" s="52" t="s">
        <v>3850</v>
      </c>
      <c r="E87" s="51"/>
      <c r="F87" s="138" t="s">
        <v>4973</v>
      </c>
      <c r="G87" s="54" t="s">
        <v>559</v>
      </c>
      <c r="H87" s="55"/>
      <c r="I87" s="56"/>
      <c r="J87" s="57"/>
      <c r="K87" s="58"/>
      <c r="L87" s="56"/>
      <c r="M87" s="56" t="str">
        <f t="shared" si="4"/>
        <v xml:space="preserve"> </v>
      </c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</row>
    <row r="88" spans="1:113" s="112" customFormat="1" ht="22.8" x14ac:dyDescent="0.2">
      <c r="A88" s="30" t="s">
        <v>3</v>
      </c>
      <c r="B88" s="50"/>
      <c r="C88" s="50"/>
      <c r="D88" s="52" t="s">
        <v>3851</v>
      </c>
      <c r="E88" s="51"/>
      <c r="F88" s="138" t="s">
        <v>4973</v>
      </c>
      <c r="G88" s="54" t="s">
        <v>559</v>
      </c>
      <c r="H88" s="55"/>
      <c r="I88" s="56"/>
      <c r="J88" s="57"/>
      <c r="K88" s="58"/>
      <c r="L88" s="56"/>
      <c r="M88" s="56" t="str">
        <f t="shared" si="4"/>
        <v xml:space="preserve"> </v>
      </c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</row>
    <row r="89" spans="1:113" s="112" customFormat="1" x14ac:dyDescent="0.2">
      <c r="A89" s="30" t="s">
        <v>3</v>
      </c>
      <c r="B89" s="50"/>
      <c r="C89" s="50"/>
      <c r="D89" s="52"/>
      <c r="E89" s="51"/>
      <c r="F89" s="138" t="s">
        <v>4974</v>
      </c>
      <c r="G89" s="54" t="s">
        <v>559</v>
      </c>
      <c r="H89" s="55"/>
      <c r="I89" s="56"/>
      <c r="J89" s="57"/>
      <c r="K89" s="58"/>
      <c r="L89" s="56"/>
      <c r="M89" s="56" t="str">
        <f t="shared" si="4"/>
        <v xml:space="preserve"> </v>
      </c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</row>
    <row r="90" spans="1:113" s="112" customFormat="1" ht="24" x14ac:dyDescent="0.2">
      <c r="A90" s="30" t="s">
        <v>55</v>
      </c>
      <c r="B90" s="150" t="s">
        <v>562</v>
      </c>
      <c r="C90" s="150"/>
      <c r="D90" s="154"/>
      <c r="E90" s="51"/>
      <c r="F90" s="43" t="s">
        <v>3599</v>
      </c>
      <c r="G90" s="54"/>
      <c r="H90" s="55"/>
      <c r="I90" s="56"/>
      <c r="J90" s="57"/>
      <c r="K90" s="58"/>
      <c r="L90" s="56"/>
      <c r="M90" s="56" t="str">
        <f>IF(ISNUMBER(H90),L90*H90,IF(ISNUMBER(J90),J90,IF(J90="RATE ONLY",LOWER("RATE ONLY")," ")))</f>
        <v xml:space="preserve"> </v>
      </c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</row>
    <row r="91" spans="1:113" s="112" customFormat="1" x14ac:dyDescent="0.2">
      <c r="A91" s="30" t="s">
        <v>56</v>
      </c>
      <c r="B91" s="155"/>
      <c r="C91" s="155" t="s">
        <v>563</v>
      </c>
      <c r="D91" s="154"/>
      <c r="E91" s="51"/>
      <c r="F91" s="31" t="s">
        <v>3600</v>
      </c>
      <c r="G91" s="54"/>
      <c r="H91" s="55"/>
      <c r="I91" s="56"/>
      <c r="J91" s="57"/>
      <c r="K91" s="58"/>
      <c r="L91" s="56"/>
      <c r="M91" s="56" t="str">
        <f>IF(ISNUMBER(H91),L91*H91,IF(ISNUMBER(J91),J91,IF(J91="RATE ONLY",LOWER("RATE ONLY")," ")))</f>
        <v xml:space="preserve"> </v>
      </c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</row>
    <row r="92" spans="1:113" s="112" customFormat="1" ht="22.8" x14ac:dyDescent="0.2">
      <c r="A92" s="30" t="s">
        <v>3</v>
      </c>
      <c r="B92" s="50"/>
      <c r="C92" s="50"/>
      <c r="D92" s="52" t="s">
        <v>3850</v>
      </c>
      <c r="E92" s="51"/>
      <c r="F92" s="138" t="s">
        <v>4975</v>
      </c>
      <c r="G92" s="54" t="s">
        <v>99</v>
      </c>
      <c r="H92" s="55"/>
      <c r="I92" s="56"/>
      <c r="J92" s="57"/>
      <c r="K92" s="58"/>
      <c r="L92" s="56"/>
      <c r="M92" s="56" t="str">
        <f t="shared" si="4"/>
        <v xml:space="preserve"> </v>
      </c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</row>
    <row r="93" spans="1:113" s="112" customFormat="1" ht="22.8" x14ac:dyDescent="0.2">
      <c r="A93" s="30" t="s">
        <v>3</v>
      </c>
      <c r="B93" s="50"/>
      <c r="C93" s="50"/>
      <c r="D93" s="52" t="s">
        <v>3851</v>
      </c>
      <c r="E93" s="51"/>
      <c r="F93" s="138" t="s">
        <v>4975</v>
      </c>
      <c r="G93" s="54" t="s">
        <v>99</v>
      </c>
      <c r="H93" s="55"/>
      <c r="I93" s="56"/>
      <c r="J93" s="57"/>
      <c r="K93" s="58"/>
      <c r="L93" s="56"/>
      <c r="M93" s="56" t="str">
        <f t="shared" si="4"/>
        <v xml:space="preserve"> </v>
      </c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</row>
    <row r="94" spans="1:113" s="112" customFormat="1" x14ac:dyDescent="0.2">
      <c r="A94" s="30" t="s">
        <v>56</v>
      </c>
      <c r="B94" s="155"/>
      <c r="C94" s="155" t="s">
        <v>564</v>
      </c>
      <c r="D94" s="154"/>
      <c r="E94" s="51"/>
      <c r="F94" s="31" t="s">
        <v>3601</v>
      </c>
      <c r="G94" s="54"/>
      <c r="H94" s="55"/>
      <c r="I94" s="56"/>
      <c r="J94" s="57"/>
      <c r="K94" s="58"/>
      <c r="L94" s="56"/>
      <c r="M94" s="56" t="str">
        <f>IF(ISNUMBER(H94),L94*H94,IF(ISNUMBER(J94),J94,IF(J94="RATE ONLY",LOWER("RATE ONLY")," ")))</f>
        <v xml:space="preserve"> </v>
      </c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</row>
    <row r="95" spans="1:113" s="112" customFormat="1" ht="22.8" x14ac:dyDescent="0.2">
      <c r="A95" s="30" t="s">
        <v>3</v>
      </c>
      <c r="B95" s="50"/>
      <c r="C95" s="50"/>
      <c r="D95" s="52" t="s">
        <v>3850</v>
      </c>
      <c r="E95" s="51"/>
      <c r="F95" s="138" t="s">
        <v>4976</v>
      </c>
      <c r="G95" s="54" t="s">
        <v>99</v>
      </c>
      <c r="H95" s="55"/>
      <c r="I95" s="56"/>
      <c r="J95" s="57"/>
      <c r="K95" s="58"/>
      <c r="L95" s="56"/>
      <c r="M95" s="56" t="str">
        <f t="shared" si="4"/>
        <v xml:space="preserve"> </v>
      </c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</row>
    <row r="96" spans="1:113" s="112" customFormat="1" ht="22.8" x14ac:dyDescent="0.2">
      <c r="A96" s="30" t="s">
        <v>3</v>
      </c>
      <c r="B96" s="50"/>
      <c r="C96" s="50"/>
      <c r="D96" s="52" t="s">
        <v>3851</v>
      </c>
      <c r="E96" s="51"/>
      <c r="F96" s="138" t="s">
        <v>4976</v>
      </c>
      <c r="G96" s="54" t="s">
        <v>99</v>
      </c>
      <c r="H96" s="55"/>
      <c r="I96" s="56"/>
      <c r="J96" s="57"/>
      <c r="K96" s="58"/>
      <c r="L96" s="56"/>
      <c r="M96" s="56" t="str">
        <f t="shared" si="4"/>
        <v xml:space="preserve"> </v>
      </c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</row>
    <row r="97" spans="1:113" s="112" customFormat="1" ht="12" x14ac:dyDescent="0.2">
      <c r="A97" s="30" t="s">
        <v>55</v>
      </c>
      <c r="B97" s="150" t="s">
        <v>565</v>
      </c>
      <c r="C97" s="150"/>
      <c r="D97" s="154"/>
      <c r="E97" s="51"/>
      <c r="F97" s="43" t="s">
        <v>566</v>
      </c>
      <c r="G97" s="54" t="s">
        <v>99</v>
      </c>
      <c r="H97" s="55"/>
      <c r="I97" s="56"/>
      <c r="J97" s="57"/>
      <c r="K97" s="58"/>
      <c r="L97" s="56"/>
      <c r="M97" s="56" t="str">
        <f>IF(ISNUMBER(H97),L97*H97,IF(ISNUMBER(J97),J97,IF(J97="RATE ONLY",LOWER("RATE ONLY")," ")))</f>
        <v xml:space="preserve"> </v>
      </c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</row>
    <row r="98" spans="1:113" s="112" customFormat="1" ht="12" x14ac:dyDescent="0.2">
      <c r="A98" s="30" t="s">
        <v>55</v>
      </c>
      <c r="B98" s="150" t="s">
        <v>567</v>
      </c>
      <c r="C98" s="150"/>
      <c r="D98" s="154"/>
      <c r="E98" s="51"/>
      <c r="F98" s="43" t="s">
        <v>3602</v>
      </c>
      <c r="G98" s="54"/>
      <c r="H98" s="55"/>
      <c r="I98" s="56"/>
      <c r="J98" s="57"/>
      <c r="K98" s="58"/>
      <c r="L98" s="56"/>
      <c r="M98" s="56" t="str">
        <f>IF(ISNUMBER(H98),L98*H98,IF(ISNUMBER(J98),J98,IF(J98="RATE ONLY",LOWER("RATE ONLY")," ")))</f>
        <v xml:space="preserve"> </v>
      </c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</row>
    <row r="99" spans="1:113" s="112" customFormat="1" x14ac:dyDescent="0.2">
      <c r="A99" s="30" t="s">
        <v>3</v>
      </c>
      <c r="B99" s="155"/>
      <c r="C99" s="155" t="s">
        <v>568</v>
      </c>
      <c r="D99" s="154"/>
      <c r="E99" s="51"/>
      <c r="F99" s="31" t="s">
        <v>569</v>
      </c>
      <c r="G99" s="54" t="s">
        <v>2</v>
      </c>
      <c r="H99" s="55"/>
      <c r="I99" s="56"/>
      <c r="J99" s="57"/>
      <c r="K99" s="58"/>
      <c r="L99" s="56"/>
      <c r="M99" s="56" t="str">
        <f>IF(ISNUMBER(H99),L99*H99,IF(ISNUMBER(J99),J99,IF(J99="RATE ONLY",LOWER("RATE ONLY")," ")))</f>
        <v xml:space="preserve"> </v>
      </c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</row>
    <row r="100" spans="1:113" s="112" customFormat="1" x14ac:dyDescent="0.2">
      <c r="A100" s="30" t="s">
        <v>3</v>
      </c>
      <c r="B100" s="155"/>
      <c r="C100" s="155" t="s">
        <v>570</v>
      </c>
      <c r="D100" s="154"/>
      <c r="E100" s="51"/>
      <c r="F100" s="31" t="s">
        <v>569</v>
      </c>
      <c r="G100" s="54" t="s">
        <v>2</v>
      </c>
      <c r="H100" s="55"/>
      <c r="I100" s="56"/>
      <c r="J100" s="57"/>
      <c r="K100" s="58"/>
      <c r="L100" s="56"/>
      <c r="M100" s="56" t="str">
        <f>IF(ISNUMBER(H100),L100*H100,IF(ISNUMBER(J100),J100,IF(J100="RATE ONLY",LOWER("RATE ONLY")," ")))</f>
        <v xml:space="preserve"> </v>
      </c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</row>
    <row r="101" spans="1:113" s="112" customFormat="1" ht="45.6" x14ac:dyDescent="0.2">
      <c r="A101" s="30"/>
      <c r="B101" s="42"/>
      <c r="C101" s="42"/>
      <c r="D101" s="42"/>
      <c r="E101" s="51"/>
      <c r="F101" s="149" t="s">
        <v>3629</v>
      </c>
      <c r="G101" s="54"/>
      <c r="H101" s="55"/>
      <c r="I101" s="56"/>
      <c r="J101" s="57"/>
      <c r="K101" s="58"/>
      <c r="L101" s="56"/>
      <c r="M101" s="56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</row>
    <row r="102" spans="1:113" s="112" customFormat="1" ht="24" x14ac:dyDescent="0.2">
      <c r="A102" s="30" t="s">
        <v>55</v>
      </c>
      <c r="B102" s="150" t="s">
        <v>571</v>
      </c>
      <c r="C102" s="150"/>
      <c r="D102" s="154"/>
      <c r="E102" s="51"/>
      <c r="F102" s="43" t="s">
        <v>3603</v>
      </c>
      <c r="G102" s="54"/>
      <c r="H102" s="55"/>
      <c r="I102" s="56"/>
      <c r="J102" s="57"/>
      <c r="K102" s="58"/>
      <c r="L102" s="56"/>
      <c r="M102" s="56" t="str">
        <f>IF(ISNUMBER(H102),L102*H102,IF(ISNUMBER(J102),J102,IF(J102="RATE ONLY",LOWER("RATE ONLY")," ")))</f>
        <v xml:space="preserve"> </v>
      </c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</row>
    <row r="103" spans="1:113" s="112" customFormat="1" ht="34.200000000000003" x14ac:dyDescent="0.2">
      <c r="A103" s="30" t="s">
        <v>56</v>
      </c>
      <c r="B103" s="155"/>
      <c r="C103" s="155" t="s">
        <v>572</v>
      </c>
      <c r="D103" s="154"/>
      <c r="E103" s="51"/>
      <c r="F103" s="31" t="s">
        <v>3604</v>
      </c>
      <c r="G103" s="54"/>
      <c r="H103" s="55"/>
      <c r="I103" s="56"/>
      <c r="J103" s="57"/>
      <c r="K103" s="58"/>
      <c r="L103" s="56"/>
      <c r="M103" s="56" t="str">
        <f>IF(ISNUMBER(H103),L103*H103,IF(ISNUMBER(J103),J103,IF(J103="RATE ONLY",LOWER("RATE ONLY")," ")))</f>
        <v xml:space="preserve"> </v>
      </c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</row>
    <row r="104" spans="1:113" s="112" customFormat="1" x14ac:dyDescent="0.2">
      <c r="A104" s="30" t="s">
        <v>3</v>
      </c>
      <c r="B104" s="50"/>
      <c r="C104" s="50"/>
      <c r="D104" s="52" t="s">
        <v>3850</v>
      </c>
      <c r="E104" s="51"/>
      <c r="F104" s="138" t="s">
        <v>4966</v>
      </c>
      <c r="G104" s="54" t="s">
        <v>2</v>
      </c>
      <c r="H104" s="55"/>
      <c r="I104" s="56"/>
      <c r="J104" s="57"/>
      <c r="K104" s="58"/>
      <c r="L104" s="56"/>
      <c r="M104" s="56" t="str">
        <f t="shared" ref="M104:M132" si="5">IF(ISNUMBER(H104),L104*H104,IF(ISNUMBER(J104),J104,IF(J104="RATE ONLY",LOWER("RATE ONLY")," ")))</f>
        <v xml:space="preserve"> </v>
      </c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</row>
    <row r="105" spans="1:113" s="112" customFormat="1" x14ac:dyDescent="0.2">
      <c r="A105" s="30" t="s">
        <v>3</v>
      </c>
      <c r="B105" s="50"/>
      <c r="C105" s="50"/>
      <c r="D105" s="52" t="s">
        <v>3851</v>
      </c>
      <c r="E105" s="51"/>
      <c r="F105" s="138" t="s">
        <v>4966</v>
      </c>
      <c r="G105" s="54" t="s">
        <v>2</v>
      </c>
      <c r="H105" s="55"/>
      <c r="I105" s="56"/>
      <c r="J105" s="57"/>
      <c r="K105" s="58"/>
      <c r="L105" s="56"/>
      <c r="M105" s="56" t="str">
        <f t="shared" si="5"/>
        <v xml:space="preserve"> </v>
      </c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</row>
    <row r="106" spans="1:113" s="112" customFormat="1" ht="34.200000000000003" x14ac:dyDescent="0.2">
      <c r="A106" s="30" t="s">
        <v>56</v>
      </c>
      <c r="B106" s="155"/>
      <c r="C106" s="155" t="s">
        <v>573</v>
      </c>
      <c r="D106" s="154"/>
      <c r="E106" s="51"/>
      <c r="F106" s="31" t="s">
        <v>3604</v>
      </c>
      <c r="G106" s="54"/>
      <c r="H106" s="55"/>
      <c r="I106" s="56"/>
      <c r="J106" s="57"/>
      <c r="K106" s="58"/>
      <c r="L106" s="56"/>
      <c r="M106" s="56" t="str">
        <f>IF(ISNUMBER(H106),L106*H106,IF(ISNUMBER(J106),J106,IF(J106="RATE ONLY",LOWER("RATE ONLY")," ")))</f>
        <v xml:space="preserve"> </v>
      </c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</row>
    <row r="107" spans="1:113" s="112" customFormat="1" x14ac:dyDescent="0.2">
      <c r="A107" s="30" t="s">
        <v>3</v>
      </c>
      <c r="B107" s="50"/>
      <c r="C107" s="50"/>
      <c r="D107" s="52" t="s">
        <v>3850</v>
      </c>
      <c r="E107" s="51"/>
      <c r="F107" s="138" t="s">
        <v>4966</v>
      </c>
      <c r="G107" s="54" t="s">
        <v>2</v>
      </c>
      <c r="H107" s="55"/>
      <c r="I107" s="56"/>
      <c r="J107" s="57"/>
      <c r="K107" s="58"/>
      <c r="L107" s="56"/>
      <c r="M107" s="56" t="str">
        <f t="shared" si="5"/>
        <v xml:space="preserve"> </v>
      </c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</row>
    <row r="108" spans="1:113" s="112" customFormat="1" x14ac:dyDescent="0.2">
      <c r="A108" s="30" t="s">
        <v>3</v>
      </c>
      <c r="B108" s="50"/>
      <c r="C108" s="50"/>
      <c r="D108" s="52" t="s">
        <v>3851</v>
      </c>
      <c r="E108" s="51"/>
      <c r="F108" s="138" t="s">
        <v>4966</v>
      </c>
      <c r="G108" s="54" t="s">
        <v>2</v>
      </c>
      <c r="H108" s="55"/>
      <c r="I108" s="56"/>
      <c r="J108" s="57"/>
      <c r="K108" s="58"/>
      <c r="L108" s="56"/>
      <c r="M108" s="56" t="str">
        <f t="shared" si="5"/>
        <v xml:space="preserve"> </v>
      </c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</row>
    <row r="109" spans="1:113" s="112" customFormat="1" x14ac:dyDescent="0.2">
      <c r="A109" s="30" t="s">
        <v>56</v>
      </c>
      <c r="B109" s="155"/>
      <c r="C109" s="155" t="s">
        <v>574</v>
      </c>
      <c r="D109" s="154"/>
      <c r="E109" s="51"/>
      <c r="F109" s="31" t="s">
        <v>455</v>
      </c>
      <c r="G109" s="54"/>
      <c r="H109" s="55"/>
      <c r="I109" s="56"/>
      <c r="J109" s="57"/>
      <c r="K109" s="58"/>
      <c r="L109" s="56"/>
      <c r="M109" s="56" t="str">
        <f>IF(ISNUMBER(H109),L109*H109,IF(ISNUMBER(J109),J109,IF(J109="RATE ONLY",LOWER("RATE ONLY")," ")))</f>
        <v xml:space="preserve"> </v>
      </c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</row>
    <row r="110" spans="1:113" s="112" customFormat="1" ht="36" x14ac:dyDescent="0.2">
      <c r="A110" s="30" t="s">
        <v>55</v>
      </c>
      <c r="B110" s="150" t="s">
        <v>575</v>
      </c>
      <c r="C110" s="150"/>
      <c r="D110" s="154"/>
      <c r="E110" s="51"/>
      <c r="F110" s="43" t="s">
        <v>3605</v>
      </c>
      <c r="G110" s="54"/>
      <c r="H110" s="55"/>
      <c r="I110" s="56"/>
      <c r="J110" s="57"/>
      <c r="K110" s="58"/>
      <c r="L110" s="56"/>
      <c r="M110" s="56" t="str">
        <f>IF(ISNUMBER(H110),L110*H110,IF(ISNUMBER(J110),J110,IF(J110="RATE ONLY",LOWER("RATE ONLY")," ")))</f>
        <v xml:space="preserve"> </v>
      </c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</row>
    <row r="111" spans="1:113" s="112" customFormat="1" ht="22.8" x14ac:dyDescent="0.2">
      <c r="A111" s="30" t="s">
        <v>56</v>
      </c>
      <c r="B111" s="155"/>
      <c r="C111" s="155" t="s">
        <v>576</v>
      </c>
      <c r="D111" s="154"/>
      <c r="E111" s="51"/>
      <c r="F111" s="31" t="s">
        <v>3606</v>
      </c>
      <c r="G111" s="54"/>
      <c r="H111" s="55"/>
      <c r="I111" s="56"/>
      <c r="J111" s="57"/>
      <c r="K111" s="58"/>
      <c r="L111" s="56"/>
      <c r="M111" s="56" t="str">
        <f>IF(ISNUMBER(H111),L111*H111,IF(ISNUMBER(J111),J111,IF(J111="RATE ONLY",LOWER("RATE ONLY")," ")))</f>
        <v xml:space="preserve"> </v>
      </c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</row>
    <row r="112" spans="1:113" s="112" customFormat="1" x14ac:dyDescent="0.2">
      <c r="A112" s="30" t="s">
        <v>3</v>
      </c>
      <c r="B112" s="50"/>
      <c r="C112" s="50"/>
      <c r="D112" s="52" t="s">
        <v>3850</v>
      </c>
      <c r="E112" s="51"/>
      <c r="F112" s="138" t="s">
        <v>4966</v>
      </c>
      <c r="G112" s="54" t="s">
        <v>99</v>
      </c>
      <c r="H112" s="55"/>
      <c r="I112" s="56"/>
      <c r="J112" s="57"/>
      <c r="K112" s="58"/>
      <c r="L112" s="56"/>
      <c r="M112" s="56" t="str">
        <f t="shared" si="5"/>
        <v xml:space="preserve"> </v>
      </c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</row>
    <row r="113" spans="1:113" s="112" customFormat="1" x14ac:dyDescent="0.2">
      <c r="A113" s="30" t="s">
        <v>3</v>
      </c>
      <c r="B113" s="50"/>
      <c r="C113" s="50"/>
      <c r="D113" s="52" t="s">
        <v>3851</v>
      </c>
      <c r="E113" s="51"/>
      <c r="F113" s="138" t="s">
        <v>4966</v>
      </c>
      <c r="G113" s="54" t="s">
        <v>99</v>
      </c>
      <c r="H113" s="55"/>
      <c r="I113" s="56"/>
      <c r="J113" s="57"/>
      <c r="K113" s="58"/>
      <c r="L113" s="56"/>
      <c r="M113" s="56" t="str">
        <f t="shared" si="5"/>
        <v xml:space="preserve"> </v>
      </c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</row>
    <row r="114" spans="1:113" s="112" customFormat="1" ht="22.8" x14ac:dyDescent="0.2">
      <c r="A114" s="30" t="s">
        <v>56</v>
      </c>
      <c r="B114" s="155"/>
      <c r="C114" s="155" t="s">
        <v>577</v>
      </c>
      <c r="D114" s="154"/>
      <c r="E114" s="51"/>
      <c r="F114" s="31" t="s">
        <v>3606</v>
      </c>
      <c r="G114" s="54"/>
      <c r="H114" s="55"/>
      <c r="I114" s="56"/>
      <c r="J114" s="57"/>
      <c r="K114" s="58"/>
      <c r="L114" s="56"/>
      <c r="M114" s="56" t="str">
        <f>IF(ISNUMBER(H114),L114*H114,IF(ISNUMBER(J114),J114,IF(J114="RATE ONLY",LOWER("RATE ONLY")," ")))</f>
        <v xml:space="preserve"> </v>
      </c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</row>
    <row r="115" spans="1:113" s="112" customFormat="1" x14ac:dyDescent="0.2">
      <c r="A115" s="30" t="s">
        <v>3</v>
      </c>
      <c r="B115" s="50"/>
      <c r="C115" s="50"/>
      <c r="D115" s="52" t="s">
        <v>3850</v>
      </c>
      <c r="E115" s="51"/>
      <c r="F115" s="138" t="s">
        <v>4966</v>
      </c>
      <c r="G115" s="54" t="s">
        <v>99</v>
      </c>
      <c r="H115" s="55"/>
      <c r="I115" s="56"/>
      <c r="J115" s="57"/>
      <c r="K115" s="58"/>
      <c r="L115" s="56"/>
      <c r="M115" s="56" t="str">
        <f t="shared" si="5"/>
        <v xml:space="preserve"> </v>
      </c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</row>
    <row r="116" spans="1:113" s="112" customFormat="1" x14ac:dyDescent="0.2">
      <c r="A116" s="30" t="s">
        <v>3</v>
      </c>
      <c r="B116" s="50"/>
      <c r="C116" s="50"/>
      <c r="D116" s="52" t="s">
        <v>3851</v>
      </c>
      <c r="E116" s="51"/>
      <c r="F116" s="138" t="s">
        <v>4966</v>
      </c>
      <c r="G116" s="54" t="s">
        <v>99</v>
      </c>
      <c r="H116" s="55"/>
      <c r="I116" s="56"/>
      <c r="J116" s="57"/>
      <c r="K116" s="58"/>
      <c r="L116" s="56"/>
      <c r="M116" s="56" t="str">
        <f t="shared" si="5"/>
        <v xml:space="preserve"> </v>
      </c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</row>
    <row r="117" spans="1:113" s="112" customFormat="1" x14ac:dyDescent="0.2">
      <c r="A117" s="30" t="s">
        <v>56</v>
      </c>
      <c r="B117" s="155"/>
      <c r="C117" s="155" t="s">
        <v>578</v>
      </c>
      <c r="D117" s="154"/>
      <c r="E117" s="51"/>
      <c r="F117" s="31" t="s">
        <v>455</v>
      </c>
      <c r="G117" s="54"/>
      <c r="H117" s="55"/>
      <c r="I117" s="56"/>
      <c r="J117" s="57"/>
      <c r="K117" s="58"/>
      <c r="L117" s="56"/>
      <c r="M117" s="56" t="str">
        <f>IF(ISNUMBER(H117),L117*H117,IF(ISNUMBER(J117),J117,IF(J117="RATE ONLY",LOWER("RATE ONLY")," ")))</f>
        <v xml:space="preserve"> </v>
      </c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</row>
    <row r="118" spans="1:113" s="112" customFormat="1" ht="24" x14ac:dyDescent="0.2">
      <c r="A118" s="30" t="s">
        <v>55</v>
      </c>
      <c r="B118" s="150" t="s">
        <v>579</v>
      </c>
      <c r="C118" s="150"/>
      <c r="D118" s="154"/>
      <c r="E118" s="51"/>
      <c r="F118" s="43" t="s">
        <v>3607</v>
      </c>
      <c r="G118" s="54"/>
      <c r="H118" s="55"/>
      <c r="I118" s="56"/>
      <c r="J118" s="57"/>
      <c r="K118" s="58"/>
      <c r="L118" s="56"/>
      <c r="M118" s="56" t="str">
        <f>IF(ISNUMBER(H118),L118*H118,IF(ISNUMBER(J118),J118,IF(J118="RATE ONLY",LOWER("RATE ONLY")," ")))</f>
        <v xml:space="preserve"> </v>
      </c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</row>
    <row r="119" spans="1:113" s="112" customFormat="1" ht="22.8" x14ac:dyDescent="0.2">
      <c r="A119" s="30" t="s">
        <v>56</v>
      </c>
      <c r="B119" s="155"/>
      <c r="C119" s="155" t="s">
        <v>580</v>
      </c>
      <c r="D119" s="154"/>
      <c r="E119" s="51"/>
      <c r="F119" s="31" t="s">
        <v>3608</v>
      </c>
      <c r="G119" s="54"/>
      <c r="H119" s="55"/>
      <c r="I119" s="56"/>
      <c r="J119" s="57"/>
      <c r="K119" s="58"/>
      <c r="L119" s="56"/>
      <c r="M119" s="56" t="str">
        <f>IF(ISNUMBER(H119),L119*H119,IF(ISNUMBER(J119),J119,IF(J119="RATE ONLY",LOWER("RATE ONLY")," ")))</f>
        <v xml:space="preserve"> </v>
      </c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</row>
    <row r="120" spans="1:113" s="112" customFormat="1" x14ac:dyDescent="0.2">
      <c r="A120" s="30" t="s">
        <v>3</v>
      </c>
      <c r="B120" s="50"/>
      <c r="C120" s="50"/>
      <c r="D120" s="52" t="s">
        <v>3850</v>
      </c>
      <c r="E120" s="51"/>
      <c r="F120" s="138" t="s">
        <v>4966</v>
      </c>
      <c r="G120" s="54" t="s">
        <v>99</v>
      </c>
      <c r="H120" s="55"/>
      <c r="I120" s="56"/>
      <c r="J120" s="57"/>
      <c r="K120" s="58"/>
      <c r="L120" s="56"/>
      <c r="M120" s="56" t="str">
        <f t="shared" si="5"/>
        <v xml:space="preserve"> </v>
      </c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</row>
    <row r="121" spans="1:113" s="112" customFormat="1" x14ac:dyDescent="0.2">
      <c r="A121" s="30" t="s">
        <v>3</v>
      </c>
      <c r="B121" s="50"/>
      <c r="C121" s="50"/>
      <c r="D121" s="52" t="s">
        <v>3851</v>
      </c>
      <c r="E121" s="51"/>
      <c r="F121" s="138" t="s">
        <v>4966</v>
      </c>
      <c r="G121" s="54" t="s">
        <v>99</v>
      </c>
      <c r="H121" s="55"/>
      <c r="I121" s="56"/>
      <c r="J121" s="57"/>
      <c r="K121" s="58"/>
      <c r="L121" s="56"/>
      <c r="M121" s="56" t="str">
        <f t="shared" si="5"/>
        <v xml:space="preserve"> </v>
      </c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</row>
    <row r="122" spans="1:113" s="112" customFormat="1" ht="22.8" x14ac:dyDescent="0.2">
      <c r="A122" s="30" t="s">
        <v>56</v>
      </c>
      <c r="B122" s="155"/>
      <c r="C122" s="155" t="s">
        <v>581</v>
      </c>
      <c r="D122" s="154"/>
      <c r="E122" s="51"/>
      <c r="F122" s="31" t="s">
        <v>3608</v>
      </c>
      <c r="G122" s="54"/>
      <c r="H122" s="55"/>
      <c r="I122" s="56"/>
      <c r="J122" s="57"/>
      <c r="K122" s="58"/>
      <c r="L122" s="56"/>
      <c r="M122" s="56" t="str">
        <f>IF(ISNUMBER(H122),L122*H122,IF(ISNUMBER(J122),J122,IF(J122="RATE ONLY",LOWER("RATE ONLY")," ")))</f>
        <v xml:space="preserve"> </v>
      </c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</row>
    <row r="123" spans="1:113" s="112" customFormat="1" x14ac:dyDescent="0.2">
      <c r="A123" s="30" t="s">
        <v>3</v>
      </c>
      <c r="B123" s="50"/>
      <c r="C123" s="50"/>
      <c r="D123" s="52" t="s">
        <v>3850</v>
      </c>
      <c r="E123" s="51"/>
      <c r="F123" s="138" t="s">
        <v>4966</v>
      </c>
      <c r="G123" s="54" t="s">
        <v>99</v>
      </c>
      <c r="H123" s="55"/>
      <c r="I123" s="56"/>
      <c r="J123" s="57"/>
      <c r="K123" s="58"/>
      <c r="L123" s="56"/>
      <c r="M123" s="56" t="str">
        <f t="shared" si="5"/>
        <v xml:space="preserve"> </v>
      </c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</row>
    <row r="124" spans="1:113" s="112" customFormat="1" x14ac:dyDescent="0.2">
      <c r="A124" s="30" t="s">
        <v>3</v>
      </c>
      <c r="B124" s="50"/>
      <c r="C124" s="50"/>
      <c r="D124" s="52" t="s">
        <v>3851</v>
      </c>
      <c r="E124" s="51"/>
      <c r="F124" s="138" t="s">
        <v>4966</v>
      </c>
      <c r="G124" s="54" t="s">
        <v>99</v>
      </c>
      <c r="H124" s="55"/>
      <c r="I124" s="56"/>
      <c r="J124" s="57"/>
      <c r="K124" s="58"/>
      <c r="L124" s="56"/>
      <c r="M124" s="56" t="str">
        <f t="shared" si="5"/>
        <v xml:space="preserve"> </v>
      </c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</row>
    <row r="125" spans="1:113" s="112" customFormat="1" x14ac:dyDescent="0.2">
      <c r="A125" s="30" t="s">
        <v>56</v>
      </c>
      <c r="B125" s="155"/>
      <c r="C125" s="155" t="s">
        <v>582</v>
      </c>
      <c r="D125" s="154"/>
      <c r="E125" s="51"/>
      <c r="F125" s="31" t="s">
        <v>455</v>
      </c>
      <c r="G125" s="54"/>
      <c r="H125" s="55"/>
      <c r="I125" s="56"/>
      <c r="J125" s="57"/>
      <c r="K125" s="58"/>
      <c r="L125" s="56"/>
      <c r="M125" s="56" t="str">
        <f>IF(ISNUMBER(H125),L125*H125,IF(ISNUMBER(J125),J125,IF(J125="RATE ONLY",LOWER("RATE ONLY")," ")))</f>
        <v xml:space="preserve"> </v>
      </c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</row>
    <row r="126" spans="1:113" s="112" customFormat="1" ht="36" x14ac:dyDescent="0.2">
      <c r="A126" s="30" t="s">
        <v>55</v>
      </c>
      <c r="B126" s="150" t="s">
        <v>583</v>
      </c>
      <c r="C126" s="150"/>
      <c r="D126" s="154"/>
      <c r="E126" s="51"/>
      <c r="F126" s="43" t="s">
        <v>3609</v>
      </c>
      <c r="G126" s="54"/>
      <c r="H126" s="55"/>
      <c r="I126" s="56"/>
      <c r="J126" s="57"/>
      <c r="K126" s="58"/>
      <c r="L126" s="56"/>
      <c r="M126" s="56" t="str">
        <f>IF(ISNUMBER(H126),L126*H126,IF(ISNUMBER(J126),J126,IF(J126="RATE ONLY",LOWER("RATE ONLY")," ")))</f>
        <v xml:space="preserve"> </v>
      </c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</row>
    <row r="127" spans="1:113" s="112" customFormat="1" ht="22.8" x14ac:dyDescent="0.2">
      <c r="A127" s="30" t="s">
        <v>56</v>
      </c>
      <c r="B127" s="155"/>
      <c r="C127" s="155" t="s">
        <v>584</v>
      </c>
      <c r="D127" s="154"/>
      <c r="E127" s="51"/>
      <c r="F127" s="31" t="s">
        <v>3610</v>
      </c>
      <c r="G127" s="54"/>
      <c r="H127" s="55"/>
      <c r="I127" s="56"/>
      <c r="J127" s="57"/>
      <c r="K127" s="58"/>
      <c r="L127" s="56"/>
      <c r="M127" s="56" t="str">
        <f>IF(ISNUMBER(H127),L127*H127,IF(ISNUMBER(J127),J127,IF(J127="RATE ONLY",LOWER("RATE ONLY")," ")))</f>
        <v xml:space="preserve"> </v>
      </c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</row>
    <row r="128" spans="1:113" s="112" customFormat="1" x14ac:dyDescent="0.2">
      <c r="A128" s="30" t="s">
        <v>3</v>
      </c>
      <c r="B128" s="50"/>
      <c r="C128" s="50"/>
      <c r="D128" s="52" t="s">
        <v>3850</v>
      </c>
      <c r="E128" s="51"/>
      <c r="F128" s="138" t="s">
        <v>4966</v>
      </c>
      <c r="G128" s="54" t="s">
        <v>99</v>
      </c>
      <c r="H128" s="55"/>
      <c r="I128" s="56"/>
      <c r="J128" s="57"/>
      <c r="K128" s="58"/>
      <c r="L128" s="56"/>
      <c r="M128" s="56" t="str">
        <f t="shared" si="5"/>
        <v xml:space="preserve"> </v>
      </c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/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111"/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</row>
    <row r="129" spans="1:113" s="112" customFormat="1" x14ac:dyDescent="0.2">
      <c r="A129" s="30" t="s">
        <v>3</v>
      </c>
      <c r="B129" s="50"/>
      <c r="C129" s="50"/>
      <c r="D129" s="52" t="s">
        <v>3851</v>
      </c>
      <c r="E129" s="51"/>
      <c r="F129" s="138" t="s">
        <v>4966</v>
      </c>
      <c r="G129" s="54" t="s">
        <v>99</v>
      </c>
      <c r="H129" s="55"/>
      <c r="I129" s="56"/>
      <c r="J129" s="57"/>
      <c r="K129" s="58"/>
      <c r="L129" s="56"/>
      <c r="M129" s="56" t="str">
        <f t="shared" si="5"/>
        <v xml:space="preserve"> </v>
      </c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11"/>
      <c r="CO129" s="111"/>
      <c r="CP129" s="111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</row>
    <row r="130" spans="1:113" s="112" customFormat="1" ht="22.8" x14ac:dyDescent="0.2">
      <c r="A130" s="30" t="s">
        <v>56</v>
      </c>
      <c r="B130" s="155"/>
      <c r="C130" s="155" t="s">
        <v>585</v>
      </c>
      <c r="D130" s="154"/>
      <c r="E130" s="51"/>
      <c r="F130" s="31" t="s">
        <v>3610</v>
      </c>
      <c r="G130" s="54"/>
      <c r="H130" s="55"/>
      <c r="I130" s="56"/>
      <c r="J130" s="57"/>
      <c r="K130" s="58"/>
      <c r="L130" s="56"/>
      <c r="M130" s="56" t="str">
        <f>IF(ISNUMBER(H130),L130*H130,IF(ISNUMBER(J130),J130,IF(J130="RATE ONLY",LOWER("RATE ONLY")," ")))</f>
        <v xml:space="preserve"> </v>
      </c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11"/>
      <c r="CO130" s="111"/>
      <c r="CP130" s="111"/>
      <c r="CQ130" s="111"/>
      <c r="CR130" s="111"/>
      <c r="CS130" s="111"/>
      <c r="CT130" s="111"/>
      <c r="CU130" s="111"/>
      <c r="CV130" s="111"/>
      <c r="CW130" s="111"/>
      <c r="CX130" s="111"/>
      <c r="CY130" s="111"/>
      <c r="CZ130" s="111"/>
      <c r="DA130" s="111"/>
      <c r="DB130" s="111"/>
      <c r="DC130" s="111"/>
      <c r="DD130" s="111"/>
      <c r="DE130" s="111"/>
      <c r="DF130" s="111"/>
      <c r="DG130" s="111"/>
      <c r="DH130" s="111"/>
      <c r="DI130" s="111"/>
    </row>
    <row r="131" spans="1:113" s="112" customFormat="1" x14ac:dyDescent="0.2">
      <c r="A131" s="30" t="s">
        <v>3</v>
      </c>
      <c r="B131" s="50"/>
      <c r="C131" s="50"/>
      <c r="D131" s="52" t="s">
        <v>3850</v>
      </c>
      <c r="E131" s="51"/>
      <c r="F131" s="138" t="s">
        <v>4966</v>
      </c>
      <c r="G131" s="54" t="s">
        <v>99</v>
      </c>
      <c r="H131" s="55"/>
      <c r="I131" s="56"/>
      <c r="J131" s="57"/>
      <c r="K131" s="58"/>
      <c r="L131" s="56"/>
      <c r="M131" s="56" t="str">
        <f t="shared" si="5"/>
        <v xml:space="preserve"> </v>
      </c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11"/>
      <c r="CO131" s="111"/>
      <c r="CP131" s="111"/>
      <c r="CQ131" s="111"/>
      <c r="CR131" s="111"/>
      <c r="CS131" s="111"/>
      <c r="CT131" s="111"/>
      <c r="CU131" s="111"/>
      <c r="CV131" s="111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</row>
    <row r="132" spans="1:113" s="112" customFormat="1" x14ac:dyDescent="0.2">
      <c r="A132" s="30" t="s">
        <v>3</v>
      </c>
      <c r="B132" s="50"/>
      <c r="C132" s="50"/>
      <c r="D132" s="52" t="s">
        <v>3851</v>
      </c>
      <c r="E132" s="51"/>
      <c r="F132" s="138" t="s">
        <v>4966</v>
      </c>
      <c r="G132" s="54" t="s">
        <v>99</v>
      </c>
      <c r="H132" s="55"/>
      <c r="I132" s="56"/>
      <c r="J132" s="57"/>
      <c r="K132" s="58"/>
      <c r="L132" s="56"/>
      <c r="M132" s="56" t="str">
        <f t="shared" si="5"/>
        <v xml:space="preserve"> </v>
      </c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11"/>
      <c r="CO132" s="111"/>
      <c r="CP132" s="111"/>
      <c r="CQ132" s="111"/>
      <c r="CR132" s="111"/>
      <c r="CS132" s="111"/>
      <c r="CT132" s="111"/>
      <c r="CU132" s="111"/>
      <c r="CV132" s="111"/>
      <c r="CW132" s="111"/>
      <c r="CX132" s="111"/>
      <c r="CY132" s="111"/>
      <c r="CZ132" s="111"/>
      <c r="DA132" s="111"/>
      <c r="DB132" s="111"/>
      <c r="DC132" s="111"/>
      <c r="DD132" s="111"/>
      <c r="DE132" s="111"/>
      <c r="DF132" s="111"/>
      <c r="DG132" s="111"/>
      <c r="DH132" s="111"/>
      <c r="DI132" s="111"/>
    </row>
    <row r="133" spans="1:113" s="112" customFormat="1" x14ac:dyDescent="0.2">
      <c r="A133" s="30" t="s">
        <v>56</v>
      </c>
      <c r="B133" s="155"/>
      <c r="C133" s="155" t="s">
        <v>586</v>
      </c>
      <c r="D133" s="154"/>
      <c r="E133" s="51"/>
      <c r="F133" s="31" t="s">
        <v>455</v>
      </c>
      <c r="G133" s="54" t="s">
        <v>99</v>
      </c>
      <c r="H133" s="55"/>
      <c r="I133" s="56"/>
      <c r="J133" s="57"/>
      <c r="K133" s="58"/>
      <c r="L133" s="56"/>
      <c r="M133" s="56" t="str">
        <f>IF(ISNUMBER(H133),L133*H133,IF(ISNUMBER(J133),J133,IF(J133="RATE ONLY",LOWER("RATE ONLY")," ")))</f>
        <v xml:space="preserve"> </v>
      </c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11"/>
      <c r="CO133" s="111"/>
      <c r="CP133" s="111"/>
      <c r="CQ133" s="111"/>
      <c r="CR133" s="111"/>
      <c r="CS133" s="111"/>
      <c r="CT133" s="111"/>
      <c r="CU133" s="111"/>
      <c r="CV133" s="111"/>
      <c r="CW133" s="111"/>
      <c r="CX133" s="111"/>
      <c r="CY133" s="111"/>
      <c r="CZ133" s="111"/>
      <c r="DA133" s="111"/>
      <c r="DB133" s="111"/>
      <c r="DC133" s="111"/>
      <c r="DD133" s="111"/>
      <c r="DE133" s="111"/>
      <c r="DF133" s="111"/>
      <c r="DG133" s="111"/>
      <c r="DH133" s="111"/>
      <c r="DI133" s="111"/>
    </row>
    <row r="134" spans="1:113" s="112" customFormat="1" ht="48" x14ac:dyDescent="0.2">
      <c r="A134" s="30" t="s">
        <v>55</v>
      </c>
      <c r="B134" s="150" t="s">
        <v>587</v>
      </c>
      <c r="C134" s="150"/>
      <c r="D134" s="154"/>
      <c r="E134" s="51"/>
      <c r="F134" s="43" t="s">
        <v>3611</v>
      </c>
      <c r="G134" s="54"/>
      <c r="H134" s="55"/>
      <c r="I134" s="56"/>
      <c r="J134" s="57"/>
      <c r="K134" s="58"/>
      <c r="L134" s="56"/>
      <c r="M134" s="56" t="str">
        <f>IF(ISNUMBER(H134),L134*H134,IF(ISNUMBER(J134),J134,IF(J134="RATE ONLY",LOWER("RATE ONLY")," ")))</f>
        <v xml:space="preserve"> </v>
      </c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11"/>
      <c r="CO134" s="111"/>
      <c r="CP134" s="111"/>
      <c r="CQ134" s="111"/>
      <c r="CR134" s="111"/>
      <c r="CS134" s="111"/>
      <c r="CT134" s="111"/>
      <c r="CU134" s="111"/>
      <c r="CV134" s="111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1"/>
      <c r="DG134" s="111"/>
      <c r="DH134" s="111"/>
      <c r="DI134" s="111"/>
    </row>
    <row r="135" spans="1:113" s="112" customFormat="1" ht="22.8" x14ac:dyDescent="0.2">
      <c r="A135" s="30" t="s">
        <v>56</v>
      </c>
      <c r="B135" s="155"/>
      <c r="C135" s="155" t="s">
        <v>588</v>
      </c>
      <c r="D135" s="154"/>
      <c r="E135" s="51"/>
      <c r="F135" s="31" t="s">
        <v>3612</v>
      </c>
      <c r="G135" s="54"/>
      <c r="H135" s="55"/>
      <c r="I135" s="56"/>
      <c r="J135" s="57"/>
      <c r="K135" s="58"/>
      <c r="L135" s="56"/>
      <c r="M135" s="56" t="str">
        <f>IF(ISNUMBER(H135),L135*H135,IF(ISNUMBER(J135),J135,IF(J135="RATE ONLY",LOWER("RATE ONLY")," ")))</f>
        <v xml:space="preserve"> </v>
      </c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11"/>
      <c r="CO135" s="111"/>
      <c r="CP135" s="111"/>
      <c r="CQ135" s="111"/>
      <c r="CR135" s="111"/>
      <c r="CS135" s="111"/>
      <c r="CT135" s="111"/>
      <c r="CU135" s="111"/>
      <c r="CV135" s="111"/>
      <c r="CW135" s="111"/>
      <c r="CX135" s="111"/>
      <c r="CY135" s="111"/>
      <c r="CZ135" s="111"/>
      <c r="DA135" s="111"/>
      <c r="DB135" s="111"/>
      <c r="DC135" s="111"/>
      <c r="DD135" s="111"/>
      <c r="DE135" s="111"/>
      <c r="DF135" s="111"/>
      <c r="DG135" s="111"/>
      <c r="DH135" s="111"/>
      <c r="DI135" s="111"/>
    </row>
    <row r="136" spans="1:113" s="112" customFormat="1" x14ac:dyDescent="0.2">
      <c r="A136" s="30" t="s">
        <v>3</v>
      </c>
      <c r="B136" s="50"/>
      <c r="C136" s="50"/>
      <c r="D136" s="52" t="s">
        <v>3850</v>
      </c>
      <c r="E136" s="51"/>
      <c r="F136" s="138" t="s">
        <v>4966</v>
      </c>
      <c r="G136" s="54" t="s">
        <v>99</v>
      </c>
      <c r="H136" s="55"/>
      <c r="I136" s="56"/>
      <c r="J136" s="57"/>
      <c r="K136" s="58"/>
      <c r="L136" s="56"/>
      <c r="M136" s="56" t="str">
        <f t="shared" ref="M136:M164" si="6">IF(ISNUMBER(H136),L136*H136,IF(ISNUMBER(J136),J136,IF(J136="RATE ONLY",LOWER("RATE ONLY")," ")))</f>
        <v xml:space="preserve"> </v>
      </c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1"/>
      <c r="AU136" s="111"/>
      <c r="AV136" s="111"/>
      <c r="AW136" s="111"/>
      <c r="AX136" s="111"/>
      <c r="AY136" s="111"/>
      <c r="AZ136" s="111"/>
      <c r="BA136" s="111"/>
      <c r="BB136" s="111"/>
      <c r="BC136" s="111"/>
      <c r="BD136" s="111"/>
      <c r="BE136" s="111"/>
      <c r="BF136" s="111"/>
      <c r="BG136" s="111"/>
      <c r="BH136" s="111"/>
      <c r="BI136" s="111"/>
      <c r="BJ136" s="111"/>
      <c r="BK136" s="111"/>
      <c r="BL136" s="111"/>
      <c r="BM136" s="111"/>
      <c r="BN136" s="111"/>
      <c r="BO136" s="111"/>
      <c r="BP136" s="111"/>
      <c r="BQ136" s="111"/>
      <c r="BR136" s="111"/>
      <c r="BS136" s="111"/>
      <c r="BT136" s="111"/>
      <c r="BU136" s="111"/>
      <c r="BV136" s="111"/>
      <c r="BW136" s="111"/>
      <c r="BX136" s="111"/>
      <c r="BY136" s="111"/>
      <c r="BZ136" s="111"/>
      <c r="CA136" s="111"/>
      <c r="CB136" s="111"/>
      <c r="CC136" s="111"/>
      <c r="CD136" s="111"/>
      <c r="CE136" s="111"/>
      <c r="CF136" s="111"/>
      <c r="CG136" s="111"/>
      <c r="CH136" s="111"/>
      <c r="CI136" s="111"/>
      <c r="CJ136" s="111"/>
      <c r="CK136" s="111"/>
      <c r="CL136" s="111"/>
      <c r="CM136" s="111"/>
      <c r="CN136" s="111"/>
      <c r="CO136" s="111"/>
      <c r="CP136" s="111"/>
      <c r="CQ136" s="111"/>
      <c r="CR136" s="111"/>
      <c r="CS136" s="111"/>
      <c r="CT136" s="111"/>
      <c r="CU136" s="111"/>
      <c r="CV136" s="111"/>
      <c r="CW136" s="111"/>
      <c r="CX136" s="111"/>
      <c r="CY136" s="111"/>
      <c r="CZ136" s="111"/>
      <c r="DA136" s="111"/>
      <c r="DB136" s="111"/>
      <c r="DC136" s="111"/>
      <c r="DD136" s="111"/>
      <c r="DE136" s="111"/>
      <c r="DF136" s="111"/>
      <c r="DG136" s="111"/>
      <c r="DH136" s="111"/>
      <c r="DI136" s="111"/>
    </row>
    <row r="137" spans="1:113" s="112" customFormat="1" x14ac:dyDescent="0.2">
      <c r="A137" s="30" t="s">
        <v>3</v>
      </c>
      <c r="B137" s="50"/>
      <c r="C137" s="50"/>
      <c r="D137" s="52" t="s">
        <v>3851</v>
      </c>
      <c r="E137" s="51"/>
      <c r="F137" s="138" t="s">
        <v>4966</v>
      </c>
      <c r="G137" s="54" t="s">
        <v>99</v>
      </c>
      <c r="H137" s="55"/>
      <c r="I137" s="56"/>
      <c r="J137" s="57"/>
      <c r="K137" s="58"/>
      <c r="L137" s="56"/>
      <c r="M137" s="56" t="str">
        <f t="shared" si="6"/>
        <v xml:space="preserve"> </v>
      </c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  <c r="BY137" s="111"/>
      <c r="BZ137" s="111"/>
      <c r="CA137" s="111"/>
      <c r="CB137" s="111"/>
      <c r="CC137" s="111"/>
      <c r="CD137" s="111"/>
      <c r="CE137" s="111"/>
      <c r="CF137" s="111"/>
      <c r="CG137" s="111"/>
      <c r="CH137" s="111"/>
      <c r="CI137" s="111"/>
      <c r="CJ137" s="111"/>
      <c r="CK137" s="111"/>
      <c r="CL137" s="111"/>
      <c r="CM137" s="111"/>
      <c r="CN137" s="111"/>
      <c r="CO137" s="111"/>
      <c r="CP137" s="111"/>
      <c r="CQ137" s="111"/>
      <c r="CR137" s="111"/>
      <c r="CS137" s="111"/>
      <c r="CT137" s="111"/>
      <c r="CU137" s="111"/>
      <c r="CV137" s="111"/>
      <c r="CW137" s="111"/>
      <c r="CX137" s="111"/>
      <c r="CY137" s="111"/>
      <c r="CZ137" s="111"/>
      <c r="DA137" s="111"/>
      <c r="DB137" s="111"/>
      <c r="DC137" s="111"/>
      <c r="DD137" s="111"/>
      <c r="DE137" s="111"/>
      <c r="DF137" s="111"/>
      <c r="DG137" s="111"/>
      <c r="DH137" s="111"/>
      <c r="DI137" s="111"/>
    </row>
    <row r="138" spans="1:113" s="112" customFormat="1" ht="22.8" x14ac:dyDescent="0.2">
      <c r="A138" s="30" t="s">
        <v>56</v>
      </c>
      <c r="B138" s="155"/>
      <c r="C138" s="155" t="s">
        <v>589</v>
      </c>
      <c r="D138" s="154"/>
      <c r="E138" s="51"/>
      <c r="F138" s="31" t="s">
        <v>3612</v>
      </c>
      <c r="G138" s="54"/>
      <c r="H138" s="55"/>
      <c r="I138" s="56"/>
      <c r="J138" s="57"/>
      <c r="K138" s="58"/>
      <c r="L138" s="56"/>
      <c r="M138" s="56" t="str">
        <f>IF(ISNUMBER(H138),L138*H138,IF(ISNUMBER(J138),J138,IF(J138="RATE ONLY",LOWER("RATE ONLY")," ")))</f>
        <v xml:space="preserve"> </v>
      </c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111"/>
      <c r="AM138" s="111"/>
      <c r="AN138" s="111"/>
      <c r="AO138" s="111"/>
      <c r="AP138" s="111"/>
      <c r="AQ138" s="111"/>
      <c r="AR138" s="111"/>
      <c r="AS138" s="111"/>
      <c r="AT138" s="111"/>
      <c r="AU138" s="111"/>
      <c r="AV138" s="111"/>
      <c r="AW138" s="111"/>
      <c r="AX138" s="111"/>
      <c r="AY138" s="111"/>
      <c r="AZ138" s="111"/>
      <c r="BA138" s="111"/>
      <c r="BB138" s="111"/>
      <c r="BC138" s="111"/>
      <c r="BD138" s="111"/>
      <c r="BE138" s="111"/>
      <c r="BF138" s="111"/>
      <c r="BG138" s="111"/>
      <c r="BH138" s="111"/>
      <c r="BI138" s="111"/>
      <c r="BJ138" s="111"/>
      <c r="BK138" s="111"/>
      <c r="BL138" s="111"/>
      <c r="BM138" s="111"/>
      <c r="BN138" s="111"/>
      <c r="BO138" s="111"/>
      <c r="BP138" s="111"/>
      <c r="BQ138" s="111"/>
      <c r="BR138" s="111"/>
      <c r="BS138" s="111"/>
      <c r="BT138" s="111"/>
      <c r="BU138" s="111"/>
      <c r="BV138" s="111"/>
      <c r="BW138" s="111"/>
      <c r="BX138" s="111"/>
      <c r="BY138" s="111"/>
      <c r="BZ138" s="111"/>
      <c r="CA138" s="111"/>
      <c r="CB138" s="111"/>
      <c r="CC138" s="111"/>
      <c r="CD138" s="111"/>
      <c r="CE138" s="111"/>
      <c r="CF138" s="111"/>
      <c r="CG138" s="111"/>
      <c r="CH138" s="111"/>
      <c r="CI138" s="111"/>
      <c r="CJ138" s="111"/>
      <c r="CK138" s="111"/>
      <c r="CL138" s="111"/>
      <c r="CM138" s="111"/>
      <c r="CN138" s="111"/>
      <c r="CO138" s="111"/>
      <c r="CP138" s="111"/>
      <c r="CQ138" s="111"/>
      <c r="CR138" s="111"/>
      <c r="CS138" s="111"/>
      <c r="CT138" s="111"/>
      <c r="CU138" s="111"/>
      <c r="CV138" s="111"/>
      <c r="CW138" s="111"/>
      <c r="CX138" s="111"/>
      <c r="CY138" s="111"/>
      <c r="CZ138" s="111"/>
      <c r="DA138" s="111"/>
      <c r="DB138" s="111"/>
      <c r="DC138" s="111"/>
      <c r="DD138" s="111"/>
      <c r="DE138" s="111"/>
      <c r="DF138" s="111"/>
      <c r="DG138" s="111"/>
      <c r="DH138" s="111"/>
      <c r="DI138" s="111"/>
    </row>
    <row r="139" spans="1:113" s="112" customFormat="1" x14ac:dyDescent="0.2">
      <c r="A139" s="30" t="s">
        <v>3</v>
      </c>
      <c r="B139" s="50"/>
      <c r="C139" s="50"/>
      <c r="D139" s="52" t="s">
        <v>3850</v>
      </c>
      <c r="E139" s="51"/>
      <c r="F139" s="138" t="s">
        <v>4966</v>
      </c>
      <c r="G139" s="54" t="s">
        <v>99</v>
      </c>
      <c r="H139" s="55"/>
      <c r="I139" s="56"/>
      <c r="J139" s="57"/>
      <c r="K139" s="58"/>
      <c r="L139" s="56"/>
      <c r="M139" s="56" t="str">
        <f t="shared" si="6"/>
        <v xml:space="preserve"> </v>
      </c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111"/>
      <c r="AM139" s="111"/>
      <c r="AN139" s="111"/>
      <c r="AO139" s="111"/>
      <c r="AP139" s="111"/>
      <c r="AQ139" s="111"/>
      <c r="AR139" s="111"/>
      <c r="AS139" s="111"/>
      <c r="AT139" s="111"/>
      <c r="AU139" s="111"/>
      <c r="AV139" s="111"/>
      <c r="AW139" s="111"/>
      <c r="AX139" s="111"/>
      <c r="AY139" s="111"/>
      <c r="AZ139" s="111"/>
      <c r="BA139" s="111"/>
      <c r="BB139" s="111"/>
      <c r="BC139" s="111"/>
      <c r="BD139" s="111"/>
      <c r="BE139" s="111"/>
      <c r="BF139" s="111"/>
      <c r="BG139" s="111"/>
      <c r="BH139" s="111"/>
      <c r="BI139" s="111"/>
      <c r="BJ139" s="111"/>
      <c r="BK139" s="111"/>
      <c r="BL139" s="111"/>
      <c r="BM139" s="111"/>
      <c r="BN139" s="111"/>
      <c r="BO139" s="111"/>
      <c r="BP139" s="111"/>
      <c r="BQ139" s="111"/>
      <c r="BR139" s="111"/>
      <c r="BS139" s="111"/>
      <c r="BT139" s="111"/>
      <c r="BU139" s="111"/>
      <c r="BV139" s="111"/>
      <c r="BW139" s="111"/>
      <c r="BX139" s="111"/>
      <c r="BY139" s="111"/>
      <c r="BZ139" s="111"/>
      <c r="CA139" s="111"/>
      <c r="CB139" s="111"/>
      <c r="CC139" s="111"/>
      <c r="CD139" s="111"/>
      <c r="CE139" s="111"/>
      <c r="CF139" s="111"/>
      <c r="CG139" s="111"/>
      <c r="CH139" s="111"/>
      <c r="CI139" s="111"/>
      <c r="CJ139" s="111"/>
      <c r="CK139" s="111"/>
      <c r="CL139" s="111"/>
      <c r="CM139" s="111"/>
      <c r="CN139" s="111"/>
      <c r="CO139" s="111"/>
      <c r="CP139" s="111"/>
      <c r="CQ139" s="111"/>
      <c r="CR139" s="111"/>
      <c r="CS139" s="111"/>
      <c r="CT139" s="111"/>
      <c r="CU139" s="111"/>
      <c r="CV139" s="111"/>
      <c r="CW139" s="111"/>
      <c r="CX139" s="111"/>
      <c r="CY139" s="111"/>
      <c r="CZ139" s="111"/>
      <c r="DA139" s="111"/>
      <c r="DB139" s="111"/>
      <c r="DC139" s="111"/>
      <c r="DD139" s="111"/>
      <c r="DE139" s="111"/>
      <c r="DF139" s="111"/>
      <c r="DG139" s="111"/>
      <c r="DH139" s="111"/>
      <c r="DI139" s="111"/>
    </row>
    <row r="140" spans="1:113" s="112" customFormat="1" x14ac:dyDescent="0.2">
      <c r="A140" s="30" t="s">
        <v>3</v>
      </c>
      <c r="B140" s="50"/>
      <c r="C140" s="50"/>
      <c r="D140" s="52" t="s">
        <v>3851</v>
      </c>
      <c r="E140" s="51"/>
      <c r="F140" s="138" t="s">
        <v>4966</v>
      </c>
      <c r="G140" s="54" t="s">
        <v>99</v>
      </c>
      <c r="H140" s="55"/>
      <c r="I140" s="56"/>
      <c r="J140" s="57"/>
      <c r="K140" s="58"/>
      <c r="L140" s="56"/>
      <c r="M140" s="56" t="str">
        <f t="shared" si="6"/>
        <v xml:space="preserve"> </v>
      </c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11"/>
      <c r="CO140" s="111"/>
      <c r="CP140" s="111"/>
      <c r="CQ140" s="111"/>
      <c r="CR140" s="111"/>
      <c r="CS140" s="111"/>
      <c r="CT140" s="111"/>
      <c r="CU140" s="111"/>
      <c r="CV140" s="111"/>
      <c r="CW140" s="111"/>
      <c r="CX140" s="111"/>
      <c r="CY140" s="111"/>
      <c r="CZ140" s="111"/>
      <c r="DA140" s="111"/>
      <c r="DB140" s="111"/>
      <c r="DC140" s="111"/>
      <c r="DD140" s="111"/>
      <c r="DE140" s="111"/>
      <c r="DF140" s="111"/>
      <c r="DG140" s="111"/>
      <c r="DH140" s="111"/>
      <c r="DI140" s="111"/>
    </row>
    <row r="141" spans="1:113" s="112" customFormat="1" x14ac:dyDescent="0.2">
      <c r="A141" s="30" t="s">
        <v>56</v>
      </c>
      <c r="B141" s="155"/>
      <c r="C141" s="155" t="s">
        <v>590</v>
      </c>
      <c r="D141" s="154"/>
      <c r="E141" s="51"/>
      <c r="F141" s="31" t="s">
        <v>455</v>
      </c>
      <c r="G141" s="54"/>
      <c r="H141" s="55"/>
      <c r="I141" s="56"/>
      <c r="J141" s="57"/>
      <c r="K141" s="58"/>
      <c r="L141" s="56"/>
      <c r="M141" s="56" t="str">
        <f>IF(ISNUMBER(H141),L141*H141,IF(ISNUMBER(J141),J141,IF(J141="RATE ONLY",LOWER("RATE ONLY")," ")))</f>
        <v xml:space="preserve"> </v>
      </c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11"/>
      <c r="CO141" s="111"/>
      <c r="CP141" s="111"/>
      <c r="CQ141" s="111"/>
      <c r="CR141" s="111"/>
      <c r="CS141" s="111"/>
      <c r="CT141" s="111"/>
      <c r="CU141" s="111"/>
      <c r="CV141" s="111"/>
      <c r="CW141" s="111"/>
      <c r="CX141" s="111"/>
      <c r="CY141" s="111"/>
      <c r="CZ141" s="111"/>
      <c r="DA141" s="111"/>
      <c r="DB141" s="111"/>
      <c r="DC141" s="111"/>
      <c r="DD141" s="111"/>
      <c r="DE141" s="111"/>
      <c r="DF141" s="111"/>
      <c r="DG141" s="111"/>
      <c r="DH141" s="111"/>
      <c r="DI141" s="111"/>
    </row>
    <row r="142" spans="1:113" s="112" customFormat="1" ht="24" x14ac:dyDescent="0.2">
      <c r="A142" s="30" t="s">
        <v>55</v>
      </c>
      <c r="B142" s="150" t="s">
        <v>591</v>
      </c>
      <c r="C142" s="150"/>
      <c r="D142" s="154"/>
      <c r="E142" s="51"/>
      <c r="F142" s="43" t="s">
        <v>3613</v>
      </c>
      <c r="G142" s="54"/>
      <c r="H142" s="55"/>
      <c r="I142" s="56"/>
      <c r="J142" s="57"/>
      <c r="K142" s="58"/>
      <c r="L142" s="56"/>
      <c r="M142" s="56" t="str">
        <f>IF(ISNUMBER(H142),L142*H142,IF(ISNUMBER(J142),J142,IF(J142="RATE ONLY",LOWER("RATE ONLY")," ")))</f>
        <v xml:space="preserve"> </v>
      </c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</row>
    <row r="143" spans="1:113" s="112" customFormat="1" ht="22.8" x14ac:dyDescent="0.2">
      <c r="A143" s="30" t="s">
        <v>56</v>
      </c>
      <c r="B143" s="155"/>
      <c r="C143" s="155" t="s">
        <v>592</v>
      </c>
      <c r="D143" s="154"/>
      <c r="E143" s="51"/>
      <c r="F143" s="31" t="s">
        <v>3614</v>
      </c>
      <c r="G143" s="54"/>
      <c r="H143" s="55"/>
      <c r="I143" s="56"/>
      <c r="J143" s="57"/>
      <c r="K143" s="58"/>
      <c r="L143" s="56"/>
      <c r="M143" s="56" t="str">
        <f>IF(ISNUMBER(H143),L143*H143,IF(ISNUMBER(J143),J143,IF(J143="RATE ONLY",LOWER("RATE ONLY")," ")))</f>
        <v xml:space="preserve"> </v>
      </c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</row>
    <row r="144" spans="1:113" s="112" customFormat="1" x14ac:dyDescent="0.2">
      <c r="A144" s="30" t="s">
        <v>3</v>
      </c>
      <c r="B144" s="50"/>
      <c r="C144" s="50"/>
      <c r="D144" s="52" t="s">
        <v>3850</v>
      </c>
      <c r="E144" s="51"/>
      <c r="F144" s="138" t="s">
        <v>4977</v>
      </c>
      <c r="G144" s="54" t="s">
        <v>2</v>
      </c>
      <c r="H144" s="55"/>
      <c r="I144" s="56"/>
      <c r="J144" s="57"/>
      <c r="K144" s="58"/>
      <c r="L144" s="56"/>
      <c r="M144" s="56" t="str">
        <f t="shared" si="6"/>
        <v xml:space="preserve"> </v>
      </c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</row>
    <row r="145" spans="1:113" s="112" customFormat="1" x14ac:dyDescent="0.2">
      <c r="A145" s="30" t="s">
        <v>3</v>
      </c>
      <c r="B145" s="50"/>
      <c r="C145" s="50"/>
      <c r="D145" s="52" t="s">
        <v>3851</v>
      </c>
      <c r="E145" s="51"/>
      <c r="F145" s="138" t="s">
        <v>4977</v>
      </c>
      <c r="G145" s="54" t="s">
        <v>2</v>
      </c>
      <c r="H145" s="55"/>
      <c r="I145" s="56"/>
      <c r="J145" s="57"/>
      <c r="K145" s="58"/>
      <c r="L145" s="56"/>
      <c r="M145" s="56" t="str">
        <f t="shared" si="6"/>
        <v xml:space="preserve"> </v>
      </c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</row>
    <row r="146" spans="1:113" s="112" customFormat="1" ht="22.8" x14ac:dyDescent="0.2">
      <c r="A146" s="30" t="s">
        <v>56</v>
      </c>
      <c r="B146" s="155"/>
      <c r="C146" s="155" t="s">
        <v>593</v>
      </c>
      <c r="D146" s="154"/>
      <c r="E146" s="51"/>
      <c r="F146" s="31" t="s">
        <v>3614</v>
      </c>
      <c r="G146" s="54"/>
      <c r="H146" s="55"/>
      <c r="I146" s="56"/>
      <c r="J146" s="57"/>
      <c r="K146" s="58"/>
      <c r="L146" s="56"/>
      <c r="M146" s="56" t="str">
        <f>IF(ISNUMBER(H146),L146*H146,IF(ISNUMBER(J146),J146,IF(J146="RATE ONLY",LOWER("RATE ONLY")," ")))</f>
        <v xml:space="preserve"> </v>
      </c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</row>
    <row r="147" spans="1:113" s="112" customFormat="1" x14ac:dyDescent="0.2">
      <c r="A147" s="30" t="s">
        <v>3</v>
      </c>
      <c r="B147" s="50"/>
      <c r="C147" s="50"/>
      <c r="D147" s="52" t="s">
        <v>3850</v>
      </c>
      <c r="E147" s="51"/>
      <c r="F147" s="138" t="s">
        <v>4966</v>
      </c>
      <c r="G147" s="54" t="s">
        <v>99</v>
      </c>
      <c r="H147" s="55"/>
      <c r="I147" s="56"/>
      <c r="J147" s="57"/>
      <c r="K147" s="58"/>
      <c r="L147" s="56"/>
      <c r="M147" s="56" t="str">
        <f t="shared" si="6"/>
        <v xml:space="preserve"> </v>
      </c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</row>
    <row r="148" spans="1:113" s="112" customFormat="1" x14ac:dyDescent="0.2">
      <c r="A148" s="30" t="s">
        <v>3</v>
      </c>
      <c r="B148" s="50"/>
      <c r="C148" s="50"/>
      <c r="D148" s="52" t="s">
        <v>3851</v>
      </c>
      <c r="E148" s="51"/>
      <c r="F148" s="138" t="s">
        <v>4966</v>
      </c>
      <c r="G148" s="54" t="s">
        <v>99</v>
      </c>
      <c r="H148" s="55"/>
      <c r="I148" s="56"/>
      <c r="J148" s="57"/>
      <c r="K148" s="58"/>
      <c r="L148" s="56"/>
      <c r="M148" s="56" t="str">
        <f t="shared" si="6"/>
        <v xml:space="preserve"> </v>
      </c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</row>
    <row r="149" spans="1:113" s="112" customFormat="1" x14ac:dyDescent="0.2">
      <c r="A149" s="30" t="s">
        <v>56</v>
      </c>
      <c r="B149" s="155"/>
      <c r="C149" s="155" t="s">
        <v>594</v>
      </c>
      <c r="D149" s="154"/>
      <c r="E149" s="51"/>
      <c r="F149" s="31" t="s">
        <v>455</v>
      </c>
      <c r="G149" s="54"/>
      <c r="H149" s="55"/>
      <c r="I149" s="56"/>
      <c r="J149" s="57"/>
      <c r="K149" s="58"/>
      <c r="L149" s="56"/>
      <c r="M149" s="56" t="str">
        <f>IF(ISNUMBER(H149),L149*H149,IF(ISNUMBER(J149),J149,IF(J149="RATE ONLY",LOWER("RATE ONLY")," ")))</f>
        <v xml:space="preserve"> </v>
      </c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</row>
    <row r="150" spans="1:113" s="112" customFormat="1" ht="24" x14ac:dyDescent="0.2">
      <c r="A150" s="30" t="s">
        <v>55</v>
      </c>
      <c r="B150" s="150" t="s">
        <v>595</v>
      </c>
      <c r="C150" s="150"/>
      <c r="D150" s="154"/>
      <c r="E150" s="51"/>
      <c r="F150" s="43" t="s">
        <v>3615</v>
      </c>
      <c r="G150" s="54"/>
      <c r="H150" s="55"/>
      <c r="I150" s="56"/>
      <c r="J150" s="57"/>
      <c r="K150" s="58"/>
      <c r="L150" s="56"/>
      <c r="M150" s="56" t="str">
        <f>IF(ISNUMBER(H150),L150*H150,IF(ISNUMBER(J150),J150,IF(J150="RATE ONLY",LOWER("RATE ONLY")," ")))</f>
        <v xml:space="preserve"> </v>
      </c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</row>
    <row r="151" spans="1:113" s="112" customFormat="1" ht="22.8" x14ac:dyDescent="0.2">
      <c r="A151" s="30" t="s">
        <v>56</v>
      </c>
      <c r="B151" s="155"/>
      <c r="C151" s="155" t="s">
        <v>596</v>
      </c>
      <c r="D151" s="154"/>
      <c r="E151" s="51"/>
      <c r="F151" s="31" t="s">
        <v>3616</v>
      </c>
      <c r="G151" s="54"/>
      <c r="H151" s="55"/>
      <c r="I151" s="56"/>
      <c r="J151" s="57"/>
      <c r="K151" s="58"/>
      <c r="L151" s="56"/>
      <c r="M151" s="56" t="str">
        <f>IF(ISNUMBER(H151),L151*H151,IF(ISNUMBER(J151),J151,IF(J151="RATE ONLY",LOWER("RATE ONLY")," ")))</f>
        <v xml:space="preserve"> </v>
      </c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</row>
    <row r="152" spans="1:113" s="112" customFormat="1" x14ac:dyDescent="0.2">
      <c r="A152" s="30" t="s">
        <v>3</v>
      </c>
      <c r="B152" s="50"/>
      <c r="C152" s="50"/>
      <c r="D152" s="52" t="s">
        <v>3850</v>
      </c>
      <c r="E152" s="51"/>
      <c r="F152" s="138" t="s">
        <v>4966</v>
      </c>
      <c r="G152" s="54" t="s">
        <v>99</v>
      </c>
      <c r="H152" s="55"/>
      <c r="I152" s="56"/>
      <c r="J152" s="57"/>
      <c r="K152" s="58"/>
      <c r="L152" s="56"/>
      <c r="M152" s="56" t="str">
        <f t="shared" si="6"/>
        <v xml:space="preserve"> </v>
      </c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</row>
    <row r="153" spans="1:113" s="112" customFormat="1" x14ac:dyDescent="0.2">
      <c r="A153" s="30" t="s">
        <v>3</v>
      </c>
      <c r="B153" s="50"/>
      <c r="C153" s="50"/>
      <c r="D153" s="52" t="s">
        <v>3851</v>
      </c>
      <c r="E153" s="51"/>
      <c r="F153" s="138" t="s">
        <v>4966</v>
      </c>
      <c r="G153" s="54" t="s">
        <v>99</v>
      </c>
      <c r="H153" s="55"/>
      <c r="I153" s="56"/>
      <c r="J153" s="57"/>
      <c r="K153" s="58"/>
      <c r="L153" s="56"/>
      <c r="M153" s="56" t="str">
        <f t="shared" si="6"/>
        <v xml:space="preserve"> </v>
      </c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</row>
    <row r="154" spans="1:113" s="112" customFormat="1" ht="12" x14ac:dyDescent="0.2">
      <c r="A154" s="30" t="s">
        <v>55</v>
      </c>
      <c r="B154" s="150" t="s">
        <v>597</v>
      </c>
      <c r="C154" s="150"/>
      <c r="D154" s="154"/>
      <c r="E154" s="51"/>
      <c r="F154" s="43" t="s">
        <v>3617</v>
      </c>
      <c r="G154" s="54"/>
      <c r="H154" s="55"/>
      <c r="I154" s="56"/>
      <c r="J154" s="57"/>
      <c r="K154" s="58"/>
      <c r="L154" s="56"/>
      <c r="M154" s="56" t="str">
        <f t="shared" ref="M154:M159" si="7">IF(ISNUMBER(H154),L154*H154,IF(ISNUMBER(J154),J154,IF(J154="RATE ONLY",LOWER("RATE ONLY")," ")))</f>
        <v xml:space="preserve"> </v>
      </c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</row>
    <row r="155" spans="1:113" s="112" customFormat="1" x14ac:dyDescent="0.2">
      <c r="A155" s="30" t="s">
        <v>56</v>
      </c>
      <c r="B155" s="155"/>
      <c r="C155" s="155" t="s">
        <v>598</v>
      </c>
      <c r="D155" s="154"/>
      <c r="E155" s="51"/>
      <c r="F155" s="31" t="s">
        <v>599</v>
      </c>
      <c r="G155" s="54" t="s">
        <v>99</v>
      </c>
      <c r="H155" s="55"/>
      <c r="I155" s="56"/>
      <c r="J155" s="57"/>
      <c r="K155" s="58"/>
      <c r="L155" s="56"/>
      <c r="M155" s="56" t="str">
        <f t="shared" si="7"/>
        <v xml:space="preserve"> </v>
      </c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/>
      <c r="BA155" s="111"/>
      <c r="BB155" s="111"/>
      <c r="BC155" s="111"/>
      <c r="BD155" s="111"/>
      <c r="BE155" s="111"/>
      <c r="BF155" s="111"/>
      <c r="BG155" s="111"/>
      <c r="BH155" s="111"/>
      <c r="BI155" s="111"/>
      <c r="BJ155" s="111"/>
      <c r="BK155" s="111"/>
      <c r="BL155" s="111"/>
      <c r="BM155" s="111"/>
      <c r="BN155" s="111"/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</row>
    <row r="156" spans="1:113" s="112" customFormat="1" x14ac:dyDescent="0.2">
      <c r="A156" s="30" t="s">
        <v>56</v>
      </c>
      <c r="B156" s="155"/>
      <c r="C156" s="155" t="s">
        <v>600</v>
      </c>
      <c r="D156" s="154"/>
      <c r="E156" s="51"/>
      <c r="F156" s="31" t="s">
        <v>601</v>
      </c>
      <c r="G156" s="54" t="s">
        <v>99</v>
      </c>
      <c r="H156" s="55"/>
      <c r="I156" s="56"/>
      <c r="J156" s="57"/>
      <c r="K156" s="58"/>
      <c r="L156" s="56"/>
      <c r="M156" s="56" t="str">
        <f t="shared" si="7"/>
        <v xml:space="preserve"> </v>
      </c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  <c r="BH156" s="111"/>
      <c r="BI156" s="111"/>
      <c r="BJ156" s="111"/>
      <c r="BK156" s="111"/>
      <c r="BL156" s="111"/>
      <c r="BM156" s="111"/>
      <c r="BN156" s="111"/>
      <c r="BO156" s="111"/>
      <c r="BP156" s="111"/>
      <c r="BQ156" s="111"/>
      <c r="BR156" s="111"/>
      <c r="BS156" s="111"/>
      <c r="BT156" s="111"/>
      <c r="BU156" s="111"/>
      <c r="BV156" s="111"/>
      <c r="BW156" s="111"/>
      <c r="BX156" s="111"/>
      <c r="BY156" s="111"/>
      <c r="BZ156" s="111"/>
      <c r="CA156" s="111"/>
      <c r="CB156" s="111"/>
      <c r="CC156" s="111"/>
      <c r="CD156" s="111"/>
      <c r="CE156" s="111"/>
      <c r="CF156" s="111"/>
      <c r="CG156" s="111"/>
      <c r="CH156" s="111"/>
      <c r="CI156" s="111"/>
      <c r="CJ156" s="111"/>
      <c r="CK156" s="111"/>
      <c r="CL156" s="111"/>
      <c r="CM156" s="111"/>
      <c r="CN156" s="111"/>
      <c r="CO156" s="111"/>
      <c r="CP156" s="111"/>
      <c r="CQ156" s="111"/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</row>
    <row r="157" spans="1:113" s="112" customFormat="1" x14ac:dyDescent="0.2">
      <c r="A157" s="30" t="s">
        <v>56</v>
      </c>
      <c r="B157" s="155"/>
      <c r="C157" s="155" t="s">
        <v>602</v>
      </c>
      <c r="D157" s="154"/>
      <c r="E157" s="51"/>
      <c r="F157" s="31" t="s">
        <v>455</v>
      </c>
      <c r="G157" s="54" t="s">
        <v>99</v>
      </c>
      <c r="H157" s="55"/>
      <c r="I157" s="56"/>
      <c r="J157" s="57"/>
      <c r="K157" s="58"/>
      <c r="L157" s="56"/>
      <c r="M157" s="56" t="str">
        <f t="shared" si="7"/>
        <v xml:space="preserve"> </v>
      </c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11"/>
      <c r="CO157" s="111"/>
      <c r="CP157" s="111"/>
      <c r="CQ157" s="111"/>
      <c r="CR157" s="111"/>
      <c r="CS157" s="111"/>
      <c r="CT157" s="111"/>
      <c r="CU157" s="111"/>
      <c r="CV157" s="111"/>
      <c r="CW157" s="111"/>
      <c r="CX157" s="111"/>
      <c r="CY157" s="111"/>
      <c r="CZ157" s="111"/>
      <c r="DA157" s="111"/>
      <c r="DB157" s="111"/>
      <c r="DC157" s="111"/>
      <c r="DD157" s="111"/>
      <c r="DE157" s="111"/>
      <c r="DF157" s="111"/>
      <c r="DG157" s="111"/>
      <c r="DH157" s="111"/>
      <c r="DI157" s="111"/>
    </row>
    <row r="158" spans="1:113" s="112" customFormat="1" ht="36" x14ac:dyDescent="0.2">
      <c r="A158" s="30" t="s">
        <v>55</v>
      </c>
      <c r="B158" s="150" t="s">
        <v>603</v>
      </c>
      <c r="C158" s="150"/>
      <c r="D158" s="154"/>
      <c r="E158" s="51"/>
      <c r="F158" s="43" t="s">
        <v>3618</v>
      </c>
      <c r="G158" s="54"/>
      <c r="H158" s="55"/>
      <c r="I158" s="56"/>
      <c r="J158" s="57"/>
      <c r="K158" s="58"/>
      <c r="L158" s="56"/>
      <c r="M158" s="56" t="str">
        <f t="shared" si="7"/>
        <v xml:space="preserve"> </v>
      </c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/>
      <c r="BB158" s="111"/>
      <c r="BC158" s="111"/>
      <c r="BD158" s="111"/>
      <c r="BE158" s="111"/>
      <c r="BF158" s="111"/>
      <c r="BG158" s="111"/>
      <c r="BH158" s="111"/>
      <c r="BI158" s="111"/>
      <c r="BJ158" s="111"/>
      <c r="BK158" s="111"/>
      <c r="BL158" s="111"/>
      <c r="BM158" s="111"/>
      <c r="BN158" s="111"/>
      <c r="BO158" s="111"/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1"/>
      <c r="CC158" s="111"/>
      <c r="CD158" s="111"/>
      <c r="CE158" s="111"/>
      <c r="CF158" s="111"/>
      <c r="CG158" s="111"/>
      <c r="CH158" s="111"/>
      <c r="CI158" s="111"/>
      <c r="CJ158" s="111"/>
      <c r="CK158" s="111"/>
      <c r="CL158" s="111"/>
      <c r="CM158" s="111"/>
      <c r="CN158" s="111"/>
      <c r="CO158" s="111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</row>
    <row r="159" spans="1:113" s="112" customFormat="1" x14ac:dyDescent="0.2">
      <c r="A159" s="30" t="s">
        <v>56</v>
      </c>
      <c r="B159" s="155"/>
      <c r="C159" s="155" t="s">
        <v>604</v>
      </c>
      <c r="D159" s="154"/>
      <c r="E159" s="51"/>
      <c r="F159" s="31" t="s">
        <v>3589</v>
      </c>
      <c r="G159" s="54"/>
      <c r="H159" s="55"/>
      <c r="I159" s="56"/>
      <c r="J159" s="57"/>
      <c r="K159" s="58"/>
      <c r="L159" s="56"/>
      <c r="M159" s="56" t="str">
        <f t="shared" si="7"/>
        <v xml:space="preserve"> </v>
      </c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11"/>
      <c r="CO159" s="111"/>
      <c r="CP159" s="111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</row>
    <row r="160" spans="1:113" s="112" customFormat="1" x14ac:dyDescent="0.2">
      <c r="A160" s="30" t="s">
        <v>3</v>
      </c>
      <c r="B160" s="50"/>
      <c r="C160" s="50"/>
      <c r="D160" s="52" t="s">
        <v>3850</v>
      </c>
      <c r="E160" s="51"/>
      <c r="F160" s="53" t="s">
        <v>4434</v>
      </c>
      <c r="G160" s="54" t="s">
        <v>8</v>
      </c>
      <c r="H160" s="55"/>
      <c r="I160" s="56"/>
      <c r="J160" s="57"/>
      <c r="K160" s="58"/>
      <c r="L160" s="56"/>
      <c r="M160" s="56" t="str">
        <f t="shared" si="6"/>
        <v xml:space="preserve"> </v>
      </c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</row>
    <row r="161" spans="1:113" s="112" customFormat="1" x14ac:dyDescent="0.2">
      <c r="A161" s="30" t="s">
        <v>3</v>
      </c>
      <c r="B161" s="50"/>
      <c r="C161" s="50"/>
      <c r="D161" s="52" t="s">
        <v>3851</v>
      </c>
      <c r="E161" s="51"/>
      <c r="F161" s="53" t="s">
        <v>4435</v>
      </c>
      <c r="G161" s="54" t="s">
        <v>8</v>
      </c>
      <c r="H161" s="55"/>
      <c r="I161" s="56"/>
      <c r="J161" s="57"/>
      <c r="K161" s="58"/>
      <c r="L161" s="56"/>
      <c r="M161" s="56" t="str">
        <f t="shared" si="6"/>
        <v xml:space="preserve"> </v>
      </c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/>
      <c r="BA161" s="111"/>
      <c r="BB161" s="111"/>
      <c r="BC161" s="111"/>
      <c r="BD161" s="111"/>
      <c r="BE161" s="111"/>
      <c r="BF161" s="111"/>
      <c r="BG161" s="111"/>
      <c r="BH161" s="111"/>
      <c r="BI161" s="111"/>
      <c r="BJ161" s="111"/>
      <c r="BK161" s="111"/>
      <c r="BL161" s="111"/>
      <c r="BM161" s="111"/>
      <c r="BN161" s="111"/>
      <c r="BO161" s="111"/>
      <c r="BP161" s="111"/>
      <c r="BQ161" s="111"/>
      <c r="BR161" s="111"/>
      <c r="BS161" s="111"/>
      <c r="BT161" s="111"/>
      <c r="BU161" s="111"/>
      <c r="BV161" s="111"/>
      <c r="BW161" s="111"/>
      <c r="BX161" s="111"/>
      <c r="BY161" s="111"/>
      <c r="BZ161" s="111"/>
      <c r="CA161" s="111"/>
      <c r="CB161" s="111"/>
      <c r="CC161" s="111"/>
      <c r="CD161" s="111"/>
      <c r="CE161" s="111"/>
      <c r="CF161" s="111"/>
      <c r="CG161" s="111"/>
      <c r="CH161" s="111"/>
      <c r="CI161" s="111"/>
      <c r="CJ161" s="111"/>
      <c r="CK161" s="111"/>
      <c r="CL161" s="111"/>
      <c r="CM161" s="111"/>
      <c r="CN161" s="111"/>
      <c r="CO161" s="111"/>
      <c r="CP161" s="111"/>
      <c r="CQ161" s="111"/>
      <c r="CR161" s="111"/>
      <c r="CS161" s="111"/>
      <c r="CT161" s="111"/>
      <c r="CU161" s="111"/>
      <c r="CV161" s="111"/>
      <c r="CW161" s="111"/>
      <c r="CX161" s="111"/>
      <c r="CY161" s="111"/>
      <c r="CZ161" s="111"/>
      <c r="DA161" s="111"/>
      <c r="DB161" s="111"/>
      <c r="DC161" s="111"/>
      <c r="DD161" s="111"/>
      <c r="DE161" s="111"/>
      <c r="DF161" s="111"/>
      <c r="DG161" s="111"/>
      <c r="DH161" s="111"/>
      <c r="DI161" s="111"/>
    </row>
    <row r="162" spans="1:113" s="112" customFormat="1" x14ac:dyDescent="0.2">
      <c r="A162" s="30" t="s">
        <v>3</v>
      </c>
      <c r="B162" s="50"/>
      <c r="C162" s="50"/>
      <c r="D162" s="52" t="s">
        <v>3852</v>
      </c>
      <c r="E162" s="51"/>
      <c r="F162" s="53" t="s">
        <v>4436</v>
      </c>
      <c r="G162" s="54" t="s">
        <v>8</v>
      </c>
      <c r="H162" s="55"/>
      <c r="I162" s="56"/>
      <c r="J162" s="57"/>
      <c r="K162" s="58"/>
      <c r="L162" s="56"/>
      <c r="M162" s="56" t="str">
        <f t="shared" si="6"/>
        <v xml:space="preserve"> </v>
      </c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111"/>
      <c r="AO162" s="111"/>
      <c r="AP162" s="111"/>
      <c r="AQ162" s="111"/>
      <c r="AR162" s="111"/>
      <c r="AS162" s="111"/>
      <c r="AT162" s="111"/>
      <c r="AU162" s="111"/>
      <c r="AV162" s="111"/>
      <c r="AW162" s="111"/>
      <c r="AX162" s="111"/>
      <c r="AY162" s="111"/>
      <c r="AZ162" s="111"/>
      <c r="BA162" s="111"/>
      <c r="BB162" s="111"/>
      <c r="BC162" s="111"/>
      <c r="BD162" s="111"/>
      <c r="BE162" s="111"/>
      <c r="BF162" s="111"/>
      <c r="BG162" s="111"/>
      <c r="BH162" s="111"/>
      <c r="BI162" s="111"/>
      <c r="BJ162" s="111"/>
      <c r="BK162" s="111"/>
      <c r="BL162" s="111"/>
      <c r="BM162" s="111"/>
      <c r="BN162" s="111"/>
      <c r="BO162" s="111"/>
      <c r="BP162" s="111"/>
      <c r="BQ162" s="111"/>
      <c r="BR162" s="111"/>
      <c r="BS162" s="111"/>
      <c r="BT162" s="111"/>
      <c r="BU162" s="111"/>
      <c r="BV162" s="111"/>
      <c r="BW162" s="111"/>
      <c r="BX162" s="111"/>
      <c r="BY162" s="111"/>
      <c r="BZ162" s="111"/>
      <c r="CA162" s="111"/>
      <c r="CB162" s="111"/>
      <c r="CC162" s="111"/>
      <c r="CD162" s="111"/>
      <c r="CE162" s="111"/>
      <c r="CF162" s="111"/>
      <c r="CG162" s="111"/>
      <c r="CH162" s="111"/>
      <c r="CI162" s="111"/>
      <c r="CJ162" s="111"/>
      <c r="CK162" s="111"/>
      <c r="CL162" s="111"/>
      <c r="CM162" s="111"/>
      <c r="CN162" s="111"/>
      <c r="CO162" s="111"/>
      <c r="CP162" s="111"/>
      <c r="CQ162" s="111"/>
      <c r="CR162" s="111"/>
      <c r="CS162" s="111"/>
      <c r="CT162" s="111"/>
      <c r="CU162" s="111"/>
      <c r="CV162" s="111"/>
      <c r="CW162" s="111"/>
      <c r="CX162" s="111"/>
      <c r="CY162" s="111"/>
      <c r="CZ162" s="111"/>
      <c r="DA162" s="111"/>
      <c r="DB162" s="111"/>
      <c r="DC162" s="111"/>
      <c r="DD162" s="111"/>
      <c r="DE162" s="111"/>
      <c r="DF162" s="111"/>
      <c r="DG162" s="111"/>
      <c r="DH162" s="111"/>
      <c r="DI162" s="111"/>
    </row>
    <row r="163" spans="1:113" s="112" customFormat="1" x14ac:dyDescent="0.2">
      <c r="A163" s="30" t="s">
        <v>3</v>
      </c>
      <c r="B163" s="50"/>
      <c r="C163" s="50"/>
      <c r="D163" s="52" t="s">
        <v>3853</v>
      </c>
      <c r="E163" s="51"/>
      <c r="F163" s="53" t="s">
        <v>4437</v>
      </c>
      <c r="G163" s="54" t="s">
        <v>8</v>
      </c>
      <c r="H163" s="55"/>
      <c r="I163" s="56"/>
      <c r="J163" s="57"/>
      <c r="K163" s="58"/>
      <c r="L163" s="56"/>
      <c r="M163" s="56" t="str">
        <f t="shared" si="6"/>
        <v xml:space="preserve"> </v>
      </c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11"/>
      <c r="CO163" s="111"/>
      <c r="CP163" s="111"/>
      <c r="CQ163" s="111"/>
      <c r="CR163" s="111"/>
      <c r="CS163" s="111"/>
      <c r="CT163" s="111"/>
      <c r="CU163" s="111"/>
      <c r="CV163" s="111"/>
      <c r="CW163" s="111"/>
      <c r="CX163" s="111"/>
      <c r="CY163" s="111"/>
      <c r="CZ163" s="111"/>
      <c r="DA163" s="111"/>
      <c r="DB163" s="111"/>
      <c r="DC163" s="111"/>
      <c r="DD163" s="111"/>
      <c r="DE163" s="111"/>
      <c r="DF163" s="111"/>
      <c r="DG163" s="111"/>
      <c r="DH163" s="111"/>
      <c r="DI163" s="111"/>
    </row>
    <row r="164" spans="1:113" s="112" customFormat="1" x14ac:dyDescent="0.2">
      <c r="A164" s="30" t="s">
        <v>3</v>
      </c>
      <c r="B164" s="50"/>
      <c r="C164" s="50"/>
      <c r="D164" s="52" t="s">
        <v>3854</v>
      </c>
      <c r="E164" s="51"/>
      <c r="F164" s="53" t="s">
        <v>4967</v>
      </c>
      <c r="G164" s="54" t="s">
        <v>8</v>
      </c>
      <c r="H164" s="55"/>
      <c r="I164" s="56"/>
      <c r="J164" s="57"/>
      <c r="K164" s="58"/>
      <c r="L164" s="56"/>
      <c r="M164" s="56" t="str">
        <f t="shared" si="6"/>
        <v xml:space="preserve"> </v>
      </c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11"/>
      <c r="CO164" s="111"/>
      <c r="CP164" s="111"/>
      <c r="CQ164" s="111"/>
      <c r="CR164" s="111"/>
      <c r="CS164" s="111"/>
      <c r="CT164" s="111"/>
      <c r="CU164" s="111"/>
      <c r="CV164" s="111"/>
      <c r="CW164" s="111"/>
      <c r="CX164" s="111"/>
      <c r="CY164" s="111"/>
      <c r="CZ164" s="111"/>
      <c r="DA164" s="111"/>
      <c r="DB164" s="111"/>
      <c r="DC164" s="111"/>
      <c r="DD164" s="111"/>
      <c r="DE164" s="111"/>
      <c r="DF164" s="111"/>
      <c r="DG164" s="111"/>
      <c r="DH164" s="111"/>
      <c r="DI164" s="111"/>
    </row>
    <row r="165" spans="1:113" s="112" customFormat="1" x14ac:dyDescent="0.2">
      <c r="A165" s="30" t="s">
        <v>56</v>
      </c>
      <c r="B165" s="155"/>
      <c r="C165" s="155" t="s">
        <v>605</v>
      </c>
      <c r="D165" s="154"/>
      <c r="E165" s="51"/>
      <c r="F165" s="31" t="s">
        <v>3590</v>
      </c>
      <c r="G165" s="54"/>
      <c r="H165" s="55"/>
      <c r="I165" s="56"/>
      <c r="J165" s="57"/>
      <c r="K165" s="58"/>
      <c r="L165" s="56"/>
      <c r="M165" s="56" t="str">
        <f>IF(ISNUMBER(H165),L165*H165,IF(ISNUMBER(J165),J165,IF(J165="RATE ONLY",LOWER("RATE ONLY")," ")))</f>
        <v xml:space="preserve"> </v>
      </c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11"/>
      <c r="CO165" s="111"/>
      <c r="CP165" s="111"/>
      <c r="CQ165" s="111"/>
      <c r="CR165" s="111"/>
      <c r="CS165" s="111"/>
      <c r="CT165" s="111"/>
      <c r="CU165" s="111"/>
      <c r="CV165" s="111"/>
      <c r="CW165" s="111"/>
      <c r="CX165" s="111"/>
      <c r="CY165" s="111"/>
      <c r="CZ165" s="111"/>
      <c r="DA165" s="111"/>
      <c r="DB165" s="111"/>
      <c r="DC165" s="111"/>
      <c r="DD165" s="111"/>
      <c r="DE165" s="111"/>
      <c r="DF165" s="111"/>
      <c r="DG165" s="111"/>
      <c r="DH165" s="111"/>
      <c r="DI165" s="111"/>
    </row>
    <row r="166" spans="1:113" s="112" customFormat="1" x14ac:dyDescent="0.2">
      <c r="A166" s="30" t="s">
        <v>3</v>
      </c>
      <c r="B166" s="50"/>
      <c r="C166" s="50"/>
      <c r="D166" s="52" t="s">
        <v>3850</v>
      </c>
      <c r="E166" s="51"/>
      <c r="F166" s="53" t="s">
        <v>4434</v>
      </c>
      <c r="G166" s="54" t="s">
        <v>8</v>
      </c>
      <c r="H166" s="55"/>
      <c r="I166" s="56"/>
      <c r="J166" s="57"/>
      <c r="K166" s="58"/>
      <c r="L166" s="56"/>
      <c r="M166" s="56" t="str">
        <f t="shared" ref="M166:M187" si="8">IF(ISNUMBER(H166),L166*H166,IF(ISNUMBER(J166),J166,IF(J166="RATE ONLY",LOWER("RATE ONLY")," ")))</f>
        <v xml:space="preserve"> </v>
      </c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11"/>
      <c r="CO166" s="111"/>
      <c r="CP166" s="111"/>
      <c r="CQ166" s="111"/>
      <c r="CR166" s="111"/>
      <c r="CS166" s="111"/>
      <c r="CT166" s="111"/>
      <c r="CU166" s="111"/>
      <c r="CV166" s="111"/>
      <c r="CW166" s="111"/>
      <c r="CX166" s="111"/>
      <c r="CY166" s="111"/>
      <c r="CZ166" s="111"/>
      <c r="DA166" s="111"/>
      <c r="DB166" s="111"/>
      <c r="DC166" s="111"/>
      <c r="DD166" s="111"/>
      <c r="DE166" s="111"/>
      <c r="DF166" s="111"/>
      <c r="DG166" s="111"/>
      <c r="DH166" s="111"/>
      <c r="DI166" s="111"/>
    </row>
    <row r="167" spans="1:113" s="112" customFormat="1" x14ac:dyDescent="0.2">
      <c r="A167" s="30" t="s">
        <v>3</v>
      </c>
      <c r="B167" s="50"/>
      <c r="C167" s="50"/>
      <c r="D167" s="52" t="s">
        <v>3851</v>
      </c>
      <c r="E167" s="51"/>
      <c r="F167" s="53" t="s">
        <v>4435</v>
      </c>
      <c r="G167" s="54" t="s">
        <v>8</v>
      </c>
      <c r="H167" s="55"/>
      <c r="I167" s="56"/>
      <c r="J167" s="57"/>
      <c r="K167" s="58"/>
      <c r="L167" s="56"/>
      <c r="M167" s="56" t="str">
        <f t="shared" si="8"/>
        <v xml:space="preserve"> </v>
      </c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11"/>
      <c r="CO167" s="111"/>
      <c r="CP167" s="111"/>
      <c r="CQ167" s="111"/>
      <c r="CR167" s="111"/>
      <c r="CS167" s="111"/>
      <c r="CT167" s="111"/>
      <c r="CU167" s="111"/>
      <c r="CV167" s="111"/>
      <c r="CW167" s="111"/>
      <c r="CX167" s="111"/>
      <c r="CY167" s="111"/>
      <c r="CZ167" s="111"/>
      <c r="DA167" s="111"/>
      <c r="DB167" s="111"/>
      <c r="DC167" s="111"/>
      <c r="DD167" s="111"/>
      <c r="DE167" s="111"/>
      <c r="DF167" s="111"/>
      <c r="DG167" s="111"/>
      <c r="DH167" s="111"/>
      <c r="DI167" s="111"/>
    </row>
    <row r="168" spans="1:113" s="112" customFormat="1" x14ac:dyDescent="0.2">
      <c r="A168" s="30" t="s">
        <v>3</v>
      </c>
      <c r="B168" s="50"/>
      <c r="C168" s="50"/>
      <c r="D168" s="52" t="s">
        <v>3852</v>
      </c>
      <c r="E168" s="51"/>
      <c r="F168" s="53" t="s">
        <v>4436</v>
      </c>
      <c r="G168" s="54" t="s">
        <v>8</v>
      </c>
      <c r="H168" s="55"/>
      <c r="I168" s="56"/>
      <c r="J168" s="57"/>
      <c r="K168" s="58"/>
      <c r="L168" s="56"/>
      <c r="M168" s="56" t="str">
        <f t="shared" si="8"/>
        <v xml:space="preserve"> </v>
      </c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111"/>
      <c r="AM168" s="111"/>
      <c r="AN168" s="111"/>
      <c r="AO168" s="111"/>
      <c r="AP168" s="111"/>
      <c r="AQ168" s="111"/>
      <c r="AR168" s="111"/>
      <c r="AS168" s="111"/>
      <c r="AT168" s="111"/>
      <c r="AU168" s="111"/>
      <c r="AV168" s="111"/>
      <c r="AW168" s="111"/>
      <c r="AX168" s="111"/>
      <c r="AY168" s="111"/>
      <c r="AZ168" s="111"/>
      <c r="BA168" s="111"/>
      <c r="BB168" s="111"/>
      <c r="BC168" s="111"/>
      <c r="BD168" s="111"/>
      <c r="BE168" s="111"/>
      <c r="BF168" s="111"/>
      <c r="BG168" s="111"/>
      <c r="BH168" s="111"/>
      <c r="BI168" s="111"/>
      <c r="BJ168" s="111"/>
      <c r="BK168" s="111"/>
      <c r="BL168" s="111"/>
      <c r="BM168" s="111"/>
      <c r="BN168" s="111"/>
      <c r="BO168" s="111"/>
      <c r="BP168" s="111"/>
      <c r="BQ168" s="111"/>
      <c r="BR168" s="111"/>
      <c r="BS168" s="111"/>
      <c r="BT168" s="111"/>
      <c r="BU168" s="111"/>
      <c r="BV168" s="111"/>
      <c r="BW168" s="111"/>
      <c r="BX168" s="111"/>
      <c r="BY168" s="111"/>
      <c r="BZ168" s="111"/>
      <c r="CA168" s="111"/>
      <c r="CB168" s="111"/>
      <c r="CC168" s="111"/>
      <c r="CD168" s="111"/>
      <c r="CE168" s="111"/>
      <c r="CF168" s="111"/>
      <c r="CG168" s="111"/>
      <c r="CH168" s="111"/>
      <c r="CI168" s="111"/>
      <c r="CJ168" s="111"/>
      <c r="CK168" s="111"/>
      <c r="CL168" s="111"/>
      <c r="CM168" s="111"/>
      <c r="CN168" s="111"/>
      <c r="CO168" s="111"/>
      <c r="CP168" s="111"/>
      <c r="CQ168" s="111"/>
      <c r="CR168" s="111"/>
      <c r="CS168" s="111"/>
      <c r="CT168" s="111"/>
      <c r="CU168" s="111"/>
      <c r="CV168" s="111"/>
      <c r="CW168" s="111"/>
      <c r="CX168" s="111"/>
      <c r="CY168" s="111"/>
      <c r="CZ168" s="111"/>
      <c r="DA168" s="111"/>
      <c r="DB168" s="111"/>
      <c r="DC168" s="111"/>
      <c r="DD168" s="111"/>
      <c r="DE168" s="111"/>
      <c r="DF168" s="111"/>
      <c r="DG168" s="111"/>
      <c r="DH168" s="111"/>
      <c r="DI168" s="111"/>
    </row>
    <row r="169" spans="1:113" s="112" customFormat="1" x14ac:dyDescent="0.2">
      <c r="A169" s="30" t="s">
        <v>3</v>
      </c>
      <c r="B169" s="50"/>
      <c r="C169" s="50"/>
      <c r="D169" s="52" t="s">
        <v>3853</v>
      </c>
      <c r="E169" s="51"/>
      <c r="F169" s="53" t="s">
        <v>4437</v>
      </c>
      <c r="G169" s="54" t="s">
        <v>8</v>
      </c>
      <c r="H169" s="55"/>
      <c r="I169" s="56"/>
      <c r="J169" s="57"/>
      <c r="K169" s="58"/>
      <c r="L169" s="56"/>
      <c r="M169" s="56" t="str">
        <f t="shared" si="8"/>
        <v xml:space="preserve"> </v>
      </c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1"/>
      <c r="BJ169" s="111"/>
      <c r="BK169" s="111"/>
      <c r="BL169" s="111"/>
      <c r="BM169" s="111"/>
      <c r="BN169" s="111"/>
      <c r="BO169" s="111"/>
      <c r="BP169" s="111"/>
      <c r="BQ169" s="111"/>
      <c r="BR169" s="111"/>
      <c r="BS169" s="111"/>
      <c r="BT169" s="111"/>
      <c r="BU169" s="111"/>
      <c r="BV169" s="111"/>
      <c r="BW169" s="111"/>
      <c r="BX169" s="111"/>
      <c r="BY169" s="111"/>
      <c r="BZ169" s="111"/>
      <c r="CA169" s="111"/>
      <c r="CB169" s="111"/>
      <c r="CC169" s="111"/>
      <c r="CD169" s="111"/>
      <c r="CE169" s="111"/>
      <c r="CF169" s="111"/>
      <c r="CG169" s="111"/>
      <c r="CH169" s="111"/>
      <c r="CI169" s="111"/>
      <c r="CJ169" s="111"/>
      <c r="CK169" s="111"/>
      <c r="CL169" s="111"/>
      <c r="CM169" s="111"/>
      <c r="CN169" s="111"/>
      <c r="CO169" s="111"/>
      <c r="CP169" s="111"/>
      <c r="CQ169" s="111"/>
      <c r="CR169" s="111"/>
      <c r="CS169" s="111"/>
      <c r="CT169" s="111"/>
      <c r="CU169" s="111"/>
      <c r="CV169" s="111"/>
      <c r="CW169" s="111"/>
      <c r="CX169" s="111"/>
      <c r="CY169" s="111"/>
      <c r="CZ169" s="111"/>
      <c r="DA169" s="111"/>
      <c r="DB169" s="111"/>
      <c r="DC169" s="111"/>
      <c r="DD169" s="111"/>
      <c r="DE169" s="111"/>
      <c r="DF169" s="111"/>
      <c r="DG169" s="111"/>
      <c r="DH169" s="111"/>
      <c r="DI169" s="111"/>
    </row>
    <row r="170" spans="1:113" s="112" customFormat="1" x14ac:dyDescent="0.2">
      <c r="A170" s="30" t="s">
        <v>3</v>
      </c>
      <c r="B170" s="50"/>
      <c r="C170" s="50"/>
      <c r="D170" s="52" t="s">
        <v>3854</v>
      </c>
      <c r="E170" s="51"/>
      <c r="F170" s="53" t="s">
        <v>4967</v>
      </c>
      <c r="G170" s="54" t="s">
        <v>8</v>
      </c>
      <c r="H170" s="55"/>
      <c r="I170" s="56"/>
      <c r="J170" s="57"/>
      <c r="K170" s="58"/>
      <c r="L170" s="56"/>
      <c r="M170" s="56" t="str">
        <f t="shared" si="8"/>
        <v xml:space="preserve"> </v>
      </c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111"/>
      <c r="AO170" s="111"/>
      <c r="AP170" s="111"/>
      <c r="AQ170" s="111"/>
      <c r="AR170" s="111"/>
      <c r="AS170" s="111"/>
      <c r="AT170" s="111"/>
      <c r="AU170" s="111"/>
      <c r="AV170" s="111"/>
      <c r="AW170" s="111"/>
      <c r="AX170" s="111"/>
      <c r="AY170" s="111"/>
      <c r="AZ170" s="111"/>
      <c r="BA170" s="111"/>
      <c r="BB170" s="111"/>
      <c r="BC170" s="111"/>
      <c r="BD170" s="111"/>
      <c r="BE170" s="111"/>
      <c r="BF170" s="111"/>
      <c r="BG170" s="111"/>
      <c r="BH170" s="111"/>
      <c r="BI170" s="111"/>
      <c r="BJ170" s="111"/>
      <c r="BK170" s="111"/>
      <c r="BL170" s="111"/>
      <c r="BM170" s="111"/>
      <c r="BN170" s="111"/>
      <c r="BO170" s="111"/>
      <c r="BP170" s="111"/>
      <c r="BQ170" s="111"/>
      <c r="BR170" s="111"/>
      <c r="BS170" s="111"/>
      <c r="BT170" s="111"/>
      <c r="BU170" s="111"/>
      <c r="BV170" s="111"/>
      <c r="BW170" s="111"/>
      <c r="BX170" s="111"/>
      <c r="BY170" s="111"/>
      <c r="BZ170" s="111"/>
      <c r="CA170" s="111"/>
      <c r="CB170" s="111"/>
      <c r="CC170" s="111"/>
      <c r="CD170" s="111"/>
      <c r="CE170" s="111"/>
      <c r="CF170" s="111"/>
      <c r="CG170" s="111"/>
      <c r="CH170" s="111"/>
      <c r="CI170" s="111"/>
      <c r="CJ170" s="111"/>
      <c r="CK170" s="111"/>
      <c r="CL170" s="111"/>
      <c r="CM170" s="111"/>
      <c r="CN170" s="111"/>
      <c r="CO170" s="111"/>
      <c r="CP170" s="111"/>
      <c r="CQ170" s="111"/>
      <c r="CR170" s="111"/>
      <c r="CS170" s="111"/>
      <c r="CT170" s="111"/>
      <c r="CU170" s="111"/>
      <c r="CV170" s="111"/>
      <c r="CW170" s="111"/>
      <c r="CX170" s="111"/>
      <c r="CY170" s="111"/>
      <c r="CZ170" s="111"/>
      <c r="DA170" s="111"/>
      <c r="DB170" s="111"/>
      <c r="DC170" s="111"/>
      <c r="DD170" s="111"/>
      <c r="DE170" s="111"/>
      <c r="DF170" s="111"/>
      <c r="DG170" s="111"/>
      <c r="DH170" s="111"/>
      <c r="DI170" s="111"/>
    </row>
    <row r="171" spans="1:113" s="112" customFormat="1" ht="34.200000000000003" x14ac:dyDescent="0.2">
      <c r="A171" s="30" t="s">
        <v>56</v>
      </c>
      <c r="B171" s="155"/>
      <c r="C171" s="155" t="s">
        <v>606</v>
      </c>
      <c r="D171" s="154"/>
      <c r="E171" s="51"/>
      <c r="F171" s="31" t="s">
        <v>3628</v>
      </c>
      <c r="G171" s="54" t="s">
        <v>8</v>
      </c>
      <c r="H171" s="55"/>
      <c r="I171" s="56"/>
      <c r="J171" s="57"/>
      <c r="K171" s="58"/>
      <c r="L171" s="56"/>
      <c r="M171" s="56" t="str">
        <f t="shared" ref="M171:M176" si="9">IF(ISNUMBER(H171),L171*H171,IF(ISNUMBER(J171),J171,IF(J171="RATE ONLY",LOWER("RATE ONLY")," ")))</f>
        <v xml:space="preserve"> </v>
      </c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  <c r="AO171" s="111"/>
      <c r="AP171" s="111"/>
      <c r="AQ171" s="111"/>
      <c r="AR171" s="111"/>
      <c r="AS171" s="111"/>
      <c r="AT171" s="111"/>
      <c r="AU171" s="111"/>
      <c r="AV171" s="111"/>
      <c r="AW171" s="111"/>
      <c r="AX171" s="111"/>
      <c r="AY171" s="111"/>
      <c r="AZ171" s="111"/>
      <c r="BA171" s="111"/>
      <c r="BB171" s="111"/>
      <c r="BC171" s="111"/>
      <c r="BD171" s="111"/>
      <c r="BE171" s="111"/>
      <c r="BF171" s="111"/>
      <c r="BG171" s="111"/>
      <c r="BH171" s="111"/>
      <c r="BI171" s="111"/>
      <c r="BJ171" s="111"/>
      <c r="BK171" s="111"/>
      <c r="BL171" s="111"/>
      <c r="BM171" s="111"/>
      <c r="BN171" s="111"/>
      <c r="BO171" s="111"/>
      <c r="BP171" s="111"/>
      <c r="BQ171" s="111"/>
      <c r="BR171" s="111"/>
      <c r="BS171" s="111"/>
      <c r="BT171" s="111"/>
      <c r="BU171" s="111"/>
      <c r="BV171" s="111"/>
      <c r="BW171" s="111"/>
      <c r="BX171" s="111"/>
      <c r="BY171" s="111"/>
      <c r="BZ171" s="111"/>
      <c r="CA171" s="111"/>
      <c r="CB171" s="111"/>
      <c r="CC171" s="111"/>
      <c r="CD171" s="111"/>
      <c r="CE171" s="111"/>
      <c r="CF171" s="111"/>
      <c r="CG171" s="111"/>
      <c r="CH171" s="111"/>
      <c r="CI171" s="111"/>
      <c r="CJ171" s="111"/>
      <c r="CK171" s="111"/>
      <c r="CL171" s="111"/>
      <c r="CM171" s="111"/>
      <c r="CN171" s="111"/>
      <c r="CO171" s="111"/>
      <c r="CP171" s="111"/>
      <c r="CQ171" s="111"/>
      <c r="CR171" s="111"/>
      <c r="CS171" s="111"/>
      <c r="CT171" s="111"/>
      <c r="CU171" s="111"/>
      <c r="CV171" s="111"/>
      <c r="CW171" s="111"/>
      <c r="CX171" s="111"/>
      <c r="CY171" s="111"/>
      <c r="CZ171" s="111"/>
      <c r="DA171" s="111"/>
      <c r="DB171" s="111"/>
      <c r="DC171" s="111"/>
      <c r="DD171" s="111"/>
      <c r="DE171" s="111"/>
      <c r="DF171" s="111"/>
      <c r="DG171" s="111"/>
      <c r="DH171" s="111"/>
      <c r="DI171" s="111"/>
    </row>
    <row r="172" spans="1:113" s="112" customFormat="1" ht="24" x14ac:dyDescent="0.2">
      <c r="A172" s="30" t="s">
        <v>55</v>
      </c>
      <c r="B172" s="150" t="s">
        <v>607</v>
      </c>
      <c r="C172" s="150"/>
      <c r="D172" s="154"/>
      <c r="E172" s="51"/>
      <c r="F172" s="43" t="s">
        <v>3619</v>
      </c>
      <c r="G172" s="54"/>
      <c r="H172" s="55"/>
      <c r="I172" s="56"/>
      <c r="J172" s="57"/>
      <c r="K172" s="58"/>
      <c r="L172" s="56"/>
      <c r="M172" s="56" t="str">
        <f t="shared" si="9"/>
        <v xml:space="preserve"> </v>
      </c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111"/>
      <c r="AM172" s="111"/>
      <c r="AN172" s="111"/>
      <c r="AO172" s="111"/>
      <c r="AP172" s="111"/>
      <c r="AQ172" s="111"/>
      <c r="AR172" s="111"/>
      <c r="AS172" s="111"/>
      <c r="AT172" s="111"/>
      <c r="AU172" s="111"/>
      <c r="AV172" s="111"/>
      <c r="AW172" s="111"/>
      <c r="AX172" s="111"/>
      <c r="AY172" s="111"/>
      <c r="AZ172" s="111"/>
      <c r="BA172" s="111"/>
      <c r="BB172" s="111"/>
      <c r="BC172" s="111"/>
      <c r="BD172" s="111"/>
      <c r="BE172" s="111"/>
      <c r="BF172" s="111"/>
      <c r="BG172" s="111"/>
      <c r="BH172" s="111"/>
      <c r="BI172" s="111"/>
      <c r="BJ172" s="111"/>
      <c r="BK172" s="111"/>
      <c r="BL172" s="111"/>
      <c r="BM172" s="111"/>
      <c r="BN172" s="111"/>
      <c r="BO172" s="111"/>
      <c r="BP172" s="111"/>
      <c r="BQ172" s="111"/>
      <c r="BR172" s="111"/>
      <c r="BS172" s="111"/>
      <c r="BT172" s="111"/>
      <c r="BU172" s="111"/>
      <c r="BV172" s="111"/>
      <c r="BW172" s="111"/>
      <c r="BX172" s="111"/>
      <c r="BY172" s="111"/>
      <c r="BZ172" s="111"/>
      <c r="CA172" s="111"/>
      <c r="CB172" s="111"/>
      <c r="CC172" s="111"/>
      <c r="CD172" s="111"/>
      <c r="CE172" s="111"/>
      <c r="CF172" s="111"/>
      <c r="CG172" s="111"/>
      <c r="CH172" s="111"/>
      <c r="CI172" s="111"/>
      <c r="CJ172" s="111"/>
      <c r="CK172" s="111"/>
      <c r="CL172" s="111"/>
      <c r="CM172" s="111"/>
      <c r="CN172" s="111"/>
      <c r="CO172" s="111"/>
      <c r="CP172" s="111"/>
      <c r="CQ172" s="111"/>
      <c r="CR172" s="111"/>
      <c r="CS172" s="111"/>
      <c r="CT172" s="111"/>
      <c r="CU172" s="111"/>
      <c r="CV172" s="111"/>
      <c r="CW172" s="111"/>
      <c r="CX172" s="111"/>
      <c r="CY172" s="111"/>
      <c r="CZ172" s="111"/>
      <c r="DA172" s="111"/>
      <c r="DB172" s="111"/>
      <c r="DC172" s="111"/>
      <c r="DD172" s="111"/>
      <c r="DE172" s="111"/>
      <c r="DF172" s="111"/>
      <c r="DG172" s="111"/>
      <c r="DH172" s="111"/>
      <c r="DI172" s="111"/>
    </row>
    <row r="173" spans="1:113" s="112" customFormat="1" ht="22.8" x14ac:dyDescent="0.2">
      <c r="A173" s="30" t="s">
        <v>3</v>
      </c>
      <c r="B173" s="155"/>
      <c r="C173" s="155" t="s">
        <v>608</v>
      </c>
      <c r="D173" s="154"/>
      <c r="E173" s="51"/>
      <c r="F173" s="31" t="s">
        <v>4333</v>
      </c>
      <c r="G173" s="54" t="s">
        <v>8</v>
      </c>
      <c r="H173" s="55"/>
      <c r="I173" s="56"/>
      <c r="J173" s="57"/>
      <c r="K173" s="58"/>
      <c r="L173" s="56"/>
      <c r="M173" s="56" t="str">
        <f t="shared" si="9"/>
        <v xml:space="preserve"> </v>
      </c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1"/>
      <c r="AJ173" s="111"/>
      <c r="AK173" s="111"/>
      <c r="AL173" s="111"/>
      <c r="AM173" s="111"/>
      <c r="AN173" s="111"/>
      <c r="AO173" s="111"/>
      <c r="AP173" s="111"/>
      <c r="AQ173" s="111"/>
      <c r="AR173" s="111"/>
      <c r="AS173" s="111"/>
      <c r="AT173" s="111"/>
      <c r="AU173" s="111"/>
      <c r="AV173" s="111"/>
      <c r="AW173" s="111"/>
      <c r="AX173" s="111"/>
      <c r="AY173" s="111"/>
      <c r="AZ173" s="111"/>
      <c r="BA173" s="111"/>
      <c r="BB173" s="111"/>
      <c r="BC173" s="111"/>
      <c r="BD173" s="111"/>
      <c r="BE173" s="111"/>
      <c r="BF173" s="111"/>
      <c r="BG173" s="111"/>
      <c r="BH173" s="111"/>
      <c r="BI173" s="111"/>
      <c r="BJ173" s="111"/>
      <c r="BK173" s="111"/>
      <c r="BL173" s="111"/>
      <c r="BM173" s="111"/>
      <c r="BN173" s="111"/>
      <c r="BO173" s="111"/>
      <c r="BP173" s="111"/>
      <c r="BQ173" s="111"/>
      <c r="BR173" s="111"/>
      <c r="BS173" s="111"/>
      <c r="BT173" s="111"/>
      <c r="BU173" s="111"/>
      <c r="BV173" s="111"/>
      <c r="BW173" s="111"/>
      <c r="BX173" s="111"/>
      <c r="BY173" s="111"/>
      <c r="BZ173" s="111"/>
      <c r="CA173" s="111"/>
      <c r="CB173" s="111"/>
      <c r="CC173" s="111"/>
      <c r="CD173" s="111"/>
      <c r="CE173" s="111"/>
      <c r="CF173" s="111"/>
      <c r="CG173" s="111"/>
      <c r="CH173" s="111"/>
      <c r="CI173" s="111"/>
      <c r="CJ173" s="111"/>
      <c r="CK173" s="111"/>
      <c r="CL173" s="111"/>
      <c r="CM173" s="111"/>
      <c r="CN173" s="111"/>
      <c r="CO173" s="111"/>
      <c r="CP173" s="111"/>
      <c r="CQ173" s="111"/>
      <c r="CR173" s="111"/>
      <c r="CS173" s="111"/>
      <c r="CT173" s="111"/>
      <c r="CU173" s="111"/>
      <c r="CV173" s="111"/>
      <c r="CW173" s="111"/>
      <c r="CX173" s="111"/>
      <c r="CY173" s="111"/>
      <c r="CZ173" s="111"/>
      <c r="DA173" s="111"/>
      <c r="DB173" s="111"/>
      <c r="DC173" s="111"/>
      <c r="DD173" s="111"/>
      <c r="DE173" s="111"/>
      <c r="DF173" s="111"/>
      <c r="DG173" s="111"/>
      <c r="DH173" s="111"/>
      <c r="DI173" s="111"/>
    </row>
    <row r="174" spans="1:113" s="112" customFormat="1" ht="22.8" x14ac:dyDescent="0.2">
      <c r="A174" s="30" t="s">
        <v>3</v>
      </c>
      <c r="B174" s="155"/>
      <c r="C174" s="155" t="s">
        <v>609</v>
      </c>
      <c r="D174" s="154"/>
      <c r="E174" s="51"/>
      <c r="F174" s="31" t="s">
        <v>4334</v>
      </c>
      <c r="G174" s="54" t="s">
        <v>8</v>
      </c>
      <c r="H174" s="55"/>
      <c r="I174" s="56"/>
      <c r="J174" s="57"/>
      <c r="K174" s="58"/>
      <c r="L174" s="56"/>
      <c r="M174" s="56" t="str">
        <f t="shared" si="9"/>
        <v xml:space="preserve"> </v>
      </c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/>
      <c r="BO174" s="111"/>
      <c r="BP174" s="111"/>
      <c r="BQ174" s="111"/>
      <c r="BR174" s="111"/>
      <c r="BS174" s="111"/>
      <c r="BT174" s="111"/>
      <c r="BU174" s="111"/>
      <c r="BV174" s="111"/>
      <c r="BW174" s="111"/>
      <c r="BX174" s="111"/>
      <c r="BY174" s="111"/>
      <c r="BZ174" s="111"/>
      <c r="CA174" s="111"/>
      <c r="CB174" s="111"/>
      <c r="CC174" s="111"/>
      <c r="CD174" s="111"/>
      <c r="CE174" s="111"/>
      <c r="CF174" s="111"/>
      <c r="CG174" s="111"/>
      <c r="CH174" s="111"/>
      <c r="CI174" s="111"/>
      <c r="CJ174" s="111"/>
      <c r="CK174" s="111"/>
      <c r="CL174" s="111"/>
      <c r="CM174" s="111"/>
      <c r="CN174" s="111"/>
      <c r="CO174" s="111"/>
      <c r="CP174" s="111"/>
      <c r="CQ174" s="111"/>
      <c r="CR174" s="111"/>
      <c r="CS174" s="111"/>
      <c r="CT174" s="111"/>
      <c r="CU174" s="111"/>
      <c r="CV174" s="111"/>
      <c r="CW174" s="111"/>
      <c r="CX174" s="111"/>
      <c r="CY174" s="111"/>
      <c r="CZ174" s="111"/>
      <c r="DA174" s="111"/>
      <c r="DB174" s="111"/>
      <c r="DC174" s="111"/>
      <c r="DD174" s="111"/>
      <c r="DE174" s="111"/>
      <c r="DF174" s="111"/>
      <c r="DG174" s="111"/>
      <c r="DH174" s="111"/>
      <c r="DI174" s="111"/>
    </row>
    <row r="175" spans="1:113" s="112" customFormat="1" ht="24" x14ac:dyDescent="0.2">
      <c r="A175" s="30" t="s">
        <v>55</v>
      </c>
      <c r="B175" s="150" t="s">
        <v>610</v>
      </c>
      <c r="C175" s="150"/>
      <c r="D175" s="154"/>
      <c r="E175" s="51"/>
      <c r="F175" s="43" t="s">
        <v>612</v>
      </c>
      <c r="G175" s="54"/>
      <c r="H175" s="55"/>
      <c r="I175" s="56"/>
      <c r="J175" s="57"/>
      <c r="K175" s="58"/>
      <c r="L175" s="56"/>
      <c r="M175" s="56" t="str">
        <f t="shared" si="9"/>
        <v xml:space="preserve"> </v>
      </c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/>
      <c r="BB175" s="111"/>
      <c r="BC175" s="111"/>
      <c r="BD175" s="111"/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/>
      <c r="BO175" s="111"/>
      <c r="BP175" s="111"/>
      <c r="BQ175" s="111"/>
      <c r="BR175" s="111"/>
      <c r="BS175" s="111"/>
      <c r="BT175" s="111"/>
      <c r="BU175" s="111"/>
      <c r="BV175" s="111"/>
      <c r="BW175" s="111"/>
      <c r="BX175" s="111"/>
      <c r="BY175" s="111"/>
      <c r="BZ175" s="111"/>
      <c r="CA175" s="111"/>
      <c r="CB175" s="111"/>
      <c r="CC175" s="111"/>
      <c r="CD175" s="111"/>
      <c r="CE175" s="111"/>
      <c r="CF175" s="111"/>
      <c r="CG175" s="111"/>
      <c r="CH175" s="111"/>
      <c r="CI175" s="111"/>
      <c r="CJ175" s="111"/>
      <c r="CK175" s="111"/>
      <c r="CL175" s="111"/>
      <c r="CM175" s="111"/>
      <c r="CN175" s="111"/>
      <c r="CO175" s="111"/>
      <c r="CP175" s="111"/>
      <c r="CQ175" s="111"/>
      <c r="CR175" s="111"/>
      <c r="CS175" s="111"/>
      <c r="CT175" s="111"/>
      <c r="CU175" s="111"/>
      <c r="CV175" s="111"/>
      <c r="CW175" s="111"/>
      <c r="CX175" s="111"/>
      <c r="CY175" s="111"/>
      <c r="CZ175" s="111"/>
      <c r="DA175" s="111"/>
      <c r="DB175" s="111"/>
      <c r="DC175" s="111"/>
      <c r="DD175" s="111"/>
      <c r="DE175" s="111"/>
      <c r="DF175" s="111"/>
      <c r="DG175" s="111"/>
      <c r="DH175" s="111"/>
      <c r="DI175" s="111"/>
    </row>
    <row r="176" spans="1:113" s="112" customFormat="1" ht="22.8" x14ac:dyDescent="0.2">
      <c r="A176" s="30" t="s">
        <v>56</v>
      </c>
      <c r="B176" s="155"/>
      <c r="C176" s="155" t="s">
        <v>611</v>
      </c>
      <c r="D176" s="154"/>
      <c r="E176" s="51"/>
      <c r="F176" s="31" t="s">
        <v>4335</v>
      </c>
      <c r="G176" s="54"/>
      <c r="H176" s="55"/>
      <c r="I176" s="56"/>
      <c r="J176" s="57"/>
      <c r="K176" s="58"/>
      <c r="L176" s="56"/>
      <c r="M176" s="56" t="str">
        <f t="shared" si="9"/>
        <v xml:space="preserve"> </v>
      </c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/>
      <c r="BA176" s="111"/>
      <c r="BB176" s="111"/>
      <c r="BC176" s="111"/>
      <c r="BD176" s="111"/>
      <c r="BE176" s="111"/>
      <c r="BF176" s="111"/>
      <c r="BG176" s="111"/>
      <c r="BH176" s="111"/>
      <c r="BI176" s="111"/>
      <c r="BJ176" s="111"/>
      <c r="BK176" s="111"/>
      <c r="BL176" s="111"/>
      <c r="BM176" s="111"/>
      <c r="BN176" s="111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1"/>
      <c r="CM176" s="111"/>
      <c r="CN176" s="111"/>
      <c r="CO176" s="111"/>
      <c r="CP176" s="111"/>
      <c r="CQ176" s="111"/>
      <c r="CR176" s="111"/>
      <c r="CS176" s="111"/>
      <c r="CT176" s="111"/>
      <c r="CU176" s="111"/>
      <c r="CV176" s="111"/>
      <c r="CW176" s="111"/>
      <c r="CX176" s="111"/>
      <c r="CY176" s="111"/>
      <c r="CZ176" s="111"/>
      <c r="DA176" s="111"/>
      <c r="DB176" s="111"/>
      <c r="DC176" s="111"/>
      <c r="DD176" s="111"/>
      <c r="DE176" s="111"/>
      <c r="DF176" s="111"/>
      <c r="DG176" s="111"/>
      <c r="DH176" s="111"/>
      <c r="DI176" s="111"/>
    </row>
    <row r="177" spans="1:113" s="112" customFormat="1" x14ac:dyDescent="0.2">
      <c r="A177" s="30" t="s">
        <v>3</v>
      </c>
      <c r="B177" s="50"/>
      <c r="C177" s="50"/>
      <c r="D177" s="52" t="s">
        <v>3850</v>
      </c>
      <c r="E177" s="51"/>
      <c r="F177" s="138" t="s">
        <v>4968</v>
      </c>
      <c r="G177" s="54" t="s">
        <v>99</v>
      </c>
      <c r="H177" s="55"/>
      <c r="I177" s="56"/>
      <c r="J177" s="57"/>
      <c r="K177" s="58"/>
      <c r="L177" s="56"/>
      <c r="M177" s="56" t="str">
        <f t="shared" si="8"/>
        <v xml:space="preserve"> </v>
      </c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/>
      <c r="BB177" s="111"/>
      <c r="BC177" s="111"/>
      <c r="BD177" s="111"/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/>
      <c r="BO177" s="111"/>
      <c r="BP177" s="111"/>
      <c r="BQ177" s="111"/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1"/>
      <c r="CB177" s="111"/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1"/>
      <c r="CM177" s="111"/>
      <c r="CN177" s="111"/>
      <c r="CO177" s="111"/>
      <c r="CP177" s="111"/>
      <c r="CQ177" s="111"/>
      <c r="CR177" s="111"/>
      <c r="CS177" s="111"/>
      <c r="CT177" s="111"/>
      <c r="CU177" s="111"/>
      <c r="CV177" s="111"/>
      <c r="CW177" s="111"/>
      <c r="CX177" s="111"/>
      <c r="CY177" s="111"/>
      <c r="CZ177" s="111"/>
      <c r="DA177" s="111"/>
      <c r="DB177" s="111"/>
      <c r="DC177" s="111"/>
      <c r="DD177" s="111"/>
      <c r="DE177" s="111"/>
      <c r="DF177" s="111"/>
      <c r="DG177" s="111"/>
      <c r="DH177" s="111"/>
      <c r="DI177" s="111"/>
    </row>
    <row r="178" spans="1:113" s="112" customFormat="1" x14ac:dyDescent="0.2">
      <c r="A178" s="30" t="s">
        <v>3</v>
      </c>
      <c r="B178" s="50"/>
      <c r="C178" s="50"/>
      <c r="D178" s="52" t="s">
        <v>3851</v>
      </c>
      <c r="E178" s="51"/>
      <c r="F178" s="138" t="s">
        <v>4968</v>
      </c>
      <c r="G178" s="54" t="s">
        <v>99</v>
      </c>
      <c r="H178" s="55"/>
      <c r="I178" s="56"/>
      <c r="J178" s="57"/>
      <c r="K178" s="58"/>
      <c r="L178" s="56"/>
      <c r="M178" s="56" t="str">
        <f t="shared" si="8"/>
        <v xml:space="preserve"> </v>
      </c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  <c r="AZ178" s="111"/>
      <c r="BA178" s="111"/>
      <c r="BB178" s="111"/>
      <c r="BC178" s="111"/>
      <c r="BD178" s="111"/>
      <c r="BE178" s="111"/>
      <c r="BF178" s="111"/>
      <c r="BG178" s="111"/>
      <c r="BH178" s="111"/>
      <c r="BI178" s="111"/>
      <c r="BJ178" s="111"/>
      <c r="BK178" s="111"/>
      <c r="BL178" s="111"/>
      <c r="BM178" s="111"/>
      <c r="BN178" s="111"/>
      <c r="BO178" s="111"/>
      <c r="BP178" s="111"/>
      <c r="BQ178" s="111"/>
      <c r="BR178" s="111"/>
      <c r="BS178" s="111"/>
      <c r="BT178" s="111"/>
      <c r="BU178" s="111"/>
      <c r="BV178" s="111"/>
      <c r="BW178" s="111"/>
      <c r="BX178" s="111"/>
      <c r="BY178" s="111"/>
      <c r="BZ178" s="111"/>
      <c r="CA178" s="111"/>
      <c r="CB178" s="111"/>
      <c r="CC178" s="111"/>
      <c r="CD178" s="111"/>
      <c r="CE178" s="111"/>
      <c r="CF178" s="111"/>
      <c r="CG178" s="111"/>
      <c r="CH178" s="111"/>
      <c r="CI178" s="111"/>
      <c r="CJ178" s="111"/>
      <c r="CK178" s="111"/>
      <c r="CL178" s="111"/>
      <c r="CM178" s="111"/>
      <c r="CN178" s="111"/>
      <c r="CO178" s="111"/>
      <c r="CP178" s="111"/>
      <c r="CQ178" s="111"/>
      <c r="CR178" s="111"/>
      <c r="CS178" s="111"/>
      <c r="CT178" s="111"/>
      <c r="CU178" s="111"/>
      <c r="CV178" s="111"/>
      <c r="CW178" s="111"/>
      <c r="CX178" s="111"/>
      <c r="CY178" s="111"/>
      <c r="CZ178" s="111"/>
      <c r="DA178" s="111"/>
      <c r="DB178" s="111"/>
      <c r="DC178" s="111"/>
      <c r="DD178" s="111"/>
      <c r="DE178" s="111"/>
      <c r="DF178" s="111"/>
      <c r="DG178" s="111"/>
      <c r="DH178" s="111"/>
      <c r="DI178" s="111"/>
    </row>
    <row r="179" spans="1:113" s="112" customFormat="1" ht="34.200000000000003" x14ac:dyDescent="0.2">
      <c r="A179" s="30" t="s">
        <v>56</v>
      </c>
      <c r="B179" s="155"/>
      <c r="C179" s="155" t="s">
        <v>613</v>
      </c>
      <c r="D179" s="154"/>
      <c r="E179" s="51"/>
      <c r="F179" s="31" t="s">
        <v>4336</v>
      </c>
      <c r="G179" s="54"/>
      <c r="H179" s="55"/>
      <c r="I179" s="56"/>
      <c r="J179" s="57"/>
      <c r="K179" s="58"/>
      <c r="L179" s="56"/>
      <c r="M179" s="56" t="str">
        <f>IF(ISNUMBER(H179),L179*H179,IF(ISNUMBER(J179),J179,IF(J179="RATE ONLY",LOWER("RATE ONLY")," ")))</f>
        <v xml:space="preserve"> </v>
      </c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1"/>
      <c r="AJ179" s="111"/>
      <c r="AK179" s="111"/>
      <c r="AL179" s="111"/>
      <c r="AM179" s="111"/>
      <c r="AN179" s="111"/>
      <c r="AO179" s="111"/>
      <c r="AP179" s="111"/>
      <c r="AQ179" s="111"/>
      <c r="AR179" s="111"/>
      <c r="AS179" s="111"/>
      <c r="AT179" s="111"/>
      <c r="AU179" s="111"/>
      <c r="AV179" s="111"/>
      <c r="AW179" s="111"/>
      <c r="AX179" s="111"/>
      <c r="AY179" s="111"/>
      <c r="AZ179" s="111"/>
      <c r="BA179" s="111"/>
      <c r="BB179" s="111"/>
      <c r="BC179" s="111"/>
      <c r="BD179" s="111"/>
      <c r="BE179" s="111"/>
      <c r="BF179" s="111"/>
      <c r="BG179" s="111"/>
      <c r="BH179" s="111"/>
      <c r="BI179" s="111"/>
      <c r="BJ179" s="111"/>
      <c r="BK179" s="111"/>
      <c r="BL179" s="111"/>
      <c r="BM179" s="111"/>
      <c r="BN179" s="111"/>
      <c r="BO179" s="111"/>
      <c r="BP179" s="111"/>
      <c r="BQ179" s="111"/>
      <c r="BR179" s="111"/>
      <c r="BS179" s="111"/>
      <c r="BT179" s="111"/>
      <c r="BU179" s="111"/>
      <c r="BV179" s="111"/>
      <c r="BW179" s="111"/>
      <c r="BX179" s="111"/>
      <c r="BY179" s="111"/>
      <c r="BZ179" s="111"/>
      <c r="CA179" s="111"/>
      <c r="CB179" s="111"/>
      <c r="CC179" s="111"/>
      <c r="CD179" s="111"/>
      <c r="CE179" s="111"/>
      <c r="CF179" s="111"/>
      <c r="CG179" s="111"/>
      <c r="CH179" s="111"/>
      <c r="CI179" s="111"/>
      <c r="CJ179" s="111"/>
      <c r="CK179" s="111"/>
      <c r="CL179" s="111"/>
      <c r="CM179" s="111"/>
      <c r="CN179" s="111"/>
      <c r="CO179" s="111"/>
      <c r="CP179" s="111"/>
      <c r="CQ179" s="111"/>
      <c r="CR179" s="111"/>
      <c r="CS179" s="111"/>
      <c r="CT179" s="111"/>
      <c r="CU179" s="111"/>
      <c r="CV179" s="111"/>
      <c r="CW179" s="111"/>
      <c r="CX179" s="111"/>
      <c r="CY179" s="111"/>
      <c r="CZ179" s="111"/>
      <c r="DA179" s="111"/>
      <c r="DB179" s="111"/>
      <c r="DC179" s="111"/>
      <c r="DD179" s="111"/>
      <c r="DE179" s="111"/>
      <c r="DF179" s="111"/>
      <c r="DG179" s="111"/>
      <c r="DH179" s="111"/>
      <c r="DI179" s="111"/>
    </row>
    <row r="180" spans="1:113" s="112" customFormat="1" x14ac:dyDescent="0.2">
      <c r="A180" s="30" t="s">
        <v>3</v>
      </c>
      <c r="B180" s="50"/>
      <c r="C180" s="50"/>
      <c r="D180" s="52" t="s">
        <v>3850</v>
      </c>
      <c r="E180" s="51"/>
      <c r="F180" s="138" t="s">
        <v>4968</v>
      </c>
      <c r="G180" s="54" t="s">
        <v>99</v>
      </c>
      <c r="H180" s="55"/>
      <c r="I180" s="56"/>
      <c r="J180" s="57"/>
      <c r="K180" s="58"/>
      <c r="L180" s="56"/>
      <c r="M180" s="56" t="str">
        <f t="shared" si="8"/>
        <v xml:space="preserve"> </v>
      </c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111"/>
      <c r="AO180" s="111"/>
      <c r="AP180" s="111"/>
      <c r="AQ180" s="111"/>
      <c r="AR180" s="111"/>
      <c r="AS180" s="111"/>
      <c r="AT180" s="111"/>
      <c r="AU180" s="111"/>
      <c r="AV180" s="111"/>
      <c r="AW180" s="111"/>
      <c r="AX180" s="111"/>
      <c r="AY180" s="111"/>
      <c r="AZ180" s="111"/>
      <c r="BA180" s="111"/>
      <c r="BB180" s="111"/>
      <c r="BC180" s="111"/>
      <c r="BD180" s="111"/>
      <c r="BE180" s="111"/>
      <c r="BF180" s="111"/>
      <c r="BG180" s="111"/>
      <c r="BH180" s="111"/>
      <c r="BI180" s="111"/>
      <c r="BJ180" s="111"/>
      <c r="BK180" s="111"/>
      <c r="BL180" s="111"/>
      <c r="BM180" s="111"/>
      <c r="BN180" s="111"/>
      <c r="BO180" s="111"/>
      <c r="BP180" s="111"/>
      <c r="BQ180" s="111"/>
      <c r="BR180" s="111"/>
      <c r="BS180" s="111"/>
      <c r="BT180" s="111"/>
      <c r="BU180" s="111"/>
      <c r="BV180" s="111"/>
      <c r="BW180" s="111"/>
      <c r="BX180" s="111"/>
      <c r="BY180" s="111"/>
      <c r="BZ180" s="111"/>
      <c r="CA180" s="111"/>
      <c r="CB180" s="111"/>
      <c r="CC180" s="111"/>
      <c r="CD180" s="111"/>
      <c r="CE180" s="111"/>
      <c r="CF180" s="111"/>
      <c r="CG180" s="111"/>
      <c r="CH180" s="111"/>
      <c r="CI180" s="111"/>
      <c r="CJ180" s="111"/>
      <c r="CK180" s="111"/>
      <c r="CL180" s="111"/>
      <c r="CM180" s="111"/>
      <c r="CN180" s="111"/>
      <c r="CO180" s="111"/>
      <c r="CP180" s="111"/>
      <c r="CQ180" s="111"/>
      <c r="CR180" s="111"/>
      <c r="CS180" s="111"/>
      <c r="CT180" s="111"/>
      <c r="CU180" s="111"/>
      <c r="CV180" s="111"/>
      <c r="CW180" s="111"/>
      <c r="CX180" s="111"/>
      <c r="CY180" s="111"/>
      <c r="CZ180" s="111"/>
      <c r="DA180" s="111"/>
      <c r="DB180" s="111"/>
      <c r="DC180" s="111"/>
      <c r="DD180" s="111"/>
      <c r="DE180" s="111"/>
      <c r="DF180" s="111"/>
      <c r="DG180" s="111"/>
      <c r="DH180" s="111"/>
      <c r="DI180" s="111"/>
    </row>
    <row r="181" spans="1:113" s="112" customFormat="1" x14ac:dyDescent="0.2">
      <c r="A181" s="30" t="s">
        <v>3</v>
      </c>
      <c r="B181" s="50"/>
      <c r="C181" s="50"/>
      <c r="D181" s="52" t="s">
        <v>3851</v>
      </c>
      <c r="E181" s="51"/>
      <c r="F181" s="138" t="s">
        <v>4968</v>
      </c>
      <c r="G181" s="54" t="s">
        <v>99</v>
      </c>
      <c r="H181" s="55"/>
      <c r="I181" s="56"/>
      <c r="J181" s="57"/>
      <c r="K181" s="58"/>
      <c r="L181" s="56"/>
      <c r="M181" s="56" t="str">
        <f t="shared" si="8"/>
        <v xml:space="preserve"> </v>
      </c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  <c r="AJ181" s="111"/>
      <c r="AK181" s="111"/>
      <c r="AL181" s="111"/>
      <c r="AM181" s="111"/>
      <c r="AN181" s="111"/>
      <c r="AO181" s="111"/>
      <c r="AP181" s="111"/>
      <c r="AQ181" s="111"/>
      <c r="AR181" s="111"/>
      <c r="AS181" s="111"/>
      <c r="AT181" s="111"/>
      <c r="AU181" s="111"/>
      <c r="AV181" s="111"/>
      <c r="AW181" s="111"/>
      <c r="AX181" s="111"/>
      <c r="AY181" s="111"/>
      <c r="AZ181" s="111"/>
      <c r="BA181" s="111"/>
      <c r="BB181" s="111"/>
      <c r="BC181" s="111"/>
      <c r="BD181" s="111"/>
      <c r="BE181" s="111"/>
      <c r="BF181" s="111"/>
      <c r="BG181" s="111"/>
      <c r="BH181" s="111"/>
      <c r="BI181" s="111"/>
      <c r="BJ181" s="111"/>
      <c r="BK181" s="111"/>
      <c r="BL181" s="111"/>
      <c r="BM181" s="111"/>
      <c r="BN181" s="111"/>
      <c r="BO181" s="111"/>
      <c r="BP181" s="111"/>
      <c r="BQ181" s="111"/>
      <c r="BR181" s="111"/>
      <c r="BS181" s="111"/>
      <c r="BT181" s="111"/>
      <c r="BU181" s="111"/>
      <c r="BV181" s="111"/>
      <c r="BW181" s="111"/>
      <c r="BX181" s="111"/>
      <c r="BY181" s="111"/>
      <c r="BZ181" s="111"/>
      <c r="CA181" s="111"/>
      <c r="CB181" s="111"/>
      <c r="CC181" s="111"/>
      <c r="CD181" s="111"/>
      <c r="CE181" s="111"/>
      <c r="CF181" s="111"/>
      <c r="CG181" s="111"/>
      <c r="CH181" s="111"/>
      <c r="CI181" s="111"/>
      <c r="CJ181" s="111"/>
      <c r="CK181" s="111"/>
      <c r="CL181" s="111"/>
      <c r="CM181" s="111"/>
      <c r="CN181" s="111"/>
      <c r="CO181" s="111"/>
      <c r="CP181" s="111"/>
      <c r="CQ181" s="111"/>
      <c r="CR181" s="111"/>
      <c r="CS181" s="111"/>
      <c r="CT181" s="111"/>
      <c r="CU181" s="111"/>
      <c r="CV181" s="111"/>
      <c r="CW181" s="111"/>
      <c r="CX181" s="111"/>
      <c r="CY181" s="111"/>
      <c r="CZ181" s="111"/>
      <c r="DA181" s="111"/>
      <c r="DB181" s="111"/>
      <c r="DC181" s="111"/>
      <c r="DD181" s="111"/>
      <c r="DE181" s="111"/>
      <c r="DF181" s="111"/>
      <c r="DG181" s="111"/>
      <c r="DH181" s="111"/>
      <c r="DI181" s="111"/>
    </row>
    <row r="182" spans="1:113" s="112" customFormat="1" ht="22.8" x14ac:dyDescent="0.2">
      <c r="A182" s="30" t="s">
        <v>56</v>
      </c>
      <c r="B182" s="155"/>
      <c r="C182" s="155" t="s">
        <v>614</v>
      </c>
      <c r="D182" s="154"/>
      <c r="E182" s="51"/>
      <c r="F182" s="31" t="s">
        <v>4337</v>
      </c>
      <c r="G182" s="54"/>
      <c r="H182" s="55"/>
      <c r="I182" s="56"/>
      <c r="J182" s="57"/>
      <c r="K182" s="58"/>
      <c r="L182" s="56"/>
      <c r="M182" s="56" t="str">
        <f>IF(ISNUMBER(H182),L182*H182,IF(ISNUMBER(J182),J182,IF(J182="RATE ONLY",LOWER("RATE ONLY")," ")))</f>
        <v xml:space="preserve"> </v>
      </c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111"/>
      <c r="AJ182" s="111"/>
      <c r="AK182" s="111"/>
      <c r="AL182" s="111"/>
      <c r="AM182" s="111"/>
      <c r="AN182" s="111"/>
      <c r="AO182" s="111"/>
      <c r="AP182" s="111"/>
      <c r="AQ182" s="111"/>
      <c r="AR182" s="111"/>
      <c r="AS182" s="111"/>
      <c r="AT182" s="111"/>
      <c r="AU182" s="111"/>
      <c r="AV182" s="111"/>
      <c r="AW182" s="111"/>
      <c r="AX182" s="111"/>
      <c r="AY182" s="111"/>
      <c r="AZ182" s="111"/>
      <c r="BA182" s="111"/>
      <c r="BB182" s="111"/>
      <c r="BC182" s="111"/>
      <c r="BD182" s="111"/>
      <c r="BE182" s="111"/>
      <c r="BF182" s="111"/>
      <c r="BG182" s="111"/>
      <c r="BH182" s="111"/>
      <c r="BI182" s="111"/>
      <c r="BJ182" s="111"/>
      <c r="BK182" s="111"/>
      <c r="BL182" s="111"/>
      <c r="BM182" s="111"/>
      <c r="BN182" s="111"/>
      <c r="BO182" s="111"/>
      <c r="BP182" s="111"/>
      <c r="BQ182" s="111"/>
      <c r="BR182" s="111"/>
      <c r="BS182" s="111"/>
      <c r="BT182" s="111"/>
      <c r="BU182" s="111"/>
      <c r="BV182" s="111"/>
      <c r="BW182" s="111"/>
      <c r="BX182" s="111"/>
      <c r="BY182" s="111"/>
      <c r="BZ182" s="111"/>
      <c r="CA182" s="111"/>
      <c r="CB182" s="111"/>
      <c r="CC182" s="111"/>
      <c r="CD182" s="111"/>
      <c r="CE182" s="111"/>
      <c r="CF182" s="111"/>
      <c r="CG182" s="111"/>
      <c r="CH182" s="111"/>
      <c r="CI182" s="111"/>
      <c r="CJ182" s="111"/>
      <c r="CK182" s="111"/>
      <c r="CL182" s="111"/>
      <c r="CM182" s="111"/>
      <c r="CN182" s="111"/>
      <c r="CO182" s="111"/>
      <c r="CP182" s="111"/>
      <c r="CQ182" s="111"/>
      <c r="CR182" s="111"/>
      <c r="CS182" s="111"/>
      <c r="CT182" s="111"/>
      <c r="CU182" s="111"/>
      <c r="CV182" s="111"/>
      <c r="CW182" s="111"/>
      <c r="CX182" s="111"/>
      <c r="CY182" s="111"/>
      <c r="CZ182" s="111"/>
      <c r="DA182" s="111"/>
      <c r="DB182" s="111"/>
      <c r="DC182" s="111"/>
      <c r="DD182" s="111"/>
      <c r="DE182" s="111"/>
      <c r="DF182" s="111"/>
      <c r="DG182" s="111"/>
      <c r="DH182" s="111"/>
      <c r="DI182" s="111"/>
    </row>
    <row r="183" spans="1:113" s="112" customFormat="1" x14ac:dyDescent="0.2">
      <c r="A183" s="30" t="s">
        <v>3</v>
      </c>
      <c r="B183" s="50"/>
      <c r="C183" s="50"/>
      <c r="D183" s="52" t="s">
        <v>3850</v>
      </c>
      <c r="E183" s="51"/>
      <c r="F183" s="53" t="s">
        <v>4323</v>
      </c>
      <c r="G183" s="54" t="s">
        <v>99</v>
      </c>
      <c r="H183" s="55"/>
      <c r="I183" s="56"/>
      <c r="J183" s="57"/>
      <c r="K183" s="58"/>
      <c r="L183" s="56"/>
      <c r="M183" s="56" t="str">
        <f t="shared" si="8"/>
        <v xml:space="preserve"> </v>
      </c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1"/>
      <c r="AL183" s="111"/>
      <c r="AM183" s="111"/>
      <c r="AN183" s="111"/>
      <c r="AO183" s="111"/>
      <c r="AP183" s="111"/>
      <c r="AQ183" s="111"/>
      <c r="AR183" s="111"/>
      <c r="AS183" s="111"/>
      <c r="AT183" s="111"/>
      <c r="AU183" s="111"/>
      <c r="AV183" s="111"/>
      <c r="AW183" s="111"/>
      <c r="AX183" s="111"/>
      <c r="AY183" s="111"/>
      <c r="AZ183" s="111"/>
      <c r="BA183" s="111"/>
      <c r="BB183" s="111"/>
      <c r="BC183" s="111"/>
      <c r="BD183" s="111"/>
      <c r="BE183" s="111"/>
      <c r="BF183" s="111"/>
      <c r="BG183" s="111"/>
      <c r="BH183" s="111"/>
      <c r="BI183" s="111"/>
      <c r="BJ183" s="111"/>
      <c r="BK183" s="111"/>
      <c r="BL183" s="111"/>
      <c r="BM183" s="111"/>
      <c r="BN183" s="111"/>
      <c r="BO183" s="111"/>
      <c r="BP183" s="111"/>
      <c r="BQ183" s="111"/>
      <c r="BR183" s="111"/>
      <c r="BS183" s="111"/>
      <c r="BT183" s="111"/>
      <c r="BU183" s="111"/>
      <c r="BV183" s="111"/>
      <c r="BW183" s="111"/>
      <c r="BX183" s="111"/>
      <c r="BY183" s="111"/>
      <c r="BZ183" s="111"/>
      <c r="CA183" s="111"/>
      <c r="CB183" s="111"/>
      <c r="CC183" s="111"/>
      <c r="CD183" s="111"/>
      <c r="CE183" s="111"/>
      <c r="CF183" s="111"/>
      <c r="CG183" s="111"/>
      <c r="CH183" s="111"/>
      <c r="CI183" s="111"/>
      <c r="CJ183" s="111"/>
      <c r="CK183" s="111"/>
      <c r="CL183" s="111"/>
      <c r="CM183" s="111"/>
      <c r="CN183" s="111"/>
      <c r="CO183" s="111"/>
      <c r="CP183" s="111"/>
      <c r="CQ183" s="111"/>
      <c r="CR183" s="111"/>
      <c r="CS183" s="111"/>
      <c r="CT183" s="111"/>
      <c r="CU183" s="111"/>
      <c r="CV183" s="111"/>
      <c r="CW183" s="111"/>
      <c r="CX183" s="111"/>
      <c r="CY183" s="111"/>
      <c r="CZ183" s="111"/>
      <c r="DA183" s="111"/>
      <c r="DB183" s="111"/>
      <c r="DC183" s="111"/>
      <c r="DD183" s="111"/>
      <c r="DE183" s="111"/>
      <c r="DF183" s="111"/>
      <c r="DG183" s="111"/>
      <c r="DH183" s="111"/>
      <c r="DI183" s="111"/>
    </row>
    <row r="184" spans="1:113" s="112" customFormat="1" x14ac:dyDescent="0.2">
      <c r="A184" s="30" t="s">
        <v>3</v>
      </c>
      <c r="B184" s="50"/>
      <c r="C184" s="50"/>
      <c r="D184" s="52" t="s">
        <v>3851</v>
      </c>
      <c r="E184" s="51"/>
      <c r="F184" s="53" t="s">
        <v>4324</v>
      </c>
      <c r="G184" s="54" t="s">
        <v>99</v>
      </c>
      <c r="H184" s="55"/>
      <c r="I184" s="56"/>
      <c r="J184" s="57"/>
      <c r="K184" s="58"/>
      <c r="L184" s="56"/>
      <c r="M184" s="56" t="str">
        <f t="shared" si="8"/>
        <v xml:space="preserve"> </v>
      </c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111"/>
      <c r="AJ184" s="111"/>
      <c r="AK184" s="111"/>
      <c r="AL184" s="111"/>
      <c r="AM184" s="111"/>
      <c r="AN184" s="111"/>
      <c r="AO184" s="111"/>
      <c r="AP184" s="111"/>
      <c r="AQ184" s="111"/>
      <c r="AR184" s="111"/>
      <c r="AS184" s="111"/>
      <c r="AT184" s="111"/>
      <c r="AU184" s="111"/>
      <c r="AV184" s="111"/>
      <c r="AW184" s="111"/>
      <c r="AX184" s="111"/>
      <c r="AY184" s="111"/>
      <c r="AZ184" s="111"/>
      <c r="BA184" s="111"/>
      <c r="BB184" s="111"/>
      <c r="BC184" s="111"/>
      <c r="BD184" s="111"/>
      <c r="BE184" s="111"/>
      <c r="BF184" s="111"/>
      <c r="BG184" s="111"/>
      <c r="BH184" s="111"/>
      <c r="BI184" s="111"/>
      <c r="BJ184" s="111"/>
      <c r="BK184" s="111"/>
      <c r="BL184" s="111"/>
      <c r="BM184" s="111"/>
      <c r="BN184" s="111"/>
      <c r="BO184" s="111"/>
      <c r="BP184" s="111"/>
      <c r="BQ184" s="111"/>
      <c r="BR184" s="111"/>
      <c r="BS184" s="111"/>
      <c r="BT184" s="111"/>
      <c r="BU184" s="111"/>
      <c r="BV184" s="111"/>
      <c r="BW184" s="111"/>
      <c r="BX184" s="111"/>
      <c r="BY184" s="111"/>
      <c r="BZ184" s="111"/>
      <c r="CA184" s="111"/>
      <c r="CB184" s="111"/>
      <c r="CC184" s="111"/>
      <c r="CD184" s="111"/>
      <c r="CE184" s="111"/>
      <c r="CF184" s="111"/>
      <c r="CG184" s="111"/>
      <c r="CH184" s="111"/>
      <c r="CI184" s="111"/>
      <c r="CJ184" s="111"/>
      <c r="CK184" s="111"/>
      <c r="CL184" s="111"/>
      <c r="CM184" s="111"/>
      <c r="CN184" s="111"/>
      <c r="CO184" s="111"/>
      <c r="CP184" s="111"/>
      <c r="CQ184" s="111"/>
      <c r="CR184" s="111"/>
      <c r="CS184" s="111"/>
      <c r="CT184" s="111"/>
      <c r="CU184" s="111"/>
      <c r="CV184" s="111"/>
      <c r="CW184" s="111"/>
      <c r="CX184" s="111"/>
      <c r="CY184" s="111"/>
      <c r="CZ184" s="111"/>
      <c r="DA184" s="111"/>
      <c r="DB184" s="111"/>
      <c r="DC184" s="111"/>
      <c r="DD184" s="111"/>
      <c r="DE184" s="111"/>
      <c r="DF184" s="111"/>
      <c r="DG184" s="111"/>
      <c r="DH184" s="111"/>
      <c r="DI184" s="111"/>
    </row>
    <row r="185" spans="1:113" s="112" customFormat="1" ht="22.8" x14ac:dyDescent="0.2">
      <c r="A185" s="30" t="s">
        <v>56</v>
      </c>
      <c r="B185" s="155"/>
      <c r="C185" s="155" t="s">
        <v>615</v>
      </c>
      <c r="D185" s="154"/>
      <c r="E185" s="51"/>
      <c r="F185" s="31" t="s">
        <v>4338</v>
      </c>
      <c r="G185" s="54"/>
      <c r="H185" s="55"/>
      <c r="I185" s="56"/>
      <c r="J185" s="57"/>
      <c r="K185" s="58"/>
      <c r="L185" s="56"/>
      <c r="M185" s="56" t="str">
        <f>IF(ISNUMBER(H185),L185*H185,IF(ISNUMBER(J185),J185,IF(J185="RATE ONLY",LOWER("RATE ONLY")," ")))</f>
        <v xml:space="preserve"> </v>
      </c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  <c r="AI185" s="111"/>
      <c r="AJ185" s="111"/>
      <c r="AK185" s="111"/>
      <c r="AL185" s="111"/>
      <c r="AM185" s="111"/>
      <c r="AN185" s="111"/>
      <c r="AO185" s="111"/>
      <c r="AP185" s="111"/>
      <c r="AQ185" s="111"/>
      <c r="AR185" s="111"/>
      <c r="AS185" s="111"/>
      <c r="AT185" s="111"/>
      <c r="AU185" s="111"/>
      <c r="AV185" s="111"/>
      <c r="AW185" s="111"/>
      <c r="AX185" s="111"/>
      <c r="AY185" s="111"/>
      <c r="AZ185" s="111"/>
      <c r="BA185" s="111"/>
      <c r="BB185" s="111"/>
      <c r="BC185" s="111"/>
      <c r="BD185" s="111"/>
      <c r="BE185" s="111"/>
      <c r="BF185" s="111"/>
      <c r="BG185" s="111"/>
      <c r="BH185" s="111"/>
      <c r="BI185" s="111"/>
      <c r="BJ185" s="111"/>
      <c r="BK185" s="111"/>
      <c r="BL185" s="111"/>
      <c r="BM185" s="111"/>
      <c r="BN185" s="111"/>
      <c r="BO185" s="111"/>
      <c r="BP185" s="111"/>
      <c r="BQ185" s="111"/>
      <c r="BR185" s="111"/>
      <c r="BS185" s="111"/>
      <c r="BT185" s="111"/>
      <c r="BU185" s="111"/>
      <c r="BV185" s="111"/>
      <c r="BW185" s="111"/>
      <c r="BX185" s="111"/>
      <c r="BY185" s="111"/>
      <c r="BZ185" s="111"/>
      <c r="CA185" s="111"/>
      <c r="CB185" s="111"/>
      <c r="CC185" s="111"/>
      <c r="CD185" s="111"/>
      <c r="CE185" s="111"/>
      <c r="CF185" s="111"/>
      <c r="CG185" s="111"/>
      <c r="CH185" s="111"/>
      <c r="CI185" s="111"/>
      <c r="CJ185" s="111"/>
      <c r="CK185" s="111"/>
      <c r="CL185" s="111"/>
      <c r="CM185" s="111"/>
      <c r="CN185" s="111"/>
      <c r="CO185" s="111"/>
      <c r="CP185" s="111"/>
      <c r="CQ185" s="111"/>
      <c r="CR185" s="111"/>
      <c r="CS185" s="111"/>
      <c r="CT185" s="111"/>
      <c r="CU185" s="111"/>
      <c r="CV185" s="111"/>
      <c r="CW185" s="111"/>
      <c r="CX185" s="111"/>
      <c r="CY185" s="111"/>
      <c r="CZ185" s="111"/>
      <c r="DA185" s="111"/>
      <c r="DB185" s="111"/>
      <c r="DC185" s="111"/>
      <c r="DD185" s="111"/>
      <c r="DE185" s="111"/>
      <c r="DF185" s="111"/>
      <c r="DG185" s="111"/>
      <c r="DH185" s="111"/>
      <c r="DI185" s="111"/>
    </row>
    <row r="186" spans="1:113" s="112" customFormat="1" x14ac:dyDescent="0.2">
      <c r="A186" s="30" t="s">
        <v>3</v>
      </c>
      <c r="B186" s="50"/>
      <c r="C186" s="50"/>
      <c r="D186" s="52" t="s">
        <v>3850</v>
      </c>
      <c r="E186" s="51"/>
      <c r="F186" s="53" t="s">
        <v>4323</v>
      </c>
      <c r="G186" s="54" t="s">
        <v>99</v>
      </c>
      <c r="H186" s="55"/>
      <c r="I186" s="56"/>
      <c r="J186" s="57"/>
      <c r="K186" s="58"/>
      <c r="L186" s="56"/>
      <c r="M186" s="56" t="str">
        <f t="shared" si="8"/>
        <v xml:space="preserve"> </v>
      </c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/>
      <c r="BA186" s="111"/>
      <c r="BB186" s="111"/>
      <c r="BC186" s="111"/>
      <c r="BD186" s="111"/>
      <c r="BE186" s="111"/>
      <c r="BF186" s="111"/>
      <c r="BG186" s="111"/>
      <c r="BH186" s="111"/>
      <c r="BI186" s="111"/>
      <c r="BJ186" s="111"/>
      <c r="BK186" s="111"/>
      <c r="BL186" s="111"/>
      <c r="BM186" s="111"/>
      <c r="BN186" s="111"/>
      <c r="BO186" s="111"/>
      <c r="BP186" s="111"/>
      <c r="BQ186" s="111"/>
      <c r="BR186" s="111"/>
      <c r="BS186" s="111"/>
      <c r="BT186" s="111"/>
      <c r="BU186" s="111"/>
      <c r="BV186" s="111"/>
      <c r="BW186" s="111"/>
      <c r="BX186" s="111"/>
      <c r="BY186" s="111"/>
      <c r="BZ186" s="111"/>
      <c r="CA186" s="111"/>
      <c r="CB186" s="111"/>
      <c r="CC186" s="111"/>
      <c r="CD186" s="111"/>
      <c r="CE186" s="111"/>
      <c r="CF186" s="111"/>
      <c r="CG186" s="111"/>
      <c r="CH186" s="111"/>
      <c r="CI186" s="111"/>
      <c r="CJ186" s="111"/>
      <c r="CK186" s="111"/>
      <c r="CL186" s="111"/>
      <c r="CM186" s="111"/>
      <c r="CN186" s="111"/>
      <c r="CO186" s="111"/>
      <c r="CP186" s="111"/>
      <c r="CQ186" s="111"/>
      <c r="CR186" s="111"/>
      <c r="CS186" s="111"/>
      <c r="CT186" s="111"/>
      <c r="CU186" s="111"/>
      <c r="CV186" s="111"/>
      <c r="CW186" s="111"/>
      <c r="CX186" s="111"/>
      <c r="CY186" s="111"/>
      <c r="CZ186" s="111"/>
      <c r="DA186" s="111"/>
      <c r="DB186" s="111"/>
      <c r="DC186" s="111"/>
      <c r="DD186" s="111"/>
      <c r="DE186" s="111"/>
      <c r="DF186" s="111"/>
      <c r="DG186" s="111"/>
      <c r="DH186" s="111"/>
      <c r="DI186" s="111"/>
    </row>
    <row r="187" spans="1:113" s="112" customFormat="1" x14ac:dyDescent="0.2">
      <c r="A187" s="30" t="s">
        <v>3</v>
      </c>
      <c r="B187" s="50"/>
      <c r="C187" s="50"/>
      <c r="D187" s="52" t="s">
        <v>3851</v>
      </c>
      <c r="E187" s="51"/>
      <c r="F187" s="53" t="s">
        <v>4324</v>
      </c>
      <c r="G187" s="54" t="s">
        <v>99</v>
      </c>
      <c r="H187" s="55"/>
      <c r="I187" s="56"/>
      <c r="J187" s="57"/>
      <c r="K187" s="58"/>
      <c r="L187" s="56"/>
      <c r="M187" s="56" t="str">
        <f t="shared" si="8"/>
        <v xml:space="preserve"> </v>
      </c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  <c r="BH187" s="111"/>
      <c r="BI187" s="111"/>
      <c r="BJ187" s="111"/>
      <c r="BK187" s="111"/>
      <c r="BL187" s="111"/>
      <c r="BM187" s="111"/>
      <c r="BN187" s="111"/>
      <c r="BO187" s="111"/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11"/>
      <c r="BZ187" s="111"/>
      <c r="CA187" s="111"/>
      <c r="CB187" s="111"/>
      <c r="CC187" s="111"/>
      <c r="CD187" s="111"/>
      <c r="CE187" s="111"/>
      <c r="CF187" s="111"/>
      <c r="CG187" s="111"/>
      <c r="CH187" s="111"/>
      <c r="CI187" s="111"/>
      <c r="CJ187" s="111"/>
      <c r="CK187" s="111"/>
      <c r="CL187" s="111"/>
      <c r="CM187" s="111"/>
      <c r="CN187" s="111"/>
      <c r="CO187" s="111"/>
      <c r="CP187" s="111"/>
      <c r="CQ187" s="111"/>
      <c r="CR187" s="111"/>
      <c r="CS187" s="111"/>
      <c r="CT187" s="111"/>
      <c r="CU187" s="111"/>
      <c r="CV187" s="111"/>
      <c r="CW187" s="111"/>
      <c r="CX187" s="111"/>
      <c r="CY187" s="111"/>
      <c r="CZ187" s="111"/>
      <c r="DA187" s="111"/>
      <c r="DB187" s="111"/>
      <c r="DC187" s="111"/>
      <c r="DD187" s="111"/>
      <c r="DE187" s="111"/>
      <c r="DF187" s="111"/>
      <c r="DG187" s="111"/>
      <c r="DH187" s="111"/>
      <c r="DI187" s="111"/>
    </row>
    <row r="188" spans="1:113" s="112" customFormat="1" ht="36" x14ac:dyDescent="0.2">
      <c r="A188" s="30" t="s">
        <v>55</v>
      </c>
      <c r="B188" s="150" t="s">
        <v>616</v>
      </c>
      <c r="C188" s="150"/>
      <c r="D188" s="154"/>
      <c r="E188" s="51"/>
      <c r="F188" s="43" t="s">
        <v>3620</v>
      </c>
      <c r="G188" s="54"/>
      <c r="H188" s="55"/>
      <c r="I188" s="56"/>
      <c r="J188" s="57"/>
      <c r="K188" s="58"/>
      <c r="L188" s="56"/>
      <c r="M188" s="56" t="str">
        <f t="shared" ref="M188:M199" si="10">IF(ISNUMBER(H188),L188*H188,IF(ISNUMBER(J188),J188,IF(J188="RATE ONLY",LOWER("RATE ONLY")," ")))</f>
        <v xml:space="preserve"> </v>
      </c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  <c r="AZ188" s="111"/>
      <c r="BA188" s="111"/>
      <c r="BB188" s="111"/>
      <c r="BC188" s="111"/>
      <c r="BD188" s="111"/>
      <c r="BE188" s="111"/>
      <c r="BF188" s="111"/>
      <c r="BG188" s="111"/>
      <c r="BH188" s="111"/>
      <c r="BI188" s="111"/>
      <c r="BJ188" s="111"/>
      <c r="BK188" s="111"/>
      <c r="BL188" s="111"/>
      <c r="BM188" s="111"/>
      <c r="BN188" s="111"/>
      <c r="BO188" s="111"/>
      <c r="BP188" s="111"/>
      <c r="BQ188" s="111"/>
      <c r="BR188" s="111"/>
      <c r="BS188" s="111"/>
      <c r="BT188" s="111"/>
      <c r="BU188" s="111"/>
      <c r="BV188" s="111"/>
      <c r="BW188" s="111"/>
      <c r="BX188" s="111"/>
      <c r="BY188" s="111"/>
      <c r="BZ188" s="111"/>
      <c r="CA188" s="111"/>
      <c r="CB188" s="111"/>
      <c r="CC188" s="111"/>
      <c r="CD188" s="111"/>
      <c r="CE188" s="111"/>
      <c r="CF188" s="111"/>
      <c r="CG188" s="111"/>
      <c r="CH188" s="111"/>
      <c r="CI188" s="111"/>
      <c r="CJ188" s="111"/>
      <c r="CK188" s="111"/>
      <c r="CL188" s="111"/>
      <c r="CM188" s="111"/>
      <c r="CN188" s="111"/>
      <c r="CO188" s="111"/>
      <c r="CP188" s="111"/>
      <c r="CQ188" s="111"/>
      <c r="CR188" s="111"/>
      <c r="CS188" s="111"/>
      <c r="CT188" s="111"/>
      <c r="CU188" s="111"/>
      <c r="CV188" s="111"/>
      <c r="CW188" s="111"/>
      <c r="CX188" s="111"/>
      <c r="CY188" s="111"/>
      <c r="CZ188" s="111"/>
      <c r="DA188" s="111"/>
      <c r="DB188" s="111"/>
      <c r="DC188" s="111"/>
      <c r="DD188" s="111"/>
      <c r="DE188" s="111"/>
      <c r="DF188" s="111"/>
      <c r="DG188" s="111"/>
      <c r="DH188" s="111"/>
      <c r="DI188" s="111"/>
    </row>
    <row r="189" spans="1:113" s="112" customFormat="1" ht="22.8" x14ac:dyDescent="0.2">
      <c r="A189" s="30" t="s">
        <v>3</v>
      </c>
      <c r="B189" s="155"/>
      <c r="C189" s="155" t="s">
        <v>617</v>
      </c>
      <c r="D189" s="154"/>
      <c r="E189" s="51"/>
      <c r="F189" s="31" t="s">
        <v>620</v>
      </c>
      <c r="G189" s="54" t="s">
        <v>99</v>
      </c>
      <c r="H189" s="55"/>
      <c r="I189" s="56"/>
      <c r="J189" s="57"/>
      <c r="K189" s="58"/>
      <c r="L189" s="56"/>
      <c r="M189" s="56" t="str">
        <f t="shared" si="10"/>
        <v xml:space="preserve"> </v>
      </c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  <c r="BH189" s="111"/>
      <c r="BI189" s="111"/>
      <c r="BJ189" s="111"/>
      <c r="BK189" s="111"/>
      <c r="BL189" s="111"/>
      <c r="BM189" s="111"/>
      <c r="BN189" s="111"/>
      <c r="BO189" s="111"/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1"/>
      <c r="CC189" s="111"/>
      <c r="CD189" s="111"/>
      <c r="CE189" s="111"/>
      <c r="CF189" s="111"/>
      <c r="CG189" s="111"/>
      <c r="CH189" s="111"/>
      <c r="CI189" s="111"/>
      <c r="CJ189" s="111"/>
      <c r="CK189" s="111"/>
      <c r="CL189" s="111"/>
      <c r="CM189" s="111"/>
      <c r="CN189" s="111"/>
      <c r="CO189" s="111"/>
      <c r="CP189" s="111"/>
      <c r="CQ189" s="111"/>
      <c r="CR189" s="111"/>
      <c r="CS189" s="111"/>
      <c r="CT189" s="111"/>
      <c r="CU189" s="111"/>
      <c r="CV189" s="111"/>
      <c r="CW189" s="111"/>
      <c r="CX189" s="111"/>
      <c r="CY189" s="111"/>
      <c r="CZ189" s="111"/>
      <c r="DA189" s="111"/>
      <c r="DB189" s="111"/>
      <c r="DC189" s="111"/>
      <c r="DD189" s="111"/>
      <c r="DE189" s="111"/>
      <c r="DF189" s="111"/>
      <c r="DG189" s="111"/>
      <c r="DH189" s="111"/>
      <c r="DI189" s="111"/>
    </row>
    <row r="190" spans="1:113" s="112" customFormat="1" ht="22.8" x14ac:dyDescent="0.2">
      <c r="A190" s="30" t="s">
        <v>3</v>
      </c>
      <c r="B190" s="155"/>
      <c r="C190" s="155" t="s">
        <v>618</v>
      </c>
      <c r="D190" s="154"/>
      <c r="E190" s="51"/>
      <c r="F190" s="31" t="s">
        <v>620</v>
      </c>
      <c r="G190" s="54" t="s">
        <v>99</v>
      </c>
      <c r="H190" s="55"/>
      <c r="I190" s="56"/>
      <c r="J190" s="57"/>
      <c r="K190" s="58"/>
      <c r="L190" s="56"/>
      <c r="M190" s="56" t="str">
        <f t="shared" si="10"/>
        <v xml:space="preserve"> </v>
      </c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/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111"/>
      <c r="BP190" s="111"/>
      <c r="BQ190" s="111"/>
      <c r="BR190" s="111"/>
      <c r="BS190" s="111"/>
      <c r="BT190" s="111"/>
      <c r="BU190" s="111"/>
      <c r="BV190" s="111"/>
      <c r="BW190" s="111"/>
      <c r="BX190" s="111"/>
      <c r="BY190" s="111"/>
      <c r="BZ190" s="111"/>
      <c r="CA190" s="111"/>
      <c r="CB190" s="111"/>
      <c r="CC190" s="111"/>
      <c r="CD190" s="111"/>
      <c r="CE190" s="111"/>
      <c r="CF190" s="111"/>
      <c r="CG190" s="111"/>
      <c r="CH190" s="111"/>
      <c r="CI190" s="111"/>
      <c r="CJ190" s="111"/>
      <c r="CK190" s="111"/>
      <c r="CL190" s="111"/>
      <c r="CM190" s="111"/>
      <c r="CN190" s="111"/>
      <c r="CO190" s="111"/>
      <c r="CP190" s="111"/>
      <c r="CQ190" s="111"/>
      <c r="CR190" s="111"/>
      <c r="CS190" s="111"/>
      <c r="CT190" s="111"/>
      <c r="CU190" s="111"/>
      <c r="CV190" s="111"/>
      <c r="CW190" s="111"/>
      <c r="CX190" s="111"/>
      <c r="CY190" s="111"/>
      <c r="CZ190" s="111"/>
      <c r="DA190" s="111"/>
      <c r="DB190" s="111"/>
      <c r="DC190" s="111"/>
      <c r="DD190" s="111"/>
      <c r="DE190" s="111"/>
      <c r="DF190" s="111"/>
      <c r="DG190" s="111"/>
      <c r="DH190" s="111"/>
      <c r="DI190" s="111"/>
    </row>
    <row r="191" spans="1:113" s="112" customFormat="1" ht="22.8" x14ac:dyDescent="0.2">
      <c r="A191" s="30" t="s">
        <v>3</v>
      </c>
      <c r="B191" s="155"/>
      <c r="C191" s="155" t="s">
        <v>619</v>
      </c>
      <c r="D191" s="154"/>
      <c r="E191" s="51"/>
      <c r="F191" s="31" t="s">
        <v>620</v>
      </c>
      <c r="G191" s="54" t="s">
        <v>99</v>
      </c>
      <c r="H191" s="55"/>
      <c r="I191" s="56"/>
      <c r="J191" s="57"/>
      <c r="K191" s="58"/>
      <c r="L191" s="56"/>
      <c r="M191" s="56" t="str">
        <f t="shared" si="10"/>
        <v xml:space="preserve"> </v>
      </c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11"/>
      <c r="AU191" s="111"/>
      <c r="AV191" s="111"/>
      <c r="AW191" s="111"/>
      <c r="AX191" s="111"/>
      <c r="AY191" s="111"/>
      <c r="AZ191" s="111"/>
      <c r="BA191" s="111"/>
      <c r="BB191" s="111"/>
      <c r="BC191" s="111"/>
      <c r="BD191" s="111"/>
      <c r="BE191" s="111"/>
      <c r="BF191" s="111"/>
      <c r="BG191" s="111"/>
      <c r="BH191" s="111"/>
      <c r="BI191" s="111"/>
      <c r="BJ191" s="111"/>
      <c r="BK191" s="111"/>
      <c r="BL191" s="111"/>
      <c r="BM191" s="111"/>
      <c r="BN191" s="111"/>
      <c r="BO191" s="111"/>
      <c r="BP191" s="111"/>
      <c r="BQ191" s="111"/>
      <c r="BR191" s="111"/>
      <c r="BS191" s="111"/>
      <c r="BT191" s="111"/>
      <c r="BU191" s="111"/>
      <c r="BV191" s="111"/>
      <c r="BW191" s="111"/>
      <c r="BX191" s="111"/>
      <c r="BY191" s="111"/>
      <c r="BZ191" s="111"/>
      <c r="CA191" s="111"/>
      <c r="CB191" s="111"/>
      <c r="CC191" s="111"/>
      <c r="CD191" s="111"/>
      <c r="CE191" s="111"/>
      <c r="CF191" s="111"/>
      <c r="CG191" s="111"/>
      <c r="CH191" s="111"/>
      <c r="CI191" s="111"/>
      <c r="CJ191" s="111"/>
      <c r="CK191" s="111"/>
      <c r="CL191" s="111"/>
      <c r="CM191" s="111"/>
      <c r="CN191" s="111"/>
      <c r="CO191" s="111"/>
      <c r="CP191" s="111"/>
      <c r="CQ191" s="111"/>
      <c r="CR191" s="111"/>
      <c r="CS191" s="111"/>
      <c r="CT191" s="111"/>
      <c r="CU191" s="111"/>
      <c r="CV191" s="111"/>
      <c r="CW191" s="111"/>
      <c r="CX191" s="111"/>
      <c r="CY191" s="111"/>
      <c r="CZ191" s="111"/>
      <c r="DA191" s="111"/>
      <c r="DB191" s="111"/>
      <c r="DC191" s="111"/>
      <c r="DD191" s="111"/>
      <c r="DE191" s="111"/>
      <c r="DF191" s="111"/>
      <c r="DG191" s="111"/>
      <c r="DH191" s="111"/>
      <c r="DI191" s="111"/>
    </row>
    <row r="192" spans="1:113" s="112" customFormat="1" x14ac:dyDescent="0.2">
      <c r="A192" s="30" t="s">
        <v>3</v>
      </c>
      <c r="B192" s="155"/>
      <c r="C192" s="155" t="s">
        <v>621</v>
      </c>
      <c r="D192" s="154"/>
      <c r="E192" s="51"/>
      <c r="F192" s="31" t="s">
        <v>455</v>
      </c>
      <c r="G192" s="54" t="s">
        <v>99</v>
      </c>
      <c r="H192" s="55"/>
      <c r="I192" s="56"/>
      <c r="J192" s="57"/>
      <c r="K192" s="58"/>
      <c r="L192" s="56"/>
      <c r="M192" s="56" t="str">
        <f t="shared" si="10"/>
        <v xml:space="preserve"> </v>
      </c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  <c r="AZ192" s="111"/>
      <c r="BA192" s="111"/>
      <c r="BB192" s="111"/>
      <c r="BC192" s="111"/>
      <c r="BD192" s="111"/>
      <c r="BE192" s="111"/>
      <c r="BF192" s="111"/>
      <c r="BG192" s="111"/>
      <c r="BH192" s="111"/>
      <c r="BI192" s="111"/>
      <c r="BJ192" s="111"/>
      <c r="BK192" s="111"/>
      <c r="BL192" s="111"/>
      <c r="BM192" s="111"/>
      <c r="BN192" s="111"/>
      <c r="BO192" s="111"/>
      <c r="BP192" s="111"/>
      <c r="BQ192" s="111"/>
      <c r="BR192" s="111"/>
      <c r="BS192" s="111"/>
      <c r="BT192" s="111"/>
      <c r="BU192" s="111"/>
      <c r="BV192" s="111"/>
      <c r="BW192" s="111"/>
      <c r="BX192" s="111"/>
      <c r="BY192" s="111"/>
      <c r="BZ192" s="111"/>
      <c r="CA192" s="111"/>
      <c r="CB192" s="111"/>
      <c r="CC192" s="111"/>
      <c r="CD192" s="111"/>
      <c r="CE192" s="111"/>
      <c r="CF192" s="111"/>
      <c r="CG192" s="111"/>
      <c r="CH192" s="111"/>
      <c r="CI192" s="111"/>
      <c r="CJ192" s="111"/>
      <c r="CK192" s="111"/>
      <c r="CL192" s="111"/>
      <c r="CM192" s="111"/>
      <c r="CN192" s="111"/>
      <c r="CO192" s="111"/>
      <c r="CP192" s="111"/>
      <c r="CQ192" s="111"/>
      <c r="CR192" s="111"/>
      <c r="CS192" s="111"/>
      <c r="CT192" s="111"/>
      <c r="CU192" s="111"/>
      <c r="CV192" s="111"/>
      <c r="CW192" s="111"/>
      <c r="CX192" s="111"/>
      <c r="CY192" s="111"/>
      <c r="CZ192" s="111"/>
      <c r="DA192" s="111"/>
      <c r="DB192" s="111"/>
      <c r="DC192" s="111"/>
      <c r="DD192" s="111"/>
      <c r="DE192" s="111"/>
      <c r="DF192" s="111"/>
      <c r="DG192" s="111"/>
      <c r="DH192" s="111"/>
      <c r="DI192" s="111"/>
    </row>
    <row r="193" spans="1:113" s="112" customFormat="1" ht="24" x14ac:dyDescent="0.2">
      <c r="A193" s="30" t="s">
        <v>55</v>
      </c>
      <c r="B193" s="150" t="s">
        <v>622</v>
      </c>
      <c r="C193" s="150"/>
      <c r="D193" s="154"/>
      <c r="E193" s="51"/>
      <c r="F193" s="43" t="s">
        <v>3621</v>
      </c>
      <c r="G193" s="54"/>
      <c r="H193" s="55"/>
      <c r="I193" s="56"/>
      <c r="J193" s="57"/>
      <c r="K193" s="58"/>
      <c r="L193" s="56"/>
      <c r="M193" s="56" t="str">
        <f t="shared" si="10"/>
        <v xml:space="preserve"> </v>
      </c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/>
      <c r="BA193" s="111"/>
      <c r="BB193" s="111"/>
      <c r="BC193" s="111"/>
      <c r="BD193" s="111"/>
      <c r="BE193" s="111"/>
      <c r="BF193" s="111"/>
      <c r="BG193" s="111"/>
      <c r="BH193" s="111"/>
      <c r="BI193" s="111"/>
      <c r="BJ193" s="111"/>
      <c r="BK193" s="111"/>
      <c r="BL193" s="111"/>
      <c r="BM193" s="111"/>
      <c r="BN193" s="111"/>
      <c r="BO193" s="111"/>
      <c r="BP193" s="111"/>
      <c r="BQ193" s="111"/>
      <c r="BR193" s="111"/>
      <c r="BS193" s="111"/>
      <c r="BT193" s="111"/>
      <c r="BU193" s="111"/>
      <c r="BV193" s="111"/>
      <c r="BW193" s="111"/>
      <c r="BX193" s="111"/>
      <c r="BY193" s="111"/>
      <c r="BZ193" s="111"/>
      <c r="CA193" s="111"/>
      <c r="CB193" s="111"/>
      <c r="CC193" s="111"/>
      <c r="CD193" s="111"/>
      <c r="CE193" s="111"/>
      <c r="CF193" s="111"/>
      <c r="CG193" s="111"/>
      <c r="CH193" s="111"/>
      <c r="CI193" s="111"/>
      <c r="CJ193" s="111"/>
      <c r="CK193" s="111"/>
      <c r="CL193" s="111"/>
      <c r="CM193" s="111"/>
      <c r="CN193" s="111"/>
      <c r="CO193" s="111"/>
      <c r="CP193" s="111"/>
      <c r="CQ193" s="111"/>
      <c r="CR193" s="111"/>
      <c r="CS193" s="111"/>
      <c r="CT193" s="111"/>
      <c r="CU193" s="111"/>
      <c r="CV193" s="111"/>
      <c r="CW193" s="111"/>
      <c r="CX193" s="111"/>
      <c r="CY193" s="111"/>
      <c r="CZ193" s="111"/>
      <c r="DA193" s="111"/>
      <c r="DB193" s="111"/>
      <c r="DC193" s="111"/>
      <c r="DD193" s="111"/>
      <c r="DE193" s="111"/>
      <c r="DF193" s="111"/>
      <c r="DG193" s="111"/>
      <c r="DH193" s="111"/>
      <c r="DI193" s="111"/>
    </row>
    <row r="194" spans="1:113" s="112" customFormat="1" ht="22.8" x14ac:dyDescent="0.2">
      <c r="A194" s="30" t="s">
        <v>56</v>
      </c>
      <c r="B194" s="155"/>
      <c r="C194" s="155" t="s">
        <v>624</v>
      </c>
      <c r="D194" s="154"/>
      <c r="E194" s="51"/>
      <c r="F194" s="31" t="s">
        <v>4339</v>
      </c>
      <c r="G194" s="54" t="s">
        <v>99</v>
      </c>
      <c r="H194" s="55"/>
      <c r="I194" s="56"/>
      <c r="J194" s="57"/>
      <c r="K194" s="58"/>
      <c r="L194" s="56"/>
      <c r="M194" s="56" t="str">
        <f t="shared" si="10"/>
        <v xml:space="preserve"> </v>
      </c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  <c r="AK194" s="111"/>
      <c r="AL194" s="111"/>
      <c r="AM194" s="111"/>
      <c r="AN194" s="111"/>
      <c r="AO194" s="111"/>
      <c r="AP194" s="111"/>
      <c r="AQ194" s="111"/>
      <c r="AR194" s="111"/>
      <c r="AS194" s="111"/>
      <c r="AT194" s="111"/>
      <c r="AU194" s="111"/>
      <c r="AV194" s="111"/>
      <c r="AW194" s="111"/>
      <c r="AX194" s="111"/>
      <c r="AY194" s="111"/>
      <c r="AZ194" s="111"/>
      <c r="BA194" s="111"/>
      <c r="BB194" s="111"/>
      <c r="BC194" s="111"/>
      <c r="BD194" s="111"/>
      <c r="BE194" s="111"/>
      <c r="BF194" s="111"/>
      <c r="BG194" s="111"/>
      <c r="BH194" s="111"/>
      <c r="BI194" s="111"/>
      <c r="BJ194" s="111"/>
      <c r="BK194" s="111"/>
      <c r="BL194" s="111"/>
      <c r="BM194" s="111"/>
      <c r="BN194" s="111"/>
      <c r="BO194" s="111"/>
      <c r="BP194" s="111"/>
      <c r="BQ194" s="111"/>
      <c r="BR194" s="111"/>
      <c r="BS194" s="111"/>
      <c r="BT194" s="111"/>
      <c r="BU194" s="111"/>
      <c r="BV194" s="111"/>
      <c r="BW194" s="111"/>
      <c r="BX194" s="111"/>
      <c r="BY194" s="111"/>
      <c r="BZ194" s="111"/>
      <c r="CA194" s="111"/>
      <c r="CB194" s="111"/>
      <c r="CC194" s="111"/>
      <c r="CD194" s="111"/>
      <c r="CE194" s="111"/>
      <c r="CF194" s="111"/>
      <c r="CG194" s="111"/>
      <c r="CH194" s="111"/>
      <c r="CI194" s="111"/>
      <c r="CJ194" s="111"/>
      <c r="CK194" s="111"/>
      <c r="CL194" s="111"/>
      <c r="CM194" s="111"/>
      <c r="CN194" s="111"/>
      <c r="CO194" s="111"/>
      <c r="CP194" s="111"/>
      <c r="CQ194" s="111"/>
      <c r="CR194" s="111"/>
      <c r="CS194" s="111"/>
      <c r="CT194" s="111"/>
      <c r="CU194" s="111"/>
      <c r="CV194" s="111"/>
      <c r="CW194" s="111"/>
      <c r="CX194" s="111"/>
      <c r="CY194" s="111"/>
      <c r="CZ194" s="111"/>
      <c r="DA194" s="111"/>
      <c r="DB194" s="111"/>
      <c r="DC194" s="111"/>
      <c r="DD194" s="111"/>
      <c r="DE194" s="111"/>
      <c r="DF194" s="111"/>
      <c r="DG194" s="111"/>
      <c r="DH194" s="111"/>
      <c r="DI194" s="111"/>
    </row>
    <row r="195" spans="1:113" s="112" customFormat="1" ht="22.8" x14ac:dyDescent="0.2">
      <c r="A195" s="30" t="s">
        <v>56</v>
      </c>
      <c r="B195" s="155"/>
      <c r="C195" s="155" t="s">
        <v>625</v>
      </c>
      <c r="D195" s="154"/>
      <c r="E195" s="51"/>
      <c r="F195" s="31" t="s">
        <v>4339</v>
      </c>
      <c r="G195" s="54" t="s">
        <v>8</v>
      </c>
      <c r="H195" s="55"/>
      <c r="I195" s="56"/>
      <c r="J195" s="57"/>
      <c r="K195" s="58"/>
      <c r="L195" s="56"/>
      <c r="M195" s="56" t="str">
        <f t="shared" si="10"/>
        <v xml:space="preserve"> </v>
      </c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1"/>
      <c r="AJ195" s="111"/>
      <c r="AK195" s="111"/>
      <c r="AL195" s="111"/>
      <c r="AM195" s="111"/>
      <c r="AN195" s="111"/>
      <c r="AO195" s="111"/>
      <c r="AP195" s="111"/>
      <c r="AQ195" s="111"/>
      <c r="AR195" s="111"/>
      <c r="AS195" s="111"/>
      <c r="AT195" s="111"/>
      <c r="AU195" s="111"/>
      <c r="AV195" s="111"/>
      <c r="AW195" s="111"/>
      <c r="AX195" s="111"/>
      <c r="AY195" s="111"/>
      <c r="AZ195" s="111"/>
      <c r="BA195" s="111"/>
      <c r="BB195" s="111"/>
      <c r="BC195" s="111"/>
      <c r="BD195" s="111"/>
      <c r="BE195" s="111"/>
      <c r="BF195" s="111"/>
      <c r="BG195" s="111"/>
      <c r="BH195" s="111"/>
      <c r="BI195" s="111"/>
      <c r="BJ195" s="111"/>
      <c r="BK195" s="111"/>
      <c r="BL195" s="111"/>
      <c r="BM195" s="111"/>
      <c r="BN195" s="111"/>
      <c r="BO195" s="111"/>
      <c r="BP195" s="111"/>
      <c r="BQ195" s="111"/>
      <c r="BR195" s="111"/>
      <c r="BS195" s="111"/>
      <c r="BT195" s="111"/>
      <c r="BU195" s="111"/>
      <c r="BV195" s="111"/>
      <c r="BW195" s="111"/>
      <c r="BX195" s="111"/>
      <c r="BY195" s="111"/>
      <c r="BZ195" s="111"/>
      <c r="CA195" s="111"/>
      <c r="CB195" s="111"/>
      <c r="CC195" s="111"/>
      <c r="CD195" s="111"/>
      <c r="CE195" s="111"/>
      <c r="CF195" s="111"/>
      <c r="CG195" s="111"/>
      <c r="CH195" s="111"/>
      <c r="CI195" s="111"/>
      <c r="CJ195" s="111"/>
      <c r="CK195" s="111"/>
      <c r="CL195" s="111"/>
      <c r="CM195" s="111"/>
      <c r="CN195" s="111"/>
      <c r="CO195" s="111"/>
      <c r="CP195" s="111"/>
      <c r="CQ195" s="111"/>
      <c r="CR195" s="111"/>
      <c r="CS195" s="111"/>
      <c r="CT195" s="111"/>
      <c r="CU195" s="111"/>
      <c r="CV195" s="111"/>
      <c r="CW195" s="111"/>
      <c r="CX195" s="111"/>
      <c r="CY195" s="111"/>
      <c r="CZ195" s="111"/>
      <c r="DA195" s="111"/>
      <c r="DB195" s="111"/>
      <c r="DC195" s="111"/>
      <c r="DD195" s="111"/>
      <c r="DE195" s="111"/>
      <c r="DF195" s="111"/>
      <c r="DG195" s="111"/>
      <c r="DH195" s="111"/>
      <c r="DI195" s="111"/>
    </row>
    <row r="196" spans="1:113" s="112" customFormat="1" x14ac:dyDescent="0.2">
      <c r="A196" s="30" t="s">
        <v>56</v>
      </c>
      <c r="B196" s="155"/>
      <c r="C196" s="155" t="s">
        <v>626</v>
      </c>
      <c r="D196" s="154"/>
      <c r="E196" s="51"/>
      <c r="F196" s="31" t="s">
        <v>4340</v>
      </c>
      <c r="G196" s="54" t="s">
        <v>99</v>
      </c>
      <c r="H196" s="55"/>
      <c r="I196" s="56"/>
      <c r="J196" s="57"/>
      <c r="K196" s="58"/>
      <c r="L196" s="56"/>
      <c r="M196" s="56" t="str">
        <f t="shared" si="10"/>
        <v xml:space="preserve"> </v>
      </c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111"/>
      <c r="AJ196" s="111"/>
      <c r="AK196" s="111"/>
      <c r="AL196" s="111"/>
      <c r="AM196" s="111"/>
      <c r="AN196" s="111"/>
      <c r="AO196" s="111"/>
      <c r="AP196" s="111"/>
      <c r="AQ196" s="111"/>
      <c r="AR196" s="111"/>
      <c r="AS196" s="111"/>
      <c r="AT196" s="111"/>
      <c r="AU196" s="111"/>
      <c r="AV196" s="111"/>
      <c r="AW196" s="111"/>
      <c r="AX196" s="111"/>
      <c r="AY196" s="111"/>
      <c r="AZ196" s="111"/>
      <c r="BA196" s="111"/>
      <c r="BB196" s="111"/>
      <c r="BC196" s="111"/>
      <c r="BD196" s="111"/>
      <c r="BE196" s="111"/>
      <c r="BF196" s="111"/>
      <c r="BG196" s="111"/>
      <c r="BH196" s="111"/>
      <c r="BI196" s="111"/>
      <c r="BJ196" s="111"/>
      <c r="BK196" s="111"/>
      <c r="BL196" s="111"/>
      <c r="BM196" s="111"/>
      <c r="BN196" s="111"/>
      <c r="BO196" s="111"/>
      <c r="BP196" s="111"/>
      <c r="BQ196" s="111"/>
      <c r="BR196" s="111"/>
      <c r="BS196" s="111"/>
      <c r="BT196" s="111"/>
      <c r="BU196" s="111"/>
      <c r="BV196" s="111"/>
      <c r="BW196" s="111"/>
      <c r="BX196" s="111"/>
      <c r="BY196" s="111"/>
      <c r="BZ196" s="111"/>
      <c r="CA196" s="111"/>
      <c r="CB196" s="111"/>
      <c r="CC196" s="111"/>
      <c r="CD196" s="111"/>
      <c r="CE196" s="111"/>
      <c r="CF196" s="111"/>
      <c r="CG196" s="111"/>
      <c r="CH196" s="111"/>
      <c r="CI196" s="111"/>
      <c r="CJ196" s="111"/>
      <c r="CK196" s="111"/>
      <c r="CL196" s="111"/>
      <c r="CM196" s="111"/>
      <c r="CN196" s="111"/>
      <c r="CO196" s="111"/>
      <c r="CP196" s="111"/>
      <c r="CQ196" s="111"/>
      <c r="CR196" s="111"/>
      <c r="CS196" s="111"/>
      <c r="CT196" s="111"/>
      <c r="CU196" s="111"/>
      <c r="CV196" s="111"/>
      <c r="CW196" s="111"/>
      <c r="CX196" s="111"/>
      <c r="CY196" s="111"/>
      <c r="CZ196" s="111"/>
      <c r="DA196" s="111"/>
      <c r="DB196" s="111"/>
      <c r="DC196" s="111"/>
      <c r="DD196" s="111"/>
      <c r="DE196" s="111"/>
      <c r="DF196" s="111"/>
      <c r="DG196" s="111"/>
      <c r="DH196" s="111"/>
      <c r="DI196" s="111"/>
    </row>
    <row r="197" spans="1:113" s="112" customFormat="1" x14ac:dyDescent="0.2">
      <c r="A197" s="30" t="s">
        <v>56</v>
      </c>
      <c r="B197" s="155"/>
      <c r="C197" s="155" t="s">
        <v>627</v>
      </c>
      <c r="D197" s="154"/>
      <c r="E197" s="51"/>
      <c r="F197" s="31" t="s">
        <v>4341</v>
      </c>
      <c r="G197" s="54" t="s">
        <v>8</v>
      </c>
      <c r="H197" s="55"/>
      <c r="I197" s="56"/>
      <c r="J197" s="57"/>
      <c r="K197" s="58"/>
      <c r="L197" s="56"/>
      <c r="M197" s="56" t="str">
        <f t="shared" si="10"/>
        <v xml:space="preserve"> </v>
      </c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1"/>
      <c r="AI197" s="111"/>
      <c r="AJ197" s="111"/>
      <c r="AK197" s="111"/>
      <c r="AL197" s="111"/>
      <c r="AM197" s="111"/>
      <c r="AN197" s="111"/>
      <c r="AO197" s="111"/>
      <c r="AP197" s="111"/>
      <c r="AQ197" s="111"/>
      <c r="AR197" s="111"/>
      <c r="AS197" s="111"/>
      <c r="AT197" s="111"/>
      <c r="AU197" s="111"/>
      <c r="AV197" s="111"/>
      <c r="AW197" s="111"/>
      <c r="AX197" s="111"/>
      <c r="AY197" s="111"/>
      <c r="AZ197" s="111"/>
      <c r="BA197" s="111"/>
      <c r="BB197" s="111"/>
      <c r="BC197" s="111"/>
      <c r="BD197" s="111"/>
      <c r="BE197" s="111"/>
      <c r="BF197" s="111"/>
      <c r="BG197" s="111"/>
      <c r="BH197" s="111"/>
      <c r="BI197" s="111"/>
      <c r="BJ197" s="111"/>
      <c r="BK197" s="111"/>
      <c r="BL197" s="111"/>
      <c r="BM197" s="111"/>
      <c r="BN197" s="111"/>
      <c r="BO197" s="111"/>
      <c r="BP197" s="111"/>
      <c r="BQ197" s="111"/>
      <c r="BR197" s="111"/>
      <c r="BS197" s="111"/>
      <c r="BT197" s="111"/>
      <c r="BU197" s="111"/>
      <c r="BV197" s="111"/>
      <c r="BW197" s="111"/>
      <c r="BX197" s="111"/>
      <c r="BY197" s="111"/>
      <c r="BZ197" s="111"/>
      <c r="CA197" s="111"/>
      <c r="CB197" s="111"/>
      <c r="CC197" s="111"/>
      <c r="CD197" s="111"/>
      <c r="CE197" s="111"/>
      <c r="CF197" s="111"/>
      <c r="CG197" s="111"/>
      <c r="CH197" s="111"/>
      <c r="CI197" s="111"/>
      <c r="CJ197" s="111"/>
      <c r="CK197" s="111"/>
      <c r="CL197" s="111"/>
      <c r="CM197" s="111"/>
      <c r="CN197" s="111"/>
      <c r="CO197" s="111"/>
      <c r="CP197" s="111"/>
      <c r="CQ197" s="111"/>
      <c r="CR197" s="111"/>
      <c r="CS197" s="111"/>
      <c r="CT197" s="111"/>
      <c r="CU197" s="111"/>
      <c r="CV197" s="111"/>
      <c r="CW197" s="111"/>
      <c r="CX197" s="111"/>
      <c r="CY197" s="111"/>
      <c r="CZ197" s="111"/>
      <c r="DA197" s="111"/>
      <c r="DB197" s="111"/>
      <c r="DC197" s="111"/>
      <c r="DD197" s="111"/>
      <c r="DE197" s="111"/>
      <c r="DF197" s="111"/>
      <c r="DG197" s="111"/>
      <c r="DH197" s="111"/>
      <c r="DI197" s="111"/>
    </row>
    <row r="198" spans="1:113" s="112" customFormat="1" ht="22.8" x14ac:dyDescent="0.2">
      <c r="A198" s="30" t="s">
        <v>56</v>
      </c>
      <c r="B198" s="155"/>
      <c r="C198" s="155" t="s">
        <v>628</v>
      </c>
      <c r="D198" s="154"/>
      <c r="E198" s="51"/>
      <c r="F198" s="31" t="s">
        <v>4342</v>
      </c>
      <c r="G198" s="54" t="s">
        <v>99</v>
      </c>
      <c r="H198" s="55"/>
      <c r="I198" s="56"/>
      <c r="J198" s="57"/>
      <c r="K198" s="58"/>
      <c r="L198" s="56"/>
      <c r="M198" s="56" t="str">
        <f t="shared" si="10"/>
        <v xml:space="preserve"> </v>
      </c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  <c r="AE198" s="111"/>
      <c r="AF198" s="111"/>
      <c r="AG198" s="111"/>
      <c r="AH198" s="111"/>
      <c r="AI198" s="111"/>
      <c r="AJ198" s="111"/>
      <c r="AK198" s="111"/>
      <c r="AL198" s="111"/>
      <c r="AM198" s="111"/>
      <c r="AN198" s="111"/>
      <c r="AO198" s="111"/>
      <c r="AP198" s="111"/>
      <c r="AQ198" s="111"/>
      <c r="AR198" s="111"/>
      <c r="AS198" s="111"/>
      <c r="AT198" s="111"/>
      <c r="AU198" s="111"/>
      <c r="AV198" s="111"/>
      <c r="AW198" s="111"/>
      <c r="AX198" s="111"/>
      <c r="AY198" s="111"/>
      <c r="AZ198" s="111"/>
      <c r="BA198" s="111"/>
      <c r="BB198" s="111"/>
      <c r="BC198" s="111"/>
      <c r="BD198" s="111"/>
      <c r="BE198" s="111"/>
      <c r="BF198" s="111"/>
      <c r="BG198" s="111"/>
      <c r="BH198" s="111"/>
      <c r="BI198" s="111"/>
      <c r="BJ198" s="111"/>
      <c r="BK198" s="111"/>
      <c r="BL198" s="111"/>
      <c r="BM198" s="111"/>
      <c r="BN198" s="111"/>
      <c r="BO198" s="111"/>
      <c r="BP198" s="111"/>
      <c r="BQ198" s="111"/>
      <c r="BR198" s="111"/>
      <c r="BS198" s="111"/>
      <c r="BT198" s="111"/>
      <c r="BU198" s="111"/>
      <c r="BV198" s="111"/>
      <c r="BW198" s="111"/>
      <c r="BX198" s="111"/>
      <c r="BY198" s="111"/>
      <c r="BZ198" s="111"/>
      <c r="CA198" s="111"/>
      <c r="CB198" s="111"/>
      <c r="CC198" s="111"/>
      <c r="CD198" s="111"/>
      <c r="CE198" s="111"/>
      <c r="CF198" s="111"/>
      <c r="CG198" s="111"/>
      <c r="CH198" s="111"/>
      <c r="CI198" s="111"/>
      <c r="CJ198" s="111"/>
      <c r="CK198" s="111"/>
      <c r="CL198" s="111"/>
      <c r="CM198" s="111"/>
      <c r="CN198" s="111"/>
      <c r="CO198" s="111"/>
      <c r="CP198" s="111"/>
      <c r="CQ198" s="111"/>
      <c r="CR198" s="111"/>
      <c r="CS198" s="111"/>
      <c r="CT198" s="111"/>
      <c r="CU198" s="111"/>
      <c r="CV198" s="111"/>
      <c r="CW198" s="111"/>
      <c r="CX198" s="111"/>
      <c r="CY198" s="111"/>
      <c r="CZ198" s="111"/>
      <c r="DA198" s="111"/>
      <c r="DB198" s="111"/>
      <c r="DC198" s="111"/>
      <c r="DD198" s="111"/>
      <c r="DE198" s="111"/>
      <c r="DF198" s="111"/>
      <c r="DG198" s="111"/>
      <c r="DH198" s="111"/>
      <c r="DI198" s="111"/>
    </row>
    <row r="199" spans="1:113" s="112" customFormat="1" x14ac:dyDescent="0.2">
      <c r="A199" s="30" t="s">
        <v>56</v>
      </c>
      <c r="B199" s="155"/>
      <c r="C199" s="155" t="s">
        <v>629</v>
      </c>
      <c r="D199" s="154"/>
      <c r="E199" s="51"/>
      <c r="F199" s="31" t="s">
        <v>3622</v>
      </c>
      <c r="G199" s="54"/>
      <c r="H199" s="55"/>
      <c r="I199" s="56"/>
      <c r="J199" s="57"/>
      <c r="K199" s="58"/>
      <c r="L199" s="56"/>
      <c r="M199" s="56" t="str">
        <f t="shared" si="10"/>
        <v xml:space="preserve"> </v>
      </c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111"/>
      <c r="AJ199" s="111"/>
      <c r="AK199" s="111"/>
      <c r="AL199" s="111"/>
      <c r="AM199" s="111"/>
      <c r="AN199" s="111"/>
      <c r="AO199" s="111"/>
      <c r="AP199" s="111"/>
      <c r="AQ199" s="111"/>
      <c r="AR199" s="111"/>
      <c r="AS199" s="111"/>
      <c r="AT199" s="111"/>
      <c r="AU199" s="111"/>
      <c r="AV199" s="111"/>
      <c r="AW199" s="111"/>
      <c r="AX199" s="111"/>
      <c r="AY199" s="111"/>
      <c r="AZ199" s="111"/>
      <c r="BA199" s="111"/>
      <c r="BB199" s="111"/>
      <c r="BC199" s="111"/>
      <c r="BD199" s="111"/>
      <c r="BE199" s="111"/>
      <c r="BF199" s="111"/>
      <c r="BG199" s="111"/>
      <c r="BH199" s="111"/>
      <c r="BI199" s="111"/>
      <c r="BJ199" s="111"/>
      <c r="BK199" s="111"/>
      <c r="BL199" s="111"/>
      <c r="BM199" s="111"/>
      <c r="BN199" s="111"/>
      <c r="BO199" s="111"/>
      <c r="BP199" s="111"/>
      <c r="BQ199" s="111"/>
      <c r="BR199" s="111"/>
      <c r="BS199" s="111"/>
      <c r="BT199" s="111"/>
      <c r="BU199" s="111"/>
      <c r="BV199" s="111"/>
      <c r="BW199" s="111"/>
      <c r="BX199" s="111"/>
      <c r="BY199" s="111"/>
      <c r="BZ199" s="111"/>
      <c r="CA199" s="111"/>
      <c r="CB199" s="111"/>
      <c r="CC199" s="111"/>
      <c r="CD199" s="111"/>
      <c r="CE199" s="111"/>
      <c r="CF199" s="111"/>
      <c r="CG199" s="111"/>
      <c r="CH199" s="111"/>
      <c r="CI199" s="111"/>
      <c r="CJ199" s="111"/>
      <c r="CK199" s="111"/>
      <c r="CL199" s="111"/>
      <c r="CM199" s="111"/>
      <c r="CN199" s="111"/>
      <c r="CO199" s="111"/>
      <c r="CP199" s="111"/>
      <c r="CQ199" s="111"/>
      <c r="CR199" s="111"/>
      <c r="CS199" s="111"/>
      <c r="CT199" s="111"/>
      <c r="CU199" s="111"/>
      <c r="CV199" s="111"/>
      <c r="CW199" s="111"/>
      <c r="CX199" s="111"/>
      <c r="CY199" s="111"/>
      <c r="CZ199" s="111"/>
      <c r="DA199" s="111"/>
      <c r="DB199" s="111"/>
      <c r="DC199" s="111"/>
      <c r="DD199" s="111"/>
      <c r="DE199" s="111"/>
      <c r="DF199" s="111"/>
      <c r="DG199" s="111"/>
      <c r="DH199" s="111"/>
      <c r="DI199" s="111"/>
    </row>
    <row r="200" spans="1:113" s="112" customFormat="1" x14ac:dyDescent="0.2">
      <c r="A200" s="30" t="s">
        <v>3</v>
      </c>
      <c r="B200" s="50"/>
      <c r="C200" s="50"/>
      <c r="D200" s="52" t="s">
        <v>3850</v>
      </c>
      <c r="E200" s="51"/>
      <c r="F200" s="138" t="s">
        <v>4455</v>
      </c>
      <c r="G200" s="54" t="s">
        <v>99</v>
      </c>
      <c r="H200" s="55"/>
      <c r="I200" s="56"/>
      <c r="J200" s="57"/>
      <c r="K200" s="58"/>
      <c r="L200" s="56"/>
      <c r="M200" s="56" t="str">
        <f>IF(ISNUMBER(H200),L200*H200,IF(ISNUMBER(J200),J200,IF(J200="RATE ONLY",LOWER("RATE ONLY")," ")))</f>
        <v xml:space="preserve"> </v>
      </c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  <c r="AE200" s="111"/>
      <c r="AF200" s="111"/>
      <c r="AG200" s="111"/>
      <c r="AH200" s="111"/>
      <c r="AI200" s="111"/>
      <c r="AJ200" s="111"/>
      <c r="AK200" s="111"/>
      <c r="AL200" s="111"/>
      <c r="AM200" s="111"/>
      <c r="AN200" s="111"/>
      <c r="AO200" s="111"/>
      <c r="AP200" s="111"/>
      <c r="AQ200" s="111"/>
      <c r="AR200" s="111"/>
      <c r="AS200" s="111"/>
      <c r="AT200" s="111"/>
      <c r="AU200" s="111"/>
      <c r="AV200" s="111"/>
      <c r="AW200" s="111"/>
      <c r="AX200" s="111"/>
      <c r="AY200" s="111"/>
      <c r="AZ200" s="111"/>
      <c r="BA200" s="111"/>
      <c r="BB200" s="111"/>
      <c r="BC200" s="111"/>
      <c r="BD200" s="111"/>
      <c r="BE200" s="111"/>
      <c r="BF200" s="111"/>
      <c r="BG200" s="111"/>
      <c r="BH200" s="111"/>
      <c r="BI200" s="111"/>
      <c r="BJ200" s="111"/>
      <c r="BK200" s="111"/>
      <c r="BL200" s="111"/>
      <c r="BM200" s="111"/>
      <c r="BN200" s="111"/>
      <c r="BO200" s="111"/>
      <c r="BP200" s="111"/>
      <c r="BQ200" s="111"/>
      <c r="BR200" s="111"/>
      <c r="BS200" s="111"/>
      <c r="BT200" s="111"/>
      <c r="BU200" s="111"/>
      <c r="BV200" s="111"/>
      <c r="BW200" s="111"/>
      <c r="BX200" s="111"/>
      <c r="BY200" s="111"/>
      <c r="BZ200" s="111"/>
      <c r="CA200" s="111"/>
      <c r="CB200" s="111"/>
      <c r="CC200" s="111"/>
      <c r="CD200" s="111"/>
      <c r="CE200" s="111"/>
      <c r="CF200" s="111"/>
      <c r="CG200" s="111"/>
      <c r="CH200" s="111"/>
      <c r="CI200" s="111"/>
      <c r="CJ200" s="111"/>
      <c r="CK200" s="111"/>
      <c r="CL200" s="111"/>
      <c r="CM200" s="111"/>
      <c r="CN200" s="111"/>
      <c r="CO200" s="111"/>
      <c r="CP200" s="111"/>
      <c r="CQ200" s="111"/>
      <c r="CR200" s="111"/>
      <c r="CS200" s="111"/>
      <c r="CT200" s="111"/>
      <c r="CU200" s="111"/>
      <c r="CV200" s="111"/>
      <c r="CW200" s="111"/>
      <c r="CX200" s="111"/>
      <c r="CY200" s="111"/>
      <c r="CZ200" s="111"/>
      <c r="DA200" s="111"/>
      <c r="DB200" s="111"/>
      <c r="DC200" s="111"/>
      <c r="DD200" s="111"/>
      <c r="DE200" s="111"/>
      <c r="DF200" s="111"/>
      <c r="DG200" s="111"/>
      <c r="DH200" s="111"/>
      <c r="DI200" s="111"/>
    </row>
    <row r="201" spans="1:113" s="112" customFormat="1" x14ac:dyDescent="0.2">
      <c r="A201" s="30" t="s">
        <v>3</v>
      </c>
      <c r="B201" s="50"/>
      <c r="C201" s="50"/>
      <c r="D201" s="52" t="s">
        <v>3851</v>
      </c>
      <c r="E201" s="51"/>
      <c r="F201" s="138" t="s">
        <v>4455</v>
      </c>
      <c r="G201" s="54" t="s">
        <v>99</v>
      </c>
      <c r="H201" s="55"/>
      <c r="I201" s="56"/>
      <c r="J201" s="57"/>
      <c r="K201" s="58"/>
      <c r="L201" s="56"/>
      <c r="M201" s="56" t="str">
        <f>IF(ISNUMBER(H201),L201*H201,IF(ISNUMBER(J201),J201,IF(J201="RATE ONLY",LOWER("RATE ONLY")," ")))</f>
        <v xml:space="preserve"> </v>
      </c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1"/>
      <c r="AI201" s="111"/>
      <c r="AJ201" s="111"/>
      <c r="AK201" s="111"/>
      <c r="AL201" s="111"/>
      <c r="AM201" s="111"/>
      <c r="AN201" s="111"/>
      <c r="AO201" s="111"/>
      <c r="AP201" s="111"/>
      <c r="AQ201" s="111"/>
      <c r="AR201" s="111"/>
      <c r="AS201" s="111"/>
      <c r="AT201" s="111"/>
      <c r="AU201" s="111"/>
      <c r="AV201" s="111"/>
      <c r="AW201" s="111"/>
      <c r="AX201" s="111"/>
      <c r="AY201" s="111"/>
      <c r="AZ201" s="111"/>
      <c r="BA201" s="111"/>
      <c r="BB201" s="111"/>
      <c r="BC201" s="111"/>
      <c r="BD201" s="111"/>
      <c r="BE201" s="111"/>
      <c r="BF201" s="111"/>
      <c r="BG201" s="111"/>
      <c r="BH201" s="111"/>
      <c r="BI201" s="111"/>
      <c r="BJ201" s="111"/>
      <c r="BK201" s="111"/>
      <c r="BL201" s="111"/>
      <c r="BM201" s="111"/>
      <c r="BN201" s="111"/>
      <c r="BO201" s="111"/>
      <c r="BP201" s="111"/>
      <c r="BQ201" s="111"/>
      <c r="BR201" s="111"/>
      <c r="BS201" s="111"/>
      <c r="BT201" s="111"/>
      <c r="BU201" s="111"/>
      <c r="BV201" s="111"/>
      <c r="BW201" s="111"/>
      <c r="BX201" s="111"/>
      <c r="BY201" s="111"/>
      <c r="BZ201" s="111"/>
      <c r="CA201" s="111"/>
      <c r="CB201" s="111"/>
      <c r="CC201" s="111"/>
      <c r="CD201" s="111"/>
      <c r="CE201" s="111"/>
      <c r="CF201" s="111"/>
      <c r="CG201" s="111"/>
      <c r="CH201" s="111"/>
      <c r="CI201" s="111"/>
      <c r="CJ201" s="111"/>
      <c r="CK201" s="111"/>
      <c r="CL201" s="111"/>
      <c r="CM201" s="111"/>
      <c r="CN201" s="111"/>
      <c r="CO201" s="111"/>
      <c r="CP201" s="111"/>
      <c r="CQ201" s="111"/>
      <c r="CR201" s="111"/>
      <c r="CS201" s="111"/>
      <c r="CT201" s="111"/>
      <c r="CU201" s="111"/>
      <c r="CV201" s="111"/>
      <c r="CW201" s="111"/>
      <c r="CX201" s="111"/>
      <c r="CY201" s="111"/>
      <c r="CZ201" s="111"/>
      <c r="DA201" s="111"/>
      <c r="DB201" s="111"/>
      <c r="DC201" s="111"/>
      <c r="DD201" s="111"/>
      <c r="DE201" s="111"/>
      <c r="DF201" s="111"/>
      <c r="DG201" s="111"/>
      <c r="DH201" s="111"/>
      <c r="DI201" s="111"/>
    </row>
    <row r="202" spans="1:113" s="112" customFormat="1" ht="12" x14ac:dyDescent="0.2">
      <c r="A202" s="30" t="s">
        <v>55</v>
      </c>
      <c r="B202" s="150" t="s">
        <v>623</v>
      </c>
      <c r="C202" s="150"/>
      <c r="D202" s="154"/>
      <c r="E202" s="51"/>
      <c r="F202" s="43" t="s">
        <v>3623</v>
      </c>
      <c r="G202" s="54"/>
      <c r="H202" s="55"/>
      <c r="I202" s="56"/>
      <c r="J202" s="57"/>
      <c r="K202" s="58"/>
      <c r="L202" s="56"/>
      <c r="M202" s="56" t="str">
        <f t="shared" ref="M202:M208" si="11">IF(ISNUMBER(H202),L202*H202,IF(ISNUMBER(J202),J202,IF(J202="RATE ONLY",LOWER("RATE ONLY")," ")))</f>
        <v xml:space="preserve"> </v>
      </c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1"/>
      <c r="AJ202" s="111"/>
      <c r="AK202" s="111"/>
      <c r="AL202" s="111"/>
      <c r="AM202" s="111"/>
      <c r="AN202" s="111"/>
      <c r="AO202" s="111"/>
      <c r="AP202" s="111"/>
      <c r="AQ202" s="111"/>
      <c r="AR202" s="111"/>
      <c r="AS202" s="111"/>
      <c r="AT202" s="111"/>
      <c r="AU202" s="111"/>
      <c r="AV202" s="111"/>
      <c r="AW202" s="111"/>
      <c r="AX202" s="111"/>
      <c r="AY202" s="111"/>
      <c r="AZ202" s="111"/>
      <c r="BA202" s="111"/>
      <c r="BB202" s="111"/>
      <c r="BC202" s="111"/>
      <c r="BD202" s="111"/>
      <c r="BE202" s="111"/>
      <c r="BF202" s="111"/>
      <c r="BG202" s="111"/>
      <c r="BH202" s="111"/>
      <c r="BI202" s="111"/>
      <c r="BJ202" s="111"/>
      <c r="BK202" s="111"/>
      <c r="BL202" s="111"/>
      <c r="BM202" s="111"/>
      <c r="BN202" s="111"/>
      <c r="BO202" s="111"/>
      <c r="BP202" s="111"/>
      <c r="BQ202" s="111"/>
      <c r="BR202" s="111"/>
      <c r="BS202" s="111"/>
      <c r="BT202" s="111"/>
      <c r="BU202" s="111"/>
      <c r="BV202" s="111"/>
      <c r="BW202" s="111"/>
      <c r="BX202" s="111"/>
      <c r="BY202" s="111"/>
      <c r="BZ202" s="111"/>
      <c r="CA202" s="111"/>
      <c r="CB202" s="111"/>
      <c r="CC202" s="111"/>
      <c r="CD202" s="111"/>
      <c r="CE202" s="111"/>
      <c r="CF202" s="111"/>
      <c r="CG202" s="111"/>
      <c r="CH202" s="111"/>
      <c r="CI202" s="111"/>
      <c r="CJ202" s="111"/>
      <c r="CK202" s="111"/>
      <c r="CL202" s="111"/>
      <c r="CM202" s="111"/>
      <c r="CN202" s="111"/>
      <c r="CO202" s="111"/>
      <c r="CP202" s="111"/>
      <c r="CQ202" s="111"/>
      <c r="CR202" s="111"/>
      <c r="CS202" s="111"/>
      <c r="CT202" s="111"/>
      <c r="CU202" s="111"/>
      <c r="CV202" s="111"/>
      <c r="CW202" s="111"/>
      <c r="CX202" s="111"/>
      <c r="CY202" s="111"/>
      <c r="CZ202" s="111"/>
      <c r="DA202" s="111"/>
      <c r="DB202" s="111"/>
      <c r="DC202" s="111"/>
      <c r="DD202" s="111"/>
      <c r="DE202" s="111"/>
      <c r="DF202" s="111"/>
      <c r="DG202" s="111"/>
      <c r="DH202" s="111"/>
      <c r="DI202" s="111"/>
    </row>
    <row r="203" spans="1:113" s="112" customFormat="1" x14ac:dyDescent="0.2">
      <c r="A203" s="30" t="s">
        <v>3</v>
      </c>
      <c r="B203" s="155"/>
      <c r="C203" s="155" t="s">
        <v>630</v>
      </c>
      <c r="D203" s="154"/>
      <c r="E203" s="51"/>
      <c r="F203" s="31" t="s">
        <v>634</v>
      </c>
      <c r="G203" s="54" t="s">
        <v>99</v>
      </c>
      <c r="H203" s="55"/>
      <c r="I203" s="56"/>
      <c r="J203" s="57"/>
      <c r="K203" s="58"/>
      <c r="L203" s="56"/>
      <c r="M203" s="56" t="str">
        <f t="shared" si="11"/>
        <v xml:space="preserve"> </v>
      </c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111"/>
      <c r="AM203" s="111"/>
      <c r="AN203" s="111"/>
      <c r="AO203" s="111"/>
      <c r="AP203" s="111"/>
      <c r="AQ203" s="111"/>
      <c r="AR203" s="111"/>
      <c r="AS203" s="111"/>
      <c r="AT203" s="111"/>
      <c r="AU203" s="111"/>
      <c r="AV203" s="111"/>
      <c r="AW203" s="111"/>
      <c r="AX203" s="111"/>
      <c r="AY203" s="111"/>
      <c r="AZ203" s="111"/>
      <c r="BA203" s="111"/>
      <c r="BB203" s="111"/>
      <c r="BC203" s="111"/>
      <c r="BD203" s="111"/>
      <c r="BE203" s="111"/>
      <c r="BF203" s="111"/>
      <c r="BG203" s="111"/>
      <c r="BH203" s="111"/>
      <c r="BI203" s="111"/>
      <c r="BJ203" s="111"/>
      <c r="BK203" s="111"/>
      <c r="BL203" s="111"/>
      <c r="BM203" s="111"/>
      <c r="BN203" s="111"/>
      <c r="BO203" s="111"/>
      <c r="BP203" s="111"/>
      <c r="BQ203" s="111"/>
      <c r="BR203" s="111"/>
      <c r="BS203" s="111"/>
      <c r="BT203" s="111"/>
      <c r="BU203" s="111"/>
      <c r="BV203" s="111"/>
      <c r="BW203" s="111"/>
      <c r="BX203" s="111"/>
      <c r="BY203" s="111"/>
      <c r="BZ203" s="111"/>
      <c r="CA203" s="111"/>
      <c r="CB203" s="111"/>
      <c r="CC203" s="111"/>
      <c r="CD203" s="111"/>
      <c r="CE203" s="111"/>
      <c r="CF203" s="111"/>
      <c r="CG203" s="111"/>
      <c r="CH203" s="111"/>
      <c r="CI203" s="111"/>
      <c r="CJ203" s="111"/>
      <c r="CK203" s="111"/>
      <c r="CL203" s="111"/>
      <c r="CM203" s="111"/>
      <c r="CN203" s="111"/>
      <c r="CO203" s="111"/>
      <c r="CP203" s="111"/>
      <c r="CQ203" s="111"/>
      <c r="CR203" s="111"/>
      <c r="CS203" s="111"/>
      <c r="CT203" s="111"/>
      <c r="CU203" s="111"/>
      <c r="CV203" s="111"/>
      <c r="CW203" s="111"/>
      <c r="CX203" s="111"/>
      <c r="CY203" s="111"/>
      <c r="CZ203" s="111"/>
      <c r="DA203" s="111"/>
      <c r="DB203" s="111"/>
      <c r="DC203" s="111"/>
      <c r="DD203" s="111"/>
      <c r="DE203" s="111"/>
      <c r="DF203" s="111"/>
      <c r="DG203" s="111"/>
      <c r="DH203" s="111"/>
      <c r="DI203" s="111"/>
    </row>
    <row r="204" spans="1:113" s="112" customFormat="1" x14ac:dyDescent="0.2">
      <c r="A204" s="30" t="s">
        <v>3</v>
      </c>
      <c r="B204" s="155"/>
      <c r="C204" s="155" t="s">
        <v>631</v>
      </c>
      <c r="D204" s="154"/>
      <c r="E204" s="51"/>
      <c r="F204" s="31" t="s">
        <v>634</v>
      </c>
      <c r="G204" s="54" t="s">
        <v>99</v>
      </c>
      <c r="H204" s="55"/>
      <c r="I204" s="56"/>
      <c r="J204" s="57"/>
      <c r="K204" s="58"/>
      <c r="L204" s="56"/>
      <c r="M204" s="56" t="str">
        <f t="shared" si="11"/>
        <v xml:space="preserve"> </v>
      </c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111"/>
      <c r="AM204" s="111"/>
      <c r="AN204" s="111"/>
      <c r="AO204" s="111"/>
      <c r="AP204" s="111"/>
      <c r="AQ204" s="111"/>
      <c r="AR204" s="111"/>
      <c r="AS204" s="111"/>
      <c r="AT204" s="111"/>
      <c r="AU204" s="111"/>
      <c r="AV204" s="111"/>
      <c r="AW204" s="111"/>
      <c r="AX204" s="111"/>
      <c r="AY204" s="111"/>
      <c r="AZ204" s="111"/>
      <c r="BA204" s="111"/>
      <c r="BB204" s="111"/>
      <c r="BC204" s="111"/>
      <c r="BD204" s="111"/>
      <c r="BE204" s="111"/>
      <c r="BF204" s="111"/>
      <c r="BG204" s="111"/>
      <c r="BH204" s="111"/>
      <c r="BI204" s="111"/>
      <c r="BJ204" s="111"/>
      <c r="BK204" s="111"/>
      <c r="BL204" s="111"/>
      <c r="BM204" s="111"/>
      <c r="BN204" s="111"/>
      <c r="BO204" s="111"/>
      <c r="BP204" s="111"/>
      <c r="BQ204" s="111"/>
      <c r="BR204" s="111"/>
      <c r="BS204" s="111"/>
      <c r="BT204" s="111"/>
      <c r="BU204" s="111"/>
      <c r="BV204" s="111"/>
      <c r="BW204" s="111"/>
      <c r="BX204" s="111"/>
      <c r="BY204" s="111"/>
      <c r="BZ204" s="111"/>
      <c r="CA204" s="111"/>
      <c r="CB204" s="111"/>
      <c r="CC204" s="111"/>
      <c r="CD204" s="111"/>
      <c r="CE204" s="111"/>
      <c r="CF204" s="111"/>
      <c r="CG204" s="111"/>
      <c r="CH204" s="111"/>
      <c r="CI204" s="111"/>
      <c r="CJ204" s="111"/>
      <c r="CK204" s="111"/>
      <c r="CL204" s="111"/>
      <c r="CM204" s="111"/>
      <c r="CN204" s="111"/>
      <c r="CO204" s="111"/>
      <c r="CP204" s="111"/>
      <c r="CQ204" s="111"/>
      <c r="CR204" s="111"/>
      <c r="CS204" s="111"/>
      <c r="CT204" s="111"/>
      <c r="CU204" s="111"/>
      <c r="CV204" s="111"/>
      <c r="CW204" s="111"/>
      <c r="CX204" s="111"/>
      <c r="CY204" s="111"/>
      <c r="CZ204" s="111"/>
      <c r="DA204" s="111"/>
      <c r="DB204" s="111"/>
      <c r="DC204" s="111"/>
      <c r="DD204" s="111"/>
      <c r="DE204" s="111"/>
      <c r="DF204" s="111"/>
      <c r="DG204" s="111"/>
      <c r="DH204" s="111"/>
      <c r="DI204" s="111"/>
    </row>
    <row r="205" spans="1:113" s="112" customFormat="1" x14ac:dyDescent="0.2">
      <c r="A205" s="30" t="s">
        <v>3</v>
      </c>
      <c r="B205" s="155"/>
      <c r="C205" s="155" t="s">
        <v>632</v>
      </c>
      <c r="D205" s="154"/>
      <c r="E205" s="51"/>
      <c r="F205" s="31" t="s">
        <v>634</v>
      </c>
      <c r="G205" s="54" t="s">
        <v>99</v>
      </c>
      <c r="H205" s="55"/>
      <c r="I205" s="56"/>
      <c r="J205" s="57"/>
      <c r="K205" s="58"/>
      <c r="L205" s="56"/>
      <c r="M205" s="56" t="str">
        <f t="shared" si="11"/>
        <v xml:space="preserve"> </v>
      </c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111"/>
      <c r="AJ205" s="111"/>
      <c r="AK205" s="111"/>
      <c r="AL205" s="111"/>
      <c r="AM205" s="111"/>
      <c r="AN205" s="111"/>
      <c r="AO205" s="111"/>
      <c r="AP205" s="111"/>
      <c r="AQ205" s="111"/>
      <c r="AR205" s="111"/>
      <c r="AS205" s="111"/>
      <c r="AT205" s="111"/>
      <c r="AU205" s="111"/>
      <c r="AV205" s="111"/>
      <c r="AW205" s="111"/>
      <c r="AX205" s="111"/>
      <c r="AY205" s="111"/>
      <c r="AZ205" s="111"/>
      <c r="BA205" s="111"/>
      <c r="BB205" s="111"/>
      <c r="BC205" s="111"/>
      <c r="BD205" s="111"/>
      <c r="BE205" s="111"/>
      <c r="BF205" s="111"/>
      <c r="BG205" s="111"/>
      <c r="BH205" s="111"/>
      <c r="BI205" s="111"/>
      <c r="BJ205" s="111"/>
      <c r="BK205" s="111"/>
      <c r="BL205" s="111"/>
      <c r="BM205" s="111"/>
      <c r="BN205" s="111"/>
      <c r="BO205" s="111"/>
      <c r="BP205" s="111"/>
      <c r="BQ205" s="111"/>
      <c r="BR205" s="111"/>
      <c r="BS205" s="111"/>
      <c r="BT205" s="111"/>
      <c r="BU205" s="111"/>
      <c r="BV205" s="111"/>
      <c r="BW205" s="111"/>
      <c r="BX205" s="111"/>
      <c r="BY205" s="111"/>
      <c r="BZ205" s="111"/>
      <c r="CA205" s="111"/>
      <c r="CB205" s="111"/>
      <c r="CC205" s="111"/>
      <c r="CD205" s="111"/>
      <c r="CE205" s="111"/>
      <c r="CF205" s="111"/>
      <c r="CG205" s="111"/>
      <c r="CH205" s="111"/>
      <c r="CI205" s="111"/>
      <c r="CJ205" s="111"/>
      <c r="CK205" s="111"/>
      <c r="CL205" s="111"/>
      <c r="CM205" s="111"/>
      <c r="CN205" s="111"/>
      <c r="CO205" s="111"/>
      <c r="CP205" s="111"/>
      <c r="CQ205" s="111"/>
      <c r="CR205" s="111"/>
      <c r="CS205" s="111"/>
      <c r="CT205" s="111"/>
      <c r="CU205" s="111"/>
      <c r="CV205" s="111"/>
      <c r="CW205" s="111"/>
      <c r="CX205" s="111"/>
      <c r="CY205" s="111"/>
      <c r="CZ205" s="111"/>
      <c r="DA205" s="111"/>
      <c r="DB205" s="111"/>
      <c r="DC205" s="111"/>
      <c r="DD205" s="111"/>
      <c r="DE205" s="111"/>
      <c r="DF205" s="111"/>
      <c r="DG205" s="111"/>
      <c r="DH205" s="111"/>
      <c r="DI205" s="111"/>
    </row>
    <row r="206" spans="1:113" s="112" customFormat="1" x14ac:dyDescent="0.2">
      <c r="A206" s="30" t="s">
        <v>3</v>
      </c>
      <c r="B206" s="155"/>
      <c r="C206" s="155" t="s">
        <v>633</v>
      </c>
      <c r="D206" s="154"/>
      <c r="E206" s="51"/>
      <c r="F206" s="31" t="s">
        <v>455</v>
      </c>
      <c r="G206" s="54" t="s">
        <v>99</v>
      </c>
      <c r="H206" s="55"/>
      <c r="I206" s="56"/>
      <c r="J206" s="57"/>
      <c r="K206" s="58"/>
      <c r="L206" s="56"/>
      <c r="M206" s="56" t="str">
        <f t="shared" si="11"/>
        <v xml:space="preserve"> </v>
      </c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111"/>
      <c r="AJ206" s="111"/>
      <c r="AK206" s="111"/>
      <c r="AL206" s="111"/>
      <c r="AM206" s="111"/>
      <c r="AN206" s="111"/>
      <c r="AO206" s="111"/>
      <c r="AP206" s="111"/>
      <c r="AQ206" s="111"/>
      <c r="AR206" s="111"/>
      <c r="AS206" s="111"/>
      <c r="AT206" s="111"/>
      <c r="AU206" s="111"/>
      <c r="AV206" s="111"/>
      <c r="AW206" s="111"/>
      <c r="AX206" s="111"/>
      <c r="AY206" s="111"/>
      <c r="AZ206" s="111"/>
      <c r="BA206" s="111"/>
      <c r="BB206" s="111"/>
      <c r="BC206" s="111"/>
      <c r="BD206" s="111"/>
      <c r="BE206" s="111"/>
      <c r="BF206" s="111"/>
      <c r="BG206" s="111"/>
      <c r="BH206" s="111"/>
      <c r="BI206" s="111"/>
      <c r="BJ206" s="111"/>
      <c r="BK206" s="111"/>
      <c r="BL206" s="111"/>
      <c r="BM206" s="111"/>
      <c r="BN206" s="111"/>
      <c r="BO206" s="111"/>
      <c r="BP206" s="111"/>
      <c r="BQ206" s="111"/>
      <c r="BR206" s="111"/>
      <c r="BS206" s="111"/>
      <c r="BT206" s="111"/>
      <c r="BU206" s="111"/>
      <c r="BV206" s="111"/>
      <c r="BW206" s="111"/>
      <c r="BX206" s="111"/>
      <c r="BY206" s="111"/>
      <c r="BZ206" s="111"/>
      <c r="CA206" s="111"/>
      <c r="CB206" s="111"/>
      <c r="CC206" s="111"/>
      <c r="CD206" s="111"/>
      <c r="CE206" s="111"/>
      <c r="CF206" s="111"/>
      <c r="CG206" s="111"/>
      <c r="CH206" s="111"/>
      <c r="CI206" s="111"/>
      <c r="CJ206" s="111"/>
      <c r="CK206" s="111"/>
      <c r="CL206" s="111"/>
      <c r="CM206" s="111"/>
      <c r="CN206" s="111"/>
      <c r="CO206" s="111"/>
      <c r="CP206" s="111"/>
      <c r="CQ206" s="111"/>
      <c r="CR206" s="111"/>
      <c r="CS206" s="111"/>
      <c r="CT206" s="111"/>
      <c r="CU206" s="111"/>
      <c r="CV206" s="111"/>
      <c r="CW206" s="111"/>
      <c r="CX206" s="111"/>
      <c r="CY206" s="111"/>
      <c r="CZ206" s="111"/>
      <c r="DA206" s="111"/>
      <c r="DB206" s="111"/>
      <c r="DC206" s="111"/>
      <c r="DD206" s="111"/>
      <c r="DE206" s="111"/>
      <c r="DF206" s="111"/>
      <c r="DG206" s="111"/>
      <c r="DH206" s="111"/>
      <c r="DI206" s="111"/>
    </row>
    <row r="207" spans="1:113" s="112" customFormat="1" ht="24" x14ac:dyDescent="0.2">
      <c r="A207" s="30" t="s">
        <v>55</v>
      </c>
      <c r="B207" s="150" t="s">
        <v>635</v>
      </c>
      <c r="C207" s="150"/>
      <c r="D207" s="154"/>
      <c r="E207" s="51"/>
      <c r="F207" s="43" t="s">
        <v>3624</v>
      </c>
      <c r="G207" s="54"/>
      <c r="H207" s="55"/>
      <c r="I207" s="56"/>
      <c r="J207" s="57"/>
      <c r="K207" s="58"/>
      <c r="L207" s="56"/>
      <c r="M207" s="56" t="str">
        <f t="shared" si="11"/>
        <v xml:space="preserve"> </v>
      </c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  <c r="AE207" s="111"/>
      <c r="AF207" s="111"/>
      <c r="AG207" s="111"/>
      <c r="AH207" s="111"/>
      <c r="AI207" s="111"/>
      <c r="AJ207" s="111"/>
      <c r="AK207" s="111"/>
      <c r="AL207" s="111"/>
      <c r="AM207" s="111"/>
      <c r="AN207" s="111"/>
      <c r="AO207" s="111"/>
      <c r="AP207" s="111"/>
      <c r="AQ207" s="111"/>
      <c r="AR207" s="111"/>
      <c r="AS207" s="111"/>
      <c r="AT207" s="111"/>
      <c r="AU207" s="111"/>
      <c r="AV207" s="111"/>
      <c r="AW207" s="111"/>
      <c r="AX207" s="111"/>
      <c r="AY207" s="111"/>
      <c r="AZ207" s="111"/>
      <c r="BA207" s="111"/>
      <c r="BB207" s="111"/>
      <c r="BC207" s="111"/>
      <c r="BD207" s="111"/>
      <c r="BE207" s="111"/>
      <c r="BF207" s="111"/>
      <c r="BG207" s="111"/>
      <c r="BH207" s="111"/>
      <c r="BI207" s="111"/>
      <c r="BJ207" s="111"/>
      <c r="BK207" s="111"/>
      <c r="BL207" s="111"/>
      <c r="BM207" s="111"/>
      <c r="BN207" s="111"/>
      <c r="BO207" s="111"/>
      <c r="BP207" s="111"/>
      <c r="BQ207" s="111"/>
      <c r="BR207" s="111"/>
      <c r="BS207" s="111"/>
      <c r="BT207" s="111"/>
      <c r="BU207" s="111"/>
      <c r="BV207" s="111"/>
      <c r="BW207" s="111"/>
      <c r="BX207" s="111"/>
      <c r="BY207" s="111"/>
      <c r="BZ207" s="111"/>
      <c r="CA207" s="111"/>
      <c r="CB207" s="111"/>
      <c r="CC207" s="111"/>
      <c r="CD207" s="111"/>
      <c r="CE207" s="111"/>
      <c r="CF207" s="111"/>
      <c r="CG207" s="111"/>
      <c r="CH207" s="111"/>
      <c r="CI207" s="111"/>
      <c r="CJ207" s="111"/>
      <c r="CK207" s="111"/>
      <c r="CL207" s="111"/>
      <c r="CM207" s="111"/>
      <c r="CN207" s="111"/>
      <c r="CO207" s="111"/>
      <c r="CP207" s="111"/>
      <c r="CQ207" s="111"/>
      <c r="CR207" s="111"/>
      <c r="CS207" s="111"/>
      <c r="CT207" s="111"/>
      <c r="CU207" s="111"/>
      <c r="CV207" s="111"/>
      <c r="CW207" s="111"/>
      <c r="CX207" s="111"/>
      <c r="CY207" s="111"/>
      <c r="CZ207" s="111"/>
      <c r="DA207" s="111"/>
      <c r="DB207" s="111"/>
      <c r="DC207" s="111"/>
      <c r="DD207" s="111"/>
      <c r="DE207" s="111"/>
      <c r="DF207" s="111"/>
      <c r="DG207" s="111"/>
      <c r="DH207" s="111"/>
      <c r="DI207" s="111"/>
    </row>
    <row r="208" spans="1:113" s="112" customFormat="1" ht="22.8" x14ac:dyDescent="0.2">
      <c r="A208" s="30" t="s">
        <v>56</v>
      </c>
      <c r="B208" s="155"/>
      <c r="C208" s="155" t="s">
        <v>636</v>
      </c>
      <c r="D208" s="154"/>
      <c r="E208" s="51"/>
      <c r="F208" s="31" t="s">
        <v>3772</v>
      </c>
      <c r="G208" s="54"/>
      <c r="H208" s="55"/>
      <c r="I208" s="56"/>
      <c r="J208" s="57"/>
      <c r="K208" s="58"/>
      <c r="L208" s="56"/>
      <c r="M208" s="56" t="str">
        <f t="shared" si="11"/>
        <v xml:space="preserve"> </v>
      </c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  <c r="AE208" s="111"/>
      <c r="AF208" s="111"/>
      <c r="AG208" s="111"/>
      <c r="AH208" s="111"/>
      <c r="AI208" s="111"/>
      <c r="AJ208" s="111"/>
      <c r="AK208" s="111"/>
      <c r="AL208" s="111"/>
      <c r="AM208" s="111"/>
      <c r="AN208" s="111"/>
      <c r="AO208" s="111"/>
      <c r="AP208" s="111"/>
      <c r="AQ208" s="111"/>
      <c r="AR208" s="111"/>
      <c r="AS208" s="111"/>
      <c r="AT208" s="111"/>
      <c r="AU208" s="111"/>
      <c r="AV208" s="111"/>
      <c r="AW208" s="111"/>
      <c r="AX208" s="111"/>
      <c r="AY208" s="111"/>
      <c r="AZ208" s="111"/>
      <c r="BA208" s="111"/>
      <c r="BB208" s="111"/>
      <c r="BC208" s="111"/>
      <c r="BD208" s="111"/>
      <c r="BE208" s="111"/>
      <c r="BF208" s="111"/>
      <c r="BG208" s="111"/>
      <c r="BH208" s="111"/>
      <c r="BI208" s="111"/>
      <c r="BJ208" s="111"/>
      <c r="BK208" s="111"/>
      <c r="BL208" s="111"/>
      <c r="BM208" s="111"/>
      <c r="BN208" s="111"/>
      <c r="BO208" s="111"/>
      <c r="BP208" s="111"/>
      <c r="BQ208" s="111"/>
      <c r="BR208" s="111"/>
      <c r="BS208" s="111"/>
      <c r="BT208" s="111"/>
      <c r="BU208" s="111"/>
      <c r="BV208" s="111"/>
      <c r="BW208" s="111"/>
      <c r="BX208" s="111"/>
      <c r="BY208" s="111"/>
      <c r="BZ208" s="111"/>
      <c r="CA208" s="111"/>
      <c r="CB208" s="111"/>
      <c r="CC208" s="111"/>
      <c r="CD208" s="111"/>
      <c r="CE208" s="111"/>
      <c r="CF208" s="111"/>
      <c r="CG208" s="111"/>
      <c r="CH208" s="111"/>
      <c r="CI208" s="111"/>
      <c r="CJ208" s="111"/>
      <c r="CK208" s="111"/>
      <c r="CL208" s="111"/>
      <c r="CM208" s="111"/>
      <c r="CN208" s="111"/>
      <c r="CO208" s="111"/>
      <c r="CP208" s="111"/>
      <c r="CQ208" s="111"/>
      <c r="CR208" s="111"/>
      <c r="CS208" s="111"/>
      <c r="CT208" s="111"/>
      <c r="CU208" s="111"/>
      <c r="CV208" s="111"/>
      <c r="CW208" s="111"/>
      <c r="CX208" s="111"/>
      <c r="CY208" s="111"/>
      <c r="CZ208" s="111"/>
      <c r="DA208" s="111"/>
      <c r="DB208" s="111"/>
      <c r="DC208" s="111"/>
      <c r="DD208" s="111"/>
      <c r="DE208" s="111"/>
      <c r="DF208" s="111"/>
      <c r="DG208" s="111"/>
      <c r="DH208" s="111"/>
      <c r="DI208" s="111"/>
    </row>
    <row r="209" spans="1:113" s="112" customFormat="1" ht="22.8" x14ac:dyDescent="0.2">
      <c r="A209" s="30" t="s">
        <v>3</v>
      </c>
      <c r="B209" s="50"/>
      <c r="C209" s="50"/>
      <c r="D209" s="52" t="s">
        <v>3850</v>
      </c>
      <c r="E209" s="51"/>
      <c r="F209" s="138" t="s">
        <v>4975</v>
      </c>
      <c r="G209" s="54" t="s">
        <v>99</v>
      </c>
      <c r="H209" s="55"/>
      <c r="I209" s="56"/>
      <c r="J209" s="57"/>
      <c r="K209" s="58"/>
      <c r="L209" s="56"/>
      <c r="M209" s="56" t="str">
        <f t="shared" ref="M209:M217" si="12">IF(ISNUMBER(H209),L209*H209,IF(ISNUMBER(J209),J209,IF(J209="RATE ONLY",LOWER("RATE ONLY")," ")))</f>
        <v xml:space="preserve"> </v>
      </c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  <c r="AE209" s="111"/>
      <c r="AF209" s="111"/>
      <c r="AG209" s="111"/>
      <c r="AH209" s="111"/>
      <c r="AI209" s="111"/>
      <c r="AJ209" s="111"/>
      <c r="AK209" s="111"/>
      <c r="AL209" s="111"/>
      <c r="AM209" s="111"/>
      <c r="AN209" s="111"/>
      <c r="AO209" s="111"/>
      <c r="AP209" s="111"/>
      <c r="AQ209" s="111"/>
      <c r="AR209" s="111"/>
      <c r="AS209" s="111"/>
      <c r="AT209" s="111"/>
      <c r="AU209" s="111"/>
      <c r="AV209" s="111"/>
      <c r="AW209" s="111"/>
      <c r="AX209" s="111"/>
      <c r="AY209" s="111"/>
      <c r="AZ209" s="111"/>
      <c r="BA209" s="111"/>
      <c r="BB209" s="111"/>
      <c r="BC209" s="111"/>
      <c r="BD209" s="111"/>
      <c r="BE209" s="111"/>
      <c r="BF209" s="111"/>
      <c r="BG209" s="111"/>
      <c r="BH209" s="111"/>
      <c r="BI209" s="111"/>
      <c r="BJ209" s="111"/>
      <c r="BK209" s="111"/>
      <c r="BL209" s="111"/>
      <c r="BM209" s="111"/>
      <c r="BN209" s="111"/>
      <c r="BO209" s="111"/>
      <c r="BP209" s="111"/>
      <c r="BQ209" s="111"/>
      <c r="BR209" s="111"/>
      <c r="BS209" s="111"/>
      <c r="BT209" s="111"/>
      <c r="BU209" s="111"/>
      <c r="BV209" s="111"/>
      <c r="BW209" s="111"/>
      <c r="BX209" s="111"/>
      <c r="BY209" s="111"/>
      <c r="BZ209" s="111"/>
      <c r="CA209" s="111"/>
      <c r="CB209" s="111"/>
      <c r="CC209" s="111"/>
      <c r="CD209" s="111"/>
      <c r="CE209" s="111"/>
      <c r="CF209" s="111"/>
      <c r="CG209" s="111"/>
      <c r="CH209" s="111"/>
      <c r="CI209" s="111"/>
      <c r="CJ209" s="111"/>
      <c r="CK209" s="111"/>
      <c r="CL209" s="111"/>
      <c r="CM209" s="111"/>
      <c r="CN209" s="111"/>
      <c r="CO209" s="111"/>
      <c r="CP209" s="111"/>
      <c r="CQ209" s="111"/>
      <c r="CR209" s="111"/>
      <c r="CS209" s="111"/>
      <c r="CT209" s="111"/>
      <c r="CU209" s="111"/>
      <c r="CV209" s="111"/>
      <c r="CW209" s="111"/>
      <c r="CX209" s="111"/>
      <c r="CY209" s="111"/>
      <c r="CZ209" s="111"/>
      <c r="DA209" s="111"/>
      <c r="DB209" s="111"/>
      <c r="DC209" s="111"/>
      <c r="DD209" s="111"/>
      <c r="DE209" s="111"/>
      <c r="DF209" s="111"/>
      <c r="DG209" s="111"/>
      <c r="DH209" s="111"/>
      <c r="DI209" s="111"/>
    </row>
    <row r="210" spans="1:113" s="112" customFormat="1" ht="22.8" x14ac:dyDescent="0.2">
      <c r="A210" s="30" t="s">
        <v>3</v>
      </c>
      <c r="B210" s="50"/>
      <c r="C210" s="50"/>
      <c r="D210" s="52" t="s">
        <v>3851</v>
      </c>
      <c r="E210" s="51"/>
      <c r="F210" s="138" t="s">
        <v>4975</v>
      </c>
      <c r="G210" s="54" t="s">
        <v>99</v>
      </c>
      <c r="H210" s="55"/>
      <c r="I210" s="56"/>
      <c r="J210" s="57"/>
      <c r="K210" s="58"/>
      <c r="L210" s="56"/>
      <c r="M210" s="56" t="str">
        <f t="shared" si="12"/>
        <v xml:space="preserve"> </v>
      </c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111"/>
      <c r="AJ210" s="111"/>
      <c r="AK210" s="111"/>
      <c r="AL210" s="111"/>
      <c r="AM210" s="111"/>
      <c r="AN210" s="111"/>
      <c r="AO210" s="111"/>
      <c r="AP210" s="111"/>
      <c r="AQ210" s="111"/>
      <c r="AR210" s="111"/>
      <c r="AS210" s="111"/>
      <c r="AT210" s="111"/>
      <c r="AU210" s="111"/>
      <c r="AV210" s="111"/>
      <c r="AW210" s="111"/>
      <c r="AX210" s="111"/>
      <c r="AY210" s="111"/>
      <c r="AZ210" s="111"/>
      <c r="BA210" s="111"/>
      <c r="BB210" s="111"/>
      <c r="BC210" s="111"/>
      <c r="BD210" s="111"/>
      <c r="BE210" s="111"/>
      <c r="BF210" s="111"/>
      <c r="BG210" s="111"/>
      <c r="BH210" s="111"/>
      <c r="BI210" s="111"/>
      <c r="BJ210" s="111"/>
      <c r="BK210" s="111"/>
      <c r="BL210" s="111"/>
      <c r="BM210" s="111"/>
      <c r="BN210" s="111"/>
      <c r="BO210" s="111"/>
      <c r="BP210" s="111"/>
      <c r="BQ210" s="111"/>
      <c r="BR210" s="111"/>
      <c r="BS210" s="111"/>
      <c r="BT210" s="111"/>
      <c r="BU210" s="111"/>
      <c r="BV210" s="111"/>
      <c r="BW210" s="111"/>
      <c r="BX210" s="111"/>
      <c r="BY210" s="111"/>
      <c r="BZ210" s="111"/>
      <c r="CA210" s="111"/>
      <c r="CB210" s="111"/>
      <c r="CC210" s="111"/>
      <c r="CD210" s="111"/>
      <c r="CE210" s="111"/>
      <c r="CF210" s="111"/>
      <c r="CG210" s="111"/>
      <c r="CH210" s="111"/>
      <c r="CI210" s="111"/>
      <c r="CJ210" s="111"/>
      <c r="CK210" s="111"/>
      <c r="CL210" s="111"/>
      <c r="CM210" s="111"/>
      <c r="CN210" s="111"/>
      <c r="CO210" s="111"/>
      <c r="CP210" s="111"/>
      <c r="CQ210" s="111"/>
      <c r="CR210" s="111"/>
      <c r="CS210" s="111"/>
      <c r="CT210" s="111"/>
      <c r="CU210" s="111"/>
      <c r="CV210" s="111"/>
      <c r="CW210" s="111"/>
      <c r="CX210" s="111"/>
      <c r="CY210" s="111"/>
      <c r="CZ210" s="111"/>
      <c r="DA210" s="111"/>
      <c r="DB210" s="111"/>
      <c r="DC210" s="111"/>
      <c r="DD210" s="111"/>
      <c r="DE210" s="111"/>
      <c r="DF210" s="111"/>
      <c r="DG210" s="111"/>
      <c r="DH210" s="111"/>
      <c r="DI210" s="111"/>
    </row>
    <row r="211" spans="1:113" s="112" customFormat="1" ht="22.8" x14ac:dyDescent="0.2">
      <c r="A211" s="30" t="s">
        <v>56</v>
      </c>
      <c r="B211" s="155"/>
      <c r="C211" s="155" t="s">
        <v>637</v>
      </c>
      <c r="D211" s="154"/>
      <c r="E211" s="51"/>
      <c r="F211" s="31" t="s">
        <v>3625</v>
      </c>
      <c r="G211" s="54"/>
      <c r="H211" s="55"/>
      <c r="I211" s="56"/>
      <c r="J211" s="57"/>
      <c r="K211" s="58"/>
      <c r="L211" s="56"/>
      <c r="M211" s="56" t="str">
        <f t="shared" si="12"/>
        <v xml:space="preserve"> </v>
      </c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1"/>
      <c r="AK211" s="111"/>
      <c r="AL211" s="111"/>
      <c r="AM211" s="111"/>
      <c r="AN211" s="111"/>
      <c r="AO211" s="111"/>
      <c r="AP211" s="111"/>
      <c r="AQ211" s="111"/>
      <c r="AR211" s="111"/>
      <c r="AS211" s="111"/>
      <c r="AT211" s="111"/>
      <c r="AU211" s="111"/>
      <c r="AV211" s="111"/>
      <c r="AW211" s="111"/>
      <c r="AX211" s="111"/>
      <c r="AY211" s="111"/>
      <c r="AZ211" s="111"/>
      <c r="BA211" s="111"/>
      <c r="BB211" s="111"/>
      <c r="BC211" s="111"/>
      <c r="BD211" s="111"/>
      <c r="BE211" s="111"/>
      <c r="BF211" s="111"/>
      <c r="BG211" s="111"/>
      <c r="BH211" s="111"/>
      <c r="BI211" s="111"/>
      <c r="BJ211" s="111"/>
      <c r="BK211" s="111"/>
      <c r="BL211" s="111"/>
      <c r="BM211" s="111"/>
      <c r="BN211" s="111"/>
      <c r="BO211" s="111"/>
      <c r="BP211" s="111"/>
      <c r="BQ211" s="111"/>
      <c r="BR211" s="111"/>
      <c r="BS211" s="111"/>
      <c r="BT211" s="111"/>
      <c r="BU211" s="111"/>
      <c r="BV211" s="111"/>
      <c r="BW211" s="111"/>
      <c r="BX211" s="111"/>
      <c r="BY211" s="111"/>
      <c r="BZ211" s="111"/>
      <c r="CA211" s="111"/>
      <c r="CB211" s="111"/>
      <c r="CC211" s="111"/>
      <c r="CD211" s="111"/>
      <c r="CE211" s="111"/>
      <c r="CF211" s="111"/>
      <c r="CG211" s="111"/>
      <c r="CH211" s="111"/>
      <c r="CI211" s="111"/>
      <c r="CJ211" s="111"/>
      <c r="CK211" s="111"/>
      <c r="CL211" s="111"/>
      <c r="CM211" s="111"/>
      <c r="CN211" s="111"/>
      <c r="CO211" s="111"/>
      <c r="CP211" s="111"/>
      <c r="CQ211" s="111"/>
      <c r="CR211" s="111"/>
      <c r="CS211" s="111"/>
      <c r="CT211" s="111"/>
      <c r="CU211" s="111"/>
      <c r="CV211" s="111"/>
      <c r="CW211" s="111"/>
      <c r="CX211" s="111"/>
      <c r="CY211" s="111"/>
      <c r="CZ211" s="111"/>
      <c r="DA211" s="111"/>
      <c r="DB211" s="111"/>
      <c r="DC211" s="111"/>
      <c r="DD211" s="111"/>
      <c r="DE211" s="111"/>
      <c r="DF211" s="111"/>
      <c r="DG211" s="111"/>
      <c r="DH211" s="111"/>
      <c r="DI211" s="111"/>
    </row>
    <row r="212" spans="1:113" s="112" customFormat="1" ht="22.8" x14ac:dyDescent="0.2">
      <c r="A212" s="30" t="s">
        <v>3</v>
      </c>
      <c r="B212" s="50"/>
      <c r="C212" s="50"/>
      <c r="D212" s="52" t="s">
        <v>3850</v>
      </c>
      <c r="E212" s="51"/>
      <c r="F212" s="138" t="s">
        <v>4978</v>
      </c>
      <c r="G212" s="54" t="s">
        <v>99</v>
      </c>
      <c r="H212" s="55"/>
      <c r="I212" s="56"/>
      <c r="J212" s="57"/>
      <c r="K212" s="58"/>
      <c r="L212" s="56"/>
      <c r="M212" s="56" t="str">
        <f t="shared" si="12"/>
        <v xml:space="preserve"> </v>
      </c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111"/>
      <c r="AJ212" s="111"/>
      <c r="AK212" s="111"/>
      <c r="AL212" s="111"/>
      <c r="AM212" s="111"/>
      <c r="AN212" s="111"/>
      <c r="AO212" s="111"/>
      <c r="AP212" s="111"/>
      <c r="AQ212" s="111"/>
      <c r="AR212" s="111"/>
      <c r="AS212" s="111"/>
      <c r="AT212" s="111"/>
      <c r="AU212" s="111"/>
      <c r="AV212" s="111"/>
      <c r="AW212" s="111"/>
      <c r="AX212" s="111"/>
      <c r="AY212" s="111"/>
      <c r="AZ212" s="111"/>
      <c r="BA212" s="111"/>
      <c r="BB212" s="111"/>
      <c r="BC212" s="111"/>
      <c r="BD212" s="111"/>
      <c r="BE212" s="111"/>
      <c r="BF212" s="111"/>
      <c r="BG212" s="111"/>
      <c r="BH212" s="111"/>
      <c r="BI212" s="111"/>
      <c r="BJ212" s="111"/>
      <c r="BK212" s="111"/>
      <c r="BL212" s="111"/>
      <c r="BM212" s="111"/>
      <c r="BN212" s="111"/>
      <c r="BO212" s="111"/>
      <c r="BP212" s="111"/>
      <c r="BQ212" s="111"/>
      <c r="BR212" s="111"/>
      <c r="BS212" s="111"/>
      <c r="BT212" s="111"/>
      <c r="BU212" s="111"/>
      <c r="BV212" s="111"/>
      <c r="BW212" s="111"/>
      <c r="BX212" s="111"/>
      <c r="BY212" s="111"/>
      <c r="BZ212" s="111"/>
      <c r="CA212" s="111"/>
      <c r="CB212" s="111"/>
      <c r="CC212" s="111"/>
      <c r="CD212" s="111"/>
      <c r="CE212" s="111"/>
      <c r="CF212" s="111"/>
      <c r="CG212" s="111"/>
      <c r="CH212" s="111"/>
      <c r="CI212" s="111"/>
      <c r="CJ212" s="111"/>
      <c r="CK212" s="111"/>
      <c r="CL212" s="111"/>
      <c r="CM212" s="111"/>
      <c r="CN212" s="111"/>
      <c r="CO212" s="111"/>
      <c r="CP212" s="111"/>
      <c r="CQ212" s="111"/>
      <c r="CR212" s="111"/>
      <c r="CS212" s="111"/>
      <c r="CT212" s="111"/>
      <c r="CU212" s="111"/>
      <c r="CV212" s="111"/>
      <c r="CW212" s="111"/>
      <c r="CX212" s="111"/>
      <c r="CY212" s="111"/>
      <c r="CZ212" s="111"/>
      <c r="DA212" s="111"/>
      <c r="DB212" s="111"/>
      <c r="DC212" s="111"/>
      <c r="DD212" s="111"/>
      <c r="DE212" s="111"/>
      <c r="DF212" s="111"/>
      <c r="DG212" s="111"/>
      <c r="DH212" s="111"/>
      <c r="DI212" s="111"/>
    </row>
    <row r="213" spans="1:113" s="112" customFormat="1" ht="22.8" x14ac:dyDescent="0.2">
      <c r="A213" s="30" t="s">
        <v>3</v>
      </c>
      <c r="B213" s="50"/>
      <c r="C213" s="50"/>
      <c r="D213" s="52" t="s">
        <v>3851</v>
      </c>
      <c r="E213" s="51"/>
      <c r="F213" s="138" t="s">
        <v>4978</v>
      </c>
      <c r="G213" s="54" t="s">
        <v>99</v>
      </c>
      <c r="H213" s="55"/>
      <c r="I213" s="56"/>
      <c r="J213" s="57"/>
      <c r="K213" s="58"/>
      <c r="L213" s="56"/>
      <c r="M213" s="56" t="str">
        <f t="shared" si="12"/>
        <v xml:space="preserve"> </v>
      </c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  <c r="AE213" s="111"/>
      <c r="AF213" s="111"/>
      <c r="AG213" s="111"/>
      <c r="AH213" s="111"/>
      <c r="AI213" s="111"/>
      <c r="AJ213" s="111"/>
      <c r="AK213" s="111"/>
      <c r="AL213" s="111"/>
      <c r="AM213" s="111"/>
      <c r="AN213" s="111"/>
      <c r="AO213" s="111"/>
      <c r="AP213" s="111"/>
      <c r="AQ213" s="111"/>
      <c r="AR213" s="111"/>
      <c r="AS213" s="111"/>
      <c r="AT213" s="111"/>
      <c r="AU213" s="111"/>
      <c r="AV213" s="111"/>
      <c r="AW213" s="111"/>
      <c r="AX213" s="111"/>
      <c r="AY213" s="111"/>
      <c r="AZ213" s="111"/>
      <c r="BA213" s="111"/>
      <c r="BB213" s="111"/>
      <c r="BC213" s="111"/>
      <c r="BD213" s="111"/>
      <c r="BE213" s="111"/>
      <c r="BF213" s="111"/>
      <c r="BG213" s="111"/>
      <c r="BH213" s="111"/>
      <c r="BI213" s="111"/>
      <c r="BJ213" s="111"/>
      <c r="BK213" s="111"/>
      <c r="BL213" s="111"/>
      <c r="BM213" s="111"/>
      <c r="BN213" s="111"/>
      <c r="BO213" s="111"/>
      <c r="BP213" s="111"/>
      <c r="BQ213" s="111"/>
      <c r="BR213" s="111"/>
      <c r="BS213" s="111"/>
      <c r="BT213" s="111"/>
      <c r="BU213" s="111"/>
      <c r="BV213" s="111"/>
      <c r="BW213" s="111"/>
      <c r="BX213" s="111"/>
      <c r="BY213" s="111"/>
      <c r="BZ213" s="111"/>
      <c r="CA213" s="111"/>
      <c r="CB213" s="111"/>
      <c r="CC213" s="111"/>
      <c r="CD213" s="111"/>
      <c r="CE213" s="111"/>
      <c r="CF213" s="111"/>
      <c r="CG213" s="111"/>
      <c r="CH213" s="111"/>
      <c r="CI213" s="111"/>
      <c r="CJ213" s="111"/>
      <c r="CK213" s="111"/>
      <c r="CL213" s="111"/>
      <c r="CM213" s="111"/>
      <c r="CN213" s="111"/>
      <c r="CO213" s="111"/>
      <c r="CP213" s="111"/>
      <c r="CQ213" s="111"/>
      <c r="CR213" s="111"/>
      <c r="CS213" s="111"/>
      <c r="CT213" s="111"/>
      <c r="CU213" s="111"/>
      <c r="CV213" s="111"/>
      <c r="CW213" s="111"/>
      <c r="CX213" s="111"/>
      <c r="CY213" s="111"/>
      <c r="CZ213" s="111"/>
      <c r="DA213" s="111"/>
      <c r="DB213" s="111"/>
      <c r="DC213" s="111"/>
      <c r="DD213" s="111"/>
      <c r="DE213" s="111"/>
      <c r="DF213" s="111"/>
      <c r="DG213" s="111"/>
      <c r="DH213" s="111"/>
      <c r="DI213" s="111"/>
    </row>
    <row r="214" spans="1:113" s="112" customFormat="1" ht="12" x14ac:dyDescent="0.2">
      <c r="A214" s="30" t="s">
        <v>55</v>
      </c>
      <c r="B214" s="150" t="s">
        <v>638</v>
      </c>
      <c r="C214" s="150"/>
      <c r="D214" s="154"/>
      <c r="E214" s="51"/>
      <c r="F214" s="43" t="s">
        <v>3626</v>
      </c>
      <c r="G214" s="54"/>
      <c r="H214" s="55"/>
      <c r="I214" s="56"/>
      <c r="J214" s="57"/>
      <c r="K214" s="58"/>
      <c r="L214" s="56"/>
      <c r="M214" s="56" t="str">
        <f t="shared" si="12"/>
        <v xml:space="preserve"> </v>
      </c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  <c r="AE214" s="111"/>
      <c r="AF214" s="111"/>
      <c r="AG214" s="111"/>
      <c r="AH214" s="111"/>
      <c r="AI214" s="111"/>
      <c r="AJ214" s="111"/>
      <c r="AK214" s="111"/>
      <c r="AL214" s="111"/>
      <c r="AM214" s="111"/>
      <c r="AN214" s="111"/>
      <c r="AO214" s="111"/>
      <c r="AP214" s="111"/>
      <c r="AQ214" s="111"/>
      <c r="AR214" s="111"/>
      <c r="AS214" s="111"/>
      <c r="AT214" s="111"/>
      <c r="AU214" s="111"/>
      <c r="AV214" s="111"/>
      <c r="AW214" s="111"/>
      <c r="AX214" s="111"/>
      <c r="AY214" s="111"/>
      <c r="AZ214" s="111"/>
      <c r="BA214" s="111"/>
      <c r="BB214" s="111"/>
      <c r="BC214" s="111"/>
      <c r="BD214" s="111"/>
      <c r="BE214" s="111"/>
      <c r="BF214" s="111"/>
      <c r="BG214" s="111"/>
      <c r="BH214" s="111"/>
      <c r="BI214" s="111"/>
      <c r="BJ214" s="111"/>
      <c r="BK214" s="111"/>
      <c r="BL214" s="111"/>
      <c r="BM214" s="111"/>
      <c r="BN214" s="111"/>
      <c r="BO214" s="111"/>
      <c r="BP214" s="111"/>
      <c r="BQ214" s="111"/>
      <c r="BR214" s="111"/>
      <c r="BS214" s="111"/>
      <c r="BT214" s="111"/>
      <c r="BU214" s="111"/>
      <c r="BV214" s="111"/>
      <c r="BW214" s="111"/>
      <c r="BX214" s="111"/>
      <c r="BY214" s="111"/>
      <c r="BZ214" s="111"/>
      <c r="CA214" s="111"/>
      <c r="CB214" s="111"/>
      <c r="CC214" s="111"/>
      <c r="CD214" s="111"/>
      <c r="CE214" s="111"/>
      <c r="CF214" s="111"/>
      <c r="CG214" s="111"/>
      <c r="CH214" s="111"/>
      <c r="CI214" s="111"/>
      <c r="CJ214" s="111"/>
      <c r="CK214" s="111"/>
      <c r="CL214" s="111"/>
      <c r="CM214" s="111"/>
      <c r="CN214" s="111"/>
      <c r="CO214" s="111"/>
      <c r="CP214" s="111"/>
      <c r="CQ214" s="111"/>
      <c r="CR214" s="111"/>
      <c r="CS214" s="111"/>
      <c r="CT214" s="111"/>
      <c r="CU214" s="111"/>
      <c r="CV214" s="111"/>
      <c r="CW214" s="111"/>
      <c r="CX214" s="111"/>
      <c r="CY214" s="111"/>
      <c r="CZ214" s="111"/>
      <c r="DA214" s="111"/>
      <c r="DB214" s="111"/>
      <c r="DC214" s="111"/>
      <c r="DD214" s="111"/>
      <c r="DE214" s="111"/>
      <c r="DF214" s="111"/>
      <c r="DG214" s="111"/>
      <c r="DH214" s="111"/>
      <c r="DI214" s="111"/>
    </row>
    <row r="215" spans="1:113" s="112" customFormat="1" x14ac:dyDescent="0.2">
      <c r="A215" s="30" t="s">
        <v>3</v>
      </c>
      <c r="B215" s="155"/>
      <c r="C215" s="155" t="s">
        <v>639</v>
      </c>
      <c r="D215" s="154"/>
      <c r="E215" s="51"/>
      <c r="F215" s="31" t="s">
        <v>642</v>
      </c>
      <c r="G215" s="54" t="s">
        <v>2</v>
      </c>
      <c r="H215" s="55"/>
      <c r="I215" s="56"/>
      <c r="J215" s="57"/>
      <c r="K215" s="58"/>
      <c r="L215" s="56"/>
      <c r="M215" s="56" t="str">
        <f t="shared" si="12"/>
        <v xml:space="preserve"> </v>
      </c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  <c r="AE215" s="111"/>
      <c r="AF215" s="111"/>
      <c r="AG215" s="111"/>
      <c r="AH215" s="111"/>
      <c r="AI215" s="111"/>
      <c r="AJ215" s="111"/>
      <c r="AK215" s="111"/>
      <c r="AL215" s="111"/>
      <c r="AM215" s="111"/>
      <c r="AN215" s="111"/>
      <c r="AO215" s="111"/>
      <c r="AP215" s="111"/>
      <c r="AQ215" s="111"/>
      <c r="AR215" s="111"/>
      <c r="AS215" s="111"/>
      <c r="AT215" s="111"/>
      <c r="AU215" s="111"/>
      <c r="AV215" s="111"/>
      <c r="AW215" s="111"/>
      <c r="AX215" s="111"/>
      <c r="AY215" s="111"/>
      <c r="AZ215" s="111"/>
      <c r="BA215" s="111"/>
      <c r="BB215" s="111"/>
      <c r="BC215" s="111"/>
      <c r="BD215" s="111"/>
      <c r="BE215" s="111"/>
      <c r="BF215" s="111"/>
      <c r="BG215" s="111"/>
      <c r="BH215" s="111"/>
      <c r="BI215" s="111"/>
      <c r="BJ215" s="111"/>
      <c r="BK215" s="111"/>
      <c r="BL215" s="111"/>
      <c r="BM215" s="111"/>
      <c r="BN215" s="111"/>
      <c r="BO215" s="111"/>
      <c r="BP215" s="111"/>
      <c r="BQ215" s="111"/>
      <c r="BR215" s="111"/>
      <c r="BS215" s="111"/>
      <c r="BT215" s="111"/>
      <c r="BU215" s="111"/>
      <c r="BV215" s="111"/>
      <c r="BW215" s="111"/>
      <c r="BX215" s="111"/>
      <c r="BY215" s="111"/>
      <c r="BZ215" s="111"/>
      <c r="CA215" s="111"/>
      <c r="CB215" s="111"/>
      <c r="CC215" s="111"/>
      <c r="CD215" s="111"/>
      <c r="CE215" s="111"/>
      <c r="CF215" s="111"/>
      <c r="CG215" s="111"/>
      <c r="CH215" s="111"/>
      <c r="CI215" s="111"/>
      <c r="CJ215" s="111"/>
      <c r="CK215" s="111"/>
      <c r="CL215" s="111"/>
      <c r="CM215" s="111"/>
      <c r="CN215" s="111"/>
      <c r="CO215" s="111"/>
      <c r="CP215" s="111"/>
      <c r="CQ215" s="111"/>
      <c r="CR215" s="111"/>
      <c r="CS215" s="111"/>
      <c r="CT215" s="111"/>
      <c r="CU215" s="111"/>
      <c r="CV215" s="111"/>
      <c r="CW215" s="111"/>
      <c r="CX215" s="111"/>
      <c r="CY215" s="111"/>
      <c r="CZ215" s="111"/>
      <c r="DA215" s="111"/>
      <c r="DB215" s="111"/>
      <c r="DC215" s="111"/>
      <c r="DD215" s="111"/>
      <c r="DE215" s="111"/>
      <c r="DF215" s="111"/>
      <c r="DG215" s="111"/>
      <c r="DH215" s="111"/>
      <c r="DI215" s="111"/>
    </row>
    <row r="216" spans="1:113" s="112" customFormat="1" x14ac:dyDescent="0.2">
      <c r="A216" s="30" t="s">
        <v>3</v>
      </c>
      <c r="B216" s="155"/>
      <c r="C216" s="155" t="s">
        <v>640</v>
      </c>
      <c r="D216" s="154"/>
      <c r="E216" s="51"/>
      <c r="F216" s="31" t="s">
        <v>642</v>
      </c>
      <c r="G216" s="54" t="s">
        <v>2</v>
      </c>
      <c r="H216" s="55"/>
      <c r="I216" s="56"/>
      <c r="J216" s="57"/>
      <c r="K216" s="58"/>
      <c r="L216" s="56"/>
      <c r="M216" s="56" t="str">
        <f t="shared" si="12"/>
        <v xml:space="preserve"> </v>
      </c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  <c r="AE216" s="111"/>
      <c r="AF216" s="111"/>
      <c r="AG216" s="111"/>
      <c r="AH216" s="111"/>
      <c r="AI216" s="111"/>
      <c r="AJ216" s="111"/>
      <c r="AK216" s="111"/>
      <c r="AL216" s="111"/>
      <c r="AM216" s="111"/>
      <c r="AN216" s="111"/>
      <c r="AO216" s="111"/>
      <c r="AP216" s="111"/>
      <c r="AQ216" s="111"/>
      <c r="AR216" s="111"/>
      <c r="AS216" s="111"/>
      <c r="AT216" s="111"/>
      <c r="AU216" s="111"/>
      <c r="AV216" s="111"/>
      <c r="AW216" s="111"/>
      <c r="AX216" s="111"/>
      <c r="AY216" s="111"/>
      <c r="AZ216" s="111"/>
      <c r="BA216" s="111"/>
      <c r="BB216" s="111"/>
      <c r="BC216" s="111"/>
      <c r="BD216" s="111"/>
      <c r="BE216" s="111"/>
      <c r="BF216" s="111"/>
      <c r="BG216" s="111"/>
      <c r="BH216" s="111"/>
      <c r="BI216" s="111"/>
      <c r="BJ216" s="111"/>
      <c r="BK216" s="111"/>
      <c r="BL216" s="111"/>
      <c r="BM216" s="111"/>
      <c r="BN216" s="111"/>
      <c r="BO216" s="111"/>
      <c r="BP216" s="111"/>
      <c r="BQ216" s="111"/>
      <c r="BR216" s="111"/>
      <c r="BS216" s="111"/>
      <c r="BT216" s="111"/>
      <c r="BU216" s="111"/>
      <c r="BV216" s="111"/>
      <c r="BW216" s="111"/>
      <c r="BX216" s="111"/>
      <c r="BY216" s="111"/>
      <c r="BZ216" s="111"/>
      <c r="CA216" s="111"/>
      <c r="CB216" s="111"/>
      <c r="CC216" s="111"/>
      <c r="CD216" s="111"/>
      <c r="CE216" s="111"/>
      <c r="CF216" s="111"/>
      <c r="CG216" s="111"/>
      <c r="CH216" s="111"/>
      <c r="CI216" s="111"/>
      <c r="CJ216" s="111"/>
      <c r="CK216" s="111"/>
      <c r="CL216" s="111"/>
      <c r="CM216" s="111"/>
      <c r="CN216" s="111"/>
      <c r="CO216" s="111"/>
      <c r="CP216" s="111"/>
      <c r="CQ216" s="111"/>
      <c r="CR216" s="111"/>
      <c r="CS216" s="111"/>
      <c r="CT216" s="111"/>
      <c r="CU216" s="111"/>
      <c r="CV216" s="111"/>
      <c r="CW216" s="111"/>
      <c r="CX216" s="111"/>
      <c r="CY216" s="111"/>
      <c r="CZ216" s="111"/>
      <c r="DA216" s="111"/>
      <c r="DB216" s="111"/>
      <c r="DC216" s="111"/>
      <c r="DD216" s="111"/>
      <c r="DE216" s="111"/>
      <c r="DF216" s="111"/>
      <c r="DG216" s="111"/>
      <c r="DH216" s="111"/>
      <c r="DI216" s="111"/>
    </row>
    <row r="217" spans="1:113" s="112" customFormat="1" x14ac:dyDescent="0.2">
      <c r="A217" s="30" t="s">
        <v>3</v>
      </c>
      <c r="B217" s="155"/>
      <c r="C217" s="155" t="s">
        <v>641</v>
      </c>
      <c r="D217" s="154"/>
      <c r="E217" s="51"/>
      <c r="F217" s="31" t="s">
        <v>455</v>
      </c>
      <c r="G217" s="54" t="s">
        <v>2</v>
      </c>
      <c r="H217" s="55"/>
      <c r="I217" s="56"/>
      <c r="J217" s="57"/>
      <c r="K217" s="58"/>
      <c r="L217" s="56"/>
      <c r="M217" s="56" t="str">
        <f t="shared" si="12"/>
        <v xml:space="preserve"> </v>
      </c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  <c r="AE217" s="111"/>
      <c r="AF217" s="111"/>
      <c r="AG217" s="111"/>
      <c r="AH217" s="111"/>
      <c r="AI217" s="111"/>
      <c r="AJ217" s="111"/>
      <c r="AK217" s="111"/>
      <c r="AL217" s="111"/>
      <c r="AM217" s="111"/>
      <c r="AN217" s="111"/>
      <c r="AO217" s="111"/>
      <c r="AP217" s="111"/>
      <c r="AQ217" s="111"/>
      <c r="AR217" s="111"/>
      <c r="AS217" s="111"/>
      <c r="AT217" s="111"/>
      <c r="AU217" s="111"/>
      <c r="AV217" s="111"/>
      <c r="AW217" s="111"/>
      <c r="AX217" s="111"/>
      <c r="AY217" s="111"/>
      <c r="AZ217" s="111"/>
      <c r="BA217" s="111"/>
      <c r="BB217" s="111"/>
      <c r="BC217" s="111"/>
      <c r="BD217" s="111"/>
      <c r="BE217" s="111"/>
      <c r="BF217" s="111"/>
      <c r="BG217" s="111"/>
      <c r="BH217" s="111"/>
      <c r="BI217" s="111"/>
      <c r="BJ217" s="111"/>
      <c r="BK217" s="111"/>
      <c r="BL217" s="111"/>
      <c r="BM217" s="111"/>
      <c r="BN217" s="111"/>
      <c r="BO217" s="111"/>
      <c r="BP217" s="111"/>
      <c r="BQ217" s="111"/>
      <c r="BR217" s="111"/>
      <c r="BS217" s="111"/>
      <c r="BT217" s="111"/>
      <c r="BU217" s="111"/>
      <c r="BV217" s="111"/>
      <c r="BW217" s="111"/>
      <c r="BX217" s="111"/>
      <c r="BY217" s="111"/>
      <c r="BZ217" s="111"/>
      <c r="CA217" s="111"/>
      <c r="CB217" s="111"/>
      <c r="CC217" s="111"/>
      <c r="CD217" s="111"/>
      <c r="CE217" s="111"/>
      <c r="CF217" s="111"/>
      <c r="CG217" s="111"/>
      <c r="CH217" s="111"/>
      <c r="CI217" s="111"/>
      <c r="CJ217" s="111"/>
      <c r="CK217" s="111"/>
      <c r="CL217" s="111"/>
      <c r="CM217" s="111"/>
      <c r="CN217" s="111"/>
      <c r="CO217" s="111"/>
      <c r="CP217" s="111"/>
      <c r="CQ217" s="111"/>
      <c r="CR217" s="111"/>
      <c r="CS217" s="111"/>
      <c r="CT217" s="111"/>
      <c r="CU217" s="111"/>
      <c r="CV217" s="111"/>
      <c r="CW217" s="111"/>
      <c r="CX217" s="111"/>
      <c r="CY217" s="111"/>
      <c r="CZ217" s="111"/>
      <c r="DA217" s="111"/>
      <c r="DB217" s="111"/>
      <c r="DC217" s="111"/>
      <c r="DD217" s="111"/>
      <c r="DE217" s="111"/>
      <c r="DF217" s="111"/>
      <c r="DG217" s="111"/>
      <c r="DH217" s="111"/>
      <c r="DI217" s="111"/>
    </row>
    <row r="218" spans="1:113" s="110" customFormat="1" x14ac:dyDescent="0.2">
      <c r="A218" s="30" t="s">
        <v>4</v>
      </c>
      <c r="B218" s="83"/>
      <c r="C218" s="84"/>
      <c r="D218" s="84"/>
      <c r="E218" s="84"/>
      <c r="F218" s="85"/>
      <c r="G218" s="86"/>
      <c r="H218" s="87"/>
      <c r="I218" s="88"/>
      <c r="J218" s="89"/>
      <c r="K218" s="22"/>
      <c r="L218" s="67"/>
      <c r="M218" s="68"/>
      <c r="N218" s="109"/>
    </row>
    <row r="219" spans="1:113" s="110" customFormat="1" ht="12" x14ac:dyDescent="0.2">
      <c r="A219" s="30" t="s">
        <v>4</v>
      </c>
      <c r="B219" s="90" t="s">
        <v>3857</v>
      </c>
      <c r="C219" s="91"/>
      <c r="D219" s="91"/>
      <c r="E219" s="91"/>
      <c r="F219" s="92"/>
      <c r="G219" s="30"/>
      <c r="H219" s="93"/>
      <c r="I219" s="94"/>
      <c r="J219" s="95"/>
      <c r="K219" s="22"/>
      <c r="L219" s="72"/>
      <c r="M219" s="73">
        <f>SUBTOTAL(9,M$10:M217)</f>
        <v>0</v>
      </c>
      <c r="N219" s="109"/>
    </row>
    <row r="220" spans="1:113" s="110" customFormat="1" x14ac:dyDescent="0.2">
      <c r="A220" s="30" t="s">
        <v>4</v>
      </c>
      <c r="B220" s="96"/>
      <c r="C220" s="97"/>
      <c r="D220" s="97"/>
      <c r="E220" s="97"/>
      <c r="F220" s="98"/>
      <c r="G220" s="99"/>
      <c r="H220" s="100"/>
      <c r="I220" s="101"/>
      <c r="J220" s="102"/>
      <c r="K220" s="22"/>
      <c r="L220" s="81"/>
      <c r="M220" s="82"/>
      <c r="N220" s="109"/>
    </row>
    <row r="221" spans="1:113" s="113" customFormat="1" x14ac:dyDescent="0.2">
      <c r="B221" s="135"/>
      <c r="C221" s="135"/>
      <c r="D221" s="135"/>
      <c r="E221" s="114"/>
      <c r="F221" s="115"/>
      <c r="G221" s="112"/>
      <c r="H221" s="112"/>
      <c r="I221" s="136"/>
      <c r="J221" s="136"/>
      <c r="K221" s="136"/>
      <c r="L221" s="136"/>
      <c r="M221" s="136"/>
      <c r="N221" s="116"/>
    </row>
  </sheetData>
  <dataConsolidate link="1"/>
  <phoneticPr fontId="18" type="noConversion"/>
  <pageMargins left="0.59055118110236215" right="0.19685039370078738" top="0.59055118110236215" bottom="0.59055118110236215" header="0.19685039370078738" footer="0.19685039370078738"/>
  <pageSetup paperSize="9" firstPageNumber="21" orientation="portrait" cellComments="atEnd" useFirstPageNumber="1" r:id="rId1"/>
  <headerFooter>
    <oddFooter>&amp;CPage &amp;P&amp;RPrint date: &amp;D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008000"/>
  </sheetPr>
  <dimension ref="A1:C49"/>
  <sheetViews>
    <sheetView view="pageBreakPreview" topLeftCell="A5" zoomScaleNormal="100" zoomScaleSheetLayoutView="100" workbookViewId="0">
      <selection activeCell="G23" sqref="G23"/>
    </sheetView>
  </sheetViews>
  <sheetFormatPr defaultRowHeight="13.2" x14ac:dyDescent="0.25"/>
  <cols>
    <col min="1" max="1" width="8.44140625" style="1" customWidth="1"/>
    <col min="2" max="2" width="61.5546875" style="1" customWidth="1"/>
    <col min="3" max="3" width="22.44140625" style="1" customWidth="1"/>
    <col min="4" max="248" width="9.109375" style="1"/>
    <col min="249" max="249" width="14.44140625" style="1" bestFit="1" customWidth="1"/>
    <col min="250" max="250" width="70.109375" style="1" customWidth="1"/>
    <col min="251" max="251" width="18" style="1" customWidth="1"/>
    <col min="252" max="252" width="13.5546875" style="1" bestFit="1" customWidth="1"/>
    <col min="253" max="504" width="9.109375" style="1"/>
    <col min="505" max="505" width="14.44140625" style="1" bestFit="1" customWidth="1"/>
    <col min="506" max="506" width="70.109375" style="1" customWidth="1"/>
    <col min="507" max="507" width="18" style="1" customWidth="1"/>
    <col min="508" max="508" width="13.5546875" style="1" bestFit="1" customWidth="1"/>
    <col min="509" max="760" width="9.109375" style="1"/>
    <col min="761" max="761" width="14.44140625" style="1" bestFit="1" customWidth="1"/>
    <col min="762" max="762" width="70.109375" style="1" customWidth="1"/>
    <col min="763" max="763" width="18" style="1" customWidth="1"/>
    <col min="764" max="764" width="13.5546875" style="1" bestFit="1" customWidth="1"/>
    <col min="765" max="1016" width="9.109375" style="1"/>
    <col min="1017" max="1017" width="14.44140625" style="1" bestFit="1" customWidth="1"/>
    <col min="1018" max="1018" width="70.109375" style="1" customWidth="1"/>
    <col min="1019" max="1019" width="18" style="1" customWidth="1"/>
    <col min="1020" max="1020" width="13.5546875" style="1" bestFit="1" customWidth="1"/>
    <col min="1021" max="1272" width="9.109375" style="1"/>
    <col min="1273" max="1273" width="14.44140625" style="1" bestFit="1" customWidth="1"/>
    <col min="1274" max="1274" width="70.109375" style="1" customWidth="1"/>
    <col min="1275" max="1275" width="18" style="1" customWidth="1"/>
    <col min="1276" max="1276" width="13.5546875" style="1" bestFit="1" customWidth="1"/>
    <col min="1277" max="1528" width="9.109375" style="1"/>
    <col min="1529" max="1529" width="14.44140625" style="1" bestFit="1" customWidth="1"/>
    <col min="1530" max="1530" width="70.109375" style="1" customWidth="1"/>
    <col min="1531" max="1531" width="18" style="1" customWidth="1"/>
    <col min="1532" max="1532" width="13.5546875" style="1" bestFit="1" customWidth="1"/>
    <col min="1533" max="1784" width="9.109375" style="1"/>
    <col min="1785" max="1785" width="14.44140625" style="1" bestFit="1" customWidth="1"/>
    <col min="1786" max="1786" width="70.109375" style="1" customWidth="1"/>
    <col min="1787" max="1787" width="18" style="1" customWidth="1"/>
    <col min="1788" max="1788" width="13.5546875" style="1" bestFit="1" customWidth="1"/>
    <col min="1789" max="2040" width="9.109375" style="1"/>
    <col min="2041" max="2041" width="14.44140625" style="1" bestFit="1" customWidth="1"/>
    <col min="2042" max="2042" width="70.109375" style="1" customWidth="1"/>
    <col min="2043" max="2043" width="18" style="1" customWidth="1"/>
    <col min="2044" max="2044" width="13.5546875" style="1" bestFit="1" customWidth="1"/>
    <col min="2045" max="2296" width="9.109375" style="1"/>
    <col min="2297" max="2297" width="14.44140625" style="1" bestFit="1" customWidth="1"/>
    <col min="2298" max="2298" width="70.109375" style="1" customWidth="1"/>
    <col min="2299" max="2299" width="18" style="1" customWidth="1"/>
    <col min="2300" max="2300" width="13.5546875" style="1" bestFit="1" customWidth="1"/>
    <col min="2301" max="2552" width="9.109375" style="1"/>
    <col min="2553" max="2553" width="14.44140625" style="1" bestFit="1" customWidth="1"/>
    <col min="2554" max="2554" width="70.109375" style="1" customWidth="1"/>
    <col min="2555" max="2555" width="18" style="1" customWidth="1"/>
    <col min="2556" max="2556" width="13.5546875" style="1" bestFit="1" customWidth="1"/>
    <col min="2557" max="2808" width="9.109375" style="1"/>
    <col min="2809" max="2809" width="14.44140625" style="1" bestFit="1" customWidth="1"/>
    <col min="2810" max="2810" width="70.109375" style="1" customWidth="1"/>
    <col min="2811" max="2811" width="18" style="1" customWidth="1"/>
    <col min="2812" max="2812" width="13.5546875" style="1" bestFit="1" customWidth="1"/>
    <col min="2813" max="3064" width="9.109375" style="1"/>
    <col min="3065" max="3065" width="14.44140625" style="1" bestFit="1" customWidth="1"/>
    <col min="3066" max="3066" width="70.109375" style="1" customWidth="1"/>
    <col min="3067" max="3067" width="18" style="1" customWidth="1"/>
    <col min="3068" max="3068" width="13.5546875" style="1" bestFit="1" customWidth="1"/>
    <col min="3069" max="3320" width="9.109375" style="1"/>
    <col min="3321" max="3321" width="14.44140625" style="1" bestFit="1" customWidth="1"/>
    <col min="3322" max="3322" width="70.109375" style="1" customWidth="1"/>
    <col min="3323" max="3323" width="18" style="1" customWidth="1"/>
    <col min="3324" max="3324" width="13.5546875" style="1" bestFit="1" customWidth="1"/>
    <col min="3325" max="3576" width="9.109375" style="1"/>
    <col min="3577" max="3577" width="14.44140625" style="1" bestFit="1" customWidth="1"/>
    <col min="3578" max="3578" width="70.109375" style="1" customWidth="1"/>
    <col min="3579" max="3579" width="18" style="1" customWidth="1"/>
    <col min="3580" max="3580" width="13.5546875" style="1" bestFit="1" customWidth="1"/>
    <col min="3581" max="3832" width="9.109375" style="1"/>
    <col min="3833" max="3833" width="14.44140625" style="1" bestFit="1" customWidth="1"/>
    <col min="3834" max="3834" width="70.109375" style="1" customWidth="1"/>
    <col min="3835" max="3835" width="18" style="1" customWidth="1"/>
    <col min="3836" max="3836" width="13.5546875" style="1" bestFit="1" customWidth="1"/>
    <col min="3837" max="4088" width="9.109375" style="1"/>
    <col min="4089" max="4089" width="14.44140625" style="1" bestFit="1" customWidth="1"/>
    <col min="4090" max="4090" width="70.109375" style="1" customWidth="1"/>
    <col min="4091" max="4091" width="18" style="1" customWidth="1"/>
    <col min="4092" max="4092" width="13.5546875" style="1" bestFit="1" customWidth="1"/>
    <col min="4093" max="4344" width="9.109375" style="1"/>
    <col min="4345" max="4345" width="14.44140625" style="1" bestFit="1" customWidth="1"/>
    <col min="4346" max="4346" width="70.109375" style="1" customWidth="1"/>
    <col min="4347" max="4347" width="18" style="1" customWidth="1"/>
    <col min="4348" max="4348" width="13.5546875" style="1" bestFit="1" customWidth="1"/>
    <col min="4349" max="4600" width="9.109375" style="1"/>
    <col min="4601" max="4601" width="14.44140625" style="1" bestFit="1" customWidth="1"/>
    <col min="4602" max="4602" width="70.109375" style="1" customWidth="1"/>
    <col min="4603" max="4603" width="18" style="1" customWidth="1"/>
    <col min="4604" max="4604" width="13.5546875" style="1" bestFit="1" customWidth="1"/>
    <col min="4605" max="4856" width="9.109375" style="1"/>
    <col min="4857" max="4857" width="14.44140625" style="1" bestFit="1" customWidth="1"/>
    <col min="4858" max="4858" width="70.109375" style="1" customWidth="1"/>
    <col min="4859" max="4859" width="18" style="1" customWidth="1"/>
    <col min="4860" max="4860" width="13.5546875" style="1" bestFit="1" customWidth="1"/>
    <col min="4861" max="5112" width="9.109375" style="1"/>
    <col min="5113" max="5113" width="14.44140625" style="1" bestFit="1" customWidth="1"/>
    <col min="5114" max="5114" width="70.109375" style="1" customWidth="1"/>
    <col min="5115" max="5115" width="18" style="1" customWidth="1"/>
    <col min="5116" max="5116" width="13.5546875" style="1" bestFit="1" customWidth="1"/>
    <col min="5117" max="5368" width="9.109375" style="1"/>
    <col min="5369" max="5369" width="14.44140625" style="1" bestFit="1" customWidth="1"/>
    <col min="5370" max="5370" width="70.109375" style="1" customWidth="1"/>
    <col min="5371" max="5371" width="18" style="1" customWidth="1"/>
    <col min="5372" max="5372" width="13.5546875" style="1" bestFit="1" customWidth="1"/>
    <col min="5373" max="5624" width="9.109375" style="1"/>
    <col min="5625" max="5625" width="14.44140625" style="1" bestFit="1" customWidth="1"/>
    <col min="5626" max="5626" width="70.109375" style="1" customWidth="1"/>
    <col min="5627" max="5627" width="18" style="1" customWidth="1"/>
    <col min="5628" max="5628" width="13.5546875" style="1" bestFit="1" customWidth="1"/>
    <col min="5629" max="5880" width="9.109375" style="1"/>
    <col min="5881" max="5881" width="14.44140625" style="1" bestFit="1" customWidth="1"/>
    <col min="5882" max="5882" width="70.109375" style="1" customWidth="1"/>
    <col min="5883" max="5883" width="18" style="1" customWidth="1"/>
    <col min="5884" max="5884" width="13.5546875" style="1" bestFit="1" customWidth="1"/>
    <col min="5885" max="6136" width="9.109375" style="1"/>
    <col min="6137" max="6137" width="14.44140625" style="1" bestFit="1" customWidth="1"/>
    <col min="6138" max="6138" width="70.109375" style="1" customWidth="1"/>
    <col min="6139" max="6139" width="18" style="1" customWidth="1"/>
    <col min="6140" max="6140" width="13.5546875" style="1" bestFit="1" customWidth="1"/>
    <col min="6141" max="6392" width="9.109375" style="1"/>
    <col min="6393" max="6393" width="14.44140625" style="1" bestFit="1" customWidth="1"/>
    <col min="6394" max="6394" width="70.109375" style="1" customWidth="1"/>
    <col min="6395" max="6395" width="18" style="1" customWidth="1"/>
    <col min="6396" max="6396" width="13.5546875" style="1" bestFit="1" customWidth="1"/>
    <col min="6397" max="6648" width="9.109375" style="1"/>
    <col min="6649" max="6649" width="14.44140625" style="1" bestFit="1" customWidth="1"/>
    <col min="6650" max="6650" width="70.109375" style="1" customWidth="1"/>
    <col min="6651" max="6651" width="18" style="1" customWidth="1"/>
    <col min="6652" max="6652" width="13.5546875" style="1" bestFit="1" customWidth="1"/>
    <col min="6653" max="6904" width="9.109375" style="1"/>
    <col min="6905" max="6905" width="14.44140625" style="1" bestFit="1" customWidth="1"/>
    <col min="6906" max="6906" width="70.109375" style="1" customWidth="1"/>
    <col min="6907" max="6907" width="18" style="1" customWidth="1"/>
    <col min="6908" max="6908" width="13.5546875" style="1" bestFit="1" customWidth="1"/>
    <col min="6909" max="7160" width="9.109375" style="1"/>
    <col min="7161" max="7161" width="14.44140625" style="1" bestFit="1" customWidth="1"/>
    <col min="7162" max="7162" width="70.109375" style="1" customWidth="1"/>
    <col min="7163" max="7163" width="18" style="1" customWidth="1"/>
    <col min="7164" max="7164" width="13.5546875" style="1" bestFit="1" customWidth="1"/>
    <col min="7165" max="7416" width="9.109375" style="1"/>
    <col min="7417" max="7417" width="14.44140625" style="1" bestFit="1" customWidth="1"/>
    <col min="7418" max="7418" width="70.109375" style="1" customWidth="1"/>
    <col min="7419" max="7419" width="18" style="1" customWidth="1"/>
    <col min="7420" max="7420" width="13.5546875" style="1" bestFit="1" customWidth="1"/>
    <col min="7421" max="7672" width="9.109375" style="1"/>
    <col min="7673" max="7673" width="14.44140625" style="1" bestFit="1" customWidth="1"/>
    <col min="7674" max="7674" width="70.109375" style="1" customWidth="1"/>
    <col min="7675" max="7675" width="18" style="1" customWidth="1"/>
    <col min="7676" max="7676" width="13.5546875" style="1" bestFit="1" customWidth="1"/>
    <col min="7677" max="7928" width="9.109375" style="1"/>
    <col min="7929" max="7929" width="14.44140625" style="1" bestFit="1" customWidth="1"/>
    <col min="7930" max="7930" width="70.109375" style="1" customWidth="1"/>
    <col min="7931" max="7931" width="18" style="1" customWidth="1"/>
    <col min="7932" max="7932" width="13.5546875" style="1" bestFit="1" customWidth="1"/>
    <col min="7933" max="8184" width="9.109375" style="1"/>
    <col min="8185" max="8185" width="14.44140625" style="1" bestFit="1" customWidth="1"/>
    <col min="8186" max="8186" width="70.109375" style="1" customWidth="1"/>
    <col min="8187" max="8187" width="18" style="1" customWidth="1"/>
    <col min="8188" max="8188" width="13.5546875" style="1" bestFit="1" customWidth="1"/>
    <col min="8189" max="8440" width="9.109375" style="1"/>
    <col min="8441" max="8441" width="14.44140625" style="1" bestFit="1" customWidth="1"/>
    <col min="8442" max="8442" width="70.109375" style="1" customWidth="1"/>
    <col min="8443" max="8443" width="18" style="1" customWidth="1"/>
    <col min="8444" max="8444" width="13.5546875" style="1" bestFit="1" customWidth="1"/>
    <col min="8445" max="8696" width="9.109375" style="1"/>
    <col min="8697" max="8697" width="14.44140625" style="1" bestFit="1" customWidth="1"/>
    <col min="8698" max="8698" width="70.109375" style="1" customWidth="1"/>
    <col min="8699" max="8699" width="18" style="1" customWidth="1"/>
    <col min="8700" max="8700" width="13.5546875" style="1" bestFit="1" customWidth="1"/>
    <col min="8701" max="8952" width="9.109375" style="1"/>
    <col min="8953" max="8953" width="14.44140625" style="1" bestFit="1" customWidth="1"/>
    <col min="8954" max="8954" width="70.109375" style="1" customWidth="1"/>
    <col min="8955" max="8955" width="18" style="1" customWidth="1"/>
    <col min="8956" max="8956" width="13.5546875" style="1" bestFit="1" customWidth="1"/>
    <col min="8957" max="9208" width="9.109375" style="1"/>
    <col min="9209" max="9209" width="14.44140625" style="1" bestFit="1" customWidth="1"/>
    <col min="9210" max="9210" width="70.109375" style="1" customWidth="1"/>
    <col min="9211" max="9211" width="18" style="1" customWidth="1"/>
    <col min="9212" max="9212" width="13.5546875" style="1" bestFit="1" customWidth="1"/>
    <col min="9213" max="9464" width="9.109375" style="1"/>
    <col min="9465" max="9465" width="14.44140625" style="1" bestFit="1" customWidth="1"/>
    <col min="9466" max="9466" width="70.109375" style="1" customWidth="1"/>
    <col min="9467" max="9467" width="18" style="1" customWidth="1"/>
    <col min="9468" max="9468" width="13.5546875" style="1" bestFit="1" customWidth="1"/>
    <col min="9469" max="9720" width="9.109375" style="1"/>
    <col min="9721" max="9721" width="14.44140625" style="1" bestFit="1" customWidth="1"/>
    <col min="9722" max="9722" width="70.109375" style="1" customWidth="1"/>
    <col min="9723" max="9723" width="18" style="1" customWidth="1"/>
    <col min="9724" max="9724" width="13.5546875" style="1" bestFit="1" customWidth="1"/>
    <col min="9725" max="9976" width="9.109375" style="1"/>
    <col min="9977" max="9977" width="14.44140625" style="1" bestFit="1" customWidth="1"/>
    <col min="9978" max="9978" width="70.109375" style="1" customWidth="1"/>
    <col min="9979" max="9979" width="18" style="1" customWidth="1"/>
    <col min="9980" max="9980" width="13.5546875" style="1" bestFit="1" customWidth="1"/>
    <col min="9981" max="10232" width="9.109375" style="1"/>
    <col min="10233" max="10233" width="14.44140625" style="1" bestFit="1" customWidth="1"/>
    <col min="10234" max="10234" width="70.109375" style="1" customWidth="1"/>
    <col min="10235" max="10235" width="18" style="1" customWidth="1"/>
    <col min="10236" max="10236" width="13.5546875" style="1" bestFit="1" customWidth="1"/>
    <col min="10237" max="10488" width="9.109375" style="1"/>
    <col min="10489" max="10489" width="14.44140625" style="1" bestFit="1" customWidth="1"/>
    <col min="10490" max="10490" width="70.109375" style="1" customWidth="1"/>
    <col min="10491" max="10491" width="18" style="1" customWidth="1"/>
    <col min="10492" max="10492" width="13.5546875" style="1" bestFit="1" customWidth="1"/>
    <col min="10493" max="10744" width="9.109375" style="1"/>
    <col min="10745" max="10745" width="14.44140625" style="1" bestFit="1" customWidth="1"/>
    <col min="10746" max="10746" width="70.109375" style="1" customWidth="1"/>
    <col min="10747" max="10747" width="18" style="1" customWidth="1"/>
    <col min="10748" max="10748" width="13.5546875" style="1" bestFit="1" customWidth="1"/>
    <col min="10749" max="11000" width="9.109375" style="1"/>
    <col min="11001" max="11001" width="14.44140625" style="1" bestFit="1" customWidth="1"/>
    <col min="11002" max="11002" width="70.109375" style="1" customWidth="1"/>
    <col min="11003" max="11003" width="18" style="1" customWidth="1"/>
    <col min="11004" max="11004" width="13.5546875" style="1" bestFit="1" customWidth="1"/>
    <col min="11005" max="11256" width="9.109375" style="1"/>
    <col min="11257" max="11257" width="14.44140625" style="1" bestFit="1" customWidth="1"/>
    <col min="11258" max="11258" width="70.109375" style="1" customWidth="1"/>
    <col min="11259" max="11259" width="18" style="1" customWidth="1"/>
    <col min="11260" max="11260" width="13.5546875" style="1" bestFit="1" customWidth="1"/>
    <col min="11261" max="11512" width="9.109375" style="1"/>
    <col min="11513" max="11513" width="14.44140625" style="1" bestFit="1" customWidth="1"/>
    <col min="11514" max="11514" width="70.109375" style="1" customWidth="1"/>
    <col min="11515" max="11515" width="18" style="1" customWidth="1"/>
    <col min="11516" max="11516" width="13.5546875" style="1" bestFit="1" customWidth="1"/>
    <col min="11517" max="11768" width="9.109375" style="1"/>
    <col min="11769" max="11769" width="14.44140625" style="1" bestFit="1" customWidth="1"/>
    <col min="11770" max="11770" width="70.109375" style="1" customWidth="1"/>
    <col min="11771" max="11771" width="18" style="1" customWidth="1"/>
    <col min="11772" max="11772" width="13.5546875" style="1" bestFit="1" customWidth="1"/>
    <col min="11773" max="12024" width="9.109375" style="1"/>
    <col min="12025" max="12025" width="14.44140625" style="1" bestFit="1" customWidth="1"/>
    <col min="12026" max="12026" width="70.109375" style="1" customWidth="1"/>
    <col min="12027" max="12027" width="18" style="1" customWidth="1"/>
    <col min="12028" max="12028" width="13.5546875" style="1" bestFit="1" customWidth="1"/>
    <col min="12029" max="12280" width="9.109375" style="1"/>
    <col min="12281" max="12281" width="14.44140625" style="1" bestFit="1" customWidth="1"/>
    <col min="12282" max="12282" width="70.109375" style="1" customWidth="1"/>
    <col min="12283" max="12283" width="18" style="1" customWidth="1"/>
    <col min="12284" max="12284" width="13.5546875" style="1" bestFit="1" customWidth="1"/>
    <col min="12285" max="12536" width="9.109375" style="1"/>
    <col min="12537" max="12537" width="14.44140625" style="1" bestFit="1" customWidth="1"/>
    <col min="12538" max="12538" width="70.109375" style="1" customWidth="1"/>
    <col min="12539" max="12539" width="18" style="1" customWidth="1"/>
    <col min="12540" max="12540" width="13.5546875" style="1" bestFit="1" customWidth="1"/>
    <col min="12541" max="12792" width="9.109375" style="1"/>
    <col min="12793" max="12793" width="14.44140625" style="1" bestFit="1" customWidth="1"/>
    <col min="12794" max="12794" width="70.109375" style="1" customWidth="1"/>
    <col min="12795" max="12795" width="18" style="1" customWidth="1"/>
    <col min="12796" max="12796" width="13.5546875" style="1" bestFit="1" customWidth="1"/>
    <col min="12797" max="13048" width="9.109375" style="1"/>
    <col min="13049" max="13049" width="14.44140625" style="1" bestFit="1" customWidth="1"/>
    <col min="13050" max="13050" width="70.109375" style="1" customWidth="1"/>
    <col min="13051" max="13051" width="18" style="1" customWidth="1"/>
    <col min="13052" max="13052" width="13.5546875" style="1" bestFit="1" customWidth="1"/>
    <col min="13053" max="13304" width="9.109375" style="1"/>
    <col min="13305" max="13305" width="14.44140625" style="1" bestFit="1" customWidth="1"/>
    <col min="13306" max="13306" width="70.109375" style="1" customWidth="1"/>
    <col min="13307" max="13307" width="18" style="1" customWidth="1"/>
    <col min="13308" max="13308" width="13.5546875" style="1" bestFit="1" customWidth="1"/>
    <col min="13309" max="13560" width="9.109375" style="1"/>
    <col min="13561" max="13561" width="14.44140625" style="1" bestFit="1" customWidth="1"/>
    <col min="13562" max="13562" width="70.109375" style="1" customWidth="1"/>
    <col min="13563" max="13563" width="18" style="1" customWidth="1"/>
    <col min="13564" max="13564" width="13.5546875" style="1" bestFit="1" customWidth="1"/>
    <col min="13565" max="13816" width="9.109375" style="1"/>
    <col min="13817" max="13817" width="14.44140625" style="1" bestFit="1" customWidth="1"/>
    <col min="13818" max="13818" width="70.109375" style="1" customWidth="1"/>
    <col min="13819" max="13819" width="18" style="1" customWidth="1"/>
    <col min="13820" max="13820" width="13.5546875" style="1" bestFit="1" customWidth="1"/>
    <col min="13821" max="14072" width="9.109375" style="1"/>
    <col min="14073" max="14073" width="14.44140625" style="1" bestFit="1" customWidth="1"/>
    <col min="14074" max="14074" width="70.109375" style="1" customWidth="1"/>
    <col min="14075" max="14075" width="18" style="1" customWidth="1"/>
    <col min="14076" max="14076" width="13.5546875" style="1" bestFit="1" customWidth="1"/>
    <col min="14077" max="14328" width="9.109375" style="1"/>
    <col min="14329" max="14329" width="14.44140625" style="1" bestFit="1" customWidth="1"/>
    <col min="14330" max="14330" width="70.109375" style="1" customWidth="1"/>
    <col min="14331" max="14331" width="18" style="1" customWidth="1"/>
    <col min="14332" max="14332" width="13.5546875" style="1" bestFit="1" customWidth="1"/>
    <col min="14333" max="14584" width="9.109375" style="1"/>
    <col min="14585" max="14585" width="14.44140625" style="1" bestFit="1" customWidth="1"/>
    <col min="14586" max="14586" width="70.109375" style="1" customWidth="1"/>
    <col min="14587" max="14587" width="18" style="1" customWidth="1"/>
    <col min="14588" max="14588" width="13.5546875" style="1" bestFit="1" customWidth="1"/>
    <col min="14589" max="14840" width="9.109375" style="1"/>
    <col min="14841" max="14841" width="14.44140625" style="1" bestFit="1" customWidth="1"/>
    <col min="14842" max="14842" width="70.109375" style="1" customWidth="1"/>
    <col min="14843" max="14843" width="18" style="1" customWidth="1"/>
    <col min="14844" max="14844" width="13.5546875" style="1" bestFit="1" customWidth="1"/>
    <col min="14845" max="15096" width="9.109375" style="1"/>
    <col min="15097" max="15097" width="14.44140625" style="1" bestFit="1" customWidth="1"/>
    <col min="15098" max="15098" width="70.109375" style="1" customWidth="1"/>
    <col min="15099" max="15099" width="18" style="1" customWidth="1"/>
    <col min="15100" max="15100" width="13.5546875" style="1" bestFit="1" customWidth="1"/>
    <col min="15101" max="15352" width="9.109375" style="1"/>
    <col min="15353" max="15353" width="14.44140625" style="1" bestFit="1" customWidth="1"/>
    <col min="15354" max="15354" width="70.109375" style="1" customWidth="1"/>
    <col min="15355" max="15355" width="18" style="1" customWidth="1"/>
    <col min="15356" max="15356" width="13.5546875" style="1" bestFit="1" customWidth="1"/>
    <col min="15357" max="15608" width="9.109375" style="1"/>
    <col min="15609" max="15609" width="14.44140625" style="1" bestFit="1" customWidth="1"/>
    <col min="15610" max="15610" width="70.109375" style="1" customWidth="1"/>
    <col min="15611" max="15611" width="18" style="1" customWidth="1"/>
    <col min="15612" max="15612" width="13.5546875" style="1" bestFit="1" customWidth="1"/>
    <col min="15613" max="15864" width="9.109375" style="1"/>
    <col min="15865" max="15865" width="14.44140625" style="1" bestFit="1" customWidth="1"/>
    <col min="15866" max="15866" width="70.109375" style="1" customWidth="1"/>
    <col min="15867" max="15867" width="18" style="1" customWidth="1"/>
    <col min="15868" max="15868" width="13.5546875" style="1" bestFit="1" customWidth="1"/>
    <col min="15869" max="16120" width="9.109375" style="1"/>
    <col min="16121" max="16121" width="14.44140625" style="1" bestFit="1" customWidth="1"/>
    <col min="16122" max="16122" width="70.109375" style="1" customWidth="1"/>
    <col min="16123" max="16123" width="18" style="1" customWidth="1"/>
    <col min="16124" max="16124" width="13.5546875" style="1" bestFit="1" customWidth="1"/>
    <col min="16125" max="16376" width="9.109375" style="1"/>
    <col min="16377" max="16384" width="9.109375" style="1" customWidth="1"/>
  </cols>
  <sheetData>
    <row r="1" spans="1:3" ht="15.6" x14ac:dyDescent="0.25">
      <c r="A1" s="13" t="s">
        <v>9</v>
      </c>
      <c r="B1" s="4"/>
      <c r="C1" s="5"/>
    </row>
    <row r="2" spans="1:3" ht="15.6" x14ac:dyDescent="0.25">
      <c r="A2" s="13"/>
      <c r="B2" s="4"/>
      <c r="C2" s="5"/>
    </row>
    <row r="3" spans="1:3" x14ac:dyDescent="0.25">
      <c r="A3" s="340" t="s">
        <v>5315</v>
      </c>
      <c r="B3" s="340"/>
      <c r="C3" s="5"/>
    </row>
    <row r="4" spans="1:3" x14ac:dyDescent="0.25">
      <c r="A4" s="181" t="s">
        <v>5126</v>
      </c>
      <c r="B4" s="181"/>
      <c r="C4" s="5"/>
    </row>
    <row r="5" spans="1:3" ht="27.6" customHeight="1" x14ac:dyDescent="0.25">
      <c r="A5" s="340" t="s">
        <v>5316</v>
      </c>
      <c r="B5" s="340"/>
      <c r="C5" s="340"/>
    </row>
    <row r="6" spans="1:3" x14ac:dyDescent="0.25">
      <c r="A6" s="3"/>
      <c r="B6" s="2"/>
      <c r="C6" s="5"/>
    </row>
    <row r="7" spans="1:3" x14ac:dyDescent="0.25">
      <c r="A7" s="3" t="s">
        <v>17</v>
      </c>
      <c r="B7" s="2"/>
      <c r="C7" s="5"/>
    </row>
    <row r="8" spans="1:3" x14ac:dyDescent="0.25">
      <c r="A8" s="3"/>
      <c r="B8" s="2"/>
      <c r="C8" s="5"/>
    </row>
    <row r="9" spans="1:3" x14ac:dyDescent="0.25">
      <c r="A9" s="3" t="s">
        <v>5127</v>
      </c>
      <c r="B9" s="2"/>
      <c r="C9" s="17"/>
    </row>
    <row r="10" spans="1:3" x14ac:dyDescent="0.25">
      <c r="A10" s="10" t="s">
        <v>3858</v>
      </c>
      <c r="B10" s="11" t="s">
        <v>13</v>
      </c>
      <c r="C10" s="12">
        <f>'1.2'!I182</f>
        <v>560000</v>
      </c>
    </row>
    <row r="11" spans="1:3" ht="26.4" x14ac:dyDescent="0.25">
      <c r="A11" s="10" t="s">
        <v>3888</v>
      </c>
      <c r="B11" s="11" t="s">
        <v>3889</v>
      </c>
      <c r="C11" s="12">
        <f>'1.3'!I69</f>
        <v>250000</v>
      </c>
    </row>
    <row r="12" spans="1:3" x14ac:dyDescent="0.25">
      <c r="A12" s="10" t="s">
        <v>4381</v>
      </c>
      <c r="B12" s="11" t="s">
        <v>3747</v>
      </c>
      <c r="C12" s="12">
        <f>'1.4'!I173</f>
        <v>860000</v>
      </c>
    </row>
    <row r="13" spans="1:3" x14ac:dyDescent="0.25">
      <c r="A13" s="10" t="s">
        <v>4384</v>
      </c>
      <c r="B13" s="11" t="s">
        <v>21</v>
      </c>
      <c r="C13" s="12">
        <f>'1.5'!I146</f>
        <v>150000</v>
      </c>
    </row>
    <row r="14" spans="1:3" x14ac:dyDescent="0.25">
      <c r="A14" s="10" t="s">
        <v>4428</v>
      </c>
      <c r="B14" s="11" t="s">
        <v>328</v>
      </c>
      <c r="C14" s="12">
        <f>'2.1'!J249</f>
        <v>1750000</v>
      </c>
    </row>
    <row r="15" spans="1:3" ht="26.4" x14ac:dyDescent="0.25">
      <c r="A15" s="10" t="s">
        <v>4515</v>
      </c>
      <c r="B15" s="11" t="s">
        <v>4516</v>
      </c>
      <c r="C15" s="12">
        <f>'3.3'!J179</f>
        <v>0</v>
      </c>
    </row>
    <row r="16" spans="1:3" x14ac:dyDescent="0.25">
      <c r="A16" s="10" t="s">
        <v>4558</v>
      </c>
      <c r="B16" s="11" t="s">
        <v>888</v>
      </c>
      <c r="C16" s="12">
        <f>'4.3'!J227</f>
        <v>0</v>
      </c>
    </row>
    <row r="17" spans="1:3" x14ac:dyDescent="0.25">
      <c r="A17" s="10" t="s">
        <v>4677</v>
      </c>
      <c r="B17" s="11" t="s">
        <v>897</v>
      </c>
      <c r="C17" s="12">
        <f>'6.2'!J66</f>
        <v>20000</v>
      </c>
    </row>
    <row r="18" spans="1:3" x14ac:dyDescent="0.25">
      <c r="A18" s="10" t="s">
        <v>5004</v>
      </c>
      <c r="B18" s="11" t="s">
        <v>898</v>
      </c>
      <c r="C18" s="12">
        <f>'7.1'!J71</f>
        <v>0</v>
      </c>
    </row>
    <row r="19" spans="1:3" ht="26.4" x14ac:dyDescent="0.25">
      <c r="A19" s="10" t="s">
        <v>5005</v>
      </c>
      <c r="B19" s="11" t="s">
        <v>5006</v>
      </c>
      <c r="C19" s="12">
        <f>'7.2'!J99</f>
        <v>0</v>
      </c>
    </row>
    <row r="20" spans="1:3" x14ac:dyDescent="0.25">
      <c r="A20" s="10" t="s">
        <v>5008</v>
      </c>
      <c r="B20" s="11" t="s">
        <v>900</v>
      </c>
      <c r="C20" s="12">
        <f>'7.3'!J83</f>
        <v>0</v>
      </c>
    </row>
    <row r="21" spans="1:3" x14ac:dyDescent="0.25">
      <c r="A21" s="10" t="s">
        <v>4888</v>
      </c>
      <c r="B21" s="11" t="s">
        <v>27</v>
      </c>
      <c r="C21" s="12">
        <f>'8.1'!J73</f>
        <v>0</v>
      </c>
    </row>
    <row r="22" spans="1:3" x14ac:dyDescent="0.25">
      <c r="A22" s="10" t="s">
        <v>5018</v>
      </c>
      <c r="B22" s="11" t="s">
        <v>907</v>
      </c>
      <c r="C22" s="12">
        <f>'8.5'!J78</f>
        <v>0</v>
      </c>
    </row>
    <row r="23" spans="1:3" x14ac:dyDescent="0.25">
      <c r="A23" s="10" t="s">
        <v>5021</v>
      </c>
      <c r="B23" s="11" t="s">
        <v>908</v>
      </c>
      <c r="C23" s="12">
        <f>'8.6'!J71</f>
        <v>0</v>
      </c>
    </row>
    <row r="24" spans="1:3" x14ac:dyDescent="0.25">
      <c r="A24" s="10" t="s">
        <v>5023</v>
      </c>
      <c r="B24" s="11" t="s">
        <v>910</v>
      </c>
      <c r="C24" s="12">
        <f>'8.8'!J147</f>
        <v>0</v>
      </c>
    </row>
    <row r="25" spans="1:3" x14ac:dyDescent="0.25">
      <c r="A25" s="10" t="s">
        <v>4682</v>
      </c>
      <c r="B25" s="11" t="s">
        <v>912</v>
      </c>
      <c r="C25" s="12">
        <f>'9.1'!J177</f>
        <v>500000</v>
      </c>
    </row>
    <row r="26" spans="1:3" x14ac:dyDescent="0.25">
      <c r="A26" s="10" t="s">
        <v>4817</v>
      </c>
      <c r="B26" s="11" t="s">
        <v>918</v>
      </c>
      <c r="C26" s="12">
        <f>'11.7'!J202</f>
        <v>0</v>
      </c>
    </row>
    <row r="27" spans="1:3" ht="26.4" x14ac:dyDescent="0.25">
      <c r="A27" s="10" t="s">
        <v>4844</v>
      </c>
      <c r="B27" s="11" t="s">
        <v>43</v>
      </c>
      <c r="C27" s="12">
        <f>'11.9'!J85</f>
        <v>0</v>
      </c>
    </row>
    <row r="28" spans="1:3" x14ac:dyDescent="0.25">
      <c r="A28" s="10" t="s">
        <v>4584</v>
      </c>
      <c r="B28" s="11" t="s">
        <v>955</v>
      </c>
      <c r="C28" s="12">
        <f>'20.1'!J91</f>
        <v>350000</v>
      </c>
    </row>
    <row r="29" spans="1:3" ht="15" customHeight="1" x14ac:dyDescent="0.25">
      <c r="A29" s="14"/>
      <c r="B29" s="6"/>
      <c r="C29" s="19"/>
    </row>
    <row r="30" spans="1:3" ht="15" customHeight="1" x14ac:dyDescent="0.25">
      <c r="A30" s="2"/>
      <c r="B30" s="8"/>
      <c r="C30" s="20"/>
    </row>
    <row r="31" spans="1:3" ht="15" customHeight="1" x14ac:dyDescent="0.25">
      <c r="A31" s="4" t="s">
        <v>58</v>
      </c>
      <c r="B31" s="9"/>
      <c r="C31" s="18">
        <f>SUM(C10:C28)</f>
        <v>4440000</v>
      </c>
    </row>
    <row r="32" spans="1:3" ht="15" customHeight="1" x14ac:dyDescent="0.25">
      <c r="A32" s="14"/>
      <c r="B32" s="6"/>
      <c r="C32" s="19"/>
    </row>
    <row r="33" spans="1:3" ht="15" customHeight="1" x14ac:dyDescent="0.25">
      <c r="A33" s="2"/>
      <c r="B33" s="8"/>
      <c r="C33" s="20"/>
    </row>
    <row r="34" spans="1:3" ht="15" customHeight="1" x14ac:dyDescent="0.25">
      <c r="A34" s="4" t="s">
        <v>5128</v>
      </c>
      <c r="B34" s="182"/>
      <c r="C34" s="2"/>
    </row>
    <row r="35" spans="1:3" ht="15" customHeight="1" x14ac:dyDescent="0.25">
      <c r="A35" s="2"/>
      <c r="B35" s="182"/>
      <c r="C35" s="2"/>
    </row>
    <row r="36" spans="1:3" x14ac:dyDescent="0.25">
      <c r="A36" s="10" t="s">
        <v>5069</v>
      </c>
      <c r="B36" s="11" t="s">
        <v>937</v>
      </c>
      <c r="C36" s="191">
        <f>'Sch B - 13.7'!J211</f>
        <v>0</v>
      </c>
    </row>
    <row r="37" spans="1:3" ht="15" customHeight="1" x14ac:dyDescent="0.25">
      <c r="A37" s="183"/>
      <c r="B37" s="184"/>
      <c r="C37" s="184"/>
    </row>
    <row r="38" spans="1:3" ht="15" customHeight="1" x14ac:dyDescent="0.25">
      <c r="A38" s="185"/>
      <c r="B38" s="186"/>
      <c r="C38" s="186"/>
    </row>
    <row r="39" spans="1:3" ht="15" customHeight="1" x14ac:dyDescent="0.25">
      <c r="A39" s="187" t="s">
        <v>5129</v>
      </c>
      <c r="B39" s="184"/>
      <c r="C39" s="18">
        <f>C36</f>
        <v>0</v>
      </c>
    </row>
    <row r="40" spans="1:3" ht="15" customHeight="1" x14ac:dyDescent="0.25">
      <c r="A40" s="188"/>
      <c r="B40" s="189"/>
      <c r="C40" s="189"/>
    </row>
    <row r="41" spans="1:3" ht="15" customHeight="1" x14ac:dyDescent="0.25">
      <c r="A41" s="183"/>
      <c r="B41" s="184"/>
      <c r="C41" s="184"/>
    </row>
    <row r="42" spans="1:3" ht="41.25" customHeight="1" x14ac:dyDescent="0.25">
      <c r="A42" s="341" t="s">
        <v>5474</v>
      </c>
      <c r="B42" s="341"/>
      <c r="C42" s="18"/>
    </row>
    <row r="43" spans="1:3" x14ac:dyDescent="0.25">
      <c r="A43" s="202"/>
      <c r="B43" s="202"/>
      <c r="C43" s="18"/>
    </row>
    <row r="44" spans="1:3" ht="23.25" customHeight="1" x14ac:dyDescent="0.25">
      <c r="A44" s="203" t="s">
        <v>5473</v>
      </c>
      <c r="B44" s="203" t="s">
        <v>5414</v>
      </c>
      <c r="C44" s="18">
        <f>'Sch D - D1000'!J101</f>
        <v>11627500</v>
      </c>
    </row>
    <row r="45" spans="1:3" ht="16.5" customHeight="1" x14ac:dyDescent="0.25">
      <c r="A45" s="189"/>
      <c r="B45" s="189"/>
      <c r="C45" s="21"/>
    </row>
    <row r="46" spans="1:3" ht="16.5" customHeight="1" x14ac:dyDescent="0.25">
      <c r="A46" s="184"/>
      <c r="B46" s="184"/>
      <c r="C46" s="190"/>
    </row>
    <row r="47" spans="1:3" ht="39" customHeight="1" x14ac:dyDescent="0.25">
      <c r="A47" s="341" t="s">
        <v>5475</v>
      </c>
      <c r="B47" s="341"/>
      <c r="C47" s="18">
        <f>C44</f>
        <v>11627500</v>
      </c>
    </row>
    <row r="48" spans="1:3" ht="15" customHeight="1" x14ac:dyDescent="0.25">
      <c r="A48" s="189"/>
      <c r="B48" s="189"/>
      <c r="C48" s="21"/>
    </row>
    <row r="49" spans="1:3" x14ac:dyDescent="0.25">
      <c r="A49" s="15"/>
      <c r="B49" s="16"/>
      <c r="C49" s="7"/>
    </row>
  </sheetData>
  <mergeCells count="4">
    <mergeCell ref="A3:B3"/>
    <mergeCell ref="A5:C5"/>
    <mergeCell ref="A47:B47"/>
    <mergeCell ref="A42:B42"/>
  </mergeCells>
  <pageMargins left="0.78740157480314965" right="0.19685039370078741" top="0.59055118110236227" bottom="0.59055118110236227" header="0.19685039370078741" footer="0.19685039370078741"/>
  <pageSetup paperSize="9" scale="73" firstPageNumber="44" orientation="portrait" cellComments="atEnd" useFirstPageNumber="1" r:id="rId1"/>
  <headerFooter>
    <oddFooter>&amp;RC3-&amp;P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D15AA5D796C2E24885854C77671F6804004F9799B237B5E64494677E4ADD634AD0" ma:contentTypeVersion="5" ma:contentTypeDescription="Base content type for Project Documents" ma:contentTypeScope="" ma:versionID="5e94e35d42c4fa6d8f8270dfd551bbab">
  <xsd:schema xmlns:xsd="http://www.w3.org/2001/XMLSchema" xmlns:xs="http://www.w3.org/2001/XMLSchema" xmlns:p="http://schemas.microsoft.com/office/2006/metadata/properties" xmlns:ns1="http://schemas.microsoft.com/sharepoint/v3" xmlns:ns2="b587f270-5343-468f-874f-e7b5a707415b" xmlns:ns3="http://schemas.microsoft.com/sharepoint/v3/fields" targetNamespace="http://schemas.microsoft.com/office/2006/metadata/properties" ma:root="true" ma:fieldsID="d0a3f62a9b49d0c5337a738de9bc2625" ns1:_="" ns2:_="" ns3:_="">
    <xsd:import namespace="http://schemas.microsoft.com/sharepoint/v3"/>
    <xsd:import namespace="b587f270-5343-468f-874f-e7b5a707415b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ProjectNumber" minOccurs="0"/>
                <xsd:element ref="ns2:AreaAssetZone" minOccurs="0"/>
                <xsd:element ref="ns2:SequentialNumber" minOccurs="0"/>
                <xsd:element ref="ns2:SheetNumber" minOccurs="0"/>
                <xsd:element ref="ns3:_Revision" minOccurs="0"/>
                <xsd:element ref="ns2:PolicyOwner" minOccurs="0"/>
                <xsd:element ref="ns2:EngineeringWorkPackage" minOccurs="0"/>
                <xsd:element ref="ns2:PageSize" minOccurs="0"/>
                <xsd:element ref="ns2:TransmittalNumber" minOccurs="0"/>
                <xsd:element ref="ns2:TransmittalDate" minOccurs="0"/>
                <xsd:element ref="ns2:TransmittalPurpose" minOccurs="0"/>
                <xsd:element ref="ns2:lad1fd3da6e341e2a8ac56c4f85583e3" minOccurs="0"/>
                <xsd:element ref="ns2:TaxCatchAll" minOccurs="0"/>
                <xsd:element ref="ns2:TaxCatchAllLabel" minOccurs="0"/>
                <xsd:element ref="ns2:ped0d251ea0f491c884d8282acce22c2" minOccurs="0"/>
                <xsd:element ref="ns1:_dlc_Exemp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25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87f270-5343-468f-874f-e7b5a707415b" elementFormDefault="qualified">
    <xsd:import namespace="http://schemas.microsoft.com/office/2006/documentManagement/types"/>
    <xsd:import namespace="http://schemas.microsoft.com/office/infopath/2007/PartnerControls"/>
    <xsd:element name="ProjectNumber" ma:index="2" nillable="true" ma:displayName="Project number" ma:internalName="ProjectNumber" ma:readOnly="false">
      <xsd:simpleType>
        <xsd:restriction base="dms:Text">
          <xsd:maxLength value="255"/>
        </xsd:restriction>
      </xsd:simpleType>
    </xsd:element>
    <xsd:element name="AreaAssetZone" ma:index="5" nillable="true" ma:displayName="Area_Asset or Zone" ma:internalName="AreaAssetZone" ma:readOnly="false">
      <xsd:simpleType>
        <xsd:restriction base="dms:Text">
          <xsd:maxLength value="4"/>
        </xsd:restriction>
      </xsd:simpleType>
    </xsd:element>
    <xsd:element name="SequentialNumber" ma:index="6" nillable="true" ma:displayName="Sequential number" ma:internalName="SequentialNumber" ma:readOnly="false">
      <xsd:simpleType>
        <xsd:restriction base="dms:Text">
          <xsd:maxLength value="5"/>
        </xsd:restriction>
      </xsd:simpleType>
    </xsd:element>
    <xsd:element name="SheetNumber" ma:index="7" nillable="true" ma:displayName="Sheet number" ma:internalName="SheetNumber" ma:readOnly="false">
      <xsd:simpleType>
        <xsd:restriction base="dms:Text">
          <xsd:maxLength value="3"/>
        </xsd:restriction>
      </xsd:simpleType>
    </xsd:element>
    <xsd:element name="PolicyOwner" ma:index="9" nillable="true" ma:displayName="Content Owner" ma:description="The owner of the content, responsible for its publication, revision and maintenance." ma:list="UserInfo" ma:SharePointGroup="0" ma:internalName="Policy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ngineeringWorkPackage" ma:index="10" nillable="true" ma:displayName="Engineering work package" ma:internalName="EngineeringWorkPackage" ma:readOnly="false">
      <xsd:simpleType>
        <xsd:restriction base="dms:Text">
          <xsd:maxLength value="255"/>
        </xsd:restriction>
      </xsd:simpleType>
    </xsd:element>
    <xsd:element name="PageSize" ma:index="11" nillable="true" ma:displayName="PageSize" ma:default="A0" ma:format="Dropdown" ma:internalName="PageSize">
      <xsd:simpleType>
        <xsd:restriction base="dms:Choice">
          <xsd:enumeration value="A0"/>
          <xsd:enumeration value="A1"/>
          <xsd:enumeration value="A2"/>
          <xsd:enumeration value="A3"/>
          <xsd:enumeration value="A4"/>
        </xsd:restriction>
      </xsd:simpleType>
    </xsd:element>
    <xsd:element name="TransmittalNumber" ma:index="12" nillable="true" ma:displayName="Transmittal number" ma:internalName="TransmittalNumber" ma:readOnly="false">
      <xsd:simpleType>
        <xsd:restriction base="dms:Text">
          <xsd:maxLength value="255"/>
        </xsd:restriction>
      </xsd:simpleType>
    </xsd:element>
    <xsd:element name="TransmittalDate" ma:index="13" nillable="true" ma:displayName="Transmittal date" ma:format="DateOnly" ma:internalName="TransmittalDate" ma:readOnly="false">
      <xsd:simpleType>
        <xsd:restriction base="dms:DateTime"/>
      </xsd:simpleType>
    </xsd:element>
    <xsd:element name="TransmittalPurpose" ma:index="14" nillable="true" ma:displayName="Transmittal purpose" ma:internalName="TransmittalPurpose" ma:readOnly="false">
      <xsd:simpleType>
        <xsd:restriction base="dms:Text">
          <xsd:maxLength value="255"/>
        </xsd:restriction>
      </xsd:simpleType>
    </xsd:element>
    <xsd:element name="lad1fd3da6e341e2a8ac56c4f85583e3" ma:index="19" nillable="true" ma:taxonomy="true" ma:internalName="lad1fd3da6e341e2a8ac56c4f85583e3" ma:taxonomyFieldName="ZutariDocumentType" ma:displayName="Document Type" ma:readOnly="false" ma:default="" ma:fieldId="{5ad1fd3d-a6e3-41e2-a8ac-56c4f85583e3}" ma:sspId="c02efd5e-dc8e-4eb5-87c0-19f852f5e258" ma:termSetId="2d2c22f9-e412-4e5f-8485-ba36c21506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0" nillable="true" ma:displayName="Taxonomy Catch All Column" ma:hidden="true" ma:list="{c5fdfadd-8492-443d-b606-57d5f1b06109}" ma:internalName="TaxCatchAll" ma:showField="CatchAllData" ma:web="800ff0a2-ab20-41e8-b62c-5837810401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1" nillable="true" ma:displayName="Taxonomy Catch All Column1" ma:hidden="true" ma:list="{c5fdfadd-8492-443d-b606-57d5f1b06109}" ma:internalName="TaxCatchAllLabel" ma:readOnly="true" ma:showField="CatchAllDataLabel" ma:web="800ff0a2-ab20-41e8-b62c-5837810401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ed0d251ea0f491c884d8282acce22c2" ma:index="23" nillable="true" ma:taxonomy="true" ma:internalName="ped0d251ea0f491c884d8282acce22c2" ma:taxonomyFieldName="ZutariDiscipline" ma:displayName="Discipline" ma:readOnly="false" ma:default="" ma:fieldId="{9ed0d251-ea0f-491c-884d-8282acce22c2}" ma:taxonomyMulti="true" ma:sspId="c02efd5e-dc8e-4eb5-87c0-19f852f5e258" ma:termSetId="6371e852-3ee0-48e5-b000-019ef7583ed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Revision" ma:index="8" nillable="true" ma:displayName="Revision" ma:internalName="_Revision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eaAssetZone xmlns="b587f270-5343-468f-874f-e7b5a707415b" xsi:nil="true"/>
    <TransmittalPurpose xmlns="b587f270-5343-468f-874f-e7b5a707415b" xsi:nil="true"/>
    <lad1fd3da6e341e2a8ac56c4f85583e3 xmlns="b587f270-5343-468f-874f-e7b5a707415b">
      <Terms xmlns="http://schemas.microsoft.com/office/infopath/2007/PartnerControls"/>
    </lad1fd3da6e341e2a8ac56c4f85583e3>
    <ped0d251ea0f491c884d8282acce22c2 xmlns="b587f270-5343-468f-874f-e7b5a707415b">
      <Terms xmlns="http://schemas.microsoft.com/office/infopath/2007/PartnerControls"/>
    </ped0d251ea0f491c884d8282acce22c2>
    <ProjectNumber xmlns="b587f270-5343-468f-874f-e7b5a707415b">1001746</ProjectNumber>
    <_Revision xmlns="http://schemas.microsoft.com/sharepoint/v3/fields" xsi:nil="true"/>
    <PageSize xmlns="b587f270-5343-468f-874f-e7b5a707415b">A0</PageSize>
    <TransmittalNumber xmlns="b587f270-5343-468f-874f-e7b5a707415b" xsi:nil="true"/>
    <SheetNumber xmlns="b587f270-5343-468f-874f-e7b5a707415b" xsi:nil="true"/>
    <TaxCatchAll xmlns="b587f270-5343-468f-874f-e7b5a707415b" xsi:nil="true"/>
    <SequentialNumber xmlns="b587f270-5343-468f-874f-e7b5a707415b" xsi:nil="true"/>
    <PolicyOwner xmlns="b587f270-5343-468f-874f-e7b5a707415b">
      <UserInfo>
        <DisplayName/>
        <AccountId xsi:nil="true"/>
        <AccountType/>
      </UserInfo>
    </PolicyOwner>
    <EngineeringWorkPackage xmlns="b587f270-5343-468f-874f-e7b5a707415b" xsi:nil="true"/>
    <TransmittalDate xmlns="b587f270-5343-468f-874f-e7b5a707415b" xsi:nil="true"/>
  </documentManagement>
</p:properties>
</file>

<file path=customXml/item3.xml><?xml version="1.0" encoding="utf-8"?>
<?mso-contentType ?>
<SharedContentType xmlns="Microsoft.SharePoint.Taxonomy.ContentTypeSync" SourceId="c02efd5e-dc8e-4eb5-87c0-19f852f5e258" ContentTypeId="0x010100D15AA5D796C2E24885854C77671F6804" PreviousValue="false" LastSyncTimeStamp="2021-05-20T07:37:02.753Z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Version=16.0.0.0, Culture=neutral, PublicKeyToken=71e9bce111e9429c</Assembly>
    <Class>Microsoft.Office.RecordsManagement.Internal.AuditHandler</Class>
    <Data/>
    <Filter/>
  </Receiver>
</spe:Receivers>
</file>

<file path=customXml/item6.xml><?xml version="1.0" encoding="utf-8"?>
<?mso-contentType ?>
<PolicyDirtyBag xmlns="microsoft.office.server.policy.changes">
  <Microsoft.Office.RecordsManagement.PolicyFeatures.PolicyAudit op="Change"/>
</PolicyDirtyBag>
</file>

<file path=customXml/item7.xml><?xml version="1.0" encoding="utf-8"?>
<?mso-contentType ?>
<p:Policy xmlns:p="office.server.policy" id="" local="true">
  <p:Name>Project Document</p:Name>
  <p:Description>Policy to track changes on the document for reporting and auditing purposes</p:Description>
  <p:Statement>All changes on this document is recorded for auditing purposes</p:Statement>
  <p:PolicyItems>
    <p:PolicyItem featureId="Microsoft.Office.RecordsManagement.PolicyFeatures.PolicyAudit" staticId="0x010100D15AA5D796C2E24885854C77671F6804|-421390505" UniqueId="2417dfdc-5a3a-4a8f-a7fd-97258f20da09">
      <p:Name>Auditing</p:Name>
      <p:Description>Audits user actions on documents and list items to the Audit Log.</p:Description>
      <p:CustomData>
        <Audit>
          <Update/>
          <DeleteRestore/>
        </Audit>
      </p:CustomData>
    </p:PolicyItem>
  </p:PolicyItems>
</p:Policy>
</file>

<file path=customXml/itemProps1.xml><?xml version="1.0" encoding="utf-8"?>
<ds:datastoreItem xmlns:ds="http://schemas.openxmlformats.org/officeDocument/2006/customXml" ds:itemID="{E5CD23E0-8C7D-4C0E-9E82-F7ED4566EA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587f270-5343-468f-874f-e7b5a707415b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C0E143-37DB-41C7-B6D2-85273D5E8C87}">
  <ds:schemaRefs>
    <ds:schemaRef ds:uri="http://www.w3.org/XML/1998/namespace"/>
    <ds:schemaRef ds:uri="a8d9eecb-ec03-430d-8faf-ad7df582bb8d"/>
    <ds:schemaRef ds:uri="32b8b57c-5d77-4003-b6dd-0912a9b7d366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b587f270-5343-468f-874f-e7b5a707415b"/>
    <ds:schemaRef ds:uri="http://schemas.microsoft.com/sharepoint/v3/fields"/>
  </ds:schemaRefs>
</ds:datastoreItem>
</file>

<file path=customXml/itemProps3.xml><?xml version="1.0" encoding="utf-8"?>
<ds:datastoreItem xmlns:ds="http://schemas.openxmlformats.org/officeDocument/2006/customXml" ds:itemID="{2EFB0F93-A6E3-43A5-8600-BE5B1DB0A503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8BE9B857-72E1-40FD-9C24-9C8168E030FD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3FCC33CF-5ACB-47E0-8B1E-D8105F87581C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99EA5C25-4E0B-497E-BA3C-F7175D8249B3}">
  <ds:schemaRefs>
    <ds:schemaRef ds:uri="microsoft.office.server.policy.changes"/>
  </ds:schemaRefs>
</ds:datastoreItem>
</file>

<file path=customXml/itemProps7.xml><?xml version="1.0" encoding="utf-8"?>
<ds:datastoreItem xmlns:ds="http://schemas.openxmlformats.org/officeDocument/2006/customXml" ds:itemID="{3016ECDC-C4CC-4BBC-A438-C41DC1F01F6A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90</vt:i4>
      </vt:variant>
      <vt:variant>
        <vt:lpstr>Named Ranges</vt:lpstr>
      </vt:variant>
      <vt:variant>
        <vt:i4>178</vt:i4>
      </vt:variant>
    </vt:vector>
  </HeadingPairs>
  <TitlesOfParts>
    <vt:vector size="268" baseType="lpstr">
      <vt:lpstr>1.2</vt:lpstr>
      <vt:lpstr>1.3</vt:lpstr>
      <vt:lpstr>1.4</vt:lpstr>
      <vt:lpstr>1.5</vt:lpstr>
      <vt:lpstr>1.6</vt:lpstr>
      <vt:lpstr>1.7</vt:lpstr>
      <vt:lpstr>2.1</vt:lpstr>
      <vt:lpstr>2.2</vt:lpstr>
      <vt:lpstr>2.3</vt:lpstr>
      <vt:lpstr>2.4</vt:lpstr>
      <vt:lpstr>3.1</vt:lpstr>
      <vt:lpstr>3.2</vt:lpstr>
      <vt:lpstr>3.3</vt:lpstr>
      <vt:lpstr>4.1</vt:lpstr>
      <vt:lpstr>4.2</vt:lpstr>
      <vt:lpstr>4.3</vt:lpstr>
      <vt:lpstr>4.4</vt:lpstr>
      <vt:lpstr>4.5</vt:lpstr>
      <vt:lpstr>5.1</vt:lpstr>
      <vt:lpstr>5.2</vt:lpstr>
      <vt:lpstr>5.3</vt:lpstr>
      <vt:lpstr>5.4</vt:lpstr>
      <vt:lpstr>5.5</vt:lpstr>
      <vt:lpstr>6.1</vt:lpstr>
      <vt:lpstr>6.2</vt:lpstr>
      <vt:lpstr>7.1</vt:lpstr>
      <vt:lpstr>7.2</vt:lpstr>
      <vt:lpstr>7.3</vt:lpstr>
      <vt:lpstr>7.4</vt:lpstr>
      <vt:lpstr>7.5</vt:lpstr>
      <vt:lpstr>7.6</vt:lpstr>
      <vt:lpstr>8.1</vt:lpstr>
      <vt:lpstr>8.2</vt:lpstr>
      <vt:lpstr>8.3</vt:lpstr>
      <vt:lpstr>8.4</vt:lpstr>
      <vt:lpstr>8.5</vt:lpstr>
      <vt:lpstr>8.7</vt:lpstr>
      <vt:lpstr>8.6</vt:lpstr>
      <vt:lpstr>8.8</vt:lpstr>
      <vt:lpstr>8.9</vt:lpstr>
      <vt:lpstr>9.1</vt:lpstr>
      <vt:lpstr>10.1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12.1</vt:lpstr>
      <vt:lpstr>12.2</vt:lpstr>
      <vt:lpstr>12.3</vt:lpstr>
      <vt:lpstr>12.4</vt:lpstr>
      <vt:lpstr>12.5</vt:lpstr>
      <vt:lpstr>12.6</vt:lpstr>
      <vt:lpstr>12.7</vt:lpstr>
      <vt:lpstr>12.8</vt:lpstr>
      <vt:lpstr>12.9</vt:lpstr>
      <vt:lpstr>12.10</vt:lpstr>
      <vt:lpstr>12.11</vt:lpstr>
      <vt:lpstr>12.12</vt:lpstr>
      <vt:lpstr>13.2</vt:lpstr>
      <vt:lpstr>13.3</vt:lpstr>
      <vt:lpstr>13.4</vt:lpstr>
      <vt:lpstr>13.5</vt:lpstr>
      <vt:lpstr>13.6</vt:lpstr>
      <vt:lpstr>13.8</vt:lpstr>
      <vt:lpstr>13.9</vt:lpstr>
      <vt:lpstr>13.10</vt:lpstr>
      <vt:lpstr>13.11</vt:lpstr>
      <vt:lpstr>13.12</vt:lpstr>
      <vt:lpstr>13.13</vt:lpstr>
      <vt:lpstr>13.14</vt:lpstr>
      <vt:lpstr>14.1</vt:lpstr>
      <vt:lpstr>14.2</vt:lpstr>
      <vt:lpstr>14.3</vt:lpstr>
      <vt:lpstr>14.4</vt:lpstr>
      <vt:lpstr>14.5</vt:lpstr>
      <vt:lpstr>14.6</vt:lpstr>
      <vt:lpstr>14.7</vt:lpstr>
      <vt:lpstr>14.8</vt:lpstr>
      <vt:lpstr>14.9</vt:lpstr>
      <vt:lpstr>14.10</vt:lpstr>
      <vt:lpstr>14.11</vt:lpstr>
      <vt:lpstr>20.1</vt:lpstr>
      <vt:lpstr>Sch B - 13.7</vt:lpstr>
      <vt:lpstr>Sch D - D1000</vt:lpstr>
      <vt:lpstr>Summary</vt:lpstr>
      <vt:lpstr>'1.2'!Print_Area</vt:lpstr>
      <vt:lpstr>'1.3'!Print_Area</vt:lpstr>
      <vt:lpstr>'1.4'!Print_Area</vt:lpstr>
      <vt:lpstr>'1.5'!Print_Area</vt:lpstr>
      <vt:lpstr>'1.6'!Print_Area</vt:lpstr>
      <vt:lpstr>'1.7'!Print_Area</vt:lpstr>
      <vt:lpstr>'10.1'!Print_Area</vt:lpstr>
      <vt:lpstr>'11.1'!Print_Area</vt:lpstr>
      <vt:lpstr>'11.2'!Print_Area</vt:lpstr>
      <vt:lpstr>'11.3'!Print_Area</vt:lpstr>
      <vt:lpstr>'11.4'!Print_Area</vt:lpstr>
      <vt:lpstr>'11.5'!Print_Area</vt:lpstr>
      <vt:lpstr>'11.6'!Print_Area</vt:lpstr>
      <vt:lpstr>'11.7'!Print_Area</vt:lpstr>
      <vt:lpstr>'11.8'!Print_Area</vt:lpstr>
      <vt:lpstr>'11.9'!Print_Area</vt:lpstr>
      <vt:lpstr>'12.1'!Print_Area</vt:lpstr>
      <vt:lpstr>'12.10'!Print_Area</vt:lpstr>
      <vt:lpstr>'12.11'!Print_Area</vt:lpstr>
      <vt:lpstr>'12.12'!Print_Area</vt:lpstr>
      <vt:lpstr>'12.2'!Print_Area</vt:lpstr>
      <vt:lpstr>'12.3'!Print_Area</vt:lpstr>
      <vt:lpstr>'12.4'!Print_Area</vt:lpstr>
      <vt:lpstr>'12.5'!Print_Area</vt:lpstr>
      <vt:lpstr>'12.6'!Print_Area</vt:lpstr>
      <vt:lpstr>'12.7'!Print_Area</vt:lpstr>
      <vt:lpstr>'12.8'!Print_Area</vt:lpstr>
      <vt:lpstr>'12.9'!Print_Area</vt:lpstr>
      <vt:lpstr>'13.10'!Print_Area</vt:lpstr>
      <vt:lpstr>'13.11'!Print_Area</vt:lpstr>
      <vt:lpstr>'13.12'!Print_Area</vt:lpstr>
      <vt:lpstr>'13.13'!Print_Area</vt:lpstr>
      <vt:lpstr>'13.14'!Print_Area</vt:lpstr>
      <vt:lpstr>'13.2'!Print_Area</vt:lpstr>
      <vt:lpstr>'13.3'!Print_Area</vt:lpstr>
      <vt:lpstr>'13.4'!Print_Area</vt:lpstr>
      <vt:lpstr>'13.5'!Print_Area</vt:lpstr>
      <vt:lpstr>'13.6'!Print_Area</vt:lpstr>
      <vt:lpstr>'13.8'!Print_Area</vt:lpstr>
      <vt:lpstr>'13.9'!Print_Area</vt:lpstr>
      <vt:lpstr>'14.1'!Print_Area</vt:lpstr>
      <vt:lpstr>'14.10'!Print_Area</vt:lpstr>
      <vt:lpstr>'14.11'!Print_Area</vt:lpstr>
      <vt:lpstr>'14.2'!Print_Area</vt:lpstr>
      <vt:lpstr>'14.3'!Print_Area</vt:lpstr>
      <vt:lpstr>'14.4'!Print_Area</vt:lpstr>
      <vt:lpstr>'14.5'!Print_Area</vt:lpstr>
      <vt:lpstr>'14.6'!Print_Area</vt:lpstr>
      <vt:lpstr>'14.7'!Print_Area</vt:lpstr>
      <vt:lpstr>'14.8'!Print_Area</vt:lpstr>
      <vt:lpstr>'14.9'!Print_Area</vt:lpstr>
      <vt:lpstr>'2.1'!Print_Area</vt:lpstr>
      <vt:lpstr>'2.2'!Print_Area</vt:lpstr>
      <vt:lpstr>'2.3'!Print_Area</vt:lpstr>
      <vt:lpstr>'2.4'!Print_Area</vt:lpstr>
      <vt:lpstr>'20.1'!Print_Area</vt:lpstr>
      <vt:lpstr>'3.1'!Print_Area</vt:lpstr>
      <vt:lpstr>'3.2'!Print_Area</vt:lpstr>
      <vt:lpstr>'3.3'!Print_Area</vt:lpstr>
      <vt:lpstr>'4.1'!Print_Area</vt:lpstr>
      <vt:lpstr>'4.2'!Print_Area</vt:lpstr>
      <vt:lpstr>'4.3'!Print_Area</vt:lpstr>
      <vt:lpstr>'4.4'!Print_Area</vt:lpstr>
      <vt:lpstr>'4.5'!Print_Area</vt:lpstr>
      <vt:lpstr>'5.1'!Print_Area</vt:lpstr>
      <vt:lpstr>'5.2'!Print_Area</vt:lpstr>
      <vt:lpstr>'5.3'!Print_Area</vt:lpstr>
      <vt:lpstr>'5.4'!Print_Area</vt:lpstr>
      <vt:lpstr>'5.5'!Print_Area</vt:lpstr>
      <vt:lpstr>'6.1'!Print_Area</vt:lpstr>
      <vt:lpstr>'6.2'!Print_Area</vt:lpstr>
      <vt:lpstr>'7.1'!Print_Area</vt:lpstr>
      <vt:lpstr>'7.2'!Print_Area</vt:lpstr>
      <vt:lpstr>'7.3'!Print_Area</vt:lpstr>
      <vt:lpstr>'7.4'!Print_Area</vt:lpstr>
      <vt:lpstr>'7.5'!Print_Area</vt:lpstr>
      <vt:lpstr>'7.6'!Print_Area</vt:lpstr>
      <vt:lpstr>'8.1'!Print_Area</vt:lpstr>
      <vt:lpstr>'8.2'!Print_Area</vt:lpstr>
      <vt:lpstr>'8.3'!Print_Area</vt:lpstr>
      <vt:lpstr>'8.4'!Print_Area</vt:lpstr>
      <vt:lpstr>'8.5'!Print_Area</vt:lpstr>
      <vt:lpstr>'8.6'!Print_Area</vt:lpstr>
      <vt:lpstr>'8.7'!Print_Area</vt:lpstr>
      <vt:lpstr>'8.8'!Print_Area</vt:lpstr>
      <vt:lpstr>'8.9'!Print_Area</vt:lpstr>
      <vt:lpstr>'9.1'!Print_Area</vt:lpstr>
      <vt:lpstr>'Sch B - 13.7'!Print_Area</vt:lpstr>
      <vt:lpstr>Summary!Print_Area</vt:lpstr>
      <vt:lpstr>'1.2'!Print_Titles</vt:lpstr>
      <vt:lpstr>'1.3'!Print_Titles</vt:lpstr>
      <vt:lpstr>'1.4'!Print_Titles</vt:lpstr>
      <vt:lpstr>'1.5'!Print_Titles</vt:lpstr>
      <vt:lpstr>'1.6'!Print_Titles</vt:lpstr>
      <vt:lpstr>'1.7'!Print_Titles</vt:lpstr>
      <vt:lpstr>'10.1'!Print_Titles</vt:lpstr>
      <vt:lpstr>'11.1'!Print_Titles</vt:lpstr>
      <vt:lpstr>'11.2'!Print_Titles</vt:lpstr>
      <vt:lpstr>'11.3'!Print_Titles</vt:lpstr>
      <vt:lpstr>'11.4'!Print_Titles</vt:lpstr>
      <vt:lpstr>'11.5'!Print_Titles</vt:lpstr>
      <vt:lpstr>'11.6'!Print_Titles</vt:lpstr>
      <vt:lpstr>'11.7'!Print_Titles</vt:lpstr>
      <vt:lpstr>'11.8'!Print_Titles</vt:lpstr>
      <vt:lpstr>'11.9'!Print_Titles</vt:lpstr>
      <vt:lpstr>'12.1'!Print_Titles</vt:lpstr>
      <vt:lpstr>'12.10'!Print_Titles</vt:lpstr>
      <vt:lpstr>'12.11'!Print_Titles</vt:lpstr>
      <vt:lpstr>'12.12'!Print_Titles</vt:lpstr>
      <vt:lpstr>'12.2'!Print_Titles</vt:lpstr>
      <vt:lpstr>'12.3'!Print_Titles</vt:lpstr>
      <vt:lpstr>'12.4'!Print_Titles</vt:lpstr>
      <vt:lpstr>'12.5'!Print_Titles</vt:lpstr>
      <vt:lpstr>'12.6'!Print_Titles</vt:lpstr>
      <vt:lpstr>'12.7'!Print_Titles</vt:lpstr>
      <vt:lpstr>'12.8'!Print_Titles</vt:lpstr>
      <vt:lpstr>'12.9'!Print_Titles</vt:lpstr>
      <vt:lpstr>'13.10'!Print_Titles</vt:lpstr>
      <vt:lpstr>'13.11'!Print_Titles</vt:lpstr>
      <vt:lpstr>'13.12'!Print_Titles</vt:lpstr>
      <vt:lpstr>'13.13'!Print_Titles</vt:lpstr>
      <vt:lpstr>'13.14'!Print_Titles</vt:lpstr>
      <vt:lpstr>'13.2'!Print_Titles</vt:lpstr>
      <vt:lpstr>'13.3'!Print_Titles</vt:lpstr>
      <vt:lpstr>'13.4'!Print_Titles</vt:lpstr>
      <vt:lpstr>'13.5'!Print_Titles</vt:lpstr>
      <vt:lpstr>'13.6'!Print_Titles</vt:lpstr>
      <vt:lpstr>'13.8'!Print_Titles</vt:lpstr>
      <vt:lpstr>'13.9'!Print_Titles</vt:lpstr>
      <vt:lpstr>'14.1'!Print_Titles</vt:lpstr>
      <vt:lpstr>'14.10'!Print_Titles</vt:lpstr>
      <vt:lpstr>'14.11'!Print_Titles</vt:lpstr>
      <vt:lpstr>'14.2'!Print_Titles</vt:lpstr>
      <vt:lpstr>'14.3'!Print_Titles</vt:lpstr>
      <vt:lpstr>'14.4'!Print_Titles</vt:lpstr>
      <vt:lpstr>'14.5'!Print_Titles</vt:lpstr>
      <vt:lpstr>'14.6'!Print_Titles</vt:lpstr>
      <vt:lpstr>'14.7'!Print_Titles</vt:lpstr>
      <vt:lpstr>'14.8'!Print_Titles</vt:lpstr>
      <vt:lpstr>'14.9'!Print_Titles</vt:lpstr>
      <vt:lpstr>'2.1'!Print_Titles</vt:lpstr>
      <vt:lpstr>'2.2'!Print_Titles</vt:lpstr>
      <vt:lpstr>'2.3'!Print_Titles</vt:lpstr>
      <vt:lpstr>'2.4'!Print_Titles</vt:lpstr>
      <vt:lpstr>'20.1'!Print_Titles</vt:lpstr>
      <vt:lpstr>'3.1'!Print_Titles</vt:lpstr>
      <vt:lpstr>'3.2'!Print_Titles</vt:lpstr>
      <vt:lpstr>'3.3'!Print_Titles</vt:lpstr>
      <vt:lpstr>'4.1'!Print_Titles</vt:lpstr>
      <vt:lpstr>'4.2'!Print_Titles</vt:lpstr>
      <vt:lpstr>'4.4'!Print_Titles</vt:lpstr>
      <vt:lpstr>'4.5'!Print_Titles</vt:lpstr>
      <vt:lpstr>'5.1'!Print_Titles</vt:lpstr>
      <vt:lpstr>'5.2'!Print_Titles</vt:lpstr>
      <vt:lpstr>'5.3'!Print_Titles</vt:lpstr>
      <vt:lpstr>'5.4'!Print_Titles</vt:lpstr>
      <vt:lpstr>'5.5'!Print_Titles</vt:lpstr>
      <vt:lpstr>'6.1'!Print_Titles</vt:lpstr>
      <vt:lpstr>'6.2'!Print_Titles</vt:lpstr>
      <vt:lpstr>'7.1'!Print_Titles</vt:lpstr>
      <vt:lpstr>'7.2'!Print_Titles</vt:lpstr>
      <vt:lpstr>'7.3'!Print_Titles</vt:lpstr>
      <vt:lpstr>'7.4'!Print_Titles</vt:lpstr>
      <vt:lpstr>'7.5'!Print_Titles</vt:lpstr>
      <vt:lpstr>'7.6'!Print_Titles</vt:lpstr>
      <vt:lpstr>'8.1'!Print_Titles</vt:lpstr>
      <vt:lpstr>'8.2'!Print_Titles</vt:lpstr>
      <vt:lpstr>'8.3'!Print_Titles</vt:lpstr>
      <vt:lpstr>'8.4'!Print_Titles</vt:lpstr>
      <vt:lpstr>'8.5'!Print_Titles</vt:lpstr>
      <vt:lpstr>'8.6'!Print_Titles</vt:lpstr>
      <vt:lpstr>'8.7'!Print_Titles</vt:lpstr>
      <vt:lpstr>'8.8'!Print_Titles</vt:lpstr>
      <vt:lpstr>'8.9'!Print_Titles</vt:lpstr>
      <vt:lpstr>'9.1'!Print_Titles</vt:lpstr>
      <vt:lpstr>'Sch B - 13.7'!Print_Titles</vt:lpstr>
      <vt:lpstr>'Sch D - D1000'!Print_Titles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</dc:creator>
  <cp:lastModifiedBy>Isador Godden</cp:lastModifiedBy>
  <cp:lastPrinted>2023-06-01T12:18:26Z</cp:lastPrinted>
  <dcterms:created xsi:type="dcterms:W3CDTF">2002-11-13T13:15:02Z</dcterms:created>
  <dcterms:modified xsi:type="dcterms:W3CDTF">2023-06-01T12:51:52Z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0x010100D15AA5D796C2E24885854C77671F6804004F9799B237B5E64494677E4ADD634AD0</vt:lpwstr>
  </property>
  <property fmtid="{D5CDD505-2E9C-101B-9397-08002B2CF9AE}" pid="37" name="ZutariDocumentType">
    <vt:lpwstr/>
  </property>
  <property fmtid="{D5CDD505-2E9C-101B-9397-08002B2CF9AE}" pid="38" name="MediaServiceImageTags">
    <vt:lpwstr/>
  </property>
  <property fmtid="{D5CDD505-2E9C-101B-9397-08002B2CF9AE}" pid="39" name="ZutariDiscipline">
    <vt:lpwstr/>
  </property>
  <property fmtid="{D5CDD505-2E9C-101B-9397-08002B2CF9AE}" pid="40" name="lcf76f155ced4ddcb4097134ff3c332f">
    <vt:lpwstr/>
  </property>
</Properties>
</file>