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hlsdotacdotza-my.sharepoint.com/personal/zimasa_makhetha_nhls_ac_za/Documents/Documents/SCM/RFB018-26-27/Advert/"/>
    </mc:Choice>
  </mc:AlternateContent>
  <xr:revisionPtr revIDLastSave="38" documentId="8_{7680D1C6-FCBC-4CCE-A60C-70F9E3E0B5A9}" xr6:coauthVersionLast="47" xr6:coauthVersionMax="47" xr10:uidLastSave="{9DB9861C-FFF1-40E9-81B9-C14052CF81D1}"/>
  <bookViews>
    <workbookView xWindow="-110" yWindow="-110" windowWidth="19420" windowHeight="11500" xr2:uid="{00000000-000D-0000-FFFF-FFFF00000000}"/>
  </bookViews>
  <sheets>
    <sheet name="Proposed Pricing schedule" sheetId="6" r:id="rId1"/>
    <sheet name="Sheet2" sheetId="2" state="hidden" r:id="rId2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1" i="6" l="1"/>
  <c r="I116" i="6" s="1"/>
  <c r="I115" i="6"/>
  <c r="I114" i="6"/>
  <c r="I113" i="6"/>
  <c r="I112" i="6"/>
  <c r="I110" i="6"/>
  <c r="E101" i="6"/>
  <c r="E102" i="6" s="1"/>
  <c r="Q86" i="6"/>
  <c r="N86" i="6"/>
  <c r="K86" i="6"/>
  <c r="H86" i="6"/>
  <c r="E86" i="6"/>
  <c r="Q85" i="6"/>
  <c r="N85" i="6"/>
  <c r="K85" i="6"/>
  <c r="H85" i="6"/>
  <c r="E85" i="6"/>
  <c r="Q75" i="6"/>
  <c r="N75" i="6"/>
  <c r="K75" i="6"/>
  <c r="H75" i="6"/>
  <c r="E75" i="6"/>
  <c r="Q74" i="6"/>
  <c r="N74" i="6"/>
  <c r="K74" i="6"/>
  <c r="H74" i="6"/>
  <c r="E74" i="6"/>
  <c r="Q73" i="6"/>
  <c r="N73" i="6"/>
  <c r="K73" i="6"/>
  <c r="H73" i="6"/>
  <c r="E73" i="6"/>
  <c r="Q63" i="6"/>
  <c r="N63" i="6"/>
  <c r="K63" i="6"/>
  <c r="H63" i="6"/>
  <c r="E63" i="6"/>
  <c r="Q62" i="6"/>
  <c r="N62" i="6"/>
  <c r="K62" i="6"/>
  <c r="H62" i="6"/>
  <c r="E62" i="6"/>
  <c r="Q61" i="6"/>
  <c r="N61" i="6"/>
  <c r="K61" i="6"/>
  <c r="H61" i="6"/>
  <c r="E61" i="6"/>
  <c r="R38" i="6"/>
  <c r="Q36" i="6"/>
  <c r="N36" i="6"/>
  <c r="K36" i="6"/>
  <c r="H36" i="6"/>
  <c r="E36" i="6"/>
  <c r="R19" i="6"/>
  <c r="Q17" i="6"/>
  <c r="N17" i="6"/>
  <c r="K17" i="6"/>
  <c r="H17" i="6"/>
  <c r="E17" i="6"/>
  <c r="E103" i="6" l="1"/>
  <c r="E104" i="6" s="1"/>
  <c r="R85" i="6"/>
  <c r="R86" i="6"/>
  <c r="R75" i="6"/>
  <c r="R73" i="6"/>
  <c r="R74" i="6"/>
  <c r="R63" i="6"/>
  <c r="R62" i="6"/>
  <c r="R61" i="6"/>
  <c r="R36" i="6"/>
  <c r="R37" i="6" s="1"/>
  <c r="R39" i="6" s="1"/>
  <c r="R17" i="6"/>
  <c r="R18" i="6" s="1"/>
  <c r="R90" i="6" l="1"/>
  <c r="R91" i="6" s="1"/>
  <c r="R92" i="6" s="1"/>
  <c r="R76" i="6"/>
  <c r="R77" i="6" s="1"/>
  <c r="R78" i="6" s="1"/>
  <c r="R64" i="6"/>
  <c r="R65" i="6" s="1"/>
  <c r="T19" i="2" l="1"/>
  <c r="R19" i="2"/>
  <c r="N15" i="2"/>
  <c r="N16" i="2" s="1"/>
  <c r="R12" i="2"/>
  <c r="R14" i="2" s="1"/>
  <c r="M8" i="2"/>
  <c r="M10" i="2" s="1"/>
  <c r="N6" i="2"/>
  <c r="C28" i="2"/>
  <c r="C27" i="2"/>
  <c r="L21" i="2"/>
  <c r="J22" i="2"/>
  <c r="K22" i="2" s="1"/>
  <c r="L22" i="2" s="1"/>
  <c r="J21" i="2"/>
  <c r="K21" i="2" s="1"/>
  <c r="J20" i="2"/>
  <c r="K20" i="2" s="1"/>
  <c r="L20" i="2" s="1"/>
  <c r="J19" i="2"/>
  <c r="K19" i="2" s="1"/>
  <c r="L19" i="2" s="1"/>
  <c r="J18" i="2"/>
  <c r="K18" i="2" s="1"/>
  <c r="L18" i="2" s="1"/>
  <c r="H22" i="2"/>
  <c r="H21" i="2"/>
  <c r="H20" i="2"/>
  <c r="H19" i="2"/>
  <c r="F22" i="2"/>
  <c r="F21" i="2"/>
  <c r="F20" i="2"/>
  <c r="F19" i="2"/>
  <c r="E18" i="2"/>
  <c r="B22" i="2"/>
  <c r="B21" i="2"/>
  <c r="B20" i="2"/>
  <c r="B19" i="2"/>
  <c r="D22" i="2"/>
  <c r="D20" i="2"/>
  <c r="D21" i="2"/>
  <c r="D19" i="2"/>
  <c r="D16" i="2"/>
  <c r="E16" i="2" s="1"/>
  <c r="F16" i="2" s="1"/>
  <c r="E14" i="2"/>
  <c r="F14" i="2" s="1"/>
  <c r="G10" i="2"/>
  <c r="E9" i="2"/>
  <c r="G9" i="2" s="1"/>
  <c r="I9" i="2" s="1"/>
  <c r="C5" i="2"/>
  <c r="C24" i="2" l="1"/>
  <c r="D24" i="2" s="1"/>
  <c r="C26" i="2"/>
  <c r="D26" i="2" s="1"/>
  <c r="D27" i="2"/>
  <c r="D28" i="2"/>
  <c r="G11" i="2"/>
  <c r="I11" i="2" s="1"/>
  <c r="M11" i="2"/>
  <c r="O11" i="2" s="1"/>
  <c r="P11" i="2" s="1"/>
  <c r="E28" i="2"/>
  <c r="C25" i="2"/>
  <c r="D25" i="2" s="1"/>
  <c r="E25" i="2" s="1"/>
  <c r="E27" i="2" l="1"/>
  <c r="E26" i="2"/>
  <c r="R20" i="6"/>
  <c r="R20" i="6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<sst xmlns="http://schemas.openxmlformats.org/spreadsheetml/2006/main" count="323" uniqueCount="80">
  <si>
    <t>Year 2</t>
  </si>
  <si>
    <t>Year 3</t>
  </si>
  <si>
    <t>(VAT Excl.)</t>
  </si>
  <si>
    <t xml:space="preserve">Year 1 </t>
  </si>
  <si>
    <t>Year 4</t>
  </si>
  <si>
    <t>Year 5</t>
  </si>
  <si>
    <t>Subtotal (VAT Excl.)</t>
  </si>
  <si>
    <t>VAT (15%)</t>
  </si>
  <si>
    <t>Year 1</t>
  </si>
  <si>
    <t xml:space="preserve">Total Annual Cost </t>
  </si>
  <si>
    <t>Bidders must provide the NHLS with costing information for a 5 years’ contract duration.  The bid price quoted must be inclusive as per the scope of work.</t>
  </si>
  <si>
    <t>in</t>
  </si>
  <si>
    <t>Year 1 - 5</t>
  </si>
  <si>
    <t>Unit of measure</t>
  </si>
  <si>
    <t>Per delegate</t>
  </si>
  <si>
    <t>Each</t>
  </si>
  <si>
    <t>Estimated Quantity Year 1</t>
  </si>
  <si>
    <t>Unit Rate</t>
  </si>
  <si>
    <t xml:space="preserve">Total Cost </t>
  </si>
  <si>
    <t>Estimated Quantity Year 2</t>
  </si>
  <si>
    <t>Estimated Quantity Year 3</t>
  </si>
  <si>
    <t>Estimated Quantity Year 4</t>
  </si>
  <si>
    <t>Estimated Quantity Year 5</t>
  </si>
  <si>
    <t>Item Description</t>
  </si>
  <si>
    <t>c) Line Prices are all VAT EXCLUSIVE and TOTAL PRICE is VAT INCLUSIVE.</t>
  </si>
  <si>
    <t>e) Bidders who fail to price according to the costing template provided will be disqualified.</t>
  </si>
  <si>
    <t>b) Prices must be provided in South African Rand (R).</t>
  </si>
  <si>
    <t>a) Bidder must complete the pricing as per tables below.</t>
  </si>
  <si>
    <t>Terms and Conditions of pricing are as follows:</t>
  </si>
  <si>
    <t>d) Bidder to ensure that the Prices listed below are included on the Total Declared Price.</t>
  </si>
  <si>
    <t>Monthly</t>
  </si>
  <si>
    <t>Monthly Rate</t>
  </si>
  <si>
    <t>Monthly  Rate</t>
  </si>
  <si>
    <t>Monthly Unit Rate</t>
  </si>
  <si>
    <t>Quantity Year 3</t>
  </si>
  <si>
    <t>Quantity Year 4</t>
  </si>
  <si>
    <t>Quantity Year 5</t>
  </si>
  <si>
    <t>Quantity Year 2</t>
  </si>
  <si>
    <t>Normal Control</t>
  </si>
  <si>
    <t>Low Control</t>
  </si>
  <si>
    <t>High Control</t>
  </si>
  <si>
    <t>Quantity Year 1</t>
  </si>
  <si>
    <t>VAT</t>
  </si>
  <si>
    <t>Subtotal (VAT Incl.)</t>
  </si>
  <si>
    <t>f) NHLS is not bound by the below quantities as this contract is for procurement of the consumables on an as and when required basis.</t>
  </si>
  <si>
    <t>Automated Chemistry Analysers</t>
  </si>
  <si>
    <t>SECTION B</t>
  </si>
  <si>
    <t>SECTION C: TRAINING</t>
  </si>
  <si>
    <t>Initial Operator Training ( for 8  laboratories)</t>
  </si>
  <si>
    <t>Cost of reagents required per test</t>
  </si>
  <si>
    <t>Per test</t>
  </si>
  <si>
    <t>Reagent Description</t>
  </si>
  <si>
    <t>Pack Size</t>
  </si>
  <si>
    <t>Tests per Pack</t>
  </si>
  <si>
    <t>Unit Price</t>
  </si>
  <si>
    <t>Cost per Test</t>
  </si>
  <si>
    <t>R</t>
  </si>
  <si>
    <t>Pricing Schedule B4: Consumables (List of all consumables)</t>
  </si>
  <si>
    <t>Consumables required</t>
  </si>
  <si>
    <t>Estimated Officials Year 1</t>
  </si>
  <si>
    <t>Summary of the pricing scehdule</t>
  </si>
  <si>
    <t>Bid Amount</t>
  </si>
  <si>
    <t>Pricing Schedule A</t>
  </si>
  <si>
    <t>Analyzer Placement</t>
  </si>
  <si>
    <t>Pricing Schedule B1</t>
  </si>
  <si>
    <t>Reagents</t>
  </si>
  <si>
    <t>Pricing Schedule B2</t>
  </si>
  <si>
    <t>Quality Control Materials</t>
  </si>
  <si>
    <t>Pricing Schedule B3</t>
  </si>
  <si>
    <t>Calibrators</t>
  </si>
  <si>
    <t>Pricing Schedule B4</t>
  </si>
  <si>
    <t>Consumables</t>
  </si>
  <si>
    <t>Pricing Schedule C</t>
  </si>
  <si>
    <t>Training</t>
  </si>
  <si>
    <t>Total Bid Offer for 5 years (All inclusive)</t>
  </si>
  <si>
    <t>PRICING SCHEDULE SECTION A: Automated Chemistry Analysers</t>
  </si>
  <si>
    <r>
      <t>B1. Reagents B1 (</t>
    </r>
    <r>
      <rPr>
        <b/>
        <sz val="11"/>
        <color rgb="FFFF0000"/>
        <rFont val="Calibri"/>
        <family val="2"/>
        <scheme val="minor"/>
      </rPr>
      <t>Cost of reagents for each test</t>
    </r>
    <r>
      <rPr>
        <b/>
        <sz val="11"/>
        <color theme="1"/>
        <rFont val="Calibri"/>
        <family val="2"/>
        <scheme val="minor"/>
      </rPr>
      <t>)</t>
    </r>
  </si>
  <si>
    <t>Pricing Schedule B2: Quality Control Materials (List of all QC)</t>
  </si>
  <si>
    <t xml:space="preserve">   Pricing Schedule B3: Calibrators (List of all calibrators)</t>
  </si>
  <si>
    <t>Item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</si>
</sst>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R-1C09]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164" fontId="0" fillId="0" borderId="0" xfId="1" applyFont="1"/>
    <xf numFmtId="9" fontId="0" fillId="0" borderId="0" xfId="2" applyFont="1"/>
    <xf numFmtId="165" fontId="0" fillId="0" borderId="0" xfId="2" applyNumberFormat="1" applyFont="1"/>
    <xf numFmtId="10" fontId="0" fillId="0" borderId="0" xfId="0" applyNumberFormat="1"/>
    <xf numFmtId="0" fontId="3" fillId="0" borderId="0" xfId="0" applyFont="1"/>
    <xf numFmtId="164" fontId="2" fillId="3" borderId="6" xfId="1" applyFont="1" applyFill="1" applyBorder="1" applyAlignment="1">
      <alignment horizontal="center" vertical="center" wrapText="1"/>
    </xf>
    <xf numFmtId="164" fontId="2" fillId="5" borderId="6" xfId="1" applyFont="1" applyFill="1" applyBorder="1" applyAlignment="1">
      <alignment horizontal="center" vertical="center" wrapText="1"/>
    </xf>
    <xf numFmtId="164" fontId="2" fillId="6" borderId="6" xfId="1" applyFont="1" applyFill="1" applyBorder="1" applyAlignment="1">
      <alignment horizontal="center" vertical="center" wrapText="1"/>
    </xf>
    <xf numFmtId="164" fontId="2" fillId="7" borderId="6" xfId="1" applyFont="1" applyFill="1" applyBorder="1" applyAlignment="1">
      <alignment horizontal="center" vertical="center" wrapText="1"/>
    </xf>
    <xf numFmtId="164" fontId="2" fillId="2" borderId="7" xfId="1" applyFont="1" applyFill="1" applyBorder="1" applyAlignment="1">
      <alignment horizontal="center" vertical="center" wrapText="1"/>
    </xf>
    <xf numFmtId="164" fontId="2" fillId="3" borderId="9" xfId="1" applyFont="1" applyFill="1" applyBorder="1" applyAlignment="1">
      <alignment horizontal="center" vertical="center" wrapText="1"/>
    </xf>
    <xf numFmtId="164" fontId="2" fillId="4" borderId="9" xfId="1" applyFont="1" applyFill="1" applyBorder="1" applyAlignment="1">
      <alignment horizontal="center" vertical="center" wrapText="1"/>
    </xf>
    <xf numFmtId="164" fontId="2" fillId="5" borderId="9" xfId="1" applyFont="1" applyFill="1" applyBorder="1" applyAlignment="1">
      <alignment horizontal="center" vertical="center" wrapText="1"/>
    </xf>
    <xf numFmtId="164" fontId="2" fillId="6" borderId="9" xfId="1" applyFont="1" applyFill="1" applyBorder="1" applyAlignment="1">
      <alignment horizontal="center" vertical="center" wrapText="1"/>
    </xf>
    <xf numFmtId="164" fontId="2" fillId="7" borderId="9" xfId="1" applyFont="1" applyFill="1" applyBorder="1" applyAlignment="1">
      <alignment horizontal="center" vertical="center" wrapText="1"/>
    </xf>
    <xf numFmtId="164" fontId="2" fillId="2" borderId="10" xfId="1" applyFont="1" applyFill="1" applyBorder="1" applyAlignment="1">
      <alignment horizontal="center" vertical="center" wrapText="1"/>
    </xf>
    <xf numFmtId="164" fontId="2" fillId="7" borderId="11" xfId="1" applyFont="1" applyFill="1" applyBorder="1" applyAlignment="1">
      <alignment horizontal="center" vertical="center" wrapText="1"/>
    </xf>
    <xf numFmtId="164" fontId="2" fillId="2" borderId="12" xfId="1" applyFont="1" applyFill="1" applyBorder="1" applyAlignment="1">
      <alignment horizontal="center" vertical="center" wrapText="1"/>
    </xf>
    <xf numFmtId="164" fontId="3" fillId="3" borderId="11" xfId="1" applyFont="1" applyFill="1" applyBorder="1" applyAlignment="1">
      <alignment vertical="center" wrapText="1"/>
    </xf>
    <xf numFmtId="164" fontId="3" fillId="4" borderId="11" xfId="1" applyFont="1" applyFill="1" applyBorder="1" applyAlignment="1">
      <alignment vertical="center" wrapText="1"/>
    </xf>
    <xf numFmtId="164" fontId="3" fillId="5" borderId="11" xfId="1" applyFont="1" applyFill="1" applyBorder="1" applyAlignment="1">
      <alignment vertical="center" wrapText="1"/>
    </xf>
    <xf numFmtId="164" fontId="3" fillId="6" borderId="11" xfId="1" applyFont="1" applyFill="1" applyBorder="1" applyAlignment="1">
      <alignment vertical="center" wrapText="1"/>
    </xf>
    <xf numFmtId="164" fontId="2" fillId="2" borderId="13" xfId="1" applyFont="1" applyFill="1" applyBorder="1" applyAlignment="1">
      <alignment horizontal="center" vertical="center" wrapText="1"/>
    </xf>
    <xf numFmtId="164" fontId="2" fillId="3" borderId="11" xfId="1" applyFont="1" applyFill="1" applyBorder="1" applyAlignment="1">
      <alignment horizontal="center" vertical="center" wrapText="1"/>
    </xf>
    <xf numFmtId="164" fontId="2" fillId="4" borderId="11" xfId="1" applyFont="1" applyFill="1" applyBorder="1" applyAlignment="1">
      <alignment horizontal="center" vertical="center" wrapText="1"/>
    </xf>
    <xf numFmtId="164" fontId="2" fillId="5" borderId="11" xfId="1" applyFont="1" applyFill="1" applyBorder="1" applyAlignment="1">
      <alignment horizontal="center" vertical="center" wrapText="1"/>
    </xf>
    <xf numFmtId="164" fontId="2" fillId="6" borderId="11" xfId="1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3" fontId="3" fillId="8" borderId="20" xfId="1" applyNumberFormat="1" applyFont="1" applyFill="1" applyBorder="1" applyAlignment="1">
      <alignment horizontal="center" vertical="center" wrapText="1"/>
    </xf>
    <xf numFmtId="166" fontId="3" fillId="0" borderId="21" xfId="1" applyNumberFormat="1" applyFont="1" applyBorder="1" applyAlignment="1">
      <alignment horizontal="center" vertical="center"/>
    </xf>
    <xf numFmtId="3" fontId="3" fillId="8" borderId="9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166" fontId="7" fillId="0" borderId="9" xfId="1" applyNumberFormat="1" applyFont="1" applyBorder="1" applyAlignment="1">
      <alignment horizontal="center" vertical="center" wrapText="1"/>
    </xf>
    <xf numFmtId="0" fontId="9" fillId="0" borderId="0" xfId="0" applyFont="1"/>
    <xf numFmtId="166" fontId="7" fillId="0" borderId="9" xfId="1" applyNumberFormat="1" applyFont="1" applyBorder="1" applyAlignment="1">
      <alignment horizontal="center" vertical="center"/>
    </xf>
    <xf numFmtId="0" fontId="6" fillId="0" borderId="0" xfId="0" applyFont="1"/>
    <xf numFmtId="0" fontId="0" fillId="9" borderId="0" xfId="0" applyFill="1"/>
    <xf numFmtId="0" fontId="2" fillId="0" borderId="0" xfId="0" applyFont="1" applyAlignment="1">
      <alignment horizontal="right" vertical="center"/>
    </xf>
    <xf numFmtId="3" fontId="7" fillId="8" borderId="9" xfId="1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66" fontId="10" fillId="0" borderId="9" xfId="1" applyNumberFormat="1" applyFont="1" applyBorder="1" applyAlignment="1">
      <alignment horizontal="center" vertical="center" wrapText="1"/>
    </xf>
    <xf numFmtId="166" fontId="10" fillId="0" borderId="0" xfId="1" applyNumberFormat="1" applyFont="1" applyBorder="1" applyAlignment="1">
      <alignment horizontal="center" vertical="center" wrapText="1"/>
    </xf>
    <xf numFmtId="3" fontId="3" fillId="8" borderId="0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/>
    </xf>
    <xf numFmtId="166" fontId="7" fillId="0" borderId="0" xfId="1" applyNumberFormat="1" applyFont="1" applyBorder="1" applyAlignment="1">
      <alignment horizontal="center" vertical="center"/>
    </xf>
    <xf numFmtId="166" fontId="3" fillId="0" borderId="11" xfId="1" applyNumberFormat="1" applyFont="1" applyBorder="1" applyAlignment="1">
      <alignment horizontal="center" vertical="center"/>
    </xf>
    <xf numFmtId="0" fontId="0" fillId="0" borderId="22" xfId="0" applyBorder="1"/>
    <xf numFmtId="166" fontId="3" fillId="0" borderId="22" xfId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25" xfId="0" applyFont="1" applyBorder="1" applyAlignment="1">
      <alignment horizontal="right" vertical="center"/>
    </xf>
    <xf numFmtId="0" fontId="12" fillId="0" borderId="0" xfId="0" applyFont="1"/>
    <xf numFmtId="166" fontId="3" fillId="0" borderId="6" xfId="1" applyNumberFormat="1" applyFont="1" applyBorder="1" applyAlignment="1">
      <alignment horizontal="center" vertical="center"/>
    </xf>
    <xf numFmtId="166" fontId="3" fillId="0" borderId="14" xfId="1" applyNumberFormat="1" applyFont="1" applyBorder="1" applyAlignment="1">
      <alignment horizontal="center" vertical="center"/>
    </xf>
    <xf numFmtId="3" fontId="7" fillId="8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4" fillId="0" borderId="9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16" fillId="4" borderId="28" xfId="0" applyFont="1" applyFill="1" applyBorder="1" applyAlignment="1">
      <alignment vertical="center" wrapText="1"/>
    </xf>
    <xf numFmtId="0" fontId="16" fillId="4" borderId="29" xfId="0" applyFont="1" applyFill="1" applyBorder="1" applyAlignment="1">
      <alignment vertical="center" wrapText="1"/>
    </xf>
    <xf numFmtId="0" fontId="17" fillId="4" borderId="29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4" fontId="2" fillId="2" borderId="9" xfId="1" applyFont="1" applyFill="1" applyBorder="1" applyAlignment="1">
      <alignment horizontal="center" vertical="center" wrapText="1"/>
    </xf>
    <xf numFmtId="164" fontId="3" fillId="3" borderId="9" xfId="1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7" fillId="0" borderId="31" xfId="0" applyFont="1" applyBorder="1" applyAlignment="1">
      <alignment vertical="center" wrapText="1"/>
    </xf>
    <xf numFmtId="0" fontId="4" fillId="0" borderId="9" xfId="0" applyFont="1" applyBorder="1"/>
    <xf numFmtId="0" fontId="0" fillId="0" borderId="9" xfId="0" applyBorder="1"/>
    <xf numFmtId="166" fontId="2" fillId="0" borderId="9" xfId="1" applyNumberFormat="1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164" fontId="2" fillId="3" borderId="20" xfId="1" applyFont="1" applyFill="1" applyBorder="1" applyAlignment="1">
      <alignment horizontal="center" vertical="center" wrapText="1"/>
    </xf>
    <xf numFmtId="164" fontId="2" fillId="3" borderId="18" xfId="1" applyFont="1" applyFill="1" applyBorder="1" applyAlignment="1">
      <alignment horizontal="center" vertical="center" wrapText="1"/>
    </xf>
    <xf numFmtId="164" fontId="2" fillId="6" borderId="11" xfId="1" applyFont="1" applyFill="1" applyBorder="1" applyAlignment="1">
      <alignment horizontal="center" vertical="center" wrapText="1"/>
    </xf>
    <xf numFmtId="164" fontId="2" fillId="6" borderId="18" xfId="1" applyFont="1" applyFill="1" applyBorder="1" applyAlignment="1">
      <alignment horizontal="center" vertical="center" wrapText="1"/>
    </xf>
    <xf numFmtId="164" fontId="2" fillId="7" borderId="11" xfId="1" applyFont="1" applyFill="1" applyBorder="1" applyAlignment="1">
      <alignment horizontal="center" vertical="center" wrapText="1"/>
    </xf>
    <xf numFmtId="164" fontId="2" fillId="7" borderId="18" xfId="1" applyFont="1" applyFill="1" applyBorder="1" applyAlignment="1">
      <alignment horizontal="center" vertical="center" wrapText="1"/>
    </xf>
    <xf numFmtId="164" fontId="2" fillId="4" borderId="11" xfId="1" applyFont="1" applyFill="1" applyBorder="1" applyAlignment="1">
      <alignment horizontal="center" vertical="center" wrapText="1"/>
    </xf>
    <xf numFmtId="164" fontId="2" fillId="4" borderId="18" xfId="1" applyFont="1" applyFill="1" applyBorder="1" applyAlignment="1">
      <alignment horizontal="center" vertical="center" wrapText="1"/>
    </xf>
    <xf numFmtId="164" fontId="2" fillId="5" borderId="20" xfId="1" applyFont="1" applyFill="1" applyBorder="1" applyAlignment="1">
      <alignment horizontal="center" vertical="center" wrapText="1"/>
    </xf>
    <xf numFmtId="164" fontId="2" fillId="5" borderId="18" xfId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3" borderId="19" xfId="1" applyFont="1" applyFill="1" applyBorder="1" applyAlignment="1">
      <alignment horizontal="center" vertical="center" wrapText="1"/>
    </xf>
    <xf numFmtId="164" fontId="2" fillId="4" borderId="19" xfId="1" applyFont="1" applyFill="1" applyBorder="1" applyAlignment="1">
      <alignment horizontal="center" vertical="center" wrapText="1"/>
    </xf>
    <xf numFmtId="164" fontId="2" fillId="6" borderId="19" xfId="1" applyFont="1" applyFill="1" applyBorder="1" applyAlignment="1">
      <alignment horizontal="center" vertical="center" wrapText="1"/>
    </xf>
    <xf numFmtId="164" fontId="2" fillId="7" borderId="19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24" xfId="0" applyFont="1" applyBorder="1" applyAlignment="1">
      <alignment horizontal="right" vertical="center" indent="2"/>
    </xf>
    <xf numFmtId="0" fontId="2" fillId="0" borderId="14" xfId="0" applyFont="1" applyBorder="1" applyAlignment="1">
      <alignment horizontal="right" vertical="center" indent="2"/>
    </xf>
    <xf numFmtId="0" fontId="2" fillId="0" borderId="15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2" borderId="9" xfId="0" applyFont="1" applyFill="1" applyBorder="1" applyAlignment="1">
      <alignment vertical="center"/>
    </xf>
    <xf numFmtId="164" fontId="2" fillId="3" borderId="9" xfId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/>
    <xf numFmtId="164" fontId="2" fillId="5" borderId="19" xfId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right" vertical="center"/>
    </xf>
    <xf numFmtId="0" fontId="0" fillId="0" borderId="15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18" fillId="0" borderId="15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Y116"/>
  <sheetViews>
    <sheetView tabSelected="1" topLeftCell="A4" zoomScale="80" zoomScaleNormal="80" workbookViewId="0">
      <selection activeCell="L6" sqref="L6"/>
    </sheetView>
  </sheetViews>
  <sheetFormatPr defaultRowHeight="14.5" x14ac:dyDescent="0.35"/>
  <cols>
    <col min="1" max="1" width="30.36328125" customWidth="1"/>
    <col min="2" max="2" width="14.1796875" customWidth="1"/>
    <col min="3" max="3" width="13.1796875" customWidth="1"/>
    <col min="4" max="4" width="15" customWidth="1"/>
    <col min="5" max="5" width="16.54296875" customWidth="1"/>
    <col min="6" max="7" width="13.81640625" customWidth="1"/>
    <col min="8" max="8" width="17.453125" customWidth="1"/>
    <col min="9" max="9" width="12.54296875" customWidth="1"/>
    <col min="10" max="10" width="14.54296875" customWidth="1"/>
    <col min="11" max="11" width="14.1796875" customWidth="1"/>
    <col min="12" max="12" width="19.54296875" customWidth="1"/>
  </cols>
  <sheetData>
    <row r="1" spans="1:18" x14ac:dyDescent="0.35">
      <c r="A1" s="113" t="s">
        <v>10</v>
      </c>
      <c r="B1" s="113"/>
      <c r="C1" s="113"/>
      <c r="D1" s="113"/>
      <c r="E1" s="113"/>
      <c r="F1" s="113"/>
      <c r="G1" s="113"/>
    </row>
    <row r="2" spans="1:18" x14ac:dyDescent="0.35">
      <c r="A2" s="28" t="s">
        <v>28</v>
      </c>
      <c r="B2" s="28"/>
    </row>
    <row r="3" spans="1:18" x14ac:dyDescent="0.35">
      <c r="A3" s="114" t="s">
        <v>27</v>
      </c>
      <c r="B3" s="114"/>
      <c r="C3" s="114"/>
      <c r="D3" s="114"/>
      <c r="E3" s="28"/>
    </row>
    <row r="4" spans="1:18" x14ac:dyDescent="0.35">
      <c r="A4" t="s">
        <v>26</v>
      </c>
    </row>
    <row r="5" spans="1:18" x14ac:dyDescent="0.35">
      <c r="A5" t="s">
        <v>24</v>
      </c>
    </row>
    <row r="6" spans="1:18" x14ac:dyDescent="0.35">
      <c r="A6" s="40" t="s">
        <v>29</v>
      </c>
      <c r="B6" s="40"/>
      <c r="C6" s="40"/>
      <c r="D6" s="40"/>
    </row>
    <row r="7" spans="1:18" x14ac:dyDescent="0.35">
      <c r="A7" s="115" t="s">
        <v>25</v>
      </c>
      <c r="B7" s="115"/>
      <c r="C7" s="115"/>
      <c r="D7" s="115"/>
    </row>
    <row r="8" spans="1:18" x14ac:dyDescent="0.35">
      <c r="A8" s="39" t="s">
        <v>44</v>
      </c>
    </row>
    <row r="9" spans="1:18" x14ac:dyDescent="0.35">
      <c r="A9" s="39"/>
    </row>
    <row r="10" spans="1:18" x14ac:dyDescent="0.35">
      <c r="A10" s="39"/>
    </row>
    <row r="11" spans="1:18" x14ac:dyDescent="0.35">
      <c r="A11" s="54" t="s">
        <v>75</v>
      </c>
    </row>
    <row r="12" spans="1:18" ht="15" thickBot="1" x14ac:dyDescent="0.4">
      <c r="A12" s="54"/>
    </row>
    <row r="13" spans="1:18" ht="39" x14ac:dyDescent="0.35">
      <c r="A13" s="95" t="s">
        <v>23</v>
      </c>
      <c r="B13" s="29"/>
      <c r="C13" s="85" t="s">
        <v>41</v>
      </c>
      <c r="D13" s="6" t="s">
        <v>31</v>
      </c>
      <c r="E13" s="6" t="s">
        <v>18</v>
      </c>
      <c r="F13" s="91" t="s">
        <v>37</v>
      </c>
      <c r="G13" s="12" t="s">
        <v>32</v>
      </c>
      <c r="H13" s="12" t="s">
        <v>18</v>
      </c>
      <c r="I13" s="93" t="s">
        <v>34</v>
      </c>
      <c r="J13" s="7" t="s">
        <v>33</v>
      </c>
      <c r="K13" s="7" t="s">
        <v>18</v>
      </c>
      <c r="L13" s="87" t="s">
        <v>35</v>
      </c>
      <c r="M13" s="8" t="s">
        <v>32</v>
      </c>
      <c r="N13" s="8" t="s">
        <v>18</v>
      </c>
      <c r="O13" s="89" t="s">
        <v>36</v>
      </c>
      <c r="P13" s="9" t="s">
        <v>32</v>
      </c>
      <c r="Q13" s="9" t="s">
        <v>18</v>
      </c>
      <c r="R13" s="10" t="s">
        <v>9</v>
      </c>
    </row>
    <row r="14" spans="1:18" x14ac:dyDescent="0.35">
      <c r="A14" s="96"/>
      <c r="B14" s="30"/>
      <c r="C14" s="86"/>
      <c r="D14" s="11" t="s">
        <v>11</v>
      </c>
      <c r="E14" s="11" t="s">
        <v>3</v>
      </c>
      <c r="F14" s="92"/>
      <c r="G14" s="12" t="s">
        <v>11</v>
      </c>
      <c r="H14" s="12" t="s">
        <v>0</v>
      </c>
      <c r="I14" s="94"/>
      <c r="J14" s="13" t="s">
        <v>11</v>
      </c>
      <c r="K14" s="13" t="s">
        <v>1</v>
      </c>
      <c r="L14" s="88"/>
      <c r="M14" s="14" t="s">
        <v>11</v>
      </c>
      <c r="N14" s="14" t="s">
        <v>4</v>
      </c>
      <c r="O14" s="90"/>
      <c r="P14" s="15" t="s">
        <v>5</v>
      </c>
      <c r="Q14" s="15" t="s">
        <v>5</v>
      </c>
      <c r="R14" s="16" t="s">
        <v>12</v>
      </c>
    </row>
    <row r="15" spans="1:18" ht="26" x14ac:dyDescent="0.35">
      <c r="A15" s="96"/>
      <c r="B15" s="30" t="s">
        <v>13</v>
      </c>
      <c r="C15" s="86"/>
      <c r="D15" s="11" t="s">
        <v>8</v>
      </c>
      <c r="E15" s="11" t="s">
        <v>2</v>
      </c>
      <c r="F15" s="92"/>
      <c r="G15" s="12" t="s">
        <v>0</v>
      </c>
      <c r="H15" s="12" t="s">
        <v>2</v>
      </c>
      <c r="I15" s="94"/>
      <c r="J15" s="13" t="s">
        <v>1</v>
      </c>
      <c r="K15" s="13" t="s">
        <v>2</v>
      </c>
      <c r="L15" s="88"/>
      <c r="M15" s="14" t="s">
        <v>4</v>
      </c>
      <c r="N15" s="14" t="s">
        <v>2</v>
      </c>
      <c r="O15" s="90"/>
      <c r="P15" s="17" t="s">
        <v>11</v>
      </c>
      <c r="Q15" s="17" t="s">
        <v>2</v>
      </c>
      <c r="R15" s="18" t="s">
        <v>2</v>
      </c>
    </row>
    <row r="16" spans="1:18" ht="26.5" thickBot="1" x14ac:dyDescent="0.4">
      <c r="A16" s="97"/>
      <c r="B16" s="30"/>
      <c r="C16" s="98"/>
      <c r="D16" s="24" t="s">
        <v>2</v>
      </c>
      <c r="E16" s="19"/>
      <c r="F16" s="99"/>
      <c r="G16" s="25" t="s">
        <v>2</v>
      </c>
      <c r="H16" s="20"/>
      <c r="I16" s="116"/>
      <c r="J16" s="26" t="s">
        <v>2</v>
      </c>
      <c r="K16" s="21"/>
      <c r="L16" s="100"/>
      <c r="M16" s="27" t="s">
        <v>2</v>
      </c>
      <c r="N16" s="22"/>
      <c r="O16" s="101"/>
      <c r="P16" s="17" t="s">
        <v>2</v>
      </c>
      <c r="Q16" s="17"/>
      <c r="R16" s="23"/>
    </row>
    <row r="17" spans="1:18" x14ac:dyDescent="0.35">
      <c r="A17" s="35" t="s">
        <v>45</v>
      </c>
      <c r="B17" s="36" t="s">
        <v>30</v>
      </c>
      <c r="C17" s="31">
        <v>8</v>
      </c>
      <c r="D17" s="32"/>
      <c r="E17" s="55">
        <f>D17*12</f>
        <v>0</v>
      </c>
      <c r="F17" s="31"/>
      <c r="G17" s="32"/>
      <c r="H17" s="32">
        <f>G17*12</f>
        <v>0</v>
      </c>
      <c r="I17" s="31"/>
      <c r="J17" s="32"/>
      <c r="K17" s="32">
        <f>J17*12</f>
        <v>0</v>
      </c>
      <c r="L17" s="31"/>
      <c r="M17" s="32"/>
      <c r="N17" s="32">
        <f>M17*12</f>
        <v>0</v>
      </c>
      <c r="O17" s="31"/>
      <c r="P17" s="32"/>
      <c r="Q17" s="32">
        <f>P17*12</f>
        <v>0</v>
      </c>
      <c r="R17" s="32">
        <f>E17+H17+K17+N17+Q17</f>
        <v>0</v>
      </c>
    </row>
    <row r="18" spans="1:18" x14ac:dyDescent="0.35">
      <c r="A18" s="77" t="s">
        <v>6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117"/>
      <c r="R18" s="34">
        <f>SUM(R17:R17)</f>
        <v>0</v>
      </c>
    </row>
    <row r="19" spans="1:18" x14ac:dyDescent="0.35">
      <c r="A19" s="80" t="s">
        <v>42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1"/>
      <c r="R19" s="56">
        <f>R166*1.15</f>
        <v>0</v>
      </c>
    </row>
    <row r="20" spans="1:18" x14ac:dyDescent="0.35">
      <c r="A20" s="28"/>
      <c r="D20" s="28"/>
      <c r="Q20" s="76" t="s">
        <v>43</v>
      </c>
      <c r="R20" s="49" cm="1">
        <f t="array" aca="1" ref="R20" ca="1">A13:R20=R18+R19</f>
        <v>0</v>
      </c>
    </row>
    <row r="21" spans="1:18" x14ac:dyDescent="0.35">
      <c r="A21" s="54"/>
    </row>
    <row r="22" spans="1:18" x14ac:dyDescent="0.35">
      <c r="A22" s="54"/>
    </row>
    <row r="23" spans="1:18" hidden="1" x14ac:dyDescent="0.35">
      <c r="A23" s="54"/>
    </row>
    <row r="24" spans="1:18" hidden="1" x14ac:dyDescent="0.35">
      <c r="A24" s="54"/>
    </row>
    <row r="25" spans="1:18" hidden="1" x14ac:dyDescent="0.35">
      <c r="A25" s="54"/>
    </row>
    <row r="26" spans="1:18" hidden="1" x14ac:dyDescent="0.35">
      <c r="A26" s="54"/>
    </row>
    <row r="27" spans="1:18" hidden="1" x14ac:dyDescent="0.3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51"/>
      <c r="M27" s="5"/>
    </row>
    <row r="28" spans="1:18" x14ac:dyDescent="0.35">
      <c r="A28" s="28" t="s">
        <v>46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7"/>
      <c r="M28" s="5"/>
    </row>
    <row r="29" spans="1:18" x14ac:dyDescent="0.35">
      <c r="A29" s="28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7"/>
      <c r="M29" s="5"/>
    </row>
    <row r="30" spans="1:18" x14ac:dyDescent="0.35">
      <c r="A30" s="28" t="s">
        <v>76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7"/>
      <c r="M30" s="5"/>
    </row>
    <row r="31" spans="1:18" ht="15" thickBot="1" x14ac:dyDescent="0.4">
      <c r="A31" s="28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7"/>
      <c r="M31" s="5"/>
    </row>
    <row r="32" spans="1:18" ht="39" customHeight="1" x14ac:dyDescent="0.35">
      <c r="A32" s="82" t="s">
        <v>23</v>
      </c>
      <c r="B32" s="29"/>
      <c r="C32" s="85" t="s">
        <v>16</v>
      </c>
      <c r="D32" s="6" t="s">
        <v>17</v>
      </c>
      <c r="E32" s="6" t="s">
        <v>18</v>
      </c>
      <c r="F32" s="91" t="s">
        <v>19</v>
      </c>
      <c r="G32" s="12" t="s">
        <v>17</v>
      </c>
      <c r="H32" s="12" t="s">
        <v>18</v>
      </c>
      <c r="I32" s="93" t="s">
        <v>20</v>
      </c>
      <c r="J32" s="7" t="s">
        <v>17</v>
      </c>
      <c r="K32" s="7" t="s">
        <v>18</v>
      </c>
      <c r="L32" s="87" t="s">
        <v>21</v>
      </c>
      <c r="M32" s="8" t="s">
        <v>17</v>
      </c>
      <c r="N32" s="8" t="s">
        <v>18</v>
      </c>
      <c r="O32" s="89" t="s">
        <v>22</v>
      </c>
      <c r="P32" s="9" t="s">
        <v>17</v>
      </c>
      <c r="Q32" s="9" t="s">
        <v>18</v>
      </c>
      <c r="R32" s="67" t="s">
        <v>9</v>
      </c>
    </row>
    <row r="33" spans="1:18" x14ac:dyDescent="0.35">
      <c r="A33" s="83"/>
      <c r="B33" s="30"/>
      <c r="C33" s="86"/>
      <c r="D33" s="11" t="s">
        <v>11</v>
      </c>
      <c r="E33" s="11" t="s">
        <v>3</v>
      </c>
      <c r="F33" s="92"/>
      <c r="G33" s="12" t="s">
        <v>11</v>
      </c>
      <c r="H33" s="12" t="s">
        <v>0</v>
      </c>
      <c r="I33" s="94"/>
      <c r="J33" s="13" t="s">
        <v>11</v>
      </c>
      <c r="K33" s="13" t="s">
        <v>1</v>
      </c>
      <c r="L33" s="88"/>
      <c r="M33" s="14" t="s">
        <v>11</v>
      </c>
      <c r="N33" s="14" t="s">
        <v>4</v>
      </c>
      <c r="O33" s="90"/>
      <c r="P33" s="15" t="s">
        <v>5</v>
      </c>
      <c r="Q33" s="15" t="s">
        <v>5</v>
      </c>
      <c r="R33" s="16" t="s">
        <v>12</v>
      </c>
    </row>
    <row r="34" spans="1:18" ht="26" x14ac:dyDescent="0.35">
      <c r="A34" s="83"/>
      <c r="B34" s="30" t="s">
        <v>13</v>
      </c>
      <c r="C34" s="86"/>
      <c r="D34" s="11" t="s">
        <v>8</v>
      </c>
      <c r="E34" s="11" t="s">
        <v>2</v>
      </c>
      <c r="F34" s="92"/>
      <c r="G34" s="12" t="s">
        <v>0</v>
      </c>
      <c r="H34" s="12" t="s">
        <v>2</v>
      </c>
      <c r="I34" s="94"/>
      <c r="J34" s="13" t="s">
        <v>1</v>
      </c>
      <c r="K34" s="13" t="s">
        <v>2</v>
      </c>
      <c r="L34" s="88"/>
      <c r="M34" s="14" t="s">
        <v>4</v>
      </c>
      <c r="N34" s="14" t="s">
        <v>2</v>
      </c>
      <c r="O34" s="90"/>
      <c r="P34" s="17" t="s">
        <v>11</v>
      </c>
      <c r="Q34" s="17" t="s">
        <v>2</v>
      </c>
      <c r="R34" s="18" t="s">
        <v>2</v>
      </c>
    </row>
    <row r="35" spans="1:18" ht="26" x14ac:dyDescent="0.35">
      <c r="A35" s="84"/>
      <c r="B35" s="30"/>
      <c r="C35" s="86"/>
      <c r="D35" s="24" t="s">
        <v>2</v>
      </c>
      <c r="E35" s="19"/>
      <c r="F35" s="92"/>
      <c r="G35" s="25" t="s">
        <v>2</v>
      </c>
      <c r="H35" s="20"/>
      <c r="I35" s="94"/>
      <c r="J35" s="26" t="s">
        <v>2</v>
      </c>
      <c r="K35" s="21"/>
      <c r="L35" s="88"/>
      <c r="M35" s="27" t="s">
        <v>2</v>
      </c>
      <c r="N35" s="22"/>
      <c r="O35" s="90"/>
      <c r="P35" s="17" t="s">
        <v>2</v>
      </c>
      <c r="Q35" s="17"/>
      <c r="R35" s="18"/>
    </row>
    <row r="36" spans="1:18" x14ac:dyDescent="0.35">
      <c r="A36" s="59" t="s">
        <v>49</v>
      </c>
      <c r="B36" s="44" t="s">
        <v>50</v>
      </c>
      <c r="C36" s="60"/>
      <c r="D36" s="34"/>
      <c r="E36" s="38">
        <f>C36*D36</f>
        <v>0</v>
      </c>
      <c r="F36" s="42"/>
      <c r="G36" s="38"/>
      <c r="H36" s="38">
        <f>F36*G36</f>
        <v>0</v>
      </c>
      <c r="I36" s="42"/>
      <c r="J36" s="38"/>
      <c r="K36" s="38">
        <f>I36*J36</f>
        <v>0</v>
      </c>
      <c r="L36" s="42"/>
      <c r="M36" s="38"/>
      <c r="N36" s="34">
        <f>L36*M36</f>
        <v>0</v>
      </c>
      <c r="O36" s="42"/>
      <c r="P36" s="34"/>
      <c r="Q36" s="34">
        <f>O36*P36</f>
        <v>0</v>
      </c>
      <c r="R36" s="34">
        <f>E36+H36+K36+N36+Q36</f>
        <v>0</v>
      </c>
    </row>
    <row r="37" spans="1:18" ht="14.5" customHeight="1" x14ac:dyDescent="0.35">
      <c r="A37" s="77" t="s">
        <v>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117"/>
      <c r="R37" s="34">
        <f>SUM(R35:R36)</f>
        <v>0</v>
      </c>
    </row>
    <row r="38" spans="1:18" ht="14.5" customHeight="1" x14ac:dyDescent="0.3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53" t="s">
        <v>42</v>
      </c>
      <c r="R38" s="56">
        <f>R195*1.15</f>
        <v>0</v>
      </c>
    </row>
    <row r="39" spans="1:18" ht="14.5" customHeight="1" thickBot="1" x14ac:dyDescent="0.4">
      <c r="A39" s="79" t="s">
        <v>43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1"/>
      <c r="R39" s="34">
        <f>R37+R38</f>
        <v>0</v>
      </c>
    </row>
    <row r="40" spans="1:18" ht="14.5" customHeight="1" thickBot="1" x14ac:dyDescent="0.4">
      <c r="A40" s="61" t="s">
        <v>51</v>
      </c>
      <c r="B40" s="62" t="s">
        <v>79</v>
      </c>
      <c r="C40" s="62" t="s">
        <v>52</v>
      </c>
      <c r="D40" s="63" t="s">
        <v>53</v>
      </c>
      <c r="E40" s="62" t="s">
        <v>54</v>
      </c>
      <c r="F40" s="63" t="s">
        <v>55</v>
      </c>
      <c r="G40" s="41"/>
      <c r="H40" s="41"/>
      <c r="I40" s="41"/>
      <c r="J40" s="41"/>
      <c r="K40" s="41"/>
      <c r="L40" s="47"/>
      <c r="M40" s="5"/>
    </row>
    <row r="41" spans="1:18" ht="14.5" customHeight="1" thickBot="1" x14ac:dyDescent="0.4">
      <c r="A41" s="64"/>
      <c r="B41" s="65"/>
      <c r="C41" s="65"/>
      <c r="D41" s="65"/>
      <c r="E41" s="65" t="s">
        <v>56</v>
      </c>
      <c r="F41" s="65" t="s">
        <v>56</v>
      </c>
      <c r="G41" s="41"/>
      <c r="H41" s="41"/>
      <c r="I41" s="41"/>
      <c r="J41" s="41"/>
      <c r="K41" s="41"/>
      <c r="L41" s="47"/>
      <c r="M41" s="5"/>
    </row>
    <row r="42" spans="1:18" ht="14.5" customHeight="1" thickBot="1" x14ac:dyDescent="0.4">
      <c r="A42" s="64"/>
      <c r="B42" s="65"/>
      <c r="C42" s="65"/>
      <c r="D42" s="65"/>
      <c r="E42" s="65" t="s">
        <v>56</v>
      </c>
      <c r="F42" s="65" t="s">
        <v>56</v>
      </c>
      <c r="G42" s="41"/>
      <c r="H42" s="41"/>
      <c r="I42" s="41"/>
      <c r="J42" s="41"/>
      <c r="K42" s="41"/>
      <c r="L42" s="47"/>
      <c r="M42" s="5"/>
    </row>
    <row r="43" spans="1:18" ht="14.5" customHeight="1" thickBot="1" x14ac:dyDescent="0.4">
      <c r="A43" s="64"/>
      <c r="B43" s="65"/>
      <c r="C43" s="65"/>
      <c r="D43" s="65"/>
      <c r="E43" s="65" t="s">
        <v>56</v>
      </c>
      <c r="F43" s="65" t="s">
        <v>56</v>
      </c>
      <c r="G43" s="41"/>
      <c r="H43" s="41"/>
      <c r="I43" s="41"/>
      <c r="J43" s="41"/>
      <c r="K43" s="41"/>
      <c r="L43" s="47"/>
      <c r="M43" s="5"/>
    </row>
    <row r="44" spans="1:18" ht="14.5" customHeight="1" thickBot="1" x14ac:dyDescent="0.4">
      <c r="A44" s="64"/>
      <c r="B44" s="65"/>
      <c r="C44" s="65"/>
      <c r="D44" s="65"/>
      <c r="E44" s="65" t="s">
        <v>56</v>
      </c>
      <c r="F44" s="65" t="s">
        <v>56</v>
      </c>
      <c r="G44" s="41"/>
      <c r="H44" s="41"/>
      <c r="I44" s="41"/>
      <c r="J44" s="41"/>
      <c r="K44" s="41"/>
      <c r="L44" s="47"/>
      <c r="M44" s="5"/>
    </row>
    <row r="45" spans="1:18" ht="14.5" customHeight="1" thickBot="1" x14ac:dyDescent="0.4">
      <c r="A45" s="64"/>
      <c r="B45" s="65"/>
      <c r="C45" s="65"/>
      <c r="D45" s="65"/>
      <c r="E45" s="65" t="s">
        <v>56</v>
      </c>
      <c r="F45" s="65" t="s">
        <v>56</v>
      </c>
      <c r="G45" s="41"/>
      <c r="H45" s="41"/>
      <c r="I45" s="41"/>
      <c r="J45" s="41"/>
      <c r="K45" s="41"/>
      <c r="L45" s="47"/>
      <c r="M45" s="5"/>
    </row>
    <row r="46" spans="1:18" ht="14.5" customHeight="1" thickBot="1" x14ac:dyDescent="0.4">
      <c r="A46" s="64"/>
      <c r="B46" s="65"/>
      <c r="C46" s="65"/>
      <c r="D46" s="65"/>
      <c r="E46" s="65" t="s">
        <v>56</v>
      </c>
      <c r="F46" s="65" t="s">
        <v>56</v>
      </c>
      <c r="G46" s="41"/>
      <c r="H46" s="41"/>
      <c r="I46" s="41"/>
      <c r="J46" s="41"/>
      <c r="K46" s="41"/>
      <c r="L46" s="47"/>
      <c r="M46" s="5"/>
    </row>
    <row r="47" spans="1:18" ht="14.5" customHeight="1" thickBot="1" x14ac:dyDescent="0.4">
      <c r="A47" s="64"/>
      <c r="B47" s="65"/>
      <c r="C47" s="65"/>
      <c r="D47" s="65"/>
      <c r="E47" s="65" t="s">
        <v>56</v>
      </c>
      <c r="F47" s="65" t="s">
        <v>56</v>
      </c>
      <c r="G47" s="41"/>
      <c r="H47" s="41"/>
      <c r="I47" s="41"/>
      <c r="J47" s="41"/>
      <c r="K47" s="41"/>
      <c r="L47" s="47"/>
      <c r="M47" s="5"/>
    </row>
    <row r="48" spans="1:18" ht="14.5" customHeight="1" thickBot="1" x14ac:dyDescent="0.4">
      <c r="A48" s="64"/>
      <c r="B48" s="65"/>
      <c r="C48" s="65"/>
      <c r="D48" s="65"/>
      <c r="E48" s="65" t="s">
        <v>56</v>
      </c>
      <c r="F48" s="65" t="s">
        <v>56</v>
      </c>
      <c r="G48" s="41"/>
      <c r="H48" s="41"/>
      <c r="I48" s="41"/>
      <c r="J48" s="41"/>
      <c r="K48" s="41"/>
      <c r="L48" s="47"/>
      <c r="M48" s="5"/>
    </row>
    <row r="49" spans="1:18" ht="14.5" customHeight="1" thickBot="1" x14ac:dyDescent="0.4">
      <c r="A49" s="64"/>
      <c r="B49" s="65"/>
      <c r="C49" s="65"/>
      <c r="D49" s="65"/>
      <c r="E49" s="65" t="s">
        <v>56</v>
      </c>
      <c r="F49" s="65" t="s">
        <v>56</v>
      </c>
      <c r="G49" s="41"/>
      <c r="H49" s="41"/>
      <c r="I49" s="41"/>
      <c r="J49" s="41"/>
      <c r="K49" s="41"/>
      <c r="L49" s="47"/>
      <c r="M49" s="5"/>
    </row>
    <row r="50" spans="1:18" ht="15" thickBot="1" x14ac:dyDescent="0.4">
      <c r="A50" s="64"/>
      <c r="B50" s="65"/>
      <c r="C50" s="65"/>
      <c r="D50" s="65"/>
      <c r="E50" s="65" t="s">
        <v>56</v>
      </c>
      <c r="F50" s="65" t="s">
        <v>56</v>
      </c>
      <c r="G50" s="41"/>
      <c r="H50" s="41"/>
      <c r="I50" s="41"/>
      <c r="J50" s="41"/>
      <c r="K50" s="41"/>
      <c r="L50" s="47"/>
      <c r="M50" s="5"/>
    </row>
    <row r="51" spans="1:18" ht="15" thickBot="1" x14ac:dyDescent="0.4">
      <c r="A51" s="64"/>
      <c r="B51" s="65"/>
      <c r="C51" s="65"/>
      <c r="D51" s="65"/>
      <c r="E51" s="65" t="s">
        <v>56</v>
      </c>
      <c r="F51" s="65" t="s">
        <v>56</v>
      </c>
      <c r="G51" s="41"/>
      <c r="H51" s="41"/>
      <c r="I51" s="41"/>
      <c r="J51" s="41"/>
      <c r="K51" s="41"/>
      <c r="L51" s="47"/>
      <c r="M51" s="5"/>
    </row>
    <row r="52" spans="1:18" x14ac:dyDescent="0.35">
      <c r="A52" s="28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7"/>
      <c r="M52" s="5"/>
    </row>
    <row r="53" spans="1:18" x14ac:dyDescent="0.35">
      <c r="A53" s="28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7"/>
      <c r="M53" s="5"/>
    </row>
    <row r="54" spans="1:18" x14ac:dyDescent="0.35">
      <c r="A54" s="28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7"/>
      <c r="M54" s="5"/>
    </row>
    <row r="55" spans="1:18" x14ac:dyDescent="0.35">
      <c r="A55" s="28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7"/>
      <c r="M55" s="5"/>
    </row>
    <row r="56" spans="1:18" ht="17.5" customHeight="1" thickBot="1" x14ac:dyDescent="0.4">
      <c r="A56" s="28" t="s">
        <v>77</v>
      </c>
      <c r="F56" s="37"/>
    </row>
    <row r="57" spans="1:18" ht="17.5" customHeight="1" x14ac:dyDescent="0.35">
      <c r="A57" s="82" t="s">
        <v>23</v>
      </c>
      <c r="B57" s="29"/>
      <c r="C57" s="85" t="s">
        <v>16</v>
      </c>
      <c r="D57" s="6" t="s">
        <v>17</v>
      </c>
      <c r="E57" s="6" t="s">
        <v>18</v>
      </c>
      <c r="F57" s="91" t="s">
        <v>19</v>
      </c>
      <c r="G57" s="12" t="s">
        <v>17</v>
      </c>
      <c r="H57" s="12" t="s">
        <v>18</v>
      </c>
      <c r="I57" s="93" t="s">
        <v>20</v>
      </c>
      <c r="J57" s="7" t="s">
        <v>17</v>
      </c>
      <c r="K57" s="7" t="s">
        <v>18</v>
      </c>
      <c r="L57" s="87" t="s">
        <v>21</v>
      </c>
      <c r="M57" s="8" t="s">
        <v>17</v>
      </c>
      <c r="N57" s="8" t="s">
        <v>18</v>
      </c>
      <c r="O57" s="89" t="s">
        <v>22</v>
      </c>
      <c r="P57" s="9" t="s">
        <v>17</v>
      </c>
      <c r="Q57" s="9" t="s">
        <v>18</v>
      </c>
      <c r="R57" s="10" t="s">
        <v>9</v>
      </c>
    </row>
    <row r="58" spans="1:18" ht="17.5" customHeight="1" x14ac:dyDescent="0.35">
      <c r="A58" s="83"/>
      <c r="B58" s="30"/>
      <c r="C58" s="86"/>
      <c r="D58" s="11" t="s">
        <v>11</v>
      </c>
      <c r="E58" s="11" t="s">
        <v>3</v>
      </c>
      <c r="F58" s="92"/>
      <c r="G58" s="12" t="s">
        <v>11</v>
      </c>
      <c r="H58" s="12" t="s">
        <v>0</v>
      </c>
      <c r="I58" s="94"/>
      <c r="J58" s="13" t="s">
        <v>11</v>
      </c>
      <c r="K58" s="13" t="s">
        <v>1</v>
      </c>
      <c r="L58" s="88"/>
      <c r="M58" s="14" t="s">
        <v>11</v>
      </c>
      <c r="N58" s="14" t="s">
        <v>4</v>
      </c>
      <c r="O58" s="90"/>
      <c r="P58" s="15" t="s">
        <v>5</v>
      </c>
      <c r="Q58" s="15" t="s">
        <v>5</v>
      </c>
      <c r="R58" s="16" t="s">
        <v>12</v>
      </c>
    </row>
    <row r="59" spans="1:18" ht="17.5" customHeight="1" x14ac:dyDescent="0.35">
      <c r="A59" s="83"/>
      <c r="B59" s="30" t="s">
        <v>13</v>
      </c>
      <c r="C59" s="86"/>
      <c r="D59" s="11" t="s">
        <v>8</v>
      </c>
      <c r="E59" s="11" t="s">
        <v>2</v>
      </c>
      <c r="F59" s="92"/>
      <c r="G59" s="12" t="s">
        <v>0</v>
      </c>
      <c r="H59" s="12" t="s">
        <v>2</v>
      </c>
      <c r="I59" s="94"/>
      <c r="J59" s="13" t="s">
        <v>1</v>
      </c>
      <c r="K59" s="13" t="s">
        <v>2</v>
      </c>
      <c r="L59" s="88"/>
      <c r="M59" s="14" t="s">
        <v>4</v>
      </c>
      <c r="N59" s="14" t="s">
        <v>2</v>
      </c>
      <c r="O59" s="90"/>
      <c r="P59" s="17" t="s">
        <v>11</v>
      </c>
      <c r="Q59" s="17" t="s">
        <v>2</v>
      </c>
      <c r="R59" s="18" t="s">
        <v>2</v>
      </c>
    </row>
    <row r="60" spans="1:18" ht="17.5" customHeight="1" x14ac:dyDescent="0.35">
      <c r="A60" s="84"/>
      <c r="B60" s="30"/>
      <c r="C60" s="86"/>
      <c r="D60" s="24" t="s">
        <v>2</v>
      </c>
      <c r="E60" s="19"/>
      <c r="F60" s="92"/>
      <c r="G60" s="25" t="s">
        <v>2</v>
      </c>
      <c r="H60" s="20"/>
      <c r="I60" s="94"/>
      <c r="J60" s="26" t="s">
        <v>2</v>
      </c>
      <c r="K60" s="21"/>
      <c r="L60" s="88"/>
      <c r="M60" s="27" t="s">
        <v>2</v>
      </c>
      <c r="N60" s="22"/>
      <c r="O60" s="90"/>
      <c r="P60" s="17" t="s">
        <v>2</v>
      </c>
      <c r="Q60" s="17"/>
      <c r="R60" s="18"/>
    </row>
    <row r="61" spans="1:18" ht="17.5" customHeight="1" x14ac:dyDescent="0.35">
      <c r="A61" s="43" t="s">
        <v>38</v>
      </c>
      <c r="B61" s="44" t="s">
        <v>15</v>
      </c>
      <c r="C61" s="42"/>
      <c r="D61" s="34"/>
      <c r="E61" s="38">
        <f>C61*D61</f>
        <v>0</v>
      </c>
      <c r="F61" s="42"/>
      <c r="G61" s="38"/>
      <c r="H61" s="38">
        <f>F61*G61</f>
        <v>0</v>
      </c>
      <c r="I61" s="42"/>
      <c r="J61" s="38"/>
      <c r="K61" s="38">
        <f>I61*J61</f>
        <v>0</v>
      </c>
      <c r="L61" s="42"/>
      <c r="M61" s="38"/>
      <c r="N61" s="34">
        <f>L61*M61</f>
        <v>0</v>
      </c>
      <c r="O61" s="42"/>
      <c r="P61" s="34"/>
      <c r="Q61" s="34">
        <f>O61*P61</f>
        <v>0</v>
      </c>
      <c r="R61" s="34">
        <f>E61+H61+K61+N61+Q61</f>
        <v>0</v>
      </c>
    </row>
    <row r="62" spans="1:18" ht="17.5" customHeight="1" x14ac:dyDescent="0.35">
      <c r="A62" s="43" t="s">
        <v>39</v>
      </c>
      <c r="B62" s="44" t="s">
        <v>15</v>
      </c>
      <c r="C62" s="42"/>
      <c r="D62" s="34"/>
      <c r="E62" s="38">
        <f t="shared" ref="E62:E63" si="0">C62*D62</f>
        <v>0</v>
      </c>
      <c r="F62" s="42"/>
      <c r="G62" s="38"/>
      <c r="H62" s="38">
        <f t="shared" ref="H62:H63" si="1">F62*G62</f>
        <v>0</v>
      </c>
      <c r="I62" s="42"/>
      <c r="J62" s="38"/>
      <c r="K62" s="38">
        <f t="shared" ref="K62:K63" si="2">I62*J62</f>
        <v>0</v>
      </c>
      <c r="L62" s="42"/>
      <c r="M62" s="38"/>
      <c r="N62" s="34">
        <f t="shared" ref="N62:N63" si="3">L62*M62</f>
        <v>0</v>
      </c>
      <c r="O62" s="42"/>
      <c r="P62" s="34"/>
      <c r="Q62" s="34">
        <f t="shared" ref="Q62:Q63" si="4">O62*P62</f>
        <v>0</v>
      </c>
      <c r="R62" s="34">
        <f t="shared" ref="R62:R63" si="5">E62+H62+K62+N62+Q62</f>
        <v>0</v>
      </c>
    </row>
    <row r="63" spans="1:18" x14ac:dyDescent="0.35">
      <c r="A63" s="43" t="s">
        <v>40</v>
      </c>
      <c r="B63" s="44" t="s">
        <v>15</v>
      </c>
      <c r="C63" s="33"/>
      <c r="D63" s="34"/>
      <c r="E63" s="38">
        <f t="shared" si="0"/>
        <v>0</v>
      </c>
      <c r="F63" s="33"/>
      <c r="G63" s="34"/>
      <c r="H63" s="38">
        <f t="shared" si="1"/>
        <v>0</v>
      </c>
      <c r="I63" s="33"/>
      <c r="J63" s="34"/>
      <c r="K63" s="38">
        <f t="shared" si="2"/>
        <v>0</v>
      </c>
      <c r="L63" s="33"/>
      <c r="M63" s="34"/>
      <c r="N63" s="34">
        <f t="shared" si="3"/>
        <v>0</v>
      </c>
      <c r="O63" s="33"/>
      <c r="P63" s="34"/>
      <c r="Q63" s="34">
        <f t="shared" si="4"/>
        <v>0</v>
      </c>
      <c r="R63" s="34">
        <f t="shared" si="5"/>
        <v>0</v>
      </c>
    </row>
    <row r="64" spans="1:18" x14ac:dyDescent="0.35">
      <c r="A64" s="77" t="s">
        <v>6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34">
        <f>SUM(R61:R63)</f>
        <v>0</v>
      </c>
    </row>
    <row r="65" spans="1:18" x14ac:dyDescent="0.3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53" t="s">
        <v>42</v>
      </c>
      <c r="R65" s="34">
        <f>R64*1.15</f>
        <v>0</v>
      </c>
    </row>
    <row r="66" spans="1:18" x14ac:dyDescent="0.3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7"/>
    </row>
    <row r="67" spans="1:18" x14ac:dyDescent="0.35">
      <c r="A67" s="75" t="s">
        <v>78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7"/>
    </row>
    <row r="68" spans="1:18" ht="15" thickBot="1" x14ac:dyDescent="0.4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7"/>
    </row>
    <row r="69" spans="1:18" ht="39" customHeight="1" x14ac:dyDescent="0.35">
      <c r="A69" s="82" t="s">
        <v>23</v>
      </c>
      <c r="B69" s="29"/>
      <c r="C69" s="85" t="s">
        <v>16</v>
      </c>
      <c r="D69" s="6" t="s">
        <v>17</v>
      </c>
      <c r="E69" s="6" t="s">
        <v>18</v>
      </c>
      <c r="F69" s="91" t="s">
        <v>19</v>
      </c>
      <c r="G69" s="12" t="s">
        <v>17</v>
      </c>
      <c r="H69" s="12" t="s">
        <v>18</v>
      </c>
      <c r="I69" s="93" t="s">
        <v>20</v>
      </c>
      <c r="J69" s="7" t="s">
        <v>17</v>
      </c>
      <c r="K69" s="7" t="s">
        <v>18</v>
      </c>
      <c r="L69" s="87" t="s">
        <v>21</v>
      </c>
      <c r="M69" s="8" t="s">
        <v>17</v>
      </c>
      <c r="N69" s="8" t="s">
        <v>18</v>
      </c>
      <c r="O69" s="89" t="s">
        <v>22</v>
      </c>
      <c r="P69" s="9" t="s">
        <v>17</v>
      </c>
      <c r="Q69" s="9" t="s">
        <v>18</v>
      </c>
      <c r="R69" s="10" t="s">
        <v>9</v>
      </c>
    </row>
    <row r="70" spans="1:18" x14ac:dyDescent="0.35">
      <c r="A70" s="83"/>
      <c r="B70" s="30"/>
      <c r="C70" s="86"/>
      <c r="D70" s="11" t="s">
        <v>11</v>
      </c>
      <c r="E70" s="11" t="s">
        <v>3</v>
      </c>
      <c r="F70" s="92"/>
      <c r="G70" s="12" t="s">
        <v>11</v>
      </c>
      <c r="H70" s="12" t="s">
        <v>0</v>
      </c>
      <c r="I70" s="94"/>
      <c r="J70" s="13" t="s">
        <v>11</v>
      </c>
      <c r="K70" s="13" t="s">
        <v>1</v>
      </c>
      <c r="L70" s="88"/>
      <c r="M70" s="14" t="s">
        <v>11</v>
      </c>
      <c r="N70" s="14" t="s">
        <v>4</v>
      </c>
      <c r="O70" s="90"/>
      <c r="P70" s="15" t="s">
        <v>5</v>
      </c>
      <c r="Q70" s="15" t="s">
        <v>5</v>
      </c>
      <c r="R70" s="16" t="s">
        <v>12</v>
      </c>
    </row>
    <row r="71" spans="1:18" ht="26.5" customHeight="1" x14ac:dyDescent="0.35">
      <c r="A71" s="83"/>
      <c r="B71" s="30" t="s">
        <v>13</v>
      </c>
      <c r="C71" s="86"/>
      <c r="D71" s="11" t="s">
        <v>8</v>
      </c>
      <c r="E71" s="11" t="s">
        <v>2</v>
      </c>
      <c r="F71" s="92"/>
      <c r="G71" s="12" t="s">
        <v>0</v>
      </c>
      <c r="H71" s="12" t="s">
        <v>2</v>
      </c>
      <c r="I71" s="94"/>
      <c r="J71" s="13" t="s">
        <v>1</v>
      </c>
      <c r="K71" s="13" t="s">
        <v>2</v>
      </c>
      <c r="L71" s="88"/>
      <c r="M71" s="14" t="s">
        <v>4</v>
      </c>
      <c r="N71" s="14" t="s">
        <v>2</v>
      </c>
      <c r="O71" s="90"/>
      <c r="P71" s="17" t="s">
        <v>11</v>
      </c>
      <c r="Q71" s="17" t="s">
        <v>2</v>
      </c>
      <c r="R71" s="18" t="s">
        <v>2</v>
      </c>
    </row>
    <row r="72" spans="1:18" ht="26" x14ac:dyDescent="0.35">
      <c r="A72" s="84"/>
      <c r="B72" s="30"/>
      <c r="C72" s="86"/>
      <c r="D72" s="24" t="s">
        <v>2</v>
      </c>
      <c r="E72" s="19"/>
      <c r="F72" s="92"/>
      <c r="G72" s="25" t="s">
        <v>2</v>
      </c>
      <c r="H72" s="20"/>
      <c r="I72" s="94"/>
      <c r="J72" s="26" t="s">
        <v>2</v>
      </c>
      <c r="K72" s="21"/>
      <c r="L72" s="88"/>
      <c r="M72" s="27" t="s">
        <v>2</v>
      </c>
      <c r="N72" s="22"/>
      <c r="O72" s="90"/>
      <c r="P72" s="17" t="s">
        <v>2</v>
      </c>
      <c r="Q72" s="17"/>
      <c r="R72" s="18"/>
    </row>
    <row r="73" spans="1:18" x14ac:dyDescent="0.35">
      <c r="A73" s="43"/>
      <c r="B73" s="44" t="s">
        <v>15</v>
      </c>
      <c r="C73" s="42"/>
      <c r="D73" s="34"/>
      <c r="E73" s="38">
        <f>C73*D73</f>
        <v>0</v>
      </c>
      <c r="F73" s="42"/>
      <c r="G73" s="38"/>
      <c r="H73" s="38">
        <f>F73*G73</f>
        <v>0</v>
      </c>
      <c r="I73" s="42"/>
      <c r="J73" s="38"/>
      <c r="K73" s="38">
        <f>I73*J73</f>
        <v>0</v>
      </c>
      <c r="L73" s="42"/>
      <c r="M73" s="38"/>
      <c r="N73" s="34">
        <f>L73*M73</f>
        <v>0</v>
      </c>
      <c r="O73" s="42"/>
      <c r="P73" s="34"/>
      <c r="Q73" s="34">
        <f>O73*P73</f>
        <v>0</v>
      </c>
      <c r="R73" s="34">
        <f>E73+H73+K73+N73+Q73</f>
        <v>0</v>
      </c>
    </row>
    <row r="74" spans="1:18" x14ac:dyDescent="0.35">
      <c r="A74" s="43"/>
      <c r="B74" s="44" t="s">
        <v>15</v>
      </c>
      <c r="C74" s="42"/>
      <c r="D74" s="34"/>
      <c r="E74" s="38">
        <f t="shared" ref="E74:E75" si="6">C74*D74</f>
        <v>0</v>
      </c>
      <c r="F74" s="42"/>
      <c r="G74" s="38"/>
      <c r="H74" s="38">
        <f t="shared" ref="H74:H75" si="7">F74*G74</f>
        <v>0</v>
      </c>
      <c r="I74" s="42"/>
      <c r="J74" s="38"/>
      <c r="K74" s="38">
        <f t="shared" ref="K74:K75" si="8">I74*J74</f>
        <v>0</v>
      </c>
      <c r="L74" s="42"/>
      <c r="M74" s="38"/>
      <c r="N74" s="34">
        <f t="shared" ref="N74:N75" si="9">L74*M74</f>
        <v>0</v>
      </c>
      <c r="O74" s="42"/>
      <c r="P74" s="34"/>
      <c r="Q74" s="34">
        <f t="shared" ref="Q74:Q75" si="10">O74*P74</f>
        <v>0</v>
      </c>
      <c r="R74" s="34">
        <f t="shared" ref="R74:R75" si="11">E74+H74+K74+N74+Q74</f>
        <v>0</v>
      </c>
    </row>
    <row r="75" spans="1:18" x14ac:dyDescent="0.35">
      <c r="A75" s="43"/>
      <c r="B75" s="44" t="s">
        <v>15</v>
      </c>
      <c r="C75" s="33"/>
      <c r="D75" s="34"/>
      <c r="E75" s="38">
        <f t="shared" si="6"/>
        <v>0</v>
      </c>
      <c r="F75" s="33"/>
      <c r="G75" s="34"/>
      <c r="H75" s="38">
        <f t="shared" si="7"/>
        <v>0</v>
      </c>
      <c r="I75" s="33"/>
      <c r="J75" s="34"/>
      <c r="K75" s="38">
        <f t="shared" si="8"/>
        <v>0</v>
      </c>
      <c r="L75" s="33"/>
      <c r="M75" s="34"/>
      <c r="N75" s="34">
        <f t="shared" si="9"/>
        <v>0</v>
      </c>
      <c r="O75" s="33"/>
      <c r="P75" s="34"/>
      <c r="Q75" s="34">
        <f t="shared" si="10"/>
        <v>0</v>
      </c>
      <c r="R75" s="34">
        <f t="shared" si="11"/>
        <v>0</v>
      </c>
    </row>
    <row r="76" spans="1:18" x14ac:dyDescent="0.35">
      <c r="A76" s="77" t="s">
        <v>6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34">
        <f>SUM(R73:R75)</f>
        <v>0</v>
      </c>
    </row>
    <row r="77" spans="1:18" x14ac:dyDescent="0.3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53" t="s">
        <v>42</v>
      </c>
      <c r="R77" s="34">
        <f>R76*0.15</f>
        <v>0</v>
      </c>
    </row>
    <row r="78" spans="1:18" x14ac:dyDescent="0.35">
      <c r="A78" s="79" t="s">
        <v>43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1"/>
      <c r="R78" s="34">
        <f>R76+R77</f>
        <v>0</v>
      </c>
    </row>
    <row r="79" spans="1:18" x14ac:dyDescent="0.35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7"/>
    </row>
    <row r="80" spans="1:18" ht="15" thickBot="1" x14ac:dyDescent="0.4">
      <c r="A80" s="75" t="s">
        <v>57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7"/>
    </row>
    <row r="81" spans="1:25" ht="39" customHeight="1" x14ac:dyDescent="0.35">
      <c r="A81" s="82" t="s">
        <v>23</v>
      </c>
      <c r="B81" s="29"/>
      <c r="C81" s="85" t="s">
        <v>16</v>
      </c>
      <c r="D81" s="6" t="s">
        <v>17</v>
      </c>
      <c r="E81" s="6" t="s">
        <v>18</v>
      </c>
      <c r="F81" s="91" t="s">
        <v>19</v>
      </c>
      <c r="G81" s="12" t="s">
        <v>17</v>
      </c>
      <c r="H81" s="12" t="s">
        <v>18</v>
      </c>
      <c r="I81" s="93" t="s">
        <v>20</v>
      </c>
      <c r="J81" s="7" t="s">
        <v>17</v>
      </c>
      <c r="K81" s="7" t="s">
        <v>18</v>
      </c>
      <c r="L81" s="87" t="s">
        <v>21</v>
      </c>
      <c r="M81" s="8" t="s">
        <v>17</v>
      </c>
      <c r="N81" s="8" t="s">
        <v>18</v>
      </c>
      <c r="O81" s="89" t="s">
        <v>22</v>
      </c>
      <c r="P81" s="9" t="s">
        <v>17</v>
      </c>
      <c r="Q81" s="9" t="s">
        <v>18</v>
      </c>
      <c r="R81" s="10" t="s">
        <v>9</v>
      </c>
    </row>
    <row r="82" spans="1:25" x14ac:dyDescent="0.35">
      <c r="A82" s="83"/>
      <c r="B82" s="30"/>
      <c r="C82" s="86"/>
      <c r="D82" s="11" t="s">
        <v>11</v>
      </c>
      <c r="E82" s="11" t="s">
        <v>3</v>
      </c>
      <c r="F82" s="92"/>
      <c r="G82" s="12" t="s">
        <v>11</v>
      </c>
      <c r="H82" s="12" t="s">
        <v>0</v>
      </c>
      <c r="I82" s="94"/>
      <c r="J82" s="13" t="s">
        <v>11</v>
      </c>
      <c r="K82" s="13" t="s">
        <v>1</v>
      </c>
      <c r="L82" s="88"/>
      <c r="M82" s="14" t="s">
        <v>11</v>
      </c>
      <c r="N82" s="14" t="s">
        <v>4</v>
      </c>
      <c r="O82" s="90"/>
      <c r="P82" s="15" t="s">
        <v>5</v>
      </c>
      <c r="Q82" s="15" t="s">
        <v>5</v>
      </c>
      <c r="R82" s="16" t="s">
        <v>12</v>
      </c>
    </row>
    <row r="83" spans="1:25" ht="26" x14ac:dyDescent="0.35">
      <c r="A83" s="83"/>
      <c r="B83" s="30" t="s">
        <v>13</v>
      </c>
      <c r="C83" s="86"/>
      <c r="D83" s="11" t="s">
        <v>8</v>
      </c>
      <c r="E83" s="11" t="s">
        <v>2</v>
      </c>
      <c r="F83" s="92"/>
      <c r="G83" s="12" t="s">
        <v>0</v>
      </c>
      <c r="H83" s="12" t="s">
        <v>2</v>
      </c>
      <c r="I83" s="94"/>
      <c r="J83" s="13" t="s">
        <v>1</v>
      </c>
      <c r="K83" s="13" t="s">
        <v>2</v>
      </c>
      <c r="L83" s="88"/>
      <c r="M83" s="14" t="s">
        <v>4</v>
      </c>
      <c r="N83" s="14" t="s">
        <v>2</v>
      </c>
      <c r="O83" s="90"/>
      <c r="P83" s="17" t="s">
        <v>11</v>
      </c>
      <c r="Q83" s="17" t="s">
        <v>2</v>
      </c>
      <c r="R83" s="18" t="s">
        <v>2</v>
      </c>
    </row>
    <row r="84" spans="1:25" ht="26" x14ac:dyDescent="0.35">
      <c r="A84" s="84"/>
      <c r="B84" s="30"/>
      <c r="C84" s="86"/>
      <c r="D84" s="24" t="s">
        <v>2</v>
      </c>
      <c r="E84" s="19"/>
      <c r="F84" s="92"/>
      <c r="G84" s="25" t="s">
        <v>2</v>
      </c>
      <c r="H84" s="20"/>
      <c r="I84" s="94"/>
      <c r="J84" s="26" t="s">
        <v>2</v>
      </c>
      <c r="K84" s="21"/>
      <c r="L84" s="88"/>
      <c r="M84" s="27" t="s">
        <v>2</v>
      </c>
      <c r="N84" s="22"/>
      <c r="O84" s="90"/>
      <c r="P84" s="17" t="s">
        <v>2</v>
      </c>
      <c r="Q84" s="17"/>
      <c r="R84" s="18"/>
    </row>
    <row r="85" spans="1:25" x14ac:dyDescent="0.35">
      <c r="A85" s="59" t="s">
        <v>58</v>
      </c>
      <c r="B85" s="44" t="s">
        <v>50</v>
      </c>
      <c r="C85" s="42"/>
      <c r="D85" s="34"/>
      <c r="E85" s="38">
        <f>C85*D85</f>
        <v>0</v>
      </c>
      <c r="F85" s="42"/>
      <c r="G85" s="38"/>
      <c r="H85" s="38">
        <f>F85*G85</f>
        <v>0</v>
      </c>
      <c r="I85" s="42"/>
      <c r="J85" s="38"/>
      <c r="K85" s="38">
        <f>I85*J85</f>
        <v>0</v>
      </c>
      <c r="L85" s="42"/>
      <c r="M85" s="38"/>
      <c r="N85" s="34">
        <f>L85*M85</f>
        <v>0</v>
      </c>
      <c r="O85" s="42"/>
      <c r="P85" s="34"/>
      <c r="Q85" s="34">
        <f>O85*P85</f>
        <v>0</v>
      </c>
      <c r="R85" s="34">
        <f>E85+H85+K85+N85+Q85</f>
        <v>0</v>
      </c>
    </row>
    <row r="86" spans="1:25" x14ac:dyDescent="0.35">
      <c r="A86" s="43"/>
      <c r="B86" s="44"/>
      <c r="C86" s="42"/>
      <c r="D86" s="34"/>
      <c r="E86" s="38">
        <f t="shared" ref="E86" si="12">C86*D86</f>
        <v>0</v>
      </c>
      <c r="F86" s="42"/>
      <c r="G86" s="38"/>
      <c r="H86" s="38">
        <f t="shared" ref="H86" si="13">F86*G86</f>
        <v>0</v>
      </c>
      <c r="I86" s="42"/>
      <c r="J86" s="38"/>
      <c r="K86" s="38">
        <f t="shared" ref="K86" si="14">I86*J86</f>
        <v>0</v>
      </c>
      <c r="L86" s="42"/>
      <c r="M86" s="38"/>
      <c r="N86" s="34">
        <f t="shared" ref="N86" si="15">L86*M86</f>
        <v>0</v>
      </c>
      <c r="O86" s="42"/>
      <c r="P86" s="34"/>
      <c r="Q86" s="34">
        <f t="shared" ref="Q86" si="16">O86*P86</f>
        <v>0</v>
      </c>
      <c r="R86" s="34">
        <f t="shared" ref="R86" si="17">E86+H86+K86+N86+Q86</f>
        <v>0</v>
      </c>
    </row>
    <row r="87" spans="1:25" x14ac:dyDescent="0.35">
      <c r="A87" s="43"/>
      <c r="B87" s="44"/>
      <c r="C87" s="42"/>
      <c r="D87" s="34"/>
      <c r="E87" s="38"/>
      <c r="F87" s="42"/>
      <c r="G87" s="38"/>
      <c r="H87" s="38"/>
      <c r="I87" s="42"/>
      <c r="J87" s="38"/>
      <c r="K87" s="38"/>
      <c r="L87" s="42"/>
      <c r="M87" s="38"/>
      <c r="N87" s="34"/>
      <c r="O87" s="42"/>
      <c r="P87" s="34"/>
      <c r="Q87" s="34"/>
      <c r="R87" s="34"/>
    </row>
    <row r="88" spans="1:25" x14ac:dyDescent="0.35">
      <c r="A88" s="43"/>
      <c r="B88" s="44"/>
      <c r="C88" s="42"/>
      <c r="D88" s="34"/>
      <c r="E88" s="38"/>
      <c r="F88" s="42"/>
      <c r="G88" s="38"/>
      <c r="H88" s="38"/>
      <c r="I88" s="42"/>
      <c r="J88" s="38"/>
      <c r="K88" s="38"/>
      <c r="L88" s="42"/>
      <c r="M88" s="38"/>
      <c r="N88" s="34"/>
      <c r="O88" s="42"/>
      <c r="P88" s="34"/>
      <c r="Q88" s="34"/>
      <c r="R88" s="34"/>
    </row>
    <row r="89" spans="1:25" x14ac:dyDescent="0.35">
      <c r="A89" s="43"/>
      <c r="B89" s="44"/>
      <c r="C89" s="33"/>
      <c r="D89" s="34"/>
      <c r="E89" s="38"/>
      <c r="F89" s="33"/>
      <c r="G89" s="34"/>
      <c r="H89" s="38"/>
      <c r="I89" s="33"/>
      <c r="J89" s="34"/>
      <c r="K89" s="38"/>
      <c r="L89" s="33"/>
      <c r="M89" s="34"/>
      <c r="N89" s="34"/>
      <c r="O89" s="33"/>
      <c r="P89" s="34"/>
      <c r="Q89" s="34"/>
      <c r="R89" s="34"/>
    </row>
    <row r="90" spans="1:25" x14ac:dyDescent="0.35">
      <c r="A90" s="77" t="s">
        <v>6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34">
        <f>SUM(R85:R89)</f>
        <v>0</v>
      </c>
    </row>
    <row r="91" spans="1:25" x14ac:dyDescent="0.35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53" t="s">
        <v>42</v>
      </c>
      <c r="R91" s="34">
        <f>R90*0.15</f>
        <v>0</v>
      </c>
    </row>
    <row r="92" spans="1:25" x14ac:dyDescent="0.35">
      <c r="A92" s="79" t="s">
        <v>43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1"/>
      <c r="R92" s="34">
        <f>R90+R91</f>
        <v>0</v>
      </c>
    </row>
    <row r="93" spans="1:25" s="50" customFormat="1" x14ac:dyDescent="0.35">
      <c r="A93" s="66"/>
      <c r="B93" s="45"/>
      <c r="C93" s="57"/>
      <c r="D93" s="47"/>
      <c r="E93" s="48"/>
      <c r="F93" s="57"/>
      <c r="G93" s="48"/>
      <c r="H93" s="47"/>
      <c r="I93" s="57"/>
      <c r="J93" s="47"/>
      <c r="K93" s="47"/>
      <c r="L93" s="47"/>
      <c r="M93" s="5"/>
      <c r="N93"/>
      <c r="O93"/>
      <c r="P93"/>
      <c r="Q93"/>
      <c r="R93"/>
      <c r="S93"/>
      <c r="T93"/>
      <c r="U93"/>
      <c r="V93"/>
      <c r="W93"/>
      <c r="X93"/>
      <c r="Y93"/>
    </row>
    <row r="94" spans="1:25" x14ac:dyDescent="0.35">
      <c r="A94" s="66"/>
      <c r="B94" s="45"/>
      <c r="C94" s="57"/>
      <c r="D94" s="47"/>
      <c r="E94" s="48"/>
      <c r="F94" s="57"/>
      <c r="G94" s="48"/>
      <c r="H94" s="47"/>
      <c r="I94" s="57"/>
      <c r="J94" s="47"/>
      <c r="K94" s="47"/>
      <c r="L94" s="47"/>
      <c r="M94" s="5"/>
    </row>
    <row r="95" spans="1:25" x14ac:dyDescent="0.35">
      <c r="A95" s="52" t="s">
        <v>47</v>
      </c>
      <c r="B95" s="45"/>
      <c r="C95" s="46"/>
      <c r="D95" s="47"/>
      <c r="G95" s="47"/>
      <c r="H95" s="47"/>
      <c r="I95" s="46"/>
      <c r="J95" s="47"/>
      <c r="K95" s="47"/>
      <c r="L95" s="47"/>
      <c r="M95" s="5"/>
    </row>
    <row r="96" spans="1:25" x14ac:dyDescent="0.35">
      <c r="A96" s="52"/>
      <c r="B96" s="45"/>
      <c r="C96" s="46"/>
      <c r="D96" s="47"/>
      <c r="G96" s="47"/>
      <c r="H96" s="47"/>
      <c r="I96" s="46"/>
      <c r="J96" s="47"/>
      <c r="K96" s="47"/>
      <c r="L96" s="47"/>
      <c r="M96" s="5"/>
    </row>
    <row r="97" spans="1:13" ht="14.5" customHeight="1" x14ac:dyDescent="0.35">
      <c r="A97" s="108" t="s">
        <v>23</v>
      </c>
      <c r="B97" s="69"/>
      <c r="C97" s="109" t="s">
        <v>59</v>
      </c>
      <c r="D97" s="11" t="s">
        <v>17</v>
      </c>
      <c r="E97" s="11" t="s">
        <v>18</v>
      </c>
      <c r="G97" s="47"/>
      <c r="H97" s="47"/>
      <c r="I97" s="46"/>
      <c r="J97" s="47"/>
      <c r="K97" s="47"/>
      <c r="L97" s="47"/>
      <c r="M97" s="5"/>
    </row>
    <row r="98" spans="1:13" ht="14.5" customHeight="1" x14ac:dyDescent="0.35">
      <c r="A98" s="108"/>
      <c r="B98" s="70"/>
      <c r="C98" s="109"/>
      <c r="D98" s="11"/>
      <c r="E98" s="11"/>
      <c r="G98" s="47"/>
      <c r="H98" s="47"/>
      <c r="I98" s="46"/>
      <c r="J98" s="47"/>
      <c r="K98" s="47"/>
      <c r="L98" s="47"/>
      <c r="M98" s="5"/>
    </row>
    <row r="99" spans="1:13" ht="14.5" customHeight="1" x14ac:dyDescent="0.35">
      <c r="A99" s="108"/>
      <c r="B99" s="70" t="s">
        <v>13</v>
      </c>
      <c r="C99" s="109"/>
      <c r="D99" s="11"/>
      <c r="E99" s="11"/>
      <c r="G99" s="47"/>
      <c r="H99" s="47"/>
      <c r="I99" s="46"/>
      <c r="J99" s="47"/>
      <c r="K99" s="47"/>
      <c r="L99" s="47"/>
      <c r="M99" s="5"/>
    </row>
    <row r="100" spans="1:13" ht="14.5" customHeight="1" x14ac:dyDescent="0.35">
      <c r="A100" s="108"/>
      <c r="B100" s="70"/>
      <c r="C100" s="109"/>
      <c r="D100" s="24" t="s">
        <v>2</v>
      </c>
      <c r="E100" s="68"/>
      <c r="G100" s="47"/>
      <c r="H100" s="47"/>
      <c r="I100" s="46"/>
      <c r="J100" s="47"/>
      <c r="K100" s="47"/>
      <c r="L100" s="47"/>
      <c r="M100" s="5"/>
    </row>
    <row r="101" spans="1:13" ht="26" customHeight="1" x14ac:dyDescent="0.35">
      <c r="A101" s="71" t="s">
        <v>48</v>
      </c>
      <c r="B101" s="44" t="s">
        <v>14</v>
      </c>
      <c r="C101" s="42">
        <v>40</v>
      </c>
      <c r="D101" s="38"/>
      <c r="E101" s="38">
        <f>C101*D101</f>
        <v>0</v>
      </c>
      <c r="G101" s="47"/>
      <c r="H101" s="47"/>
      <c r="I101" s="46"/>
      <c r="J101" s="47"/>
      <c r="K101" s="47"/>
      <c r="L101" s="47"/>
      <c r="M101" s="5"/>
    </row>
    <row r="102" spans="1:13" ht="14.5" customHeight="1" x14ac:dyDescent="0.35">
      <c r="A102" s="103" t="s">
        <v>6</v>
      </c>
      <c r="B102" s="103"/>
      <c r="C102" s="103"/>
      <c r="D102" s="104"/>
      <c r="E102" s="34">
        <f>SUM(E101)</f>
        <v>0</v>
      </c>
      <c r="G102" s="47"/>
      <c r="H102" s="47"/>
      <c r="I102" s="46"/>
      <c r="J102" s="47"/>
      <c r="K102" s="47"/>
      <c r="L102" s="47"/>
      <c r="M102" s="5"/>
    </row>
    <row r="103" spans="1:13" x14ac:dyDescent="0.35">
      <c r="A103" s="105" t="s">
        <v>7</v>
      </c>
      <c r="B103" s="106"/>
      <c r="C103" s="106"/>
      <c r="D103" s="107"/>
      <c r="E103" s="34">
        <f>E102*0.15</f>
        <v>0</v>
      </c>
      <c r="G103" s="47"/>
      <c r="H103" s="47"/>
      <c r="I103" s="46"/>
      <c r="J103" s="47"/>
      <c r="K103" s="47"/>
      <c r="L103" s="47"/>
      <c r="M103" s="5"/>
    </row>
    <row r="104" spans="1:13" ht="19.5" customHeight="1" x14ac:dyDescent="0.35">
      <c r="A104" s="110" t="s">
        <v>43</v>
      </c>
      <c r="B104" s="111"/>
      <c r="C104" s="111"/>
      <c r="D104" s="112"/>
      <c r="E104" s="34">
        <f>E102+E103</f>
        <v>0</v>
      </c>
      <c r="G104" s="58"/>
      <c r="H104" s="47"/>
    </row>
    <row r="105" spans="1:13" ht="19.5" customHeight="1" x14ac:dyDescent="0.35">
      <c r="A105" s="41"/>
      <c r="B105" s="41"/>
      <c r="C105" s="41"/>
      <c r="D105" s="41"/>
      <c r="G105" s="58"/>
      <c r="H105" s="47"/>
    </row>
    <row r="107" spans="1:13" x14ac:dyDescent="0.35">
      <c r="A107" s="102"/>
      <c r="B107" s="102"/>
      <c r="C107" s="102"/>
      <c r="D107" s="102"/>
    </row>
    <row r="109" spans="1:13" x14ac:dyDescent="0.35">
      <c r="A109" s="124" t="s">
        <v>60</v>
      </c>
      <c r="B109" s="124"/>
      <c r="C109" s="124"/>
      <c r="D109" s="124"/>
      <c r="E109" s="124"/>
      <c r="F109" s="124"/>
      <c r="G109" s="124"/>
      <c r="H109" s="124"/>
      <c r="I109" s="72" t="s">
        <v>61</v>
      </c>
    </row>
    <row r="110" spans="1:13" ht="28.75" customHeight="1" x14ac:dyDescent="0.35">
      <c r="A110" s="73" t="s">
        <v>62</v>
      </c>
      <c r="B110" s="125" t="s">
        <v>63</v>
      </c>
      <c r="C110" s="125"/>
      <c r="D110" s="125"/>
      <c r="E110" s="125"/>
      <c r="F110" s="125"/>
      <c r="G110" s="125"/>
      <c r="H110" s="125"/>
      <c r="I110" s="34">
        <f>R103</f>
        <v>0</v>
      </c>
    </row>
    <row r="111" spans="1:13" ht="17" customHeight="1" x14ac:dyDescent="0.35">
      <c r="A111" s="73" t="s">
        <v>64</v>
      </c>
      <c r="B111" s="126" t="s">
        <v>65</v>
      </c>
      <c r="C111" s="126"/>
      <c r="D111" s="126"/>
      <c r="E111" s="126"/>
      <c r="F111" s="126"/>
      <c r="G111" s="126"/>
      <c r="H111" s="126"/>
      <c r="I111" s="34">
        <f>R39</f>
        <v>0</v>
      </c>
    </row>
    <row r="112" spans="1:13" ht="20.5" customHeight="1" x14ac:dyDescent="0.35">
      <c r="A112" s="73" t="s">
        <v>66</v>
      </c>
      <c r="B112" s="118" t="s">
        <v>67</v>
      </c>
      <c r="C112" s="119"/>
      <c r="D112" s="119"/>
      <c r="E112" s="119"/>
      <c r="F112" s="119"/>
      <c r="G112" s="119"/>
      <c r="H112" s="120"/>
      <c r="I112" s="34">
        <f t="shared" ref="I112:I114" si="18">R104</f>
        <v>0</v>
      </c>
    </row>
    <row r="113" spans="1:9" ht="16.5" customHeight="1" x14ac:dyDescent="0.35">
      <c r="A113" s="73" t="s">
        <v>68</v>
      </c>
      <c r="B113" s="118" t="s">
        <v>69</v>
      </c>
      <c r="C113" s="119"/>
      <c r="D113" s="119"/>
      <c r="E113" s="119"/>
      <c r="F113" s="119"/>
      <c r="G113" s="119"/>
      <c r="H113" s="120"/>
      <c r="I113" s="34">
        <f t="shared" si="18"/>
        <v>0</v>
      </c>
    </row>
    <row r="114" spans="1:9" ht="17.5" customHeight="1" x14ac:dyDescent="0.35">
      <c r="A114" s="73" t="s">
        <v>70</v>
      </c>
      <c r="B114" s="118" t="s">
        <v>71</v>
      </c>
      <c r="C114" s="119"/>
      <c r="D114" s="119"/>
      <c r="E114" s="119"/>
      <c r="F114" s="119"/>
      <c r="G114" s="119"/>
      <c r="H114" s="120"/>
      <c r="I114" s="34">
        <f t="shared" si="18"/>
        <v>0</v>
      </c>
    </row>
    <row r="115" spans="1:9" x14ac:dyDescent="0.35">
      <c r="A115" s="73" t="s">
        <v>72</v>
      </c>
      <c r="B115" s="121" t="s">
        <v>73</v>
      </c>
      <c r="C115" s="122"/>
      <c r="D115" s="122"/>
      <c r="E115" s="122"/>
      <c r="F115" s="122"/>
      <c r="G115" s="122"/>
      <c r="H115" s="123"/>
      <c r="I115" s="34">
        <f>R108</f>
        <v>0</v>
      </c>
    </row>
    <row r="116" spans="1:9" x14ac:dyDescent="0.35">
      <c r="A116" s="102" t="s">
        <v>74</v>
      </c>
      <c r="B116" s="102"/>
      <c r="C116" s="102"/>
      <c r="D116" s="102"/>
      <c r="E116" s="102"/>
      <c r="F116" s="102"/>
      <c r="G116" s="102"/>
      <c r="H116" s="102"/>
      <c r="I116" s="74">
        <f>SUM(I110:I115)</f>
        <v>0</v>
      </c>
    </row>
  </sheetData>
  <mergeCells count="56">
    <mergeCell ref="B114:H114"/>
    <mergeCell ref="B115:H115"/>
    <mergeCell ref="A116:H116"/>
    <mergeCell ref="A109:H109"/>
    <mergeCell ref="B110:H110"/>
    <mergeCell ref="B111:H111"/>
    <mergeCell ref="B112:H112"/>
    <mergeCell ref="B113:H113"/>
    <mergeCell ref="A1:G1"/>
    <mergeCell ref="A3:D3"/>
    <mergeCell ref="A7:D7"/>
    <mergeCell ref="I13:I16"/>
    <mergeCell ref="A57:A60"/>
    <mergeCell ref="C57:C60"/>
    <mergeCell ref="I57:I60"/>
    <mergeCell ref="F57:F60"/>
    <mergeCell ref="A37:Q37"/>
    <mergeCell ref="A39:Q39"/>
    <mergeCell ref="A18:Q18"/>
    <mergeCell ref="A19:Q19"/>
    <mergeCell ref="A32:A35"/>
    <mergeCell ref="C32:C35"/>
    <mergeCell ref="F32:F35"/>
    <mergeCell ref="I32:I35"/>
    <mergeCell ref="O81:O84"/>
    <mergeCell ref="A107:D107"/>
    <mergeCell ref="A102:D102"/>
    <mergeCell ref="A103:D103"/>
    <mergeCell ref="A97:A100"/>
    <mergeCell ref="C97:C100"/>
    <mergeCell ref="A104:D104"/>
    <mergeCell ref="A90:Q90"/>
    <mergeCell ref="A92:Q92"/>
    <mergeCell ref="L32:L35"/>
    <mergeCell ref="O32:O35"/>
    <mergeCell ref="A13:A16"/>
    <mergeCell ref="C13:C16"/>
    <mergeCell ref="F13:F16"/>
    <mergeCell ref="L13:L16"/>
    <mergeCell ref="O13:O16"/>
    <mergeCell ref="A76:Q76"/>
    <mergeCell ref="A78:Q78"/>
    <mergeCell ref="A81:A84"/>
    <mergeCell ref="C81:C84"/>
    <mergeCell ref="L57:L60"/>
    <mergeCell ref="O57:O60"/>
    <mergeCell ref="A64:Q64"/>
    <mergeCell ref="A69:A72"/>
    <mergeCell ref="C69:C72"/>
    <mergeCell ref="F69:F72"/>
    <mergeCell ref="I69:I72"/>
    <mergeCell ref="L69:L72"/>
    <mergeCell ref="O69:O72"/>
    <mergeCell ref="F81:F84"/>
    <mergeCell ref="I81:I84"/>
    <mergeCell ref="L81:L8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28"/>
  <sheetViews>
    <sheetView topLeftCell="C1" workbookViewId="0">
      <selection activeCell="F19" sqref="F19"/>
    </sheetView>
  </sheetViews>
  <sheetFormatPr defaultRowHeight="14.5" x14ac:dyDescent="0.35"/>
  <sheetData>
    <row r="5" spans="1:18" x14ac:dyDescent="0.35">
      <c r="A5">
        <v>974513</v>
      </c>
      <c r="B5">
        <v>81209</v>
      </c>
      <c r="C5">
        <f>+B5*12</f>
        <v>974508</v>
      </c>
    </row>
    <row r="6" spans="1:18" x14ac:dyDescent="0.35">
      <c r="E6">
        <v>17.690000000000001</v>
      </c>
      <c r="L6">
        <v>90.94</v>
      </c>
      <c r="M6">
        <v>938</v>
      </c>
      <c r="N6">
        <f>+M6*L6</f>
        <v>85301.72</v>
      </c>
    </row>
    <row r="7" spans="1:18" x14ac:dyDescent="0.35">
      <c r="E7">
        <v>10.88</v>
      </c>
      <c r="M7">
        <v>12</v>
      </c>
    </row>
    <row r="8" spans="1:18" x14ac:dyDescent="0.35">
      <c r="E8">
        <v>62.37</v>
      </c>
      <c r="M8">
        <f>+M6*M7</f>
        <v>11256</v>
      </c>
    </row>
    <row r="9" spans="1:18" x14ac:dyDescent="0.35">
      <c r="E9">
        <f>SUM(E6:E8)</f>
        <v>90.94</v>
      </c>
      <c r="F9">
        <v>938</v>
      </c>
      <c r="G9">
        <f>+F9*E9</f>
        <v>85301.72</v>
      </c>
      <c r="H9">
        <v>12</v>
      </c>
      <c r="I9">
        <f>+G9*H9</f>
        <v>1023620.64</v>
      </c>
      <c r="M9">
        <v>5</v>
      </c>
    </row>
    <row r="10" spans="1:18" x14ac:dyDescent="0.35">
      <c r="G10">
        <f>+B5</f>
        <v>81209</v>
      </c>
      <c r="M10">
        <f>+M8*M9</f>
        <v>56280</v>
      </c>
    </row>
    <row r="11" spans="1:18" x14ac:dyDescent="0.35">
      <c r="G11">
        <f>+G10-G9</f>
        <v>-4092.7200000000012</v>
      </c>
      <c r="H11">
        <v>12</v>
      </c>
      <c r="I11">
        <f>+G11*H11</f>
        <v>-49112.640000000014</v>
      </c>
      <c r="M11">
        <f>+M10*E9</f>
        <v>5118103.2</v>
      </c>
      <c r="N11">
        <v>5122360</v>
      </c>
      <c r="O11">
        <f>+N11-M11</f>
        <v>4256.7999999998137</v>
      </c>
      <c r="P11">
        <f>+O11/N11</f>
        <v>8.3102320024360128E-4</v>
      </c>
    </row>
    <row r="12" spans="1:18" x14ac:dyDescent="0.35">
      <c r="R12">
        <f>4092*2.5%</f>
        <v>102.30000000000001</v>
      </c>
    </row>
    <row r="13" spans="1:18" x14ac:dyDescent="0.35">
      <c r="N13">
        <v>938</v>
      </c>
      <c r="R13">
        <v>4092</v>
      </c>
    </row>
    <row r="14" spans="1:18" x14ac:dyDescent="0.35">
      <c r="C14">
        <v>974513</v>
      </c>
      <c r="D14">
        <v>998876</v>
      </c>
      <c r="E14">
        <f>+D14-C14</f>
        <v>24363</v>
      </c>
      <c r="F14" s="1">
        <f>+E14/C14</f>
        <v>2.5000179576875833E-2</v>
      </c>
      <c r="N14">
        <v>60</v>
      </c>
      <c r="R14">
        <f>+R13+R12</f>
        <v>4194.3</v>
      </c>
    </row>
    <row r="15" spans="1:18" x14ac:dyDescent="0.35">
      <c r="N15">
        <f>+N14*N13</f>
        <v>56280</v>
      </c>
      <c r="O15">
        <v>56330</v>
      </c>
    </row>
    <row r="16" spans="1:18" x14ac:dyDescent="0.35">
      <c r="C16">
        <v>1023848</v>
      </c>
      <c r="D16">
        <f>+D14</f>
        <v>998876</v>
      </c>
      <c r="E16">
        <f>+D16-C16</f>
        <v>-24972</v>
      </c>
      <c r="F16" s="1">
        <f>+E16/C16</f>
        <v>-2.4390339190973661E-2</v>
      </c>
      <c r="N16">
        <f>+N15-O15</f>
        <v>-50</v>
      </c>
    </row>
    <row r="17" spans="2:20" x14ac:dyDescent="0.35">
      <c r="K17" s="4">
        <v>2.5000000000000001E-2</v>
      </c>
    </row>
    <row r="18" spans="2:20" x14ac:dyDescent="0.35">
      <c r="C18">
        <v>974513</v>
      </c>
      <c r="E18">
        <f>+C18</f>
        <v>974513</v>
      </c>
      <c r="G18">
        <v>81209</v>
      </c>
      <c r="J18">
        <f>+G18</f>
        <v>81209</v>
      </c>
      <c r="K18">
        <f>+J18*$K$17</f>
        <v>2030.2250000000001</v>
      </c>
      <c r="L18">
        <f>+K18+J18</f>
        <v>83239.225000000006</v>
      </c>
    </row>
    <row r="19" spans="2:20" x14ac:dyDescent="0.35">
      <c r="B19" s="2">
        <f>+C18/C19-1</f>
        <v>-2.4390414826264695E-2</v>
      </c>
      <c r="C19">
        <v>998876</v>
      </c>
      <c r="D19">
        <f>+C19/C18</f>
        <v>1.0250001795768757</v>
      </c>
      <c r="F19" s="2">
        <f>+G18/G19-1</f>
        <v>-2.4399327246516056E-2</v>
      </c>
      <c r="G19">
        <v>83240</v>
      </c>
      <c r="H19" s="3">
        <f>+G19/G18</f>
        <v>1.025009543277223</v>
      </c>
      <c r="J19">
        <f>+G19</f>
        <v>83240</v>
      </c>
      <c r="K19">
        <f>+J19*$K$17</f>
        <v>2081</v>
      </c>
      <c r="L19">
        <f>+K19+J19</f>
        <v>85321</v>
      </c>
      <c r="P19">
        <v>938</v>
      </c>
      <c r="Q19">
        <v>12</v>
      </c>
      <c r="R19">
        <f>+Q19*P19</f>
        <v>11256</v>
      </c>
      <c r="S19">
        <v>5</v>
      </c>
      <c r="T19">
        <f>+R19*S19</f>
        <v>56280</v>
      </c>
    </row>
    <row r="20" spans="2:20" x14ac:dyDescent="0.35">
      <c r="B20" s="2">
        <f>+C19/C20-1</f>
        <v>-2.4390339190973664E-2</v>
      </c>
      <c r="C20">
        <v>1023848</v>
      </c>
      <c r="D20">
        <f>+C20/C19</f>
        <v>1.0250001001125264</v>
      </c>
      <c r="F20" s="2">
        <f>+G19/G20-1</f>
        <v>-2.4390243902439046E-2</v>
      </c>
      <c r="G20">
        <v>85321</v>
      </c>
      <c r="H20" s="3">
        <f>+G20/G19</f>
        <v>1.0249999999999999</v>
      </c>
      <c r="J20">
        <f>+G20</f>
        <v>85321</v>
      </c>
      <c r="K20">
        <f>+J20*$K$17</f>
        <v>2133.0250000000001</v>
      </c>
      <c r="L20">
        <f>+K20+J20</f>
        <v>87454.024999999994</v>
      </c>
    </row>
    <row r="21" spans="2:20" x14ac:dyDescent="0.35">
      <c r="B21" s="2">
        <f>+C20/C21-1</f>
        <v>-2.4390057973555535E-2</v>
      </c>
      <c r="C21">
        <v>1049444</v>
      </c>
      <c r="D21">
        <f>+C21/C20</f>
        <v>1.024999804658504</v>
      </c>
      <c r="F21" s="2">
        <f>+G20/G21-1</f>
        <v>-2.4389965010176762E-2</v>
      </c>
      <c r="G21">
        <v>87454</v>
      </c>
      <c r="H21" s="3">
        <f>+G21/G20</f>
        <v>1.0249997069889007</v>
      </c>
      <c r="J21">
        <f>+G21</f>
        <v>87454</v>
      </c>
      <c r="K21">
        <f>+J21*$K$17</f>
        <v>2186.35</v>
      </c>
      <c r="L21">
        <f>+K21+J21</f>
        <v>89640.35</v>
      </c>
    </row>
    <row r="22" spans="2:20" x14ac:dyDescent="0.35">
      <c r="B22" s="2">
        <f>+C21/C22-1</f>
        <v>-2.4390153205414267E-2</v>
      </c>
      <c r="C22">
        <v>1075680</v>
      </c>
      <c r="D22">
        <f>+C22/C21</f>
        <v>1.0249999047114473</v>
      </c>
      <c r="F22" s="2">
        <f>+G21/G22-1</f>
        <v>-2.4386434627398534E-2</v>
      </c>
      <c r="G22">
        <v>89640</v>
      </c>
      <c r="H22" s="3">
        <f>+G22/G21</f>
        <v>1.0249959978960368</v>
      </c>
      <c r="J22">
        <f>+G22</f>
        <v>89640</v>
      </c>
      <c r="K22">
        <f>+J22*$K$17</f>
        <v>2241</v>
      </c>
      <c r="L22">
        <f>+K22+J22</f>
        <v>91881</v>
      </c>
    </row>
    <row r="23" spans="2:20" x14ac:dyDescent="0.35">
      <c r="H23" s="2"/>
    </row>
    <row r="24" spans="2:20" x14ac:dyDescent="0.35">
      <c r="C24">
        <f>+J18</f>
        <v>81209</v>
      </c>
      <c r="D24">
        <f>+C24/$E$9</f>
        <v>892.99538157026609</v>
      </c>
    </row>
    <row r="25" spans="2:20" x14ac:dyDescent="0.35">
      <c r="C25">
        <f>+J19</f>
        <v>83240</v>
      </c>
      <c r="D25">
        <f>+C25/$E$9</f>
        <v>915.32878821200791</v>
      </c>
      <c r="E25">
        <f>+D25/D24</f>
        <v>1.025009543277223</v>
      </c>
    </row>
    <row r="26" spans="2:20" x14ac:dyDescent="0.35">
      <c r="C26">
        <f>+J20</f>
        <v>85321</v>
      </c>
      <c r="D26">
        <f>+C26/$E$9</f>
        <v>938.21200791730814</v>
      </c>
      <c r="E26">
        <f>+D26/D25</f>
        <v>1.0250000000000001</v>
      </c>
    </row>
    <row r="27" spans="2:20" x14ac:dyDescent="0.35">
      <c r="C27">
        <f>+J21</f>
        <v>87454</v>
      </c>
      <c r="D27">
        <f>+C27/$E$9</f>
        <v>961.66703320870909</v>
      </c>
      <c r="E27">
        <f>+D27/D26</f>
        <v>1.0249997069889007</v>
      </c>
    </row>
    <row r="28" spans="2:20" x14ac:dyDescent="0.35">
      <c r="C28">
        <f>+J22</f>
        <v>89640</v>
      </c>
      <c r="D28">
        <f>+C28/$E$9</f>
        <v>985.70486034748183</v>
      </c>
      <c r="E28">
        <f>+D28/D27</f>
        <v>1.0249959978960368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31c2c7-b55d-42be-ae52-0a331f3382cf}" enabled="0" method="" siteId="{8931c2c7-b55d-42be-ae52-0a331f3382c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Pricing schedule</vt:lpstr>
      <vt:lpstr>Sheet2</vt:lpstr>
    </vt:vector>
  </TitlesOfParts>
  <Company>National Health Laboratory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Hira</dc:creator>
  <cp:lastModifiedBy>Zimasa.Makhetha</cp:lastModifiedBy>
  <cp:lastPrinted>2020-10-19T10:16:19Z</cp:lastPrinted>
  <dcterms:created xsi:type="dcterms:W3CDTF">2019-08-22T09:41:13Z</dcterms:created>
  <dcterms:modified xsi:type="dcterms:W3CDTF">2026-08-17T08:46:49Z</dcterms:modified>
</cp:coreProperties>
</file>