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Netshim\Desktop\"/>
    </mc:Choice>
  </mc:AlternateContent>
  <xr:revisionPtr revIDLastSave="0" documentId="8_{1675680F-6546-4243-AC4D-E19E2EBB218E}" xr6:coauthVersionLast="47" xr6:coauthVersionMax="47" xr10:uidLastSave="{00000000-0000-0000-0000-000000000000}"/>
  <bookViews>
    <workbookView xWindow="-120" yWindow="-120" windowWidth="20730" windowHeight="11040" firstSheet="2" activeTab="5" xr2:uid="{B5878AE6-EFD8-4411-BA13-7E28240937C2}"/>
  </bookViews>
  <sheets>
    <sheet name="Read Me" sheetId="2" r:id="rId1"/>
    <sheet name="Tender Cover Sheet" sheetId="3" r:id="rId2"/>
    <sheet name="5.1.0 Preamble" sheetId="4" r:id="rId3"/>
    <sheet name="5.1.1 Pricing Table 1-3" sheetId="14" r:id="rId4"/>
    <sheet name="5.1.2 CPA Formulae" sheetId="15" r:id="rId5"/>
    <sheet name="5.1.3 Summary" sheetId="6" r:id="rId6"/>
  </sheets>
  <externalReferences>
    <externalReference r:id="rId7"/>
    <externalReference r:id="rId8"/>
    <externalReference r:id="rId9"/>
  </externalReferences>
  <definedNames>
    <definedName name="a" localSheetId="0">#REF!</definedName>
    <definedName name="a">#REF!</definedName>
    <definedName name="Area_Print" localSheetId="0">#REF!</definedName>
    <definedName name="Area_Print">#REF!</definedName>
    <definedName name="b" localSheetId="0">#REF!</definedName>
    <definedName name="b">#REF!</definedName>
    <definedName name="copy" localSheetId="0">#REF!</definedName>
    <definedName name="copy">#REF!</definedName>
    <definedName name="d" localSheetId="0">#REF!</definedName>
    <definedName name="d">#REF!</definedName>
    <definedName name="Data" localSheetId="0">#REF!</definedName>
    <definedName name="Data">#REF!</definedName>
    <definedName name="Data_Daywork" localSheetId="0">#REF!</definedName>
    <definedName name="Data_Daywork">#REF!</definedName>
    <definedName name="Data_Opt_Bill5" localSheetId="0">#REF!</definedName>
    <definedName name="Data_Opt_Bill5">#REF!</definedName>
    <definedName name="e" localSheetId="0">#REF!</definedName>
    <definedName name="e">#REF!</definedName>
    <definedName name="_xlnm.Print_Area" localSheetId="4">'5.1.2 CPA Formulae'!$A$1:$BO$156</definedName>
    <definedName name="_xlnm.Print_Area" localSheetId="5">'5.1.3 Summary'!$A$1:$F$19</definedName>
    <definedName name="Sort_Data" localSheetId="0">#REF!</definedName>
    <definedName name="Sort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12" i="6"/>
  <c r="C11" i="6"/>
  <c r="C10" i="6"/>
  <c r="B12" i="6"/>
  <c r="B11" i="6"/>
  <c r="B10" i="6"/>
  <c r="H99" i="14"/>
  <c r="I99" i="14"/>
  <c r="G99" i="14"/>
  <c r="H131" i="14"/>
  <c r="I131" i="14"/>
  <c r="G131" i="14"/>
  <c r="U129" i="14"/>
  <c r="U128" i="14"/>
  <c r="U127" i="14"/>
  <c r="U124" i="14"/>
  <c r="U123" i="14"/>
  <c r="U122" i="14"/>
  <c r="U119" i="14"/>
  <c r="U118" i="14"/>
  <c r="U117" i="14"/>
  <c r="U114" i="14"/>
  <c r="U113" i="14"/>
  <c r="U112" i="14"/>
  <c r="U109" i="14"/>
  <c r="U108" i="14"/>
  <c r="U107" i="14"/>
  <c r="U104" i="14"/>
  <c r="U103" i="14"/>
  <c r="U102" i="14"/>
  <c r="U97" i="14"/>
  <c r="U96" i="14"/>
  <c r="U95" i="14"/>
  <c r="U94" i="14"/>
  <c r="U93" i="14"/>
  <c r="U90" i="14"/>
  <c r="U89" i="14"/>
  <c r="U88" i="14"/>
  <c r="U87" i="14"/>
  <c r="U86" i="14"/>
  <c r="U83" i="14"/>
  <c r="U82" i="14"/>
  <c r="U81" i="14"/>
  <c r="U80" i="14"/>
  <c r="U79" i="14"/>
  <c r="U76" i="14"/>
  <c r="U75" i="14"/>
  <c r="U74" i="14"/>
  <c r="U73" i="14"/>
  <c r="U72" i="14"/>
  <c r="U69" i="14"/>
  <c r="U68" i="14"/>
  <c r="U67" i="14"/>
  <c r="U66" i="14"/>
  <c r="U65" i="14"/>
  <c r="U62" i="14"/>
  <c r="U61" i="14"/>
  <c r="U60" i="14"/>
  <c r="U59" i="14"/>
  <c r="U58" i="14"/>
  <c r="U52" i="14"/>
  <c r="U51" i="14"/>
  <c r="U50" i="14"/>
  <c r="U49" i="14"/>
  <c r="U46" i="14"/>
  <c r="U45" i="14"/>
  <c r="U44" i="14"/>
  <c r="U43" i="14"/>
  <c r="U40" i="14"/>
  <c r="U39" i="14"/>
  <c r="U38" i="14"/>
  <c r="U37" i="14"/>
  <c r="U34" i="14"/>
  <c r="U33" i="14"/>
  <c r="U32" i="14"/>
  <c r="U31" i="14"/>
  <c r="U28" i="14"/>
  <c r="U27" i="14"/>
  <c r="U26" i="14"/>
  <c r="U25" i="14"/>
  <c r="U19" i="14"/>
  <c r="G93" i="14"/>
  <c r="G129" i="14"/>
  <c r="G128" i="14"/>
  <c r="G127" i="14"/>
  <c r="H127" i="14" s="1"/>
  <c r="G124" i="14"/>
  <c r="H124" i="14" s="1"/>
  <c r="I124" i="14" s="1"/>
  <c r="G123" i="14"/>
  <c r="H123" i="14" s="1"/>
  <c r="G122" i="14"/>
  <c r="G119" i="14"/>
  <c r="H119" i="14" s="1"/>
  <c r="I119" i="14" s="1"/>
  <c r="G118" i="14"/>
  <c r="G117" i="14"/>
  <c r="G114" i="14"/>
  <c r="G113" i="14"/>
  <c r="G112" i="14"/>
  <c r="G109" i="14"/>
  <c r="G108" i="14"/>
  <c r="G107" i="14"/>
  <c r="G103" i="14"/>
  <c r="G104" i="14"/>
  <c r="G102" i="14"/>
  <c r="H128" i="14"/>
  <c r="I128" i="14" s="1"/>
  <c r="G52" i="14"/>
  <c r="G51" i="14"/>
  <c r="G50" i="14"/>
  <c r="G49" i="14"/>
  <c r="G46" i="14"/>
  <c r="G45" i="14"/>
  <c r="G44" i="14"/>
  <c r="G43" i="14"/>
  <c r="G40" i="14"/>
  <c r="G39" i="14"/>
  <c r="H39" i="14" s="1"/>
  <c r="G38" i="14"/>
  <c r="G37" i="14"/>
  <c r="G34" i="14"/>
  <c r="G33" i="14"/>
  <c r="H33" i="14" s="1"/>
  <c r="G32" i="14"/>
  <c r="G31" i="14"/>
  <c r="G28" i="14"/>
  <c r="G27" i="14"/>
  <c r="G26" i="14"/>
  <c r="H26" i="14" s="1"/>
  <c r="G25" i="14"/>
  <c r="H25" i="14" s="1"/>
  <c r="I25" i="14" s="1"/>
  <c r="G97" i="14"/>
  <c r="G96" i="14"/>
  <c r="H96" i="14" s="1"/>
  <c r="I96" i="14" s="1"/>
  <c r="G95" i="14"/>
  <c r="G94" i="14"/>
  <c r="H93" i="14"/>
  <c r="I93" i="14" s="1"/>
  <c r="G90" i="14"/>
  <c r="G89" i="14"/>
  <c r="G88" i="14"/>
  <c r="H88" i="14" s="1"/>
  <c r="G87" i="14"/>
  <c r="G86" i="14"/>
  <c r="G83" i="14"/>
  <c r="H83" i="14" s="1"/>
  <c r="I83" i="14" s="1"/>
  <c r="G82" i="14"/>
  <c r="H82" i="14" s="1"/>
  <c r="G81" i="14"/>
  <c r="H81" i="14" s="1"/>
  <c r="G80" i="14"/>
  <c r="H80" i="14" s="1"/>
  <c r="I80" i="14" s="1"/>
  <c r="G79" i="14"/>
  <c r="H79" i="14" s="1"/>
  <c r="G76" i="14"/>
  <c r="H76" i="14" s="1"/>
  <c r="G75" i="14"/>
  <c r="G74" i="14"/>
  <c r="G73" i="14"/>
  <c r="G72" i="14"/>
  <c r="G69" i="14"/>
  <c r="G68" i="14"/>
  <c r="G67" i="14"/>
  <c r="G66" i="14"/>
  <c r="G65" i="14"/>
  <c r="H65" i="14" s="1"/>
  <c r="I65" i="14" s="1"/>
  <c r="G60" i="14"/>
  <c r="H60" i="14" s="1"/>
  <c r="I60" i="14" s="1"/>
  <c r="G58" i="14"/>
  <c r="H58" i="14" s="1"/>
  <c r="G59" i="14"/>
  <c r="G61" i="14"/>
  <c r="H61" i="14" s="1"/>
  <c r="I61" i="14" s="1"/>
  <c r="G62" i="14"/>
  <c r="G20" i="14"/>
  <c r="H20" i="14" s="1"/>
  <c r="I20" i="14" s="1"/>
  <c r="G21" i="14"/>
  <c r="H21" i="14" s="1"/>
  <c r="I21" i="14" s="1"/>
  <c r="G22" i="14"/>
  <c r="G19" i="14"/>
  <c r="H19" i="14" s="1"/>
  <c r="I19" i="14" s="1"/>
  <c r="U22" i="14"/>
  <c r="B149" i="15"/>
  <c r="B138" i="15"/>
  <c r="B127" i="15"/>
  <c r="B116" i="15"/>
  <c r="B105" i="15"/>
  <c r="B94" i="15"/>
  <c r="B83" i="15"/>
  <c r="B72" i="15"/>
  <c r="B61" i="15"/>
  <c r="B50" i="15"/>
  <c r="C20" i="15"/>
  <c r="C19" i="15"/>
  <c r="C18" i="15"/>
  <c r="C17" i="15"/>
  <c r="C16" i="15"/>
  <c r="C15" i="15"/>
  <c r="C14" i="15"/>
  <c r="C13" i="15"/>
  <c r="C12" i="15"/>
  <c r="C11" i="15"/>
  <c r="C4" i="15"/>
  <c r="H118" i="14"/>
  <c r="H114" i="14"/>
  <c r="I114" i="14" s="1"/>
  <c r="H109" i="14"/>
  <c r="I109" i="14" s="1"/>
  <c r="H108" i="14"/>
  <c r="I108" i="14" s="1"/>
  <c r="H104" i="14"/>
  <c r="I104" i="14" s="1"/>
  <c r="U21" i="14"/>
  <c r="U20" i="14"/>
  <c r="B4" i="14"/>
  <c r="I127" i="14" l="1"/>
  <c r="H129" i="14"/>
  <c r="I129" i="14" s="1"/>
  <c r="H49" i="14"/>
  <c r="I49" i="14" s="1"/>
  <c r="H52" i="14"/>
  <c r="I52" i="14" s="1"/>
  <c r="H50" i="14"/>
  <c r="I50" i="14" s="1"/>
  <c r="H51" i="14"/>
  <c r="I51" i="14" s="1"/>
  <c r="H45" i="14"/>
  <c r="I45" i="14" s="1"/>
  <c r="H44" i="14"/>
  <c r="I44" i="14" s="1"/>
  <c r="H43" i="14"/>
  <c r="I43" i="14" s="1"/>
  <c r="H46" i="14"/>
  <c r="I46" i="14" s="1"/>
  <c r="H38" i="14"/>
  <c r="I38" i="14" s="1"/>
  <c r="I39" i="14"/>
  <c r="H37" i="14"/>
  <c r="I37" i="14" s="1"/>
  <c r="H40" i="14"/>
  <c r="I40" i="14" s="1"/>
  <c r="H32" i="14"/>
  <c r="I32" i="14" s="1"/>
  <c r="I33" i="14"/>
  <c r="H31" i="14"/>
  <c r="I31" i="14" s="1"/>
  <c r="H34" i="14"/>
  <c r="I34" i="14" s="1"/>
  <c r="I26" i="14"/>
  <c r="H27" i="14"/>
  <c r="I27" i="14" s="1"/>
  <c r="H28" i="14"/>
  <c r="I28" i="14" s="1"/>
  <c r="H95" i="14"/>
  <c r="I95" i="14" s="1"/>
  <c r="H94" i="14"/>
  <c r="I94" i="14" s="1"/>
  <c r="H97" i="14"/>
  <c r="I97" i="14" s="1"/>
  <c r="I88" i="14"/>
  <c r="H86" i="14"/>
  <c r="I86" i="14" s="1"/>
  <c r="H89" i="14"/>
  <c r="I89" i="14" s="1"/>
  <c r="H87" i="14"/>
  <c r="I87" i="14" s="1"/>
  <c r="H90" i="14"/>
  <c r="I90" i="14" s="1"/>
  <c r="I79" i="14"/>
  <c r="I82" i="14"/>
  <c r="I81" i="14"/>
  <c r="H73" i="14"/>
  <c r="I73" i="14" s="1"/>
  <c r="I76" i="14"/>
  <c r="H75" i="14"/>
  <c r="I75" i="14" s="1"/>
  <c r="H74" i="14"/>
  <c r="I74" i="14" s="1"/>
  <c r="H72" i="14"/>
  <c r="I72" i="14" s="1"/>
  <c r="H67" i="14"/>
  <c r="I67" i="14" s="1"/>
  <c r="H68" i="14"/>
  <c r="I68" i="14" s="1"/>
  <c r="H66" i="14"/>
  <c r="I66" i="14" s="1"/>
  <c r="H69" i="14"/>
  <c r="I69" i="14" s="1"/>
  <c r="H62" i="14"/>
  <c r="I62" i="14" s="1"/>
  <c r="H103" i="14"/>
  <c r="I103" i="14" s="1"/>
  <c r="I123" i="14"/>
  <c r="I118" i="14"/>
  <c r="H59" i="14"/>
  <c r="I59" i="14" s="1"/>
  <c r="H113" i="14"/>
  <c r="I113" i="14" s="1"/>
  <c r="H22" i="14"/>
  <c r="I22" i="14" s="1"/>
  <c r="G55" i="14"/>
  <c r="I58" i="14"/>
  <c r="H102" i="14"/>
  <c r="I102" i="14" s="1"/>
  <c r="H107" i="14"/>
  <c r="I107" i="14" s="1"/>
  <c r="H112" i="14"/>
  <c r="I112" i="14" s="1"/>
  <c r="H117" i="14"/>
  <c r="I117" i="14" s="1"/>
  <c r="H122" i="14"/>
  <c r="I122" i="14" s="1"/>
  <c r="H55" i="14" l="1"/>
  <c r="I55" i="14"/>
  <c r="G132" i="14"/>
  <c r="H132" i="14" l="1"/>
  <c r="I132" i="14"/>
  <c r="C4" i="6" l="1"/>
  <c r="C4" i="4"/>
  <c r="C18" i="3"/>
  <c r="C20" i="3"/>
  <c r="C15" i="6"/>
  <c r="C13" i="6"/>
  <c r="C16" i="6"/>
  <c r="C28" i="3"/>
</calcChain>
</file>

<file path=xl/sharedStrings.xml><?xml version="1.0" encoding="utf-8"?>
<sst xmlns="http://schemas.openxmlformats.org/spreadsheetml/2006/main" count="1756" uniqueCount="314">
  <si>
    <t>Enquiry No.</t>
  </si>
  <si>
    <t>Package Name:</t>
  </si>
  <si>
    <t>Tenderer's Name:</t>
  </si>
  <si>
    <t>Category of Offer ( Main Offer Only):</t>
  </si>
  <si>
    <t>Main Offer Only</t>
  </si>
  <si>
    <t>READ ME</t>
  </si>
  <si>
    <t>Read these notes BEFORE you commence input  to this workbook. Changes may not be made to this workbook. No columns may be removed, edited, added or changed on this workbook.</t>
  </si>
  <si>
    <t>Only The Main Offer shall be accepted. No alternative offers are accepted. There must be a separate Excel and PDF file for the main offer.</t>
  </si>
  <si>
    <t>This workbook contains the following sheets:</t>
  </si>
  <si>
    <t>Read Me</t>
  </si>
  <si>
    <t>Tender Cover Sheet</t>
  </si>
  <si>
    <t>5.1.0 Preamble</t>
  </si>
  <si>
    <t>This sheet provides general guidelines for this section.</t>
  </si>
  <si>
    <t>5.1.1 Pricing</t>
  </si>
  <si>
    <t>5.1.2 CPA Formulae</t>
  </si>
  <si>
    <t>Conventions used in this workbook</t>
  </si>
  <si>
    <t>The following conventions have been used in this workbook to facilitate its accurate use:</t>
  </si>
  <si>
    <t>Only Light Green highlighted cells are to be inputted by the Tenderer.</t>
  </si>
  <si>
    <t>There will be no inputting in Grey highlighted cells.</t>
  </si>
  <si>
    <t>PRICING INFORMATION</t>
  </si>
  <si>
    <t>ENQUIRY No.</t>
  </si>
  <si>
    <t>NAME OF PACKAGE:</t>
  </si>
  <si>
    <t xml:space="preserve">TENDERER’S NAME:  </t>
  </si>
  <si>
    <t>CATEGORY OF OFFER (MAIN OFFER ONLY):</t>
  </si>
  <si>
    <t>TENDERED PRICE:  IN ZAR</t>
  </si>
  <si>
    <t>(excluding VAT)</t>
  </si>
  <si>
    <t>RAND VALUE IN WORDS</t>
  </si>
  <si>
    <t>[Price in Words]</t>
  </si>
  <si>
    <t>(including VAT)</t>
  </si>
  <si>
    <t>DATE :</t>
  </si>
  <si>
    <t>FULL NAMES OF SIGNATORY:</t>
  </si>
  <si>
    <t>DESIGNATION OF SIGNATORY:</t>
  </si>
  <si>
    <t>SIGNATURE :</t>
  </si>
  <si>
    <t xml:space="preserve"> </t>
  </si>
  <si>
    <t>Category of Offer:</t>
  </si>
  <si>
    <t xml:space="preserve">5.1.0 PREAMBLE TO PRICE SCHEDULE </t>
  </si>
  <si>
    <t>The Prices are the amounts stated in the price column of the Price Schedule.  Where an estimated quantity is stated for an item in the Price Schedule, the Price is calculated by multiplying the estimated quantity by the rate.</t>
  </si>
  <si>
    <t xml:space="preserve">If the Supplier has decided not to identify a particular item in the price schedule at the time of tender the cost to the Supplier of doing the work is assumed to be included in, or spread across, the other Prices and rates in the price schedule in order to fulfil the obligation to Provide the Goods and Services for the tendered total of the Prices.  </t>
  </si>
  <si>
    <t>The total of the prices must include for all direct and indirect costs, overheads, profit on costs, risks, liabilities, obligations, etc. relative to the contract.</t>
  </si>
  <si>
    <t>The Tenderer must allow for all necessary costs to complete the pricing shedule as required in terms of the specifications, technical scope and conditions of contract whether expressly stated or not in the Price Schedules. The Tenderer must provide any breakdown of prices as may be required for specific items not detailed in the Price Schedule prior to or after contract award.</t>
  </si>
  <si>
    <t>The Prices quoted by the supplier should be exclusive and inclusive of VAT.</t>
  </si>
  <si>
    <t xml:space="preserve"> Please note, that the Tenderer is to input the VAT amount as no formulae has been provided for the VAT portion.</t>
  </si>
  <si>
    <t>5.1.2 CONTRACT PRICE ADJUSTMENT (CPA) FOR INFLATION</t>
  </si>
  <si>
    <t>No.</t>
  </si>
  <si>
    <t>Formula Code</t>
  </si>
  <si>
    <t>Summary of the description of the Tenderer's Formulae</t>
  </si>
  <si>
    <t>Fixed</t>
  </si>
  <si>
    <t xml:space="preserve">Firm and Fixed </t>
  </si>
  <si>
    <r>
      <t>Prices are 100 % fixed and firm. CPA is not applicable</t>
    </r>
    <r>
      <rPr>
        <sz val="10"/>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</si>
  <si>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</si>
  <si>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</si>
  <si>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</si>
  <si>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</si>
  <si>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</si>
  <si>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</si>
  <si>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</si>
  <si>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</si>
  <si>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</si>
  <si>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</si>
  <si>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</si>
  <si>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</si>
  <si>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</si>
  <si>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</si>
  <si>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</si>
  <si>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</si>
  <si>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</si>
  <si>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5.1.2. has to be populated by the tenderer (columns B - J),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</si>
  <si>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Column N</t>
    </r>
    <r>
      <rPr>
        <b/>
        <sz val="12"/>
        <rFont val="Arial"/>
        <family val="2"/>
      </rPr>
      <t xml:space="preserve">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A-J )</t>
    </r>
    <r>
      <rPr>
        <sz val="12"/>
        <rFont val="Arial"/>
        <family val="2"/>
      </rPr>
      <t xml:space="preserve"> then  the tenderer must populate their respective CPA formula in  5.1.2 CPA Formulae Worksheet. Codes and descriptions must be selected by the tenderer and inserted into each row of activity. </t>
    </r>
  </si>
  <si>
    <t xml:space="preserve">The CPA escalation will be calculated as follows: latest index which is the latest available index at the end of each contractual year vs. the base index which is one month prior to tender closing date. </t>
  </si>
  <si>
    <t>CPA FORMULA NOTES :</t>
  </si>
  <si>
    <r>
      <rPr>
        <b/>
        <sz val="12"/>
        <rFont val="Arial"/>
        <family val="2"/>
      </rPr>
      <t>Proportions/weightings in CPA Formulae:</t>
    </r>
    <r>
      <rPr>
        <sz val="12"/>
        <rFont val="Arial"/>
        <family val="2"/>
      </rPr>
      <t xml:space="preserve"> The fixed portion of each formula, not subject to CPA, must be at least 15% but Tenderers may submit higher fixed portion percentages.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</si>
  <si>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</si>
  <si>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</si>
  <si>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</si>
  <si>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</si>
  <si>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</si>
  <si>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</si>
  <si>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</si>
  <si>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</si>
  <si>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</si>
  <si>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</si>
  <si>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</si>
  <si>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</si>
  <si>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</si>
  <si>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</si>
  <si>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</si>
  <si>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</si>
  <si>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A2</t>
  </si>
  <si>
    <t>A3</t>
  </si>
  <si>
    <t>A4</t>
  </si>
  <si>
    <t>A5</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</si>
  <si>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</si>
  <si>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</si>
  <si>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</si>
  <si>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</si>
  <si>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</si>
  <si>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</si>
  <si>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</si>
  <si>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</si>
  <si>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</si>
  <si>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</si>
  <si>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</si>
  <si>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</si>
  <si>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</si>
  <si>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</si>
  <si>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</si>
  <si>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</si>
  <si>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</si>
  <si>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</si>
  <si>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</si>
  <si>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</si>
  <si>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</si>
  <si>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</si>
  <si>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</si>
  <si>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</si>
  <si>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</si>
  <si>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</si>
  <si>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</si>
  <si>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</si>
  <si>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</si>
  <si>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</si>
  <si>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</si>
  <si>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</si>
  <si>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</si>
  <si>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</si>
  <si>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</si>
  <si>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</si>
  <si>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</si>
  <si>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</si>
  <si>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</si>
  <si>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</si>
  <si>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</si>
  <si>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</si>
  <si>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</si>
  <si>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</si>
  <si>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</si>
  <si>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</si>
  <si>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</si>
  <si>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</si>
  <si>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</si>
  <si>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</si>
  <si>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</si>
  <si>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</si>
  <si>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</si>
  <si>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</si>
  <si>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</si>
  <si>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</si>
  <si>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</si>
  <si>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</si>
  <si>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</si>
  <si>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</si>
  <si>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</si>
  <si>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</si>
  <si>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</si>
  <si>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</si>
  <si>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</si>
  <si>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</si>
  <si>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</si>
  <si>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</si>
  <si>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</si>
  <si>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</si>
  <si>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</si>
  <si>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</si>
  <si>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</si>
  <si>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</si>
  <si>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</si>
  <si>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</si>
  <si>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</si>
  <si>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 xml:space="preserve">5.1.3 Summary </t>
  </si>
  <si>
    <t>Manual input required</t>
  </si>
  <si>
    <t>All prices in ZAR</t>
  </si>
  <si>
    <t>Table No.</t>
  </si>
  <si>
    <t>Section Description</t>
  </si>
  <si>
    <t xml:space="preserve">Total Tendered Value </t>
  </si>
  <si>
    <t>TOTAL PRICE EXCLUDING VAT</t>
  </si>
  <si>
    <t>Must agree with Price (Excl. VAT) on Tender Cover Page</t>
  </si>
  <si>
    <t>SOUTH AFRICAN VAT - ON IMPORTED GOODS</t>
  </si>
  <si>
    <t>TOTAL PRICES INCLUDING VAT</t>
  </si>
  <si>
    <t>Must agree with Price (Incl. VAT) on Tender Cover Page</t>
  </si>
  <si>
    <t>Unit of measure</t>
  </si>
  <si>
    <t>Monthly</t>
  </si>
  <si>
    <t>PANIC BUTTON</t>
  </si>
  <si>
    <t>SIM WEST</t>
  </si>
  <si>
    <t>FIBRE</t>
  </si>
  <si>
    <t>WATER (SEALED)- 10 Litres</t>
  </si>
  <si>
    <t>km</t>
  </si>
  <si>
    <t>ARMED GRADE C DOG HANDLER (DH1-DH2 Level ) X1</t>
  </si>
  <si>
    <t>K9 SERVICE DOG X 1</t>
  </si>
  <si>
    <t>SIM EAST</t>
  </si>
  <si>
    <t>SIM PLANT</t>
  </si>
  <si>
    <t>SIM SOUTH</t>
  </si>
  <si>
    <t>SIM NORTH</t>
  </si>
  <si>
    <t>Provision of Proactive Monitoring and Prevention of Theft / Damage to Telecommunication’s Infrastructure, Armed Response &amp; Escorting.</t>
  </si>
  <si>
    <t>Telecommunications - Gauteng Region</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</si>
  <si>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and also populate  as stipulated in  (5.1.1 Pricing ) and (5.1.2 CPA Formulae). CPA Formulae should represent cost breakdown of the goods/commodities/components/items being sourced.</t>
    </r>
  </si>
  <si>
    <t xml:space="preserve">All worksheets in this Pricing Schedule are to be submitted. Tenderers are not allowed to ommit a worksheet. If specifically worksheets, 5.1.1 or 5.1.2 are ommited, it will be deemed that CPA  are not applicable to this tender. </t>
  </si>
  <si>
    <t xml:space="preserve">The Price Schedule provides the basis of valuation, price adjustment (CPA) formulae and information for general contract progress monitoring. </t>
  </si>
  <si>
    <t xml:space="preserve">Main offer is = The pricing schedule may not be changed or altered. Tenderer(s) to populate all required information on the Tender cover sheet and also populate as stipulated in (5.1.1 Pricing, 5.1.2 CPA Formulae and 5.1.3 Summary (VAT Portion). </t>
  </si>
  <si>
    <t>NOTE:  ALL CALCULATIONS ARE THE RESPONSIBILITY OF THE TENDERER, AND MUST BE CHECKED THOROUGHLY.  ANY DISCREPANCY FOUND IN THE CALCULATIONS IN THIS WORKBOOK MUST BE BROUGHT TO THE ATTENTION OF ESKOM NTCSA, THROUGH THE DESIGNATED BUYER!</t>
  </si>
  <si>
    <r>
      <t>This sheet provides an overview to the Tenderer of the content and role of the sheets making up the Price Schedule.  It will not form part of the tender or contract</t>
    </r>
    <r>
      <rPr>
        <sz val="12"/>
        <color rgb="FFFF0000"/>
        <rFont val="Arial"/>
        <family val="2"/>
      </rPr>
      <t>.The tender will be awarded to a single supplier for this price list.</t>
    </r>
    <r>
      <rPr>
        <sz val="12"/>
        <rFont val="Arial"/>
        <family val="2"/>
      </rPr>
      <t xml:space="preserve"> The units quantities herein are estimates only and are non-committal.</t>
    </r>
  </si>
  <si>
    <t>This is the cover sheet for Worksheets 5.1.0 to 5.1.3 and provides the total tendered price which is mandatory be completed.  It is also the source of the package name, tenderer name etc. for the other worksheets.  It will  form part of the tender or contract. Worksheets Tender Cover Sheet, 5.1.1 Pricing, 5.1.2 CPA Formulae and  5.1.3 Summary are compulsory tender returnables as they are loaded onto the Eskom Tender Bulletin and they may not be changed or altered.</t>
  </si>
  <si>
    <r>
      <t xml:space="preserve">This is the main data entry sheet for the Tenderer to complete. The </t>
    </r>
    <r>
      <rPr>
        <i/>
        <sz val="14"/>
        <rFont val="Arial"/>
        <family val="2"/>
      </rPr>
      <t>Tenderer</t>
    </r>
    <r>
      <rPr>
        <sz val="12"/>
        <rFont val="Arial"/>
        <family val="2"/>
      </rPr>
      <t xml:space="preserve"> takes responsibility for ensuring correct inputs. Tenderers are to populate their pricing information as stipulated in the pricing schedule. The pricing schedule may not be changed or altered. Tenderer(s) to populate all required information on the Tender cover sheet as stipulated in  (5.1.1 Pricing ) and  (5.1.2 CPA Formulae). </t>
    </r>
  </si>
  <si>
    <r>
      <t xml:space="preserve">This sheet must be completed by the Tenderer for the proposed contract price adjustment (CPA) formulae, (where applicable ) and will be carried forward to worksheet (5.1.1 Pricing). Details of the CPA Formulae to be determined in accordance with the CPA conditions with reference to the NOTES. </t>
    </r>
    <r>
      <rPr>
        <b/>
        <sz val="12"/>
        <rFont val="Arial"/>
        <family val="2"/>
      </rPr>
      <t xml:space="preserve">If the </t>
    </r>
    <r>
      <rPr>
        <b/>
        <sz val="12"/>
        <color indexed="10"/>
        <rFont val="Arial"/>
        <family val="2"/>
      </rPr>
      <t>CPA Formulae</t>
    </r>
    <r>
      <rPr>
        <b/>
        <sz val="12"/>
        <rFont val="Arial"/>
        <family val="2"/>
      </rPr>
      <t xml:space="preserve"> are </t>
    </r>
    <r>
      <rPr>
        <b/>
        <sz val="12"/>
        <color indexed="10"/>
        <rFont val="Arial"/>
        <family val="2"/>
      </rPr>
      <t>not inputted</t>
    </r>
    <r>
      <rPr>
        <b/>
        <sz val="12"/>
        <rFont val="Arial"/>
        <family val="2"/>
      </rPr>
      <t xml:space="preserve">, in worksheet 5.1.2 CPA formulae, the tendered prices will be </t>
    </r>
    <r>
      <rPr>
        <b/>
        <sz val="12"/>
        <color indexed="10"/>
        <rFont val="Arial"/>
        <family val="2"/>
      </rPr>
      <t>deemed "Fixed and Firm"</t>
    </r>
    <r>
      <rPr>
        <b/>
        <sz val="12"/>
        <rFont val="Arial"/>
        <family val="2"/>
      </rPr>
      <t>.</t>
    </r>
  </si>
  <si>
    <t>National Transmission Company- South Africa, Telecommunications – Gauteng Province for the provision of Security Services, Static Guarding, Patrols, Armed Escorting and Ad-hoc Services.</t>
  </si>
  <si>
    <t>GUARDHOUSE AS AND WHEN REQUIRED AS A ONCE OFF COST</t>
  </si>
  <si>
    <t>PORTABLE TOILET AS AND WHEN REQUIRED ( INCLUDING WEEKLY SERVICING)</t>
  </si>
  <si>
    <t>Once off Cost</t>
  </si>
  <si>
    <t>ARMED RESPONSE GRADE C  guards in full uniform with body armour always.( Night Shift)- MON-SUN (x2)  Issued with 2 x  firearm 9mm with additional 2 x magazine full of 15 rounds.</t>
  </si>
  <si>
    <t>ARMED RESPONSE GRADE C  guards in full uniform with body armour always. ( Day Shift)- MON-SUN (x2)  Issued with 2 x  firearm 9mm with additional 2 x magazine full of 15 rounds.</t>
  </si>
  <si>
    <t>GRADE C: DAY SHIFT MON - SUN x2   (guards in full uniform)</t>
  </si>
  <si>
    <t xml:space="preserve"> GRADE C: NIGHT SHIFT MON - SUN x2 ( guards in full uniform)</t>
  </si>
  <si>
    <t xml:space="preserve">1X VEHICLE  4x4  BAKKIE WITH PROVISION TO CARRY THE DOG </t>
  </si>
  <si>
    <t>5.1.1. Pricing</t>
  </si>
  <si>
    <t>NOTES:</t>
  </si>
  <si>
    <r>
      <rPr>
        <b/>
        <u/>
        <sz val="12"/>
        <rFont val="Arial"/>
        <family val="2"/>
      </rPr>
      <t xml:space="preserve">NB - Column F &amp; Column N in 5.1.1 Pricing is a </t>
    </r>
    <r>
      <rPr>
        <b/>
        <sz val="12"/>
        <rFont val="Arial"/>
        <family val="2"/>
      </rPr>
      <t xml:space="preserve"> drop down cell for tenderer to select the Currency and CPA formula chosen that they would have populated in 5.1.2 CPA Formulae. It is the </t>
    </r>
    <r>
      <rPr>
        <b/>
        <u/>
        <sz val="14"/>
        <rFont val="Arial"/>
        <family val="2"/>
      </rPr>
      <t>Tenderer'</t>
    </r>
    <r>
      <rPr>
        <b/>
        <sz val="12"/>
        <rFont val="Arial"/>
        <family val="2"/>
      </rPr>
      <t>s responsibility to ensure that Column H correctly reflects the intention of the Tenderer.</t>
    </r>
  </si>
  <si>
    <r>
      <t xml:space="preserve">CPA Formulae Codes Column I 5.1.1 Pricing is to be populated by the tenderer by selecting the respective drop down codes CPA formula as </t>
    </r>
    <r>
      <rPr>
        <sz val="12"/>
        <rFont val="Arial"/>
        <family val="2"/>
      </rPr>
      <t xml:space="preserve"> developed by Tenderer in </t>
    </r>
    <r>
      <rPr>
        <b/>
        <sz val="12"/>
        <rFont val="Arial"/>
        <family val="2"/>
      </rPr>
      <t>5.1.2 CPA formulae worksheet   (e.g. Formula A - J )</t>
    </r>
    <r>
      <rPr>
        <sz val="12"/>
        <rFont val="Arial"/>
        <family val="2"/>
      </rPr>
      <t xml:space="preserve"> then  the tenderer must populate their respective CPA formula in  5.1.2 CPA Formulae Worksheet. Codes and descriptions must be selected by the tenderer and inserted into each row of activity. </t>
    </r>
  </si>
  <si>
    <t>Local Currency</t>
  </si>
  <si>
    <t>CPA</t>
  </si>
  <si>
    <t>Line No.</t>
  </si>
  <si>
    <t>Site Description</t>
  </si>
  <si>
    <t>Tendered Rates (ZAR)</t>
  </si>
  <si>
    <t>Total Tendered Value (ZAR)</t>
  </si>
  <si>
    <t xml:space="preserve">Vat </t>
  </si>
  <si>
    <t>Tendered Price Including Vat (ZAR)</t>
  </si>
  <si>
    <t>CPA Formula No.
(See Sheet 5.1.2)</t>
  </si>
  <si>
    <t>CPA Description
(See Sheet 5.1.2)</t>
  </si>
  <si>
    <t xml:space="preserve">List of required services </t>
  </si>
  <si>
    <t xml:space="preserve">SELECT DROPDOWN </t>
  </si>
  <si>
    <t>Table 1</t>
  </si>
  <si>
    <t>1.1.1</t>
  </si>
  <si>
    <t>1.1.2</t>
  </si>
  <si>
    <t>1.1.3</t>
  </si>
  <si>
    <t>1.2.1</t>
  </si>
  <si>
    <t>1.2.2</t>
  </si>
  <si>
    <t>1.2.3</t>
  </si>
  <si>
    <t>1.3.1</t>
  </si>
  <si>
    <t>1.3.2</t>
  </si>
  <si>
    <t>1.3.3</t>
  </si>
  <si>
    <t>1.4.1</t>
  </si>
  <si>
    <t>1.4.2</t>
  </si>
  <si>
    <t>1.4.3</t>
  </si>
  <si>
    <t>1.5.1</t>
  </si>
  <si>
    <t>1.5.2</t>
  </si>
  <si>
    <t>1.5.3</t>
  </si>
  <si>
    <t>TOTAL</t>
  </si>
  <si>
    <t>Table 2</t>
  </si>
  <si>
    <t>2.1.1</t>
  </si>
  <si>
    <t>2.1.2</t>
  </si>
  <si>
    <t>2.1.3</t>
  </si>
  <si>
    <t>2.1.4</t>
  </si>
  <si>
    <t>2.2.1</t>
  </si>
  <si>
    <t>2.2.2</t>
  </si>
  <si>
    <t>2.2.3</t>
  </si>
  <si>
    <t>2.2.4</t>
  </si>
  <si>
    <t>2.3.1</t>
  </si>
  <si>
    <t>2.3.2</t>
  </si>
  <si>
    <t>2.3.3</t>
  </si>
  <si>
    <t>2.3.4</t>
  </si>
  <si>
    <t>2.4.1</t>
  </si>
  <si>
    <t>2.4.2</t>
  </si>
  <si>
    <t>2.4.3</t>
  </si>
  <si>
    <t>2.4.4</t>
  </si>
  <si>
    <t>2.5.1</t>
  </si>
  <si>
    <t>2.5.2</t>
  </si>
  <si>
    <t>2.5.3</t>
  </si>
  <si>
    <t>2.5.4</t>
  </si>
  <si>
    <t>Table 3</t>
  </si>
  <si>
    <t>3.1.1</t>
  </si>
  <si>
    <t>3.1.2</t>
  </si>
  <si>
    <t>3.1.3</t>
  </si>
  <si>
    <t>3.2.1</t>
  </si>
  <si>
    <t>3.2.2</t>
  </si>
  <si>
    <t>3.2.3</t>
  </si>
  <si>
    <t>3.3.1</t>
  </si>
  <si>
    <t>3.3.2</t>
  </si>
  <si>
    <t>3.3.3</t>
  </si>
  <si>
    <t>3.4.1</t>
  </si>
  <si>
    <t>3.4.2</t>
  </si>
  <si>
    <t>3.4.3</t>
  </si>
  <si>
    <t>3.5.1</t>
  </si>
  <si>
    <t>3.5.2</t>
  </si>
  <si>
    <t>3.5.3</t>
  </si>
  <si>
    <t>Total Tendered Value</t>
  </si>
  <si>
    <t xml:space="preserve">Tenderer's description of Multiple Formula </t>
  </si>
  <si>
    <t>Prices will be fixed for the first twelve (12) months after contract signing date and CPA will be applicable and will be applied on the contract 16 months from base date on an annual basis based on the CPA formula agreed on with tenderer.</t>
  </si>
  <si>
    <t>Grade C Armed patrol, armed escorting and armed response for Gauteng Radio Sites (Only When Required)</t>
  </si>
  <si>
    <t>ARMED RESPONSE  1X VEHICLE 4X4 BAKKIE            NB: A maximum of 1000km per vehicle per month</t>
  </si>
  <si>
    <t>1.1.4</t>
  </si>
  <si>
    <t>Estimated Quantities</t>
  </si>
  <si>
    <t>Grade C Static Guarding for Gauteng Radio Sites (Adhoc Security Services ONLY When Required)</t>
  </si>
  <si>
    <t>2.1.5</t>
  </si>
  <si>
    <t>Estimated Duration ( No. of Months)</t>
  </si>
  <si>
    <t>2.2.5</t>
  </si>
  <si>
    <t>2.3.5</t>
  </si>
  <si>
    <t>2.4.5</t>
  </si>
  <si>
    <t>2.5.5</t>
  </si>
  <si>
    <t>2.6.1</t>
  </si>
  <si>
    <t>2.6.2</t>
  </si>
  <si>
    <t>2.6.3</t>
  </si>
  <si>
    <t>2.6.4</t>
  </si>
  <si>
    <t>2.6.5</t>
  </si>
  <si>
    <t>1.3.4</t>
  </si>
  <si>
    <t>1.2.4</t>
  </si>
  <si>
    <t>1.4.4</t>
  </si>
  <si>
    <t>1.5.4</t>
  </si>
  <si>
    <t>1.6.1</t>
  </si>
  <si>
    <t>1.6.2</t>
  </si>
  <si>
    <t>1.6.3</t>
  </si>
  <si>
    <t>1.6.4</t>
  </si>
  <si>
    <t>Dog and Dog Handler for Gauteng Radio Sites, Staff, Assets, with Armed escorting, patrol and response officer (Adhoc) (Only When Required)</t>
  </si>
  <si>
    <t>3.6.1</t>
  </si>
  <si>
    <t>3.6.2</t>
  </si>
  <si>
    <t>3.6.3</t>
  </si>
  <si>
    <t>E2713NTCSAMWP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</si>
</sst>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quot;R&quot;\ #,##0.000000"/>
    <numFmt numFmtId="166" formatCode="_(* #,##0.00_);_(* \(#,##0.00\);_(* &quot;-&quot;??_);_(@_)"/>
    <numFmt numFmtId="167" formatCode="_(* #,##0.0000_);_(* \(#,##0.0000\);_(* &quot;-&quot;??_);_(@_)"/>
    <numFmt numFmtId="168" formatCode="###\ ###\ ##0\ \ &quot;RAND&quot;;\-###\ ###\ ##0\ &quot;RAND&quot;"/>
    <numFmt numFmtId="169" formatCode="#,##0.000"/>
    <numFmt numFmtId="170" formatCode="0."/>
    <numFmt numFmtId="171" formatCode="[$-409]mmm\-yy;@"/>
    <numFmt numFmtId="172" formatCode="mmm\-yyyy"/>
  </numFmts>
  <fonts count="45" x14ac:knownFonts="1">
    <font>
      <sz val="11"/>
      <color theme="1"/>
      <name val="Aptos Narrow"/>
      <family val="2"/>
      <scheme val="minor"/>
    </font>
    <font>
      <sz val="10"/>
      <name val="Arial"/>
      <family val="2"/>
    </font>
    <font>
      <b/>
      <sz val="12"/>
      <name val="Arial"/>
      <family val="2"/>
    </font>
    <font>
      <sz val="12"/>
      <name val="Arial"/>
      <family val="2"/>
    </font>
    <font>
      <sz val="12"/>
      <color indexed="12"/>
      <name val="Arial"/>
      <family val="2"/>
    </font>
    <font>
      <sz val="12"/>
      <color indexed="17"/>
      <name val="Arial"/>
      <family val="2"/>
    </font>
    <font>
      <sz val="12"/>
      <color indexed="10"/>
      <name val="Arial"/>
      <family val="2"/>
    </font>
    <font>
      <b/>
      <sz val="14"/>
      <name val="Arial"/>
      <family val="2"/>
    </font>
    <font>
      <b/>
      <sz val="10"/>
      <name val="Arial"/>
      <family val="2"/>
    </font>
    <font>
      <b/>
      <sz val="10"/>
      <color indexed="10"/>
      <name val="Arial"/>
      <family val="2"/>
    </font>
    <font>
      <sz val="12"/>
      <color rgb="FFFF0000"/>
      <name val="Arial"/>
      <family val="2"/>
    </font>
    <font>
      <i/>
      <sz val="14"/>
      <name val="Arial"/>
      <family val="2"/>
    </font>
    <font>
      <b/>
      <sz val="12"/>
      <color indexed="10"/>
      <name val="Arial"/>
      <family val="2"/>
    </font>
    <font>
      <sz val="26"/>
      <name val="Arial"/>
      <family val="2"/>
    </font>
    <font>
      <b/>
      <sz val="20"/>
      <name val="Arial"/>
      <family val="2"/>
    </font>
    <font>
      <b/>
      <sz val="14"/>
      <color indexed="8"/>
      <name val="Arial"/>
      <family val="2"/>
    </font>
    <font>
      <b/>
      <u/>
      <sz val="16"/>
      <name val="Arial"/>
      <family val="2"/>
    </font>
    <font>
      <b/>
      <sz val="14"/>
      <color indexed="10"/>
      <name val="Arial"/>
      <family val="2"/>
    </font>
    <font>
      <sz val="14"/>
      <name val="Arial"/>
      <family val="2"/>
    </font>
    <font>
      <b/>
      <u/>
      <sz val="14"/>
      <color indexed="10"/>
      <name val="Arial"/>
      <family val="2"/>
    </font>
    <font>
      <b/>
      <sz val="11"/>
      <name val="Arial"/>
      <family val="2"/>
    </font>
    <font>
      <sz val="10"/>
      <color indexed="10"/>
      <name val="Arial"/>
      <family val="2"/>
    </font>
    <font>
      <sz val="11"/>
      <name val="Arial"/>
      <family val="2"/>
    </font>
    <font>
      <b/>
      <sz val="9"/>
      <name val="Arial"/>
      <family val="2"/>
    </font>
    <font>
      <sz val="9"/>
      <name val="Arial"/>
      <family val="2"/>
    </font>
    <font>
      <sz val="9"/>
      <color indexed="10"/>
      <name val="Arial"/>
      <family val="2"/>
    </font>
    <font>
      <b/>
      <sz val="10"/>
      <color indexed="8"/>
      <name val="Arial"/>
      <family val="2"/>
    </font>
    <font>
      <b/>
      <sz val="16"/>
      <name val="Arial"/>
      <family val="2"/>
    </font>
    <font>
      <sz val="16"/>
      <name val="Arial"/>
      <family val="2"/>
    </font>
    <font>
      <b/>
      <sz val="16"/>
      <color indexed="10"/>
      <name val="Arial"/>
      <family val="2"/>
    </font>
    <font>
      <sz val="16"/>
      <color indexed="10"/>
      <name val="Arial"/>
      <family val="2"/>
    </font>
    <font>
      <sz val="11"/>
      <color theme="1"/>
      <name val="Arial"/>
      <family val="2"/>
    </font>
    <font>
      <b/>
      <sz val="16"/>
      <color rgb="FFFF0000"/>
      <name val="Arial"/>
      <family val="2"/>
    </font>
    <font>
      <sz val="10"/>
      <name val="Arial"/>
    </font>
    <font>
      <b/>
      <u/>
      <sz val="12"/>
      <name val="Arial"/>
      <family val="2"/>
    </font>
    <font>
      <b/>
      <u/>
      <sz val="14"/>
      <name val="Arial"/>
      <family val="2"/>
    </font>
    <font>
      <b/>
      <sz val="10"/>
      <color indexed="9"/>
      <name val="Arial"/>
      <family val="2"/>
    </font>
    <font>
      <b/>
      <sz val="10"/>
      <color rgb="FFFF0000"/>
      <name val="Arial"/>
      <family val="2"/>
    </font>
    <font>
      <sz val="10"/>
      <color indexed="8"/>
      <name val="Arial"/>
      <family val="2"/>
    </font>
    <font>
      <sz val="10"/>
      <color theme="1"/>
      <name val="Arial"/>
      <family val="2"/>
    </font>
    <font>
      <b/>
      <sz val="12"/>
      <color indexed="8"/>
      <name val="Arial"/>
      <family val="2"/>
    </font>
    <font>
      <sz val="10"/>
      <color rgb="FFFF0000"/>
      <name val="Arial"/>
      <family val="2"/>
    </font>
    <font>
      <sz val="8"/>
      <name val="Aptos Narrow"/>
      <family val="2"/>
      <scheme val="minor"/>
    </font>
    <font>
      <sz val="12"/>
      <color theme="1"/>
      <name val="Arial"/>
      <family val="2"/>
    </font>
    <font>
      <b/>
      <sz val="12"/>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5"/>
        <bgColor indexed="64"/>
      </patternFill>
    </fill>
    <fill>
      <patternFill patternType="solid">
        <fgColor indexed="50"/>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56"/>
        <bgColor indexed="64"/>
      </patternFill>
    </fill>
    <fill>
      <patternFill patternType="solid">
        <fgColor theme="0" tint="-0.34998626667073579"/>
        <bgColor indexed="64"/>
      </patternFill>
    </fill>
    <fill>
      <patternFill patternType="solid">
        <fgColor theme="1" tint="0.49998474074526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auto="1"/>
      </left>
      <right/>
      <top/>
      <bottom/>
      <diagonal/>
    </border>
  </borders>
  <cellStyleXfs count="11">
    <xf numFmtId="0" fontId="0"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3" fillId="0" borderId="0"/>
    <xf numFmtId="0" fontId="1" fillId="0" borderId="0"/>
    <xf numFmtId="0" fontId="31" fillId="0" borderId="0"/>
    <xf numFmtId="0" fontId="1" fillId="0" borderId="0"/>
  </cellStyleXfs>
  <cellXfs count="350">
    <xf numFmtId="0" fontId="0" fillId="0" borderId="0" xfId="0"/>
    <xf numFmtId="0" fontId="2" fillId="0" borderId="1" xfId="1" applyFont="1" applyBorder="1" applyAlignment="1">
      <alignment vertical="center"/>
    </xf>
    <xf numFmtId="0" fontId="3" fillId="0" borderId="1" xfId="1" applyFont="1" applyBorder="1" applyAlignment="1">
      <alignment horizontal="left" vertical="top"/>
    </xf>
    <xf numFmtId="0" fontId="2" fillId="0" borderId="1" xfId="1" applyFont="1" applyBorder="1" applyAlignment="1">
      <alignment horizontal="left" vertical="center"/>
    </xf>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vertical="center"/>
    </xf>
    <xf numFmtId="165" fontId="5" fillId="0" borderId="0" xfId="1" applyNumberFormat="1" applyFont="1" applyAlignment="1">
      <alignment vertical="center" wrapText="1"/>
    </xf>
    <xf numFmtId="0" fontId="4" fillId="0" borderId="0" xfId="1" applyFont="1" applyAlignment="1">
      <alignment horizontal="center" vertical="center"/>
    </xf>
    <xf numFmtId="0" fontId="6" fillId="0" borderId="0" xfId="1" applyFont="1" applyAlignment="1">
      <alignment vertical="center"/>
    </xf>
    <xf numFmtId="39" fontId="6" fillId="0" borderId="0" xfId="1" applyNumberFormat="1" applyFont="1" applyAlignment="1">
      <alignment vertical="center"/>
    </xf>
    <xf numFmtId="0" fontId="5" fillId="0" borderId="0" xfId="1" applyFont="1" applyAlignment="1">
      <alignment vertical="center"/>
    </xf>
    <xf numFmtId="0" fontId="2" fillId="0" borderId="1" xfId="1" applyFont="1" applyBorder="1" applyAlignment="1">
      <alignment horizontal="left" vertical="center" wrapText="1"/>
    </xf>
    <xf numFmtId="10" fontId="3" fillId="0" borderId="0" xfId="1" applyNumberFormat="1" applyFont="1" applyAlignment="1">
      <alignment vertical="center"/>
    </xf>
    <xf numFmtId="10" fontId="4" fillId="0" borderId="0" xfId="1" applyNumberFormat="1" applyFont="1" applyAlignment="1">
      <alignment vertical="center"/>
    </xf>
    <xf numFmtId="167" fontId="5" fillId="0" borderId="0" xfId="2" applyNumberFormat="1" applyFont="1" applyFill="1" applyBorder="1" applyAlignment="1">
      <alignment vertical="center"/>
    </xf>
    <xf numFmtId="0" fontId="3" fillId="0" borderId="0" xfId="1" applyFont="1" applyAlignment="1">
      <alignment horizontal="left" vertical="top"/>
    </xf>
    <xf numFmtId="0" fontId="2" fillId="0" borderId="0" xfId="1" applyFont="1" applyAlignment="1">
      <alignment horizontal="left" vertical="center"/>
    </xf>
    <xf numFmtId="0" fontId="7" fillId="0" borderId="0" xfId="1" applyFont="1" applyAlignment="1">
      <alignment vertical="top"/>
    </xf>
    <xf numFmtId="0" fontId="1" fillId="0" borderId="0" xfId="1" applyAlignment="1">
      <alignment vertical="top"/>
    </xf>
    <xf numFmtId="0" fontId="1" fillId="0" borderId="0" xfId="1" applyAlignment="1">
      <alignment vertical="top" wrapText="1" shrinkToFit="1"/>
    </xf>
    <xf numFmtId="0" fontId="1" fillId="0" borderId="0" xfId="1" applyAlignment="1">
      <alignment horizontal="left" vertical="top"/>
    </xf>
    <xf numFmtId="0" fontId="2" fillId="0" borderId="1" xfId="1" applyFont="1" applyBorder="1" applyAlignment="1">
      <alignment horizontal="center" vertical="top"/>
    </xf>
    <xf numFmtId="0" fontId="2" fillId="0" borderId="0" xfId="1" applyFont="1" applyAlignment="1">
      <alignment horizontal="center" vertical="top"/>
    </xf>
    <xf numFmtId="0" fontId="1" fillId="0" borderId="0" xfId="1" applyAlignment="1">
      <alignment horizontal="center" vertical="top" wrapText="1"/>
    </xf>
    <xf numFmtId="0" fontId="2" fillId="2" borderId="1" xfId="1" applyFont="1" applyFill="1" applyBorder="1" applyAlignment="1">
      <alignment horizontal="center" vertical="top"/>
    </xf>
    <xf numFmtId="0" fontId="2" fillId="2" borderId="1" xfId="1" applyFont="1" applyFill="1" applyBorder="1" applyAlignment="1">
      <alignment horizontal="left" vertical="top"/>
    </xf>
    <xf numFmtId="0" fontId="3" fillId="0" borderId="0" xfId="1" applyFont="1" applyAlignment="1">
      <alignment horizontal="center" vertical="top" wrapText="1"/>
    </xf>
    <xf numFmtId="0" fontId="2" fillId="0" borderId="0" xfId="1" applyFont="1" applyAlignment="1">
      <alignment horizontal="left" vertical="top"/>
    </xf>
    <xf numFmtId="0" fontId="3" fillId="0" borderId="0" xfId="1" applyFont="1" applyAlignment="1">
      <alignment vertical="top"/>
    </xf>
    <xf numFmtId="0" fontId="2" fillId="0" borderId="2" xfId="1" applyFont="1" applyBorder="1" applyAlignment="1">
      <alignment vertical="top"/>
    </xf>
    <xf numFmtId="0" fontId="3" fillId="0" borderId="2" xfId="1" applyFont="1" applyBorder="1" applyAlignment="1">
      <alignment vertical="top" wrapText="1" shrinkToFit="1"/>
    </xf>
    <xf numFmtId="0" fontId="2" fillId="0" borderId="1" xfId="1" applyFont="1" applyBorder="1" applyAlignment="1">
      <alignment vertical="top"/>
    </xf>
    <xf numFmtId="0" fontId="3" fillId="0" borderId="1" xfId="1" applyFont="1" applyBorder="1" applyAlignment="1">
      <alignment vertical="top" wrapText="1" shrinkToFit="1"/>
    </xf>
    <xf numFmtId="0" fontId="2" fillId="0" borderId="0" xfId="1" applyFont="1" applyAlignment="1">
      <alignment vertical="top"/>
    </xf>
    <xf numFmtId="0" fontId="3" fillId="0" borderId="0" xfId="1" quotePrefix="1" applyFont="1" applyAlignment="1">
      <alignment vertical="top" wrapText="1" shrinkToFit="1"/>
    </xf>
    <xf numFmtId="0" fontId="3" fillId="0" borderId="0" xfId="1" applyFont="1" applyAlignment="1">
      <alignment vertical="top" wrapText="1" shrinkToFit="1"/>
    </xf>
    <xf numFmtId="0" fontId="3" fillId="3" borderId="3" xfId="1" applyFont="1" applyFill="1" applyBorder="1" applyAlignment="1">
      <alignment vertical="top"/>
    </xf>
    <xf numFmtId="0" fontId="3" fillId="3" borderId="1" xfId="1" applyFont="1" applyFill="1" applyBorder="1" applyAlignment="1">
      <alignment vertical="top" wrapText="1"/>
    </xf>
    <xf numFmtId="0" fontId="3" fillId="4" borderId="3" xfId="1" applyFont="1" applyFill="1" applyBorder="1" applyAlignment="1">
      <alignment vertical="top"/>
    </xf>
    <xf numFmtId="0" fontId="3" fillId="4" borderId="1" xfId="1" applyFont="1" applyFill="1" applyBorder="1" applyAlignment="1">
      <alignment horizontal="left" vertical="top"/>
    </xf>
    <xf numFmtId="0" fontId="1" fillId="0" borderId="5" xfId="1" applyBorder="1" applyAlignment="1">
      <alignment vertical="center"/>
    </xf>
    <xf numFmtId="0" fontId="1" fillId="0" borderId="6" xfId="1" applyBorder="1" applyAlignment="1">
      <alignment vertical="center"/>
    </xf>
    <xf numFmtId="0" fontId="1" fillId="0" borderId="7" xfId="1" applyBorder="1" applyAlignment="1">
      <alignment vertical="center"/>
    </xf>
    <xf numFmtId="0" fontId="1" fillId="0" borderId="0" xfId="1" applyAlignment="1">
      <alignment vertical="center"/>
    </xf>
    <xf numFmtId="0" fontId="1" fillId="0" borderId="8" xfId="1" applyBorder="1" applyAlignment="1">
      <alignment vertical="center"/>
    </xf>
    <xf numFmtId="0" fontId="1" fillId="0" borderId="9" xfId="1" applyBorder="1" applyAlignment="1">
      <alignment vertical="center"/>
    </xf>
    <xf numFmtId="0" fontId="1" fillId="0" borderId="0" xfId="1" applyAlignment="1">
      <alignment horizontal="center" vertical="center"/>
    </xf>
    <xf numFmtId="0" fontId="13" fillId="0" borderId="0" xfId="1" applyFont="1" applyAlignment="1">
      <alignment horizontal="centerContinuous" vertical="center"/>
    </xf>
    <xf numFmtId="0" fontId="14" fillId="0" borderId="0" xfId="1" applyFont="1" applyAlignment="1">
      <alignment horizontal="centerContinuous" vertical="center"/>
    </xf>
    <xf numFmtId="0" fontId="7" fillId="0" borderId="0" xfId="1" applyFont="1" applyAlignment="1">
      <alignment horizontal="left" vertical="center"/>
    </xf>
    <xf numFmtId="0" fontId="8" fillId="0" borderId="0" xfId="1" applyFont="1" applyAlignment="1">
      <alignment vertical="center"/>
    </xf>
    <xf numFmtId="0" fontId="7" fillId="0" borderId="1" xfId="1" applyFont="1" applyBorder="1" applyAlignment="1">
      <alignment horizontal="left" vertical="center" wrapText="1"/>
    </xf>
    <xf numFmtId="0" fontId="16" fillId="0" borderId="0" xfId="1" applyFont="1" applyAlignment="1">
      <alignment horizontal="centerContinuous" vertical="center"/>
    </xf>
    <xf numFmtId="0" fontId="17" fillId="3" borderId="0" xfId="1" applyFont="1" applyFill="1" applyAlignment="1">
      <alignment vertical="center"/>
    </xf>
    <xf numFmtId="0" fontId="18" fillId="0" borderId="0" xfId="1" applyFont="1" applyAlignment="1">
      <alignment vertical="center"/>
    </xf>
    <xf numFmtId="0" fontId="16" fillId="0" borderId="0" xfId="1" applyFont="1" applyAlignment="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168" fontId="19" fillId="0" borderId="0" xfId="1" applyNumberFormat="1" applyFont="1" applyAlignment="1">
      <alignment horizontal="right" vertical="center"/>
    </xf>
    <xf numFmtId="0" fontId="9" fillId="0" borderId="0" xfId="1" applyFont="1" applyAlignment="1">
      <alignment horizontal="justify" vertical="center"/>
    </xf>
    <xf numFmtId="168" fontId="19" fillId="3" borderId="0" xfId="1" applyNumberFormat="1" applyFont="1" applyFill="1" applyAlignment="1">
      <alignment horizontal="left" vertical="center"/>
    </xf>
    <xf numFmtId="0" fontId="8" fillId="0" borderId="0" xfId="1" applyFont="1" applyAlignment="1">
      <alignment horizontal="left" vertical="center"/>
    </xf>
    <xf numFmtId="0" fontId="7" fillId="0" borderId="0" xfId="1" applyFont="1" applyAlignment="1">
      <alignment vertical="center"/>
    </xf>
    <xf numFmtId="14" fontId="17" fillId="3" borderId="0" xfId="1" applyNumberFormat="1" applyFont="1" applyFill="1" applyAlignment="1">
      <alignment horizontal="left" vertical="center"/>
    </xf>
    <xf numFmtId="14" fontId="17" fillId="0" borderId="0" xfId="1" applyNumberFormat="1" applyFont="1" applyAlignment="1">
      <alignment horizontal="left" vertical="center"/>
    </xf>
    <xf numFmtId="0" fontId="7" fillId="0" borderId="0" xfId="1" applyFont="1" applyAlignment="1">
      <alignment vertical="center" wrapText="1"/>
    </xf>
    <xf numFmtId="0" fontId="17" fillId="0" borderId="0" xfId="1" applyFont="1" applyAlignment="1">
      <alignment vertical="center"/>
    </xf>
    <xf numFmtId="0" fontId="1" fillId="0" borderId="10" xfId="1" applyBorder="1" applyAlignment="1">
      <alignment vertical="center"/>
    </xf>
    <xf numFmtId="0" fontId="1" fillId="0" borderId="11" xfId="1" applyBorder="1" applyAlignment="1">
      <alignment vertical="center"/>
    </xf>
    <xf numFmtId="0" fontId="17" fillId="0" borderId="11" xfId="1" applyFont="1" applyBorder="1" applyAlignment="1">
      <alignment horizontal="left" vertical="center"/>
    </xf>
    <xf numFmtId="0" fontId="1" fillId="0" borderId="12" xfId="1" applyBorder="1" applyAlignment="1">
      <alignment vertical="center"/>
    </xf>
    <xf numFmtId="0" fontId="17" fillId="0" borderId="0" xfId="1" applyFont="1" applyAlignment="1">
      <alignment horizontal="left" vertical="center"/>
    </xf>
    <xf numFmtId="0" fontId="1" fillId="0" borderId="0" xfId="1" applyAlignment="1">
      <alignment horizontal="left" vertical="center"/>
    </xf>
    <xf numFmtId="0" fontId="20" fillId="0" borderId="0" xfId="1" applyFont="1" applyAlignment="1">
      <alignment horizontal="left" vertical="center"/>
    </xf>
    <xf numFmtId="0" fontId="3" fillId="0" borderId="13" xfId="1" applyFont="1" applyBorder="1" applyAlignment="1">
      <alignment vertical="top"/>
    </xf>
    <xf numFmtId="0" fontId="2" fillId="0" borderId="0" xfId="1" applyFont="1" applyAlignment="1">
      <alignment horizontal="justify" vertical="top"/>
    </xf>
    <xf numFmtId="0" fontId="1" fillId="0" borderId="0" xfId="1"/>
    <xf numFmtId="9" fontId="25" fillId="3" borderId="1" xfId="3" applyFont="1" applyFill="1" applyBorder="1" applyAlignment="1">
      <alignment horizontal="center" vertical="center"/>
    </xf>
    <xf numFmtId="9" fontId="21" fillId="3" borderId="1" xfId="3" applyFont="1" applyFill="1" applyBorder="1" applyAlignment="1">
      <alignment horizontal="center" vertical="center"/>
    </xf>
    <xf numFmtId="9" fontId="8" fillId="0" borderId="1" xfId="3" applyFont="1" applyBorder="1" applyAlignment="1">
      <alignment horizontal="center" vertical="center"/>
    </xf>
    <xf numFmtId="0" fontId="27" fillId="0" borderId="1" xfId="1" applyFont="1" applyBorder="1" applyAlignment="1">
      <alignment horizontal="left" vertical="center"/>
    </xf>
    <xf numFmtId="164" fontId="3" fillId="0" borderId="0" xfId="4" applyNumberFormat="1" applyFont="1" applyAlignment="1">
      <alignment vertical="center"/>
    </xf>
    <xf numFmtId="0" fontId="3" fillId="0" borderId="0" xfId="4" applyFont="1" applyAlignment="1">
      <alignment vertical="center"/>
    </xf>
    <xf numFmtId="0" fontId="4" fillId="0" borderId="0" xfId="4" applyFont="1" applyAlignment="1">
      <alignment vertical="center"/>
    </xf>
    <xf numFmtId="165" fontId="5" fillId="0" borderId="0" xfId="4" applyNumberFormat="1" applyFont="1" applyAlignment="1">
      <alignment vertical="center" wrapText="1"/>
    </xf>
    <xf numFmtId="0" fontId="4" fillId="0" borderId="0" xfId="4" applyFont="1" applyAlignment="1">
      <alignment horizontal="center" vertical="center"/>
    </xf>
    <xf numFmtId="0" fontId="6" fillId="0" borderId="0" xfId="4" applyFont="1" applyAlignment="1">
      <alignment vertical="center"/>
    </xf>
    <xf numFmtId="39" fontId="6" fillId="0" borderId="0" xfId="4" applyNumberFormat="1" applyFont="1" applyAlignment="1">
      <alignment vertical="center"/>
    </xf>
    <xf numFmtId="0" fontId="5" fillId="0" borderId="0" xfId="4" applyFont="1" applyAlignment="1">
      <alignment vertical="center"/>
    </xf>
    <xf numFmtId="0" fontId="27" fillId="0" borderId="1" xfId="1" applyFont="1" applyBorder="1" applyAlignment="1">
      <alignment horizontal="left" vertical="center" wrapText="1"/>
    </xf>
    <xf numFmtId="10" fontId="3" fillId="0" borderId="0" xfId="4" applyNumberFormat="1" applyFont="1" applyAlignment="1">
      <alignment vertical="center"/>
    </xf>
    <xf numFmtId="10" fontId="4" fillId="0" borderId="0" xfId="4" applyNumberFormat="1" applyFont="1" applyAlignment="1">
      <alignment vertical="center"/>
    </xf>
    <xf numFmtId="0" fontId="2" fillId="0" borderId="0" xfId="4" applyFont="1" applyAlignment="1">
      <alignment vertical="center"/>
    </xf>
    <xf numFmtId="0" fontId="3" fillId="0" borderId="0" xfId="4" applyFont="1" applyAlignment="1">
      <alignment horizontal="left" vertical="top"/>
    </xf>
    <xf numFmtId="0" fontId="2" fillId="0" borderId="0" xfId="4" applyFont="1" applyAlignment="1">
      <alignment horizontal="left" vertical="center"/>
    </xf>
    <xf numFmtId="0" fontId="27" fillId="0" borderId="0" xfId="4" applyFont="1" applyAlignment="1">
      <alignment horizontal="left" vertical="center"/>
    </xf>
    <xf numFmtId="0" fontId="28" fillId="0" borderId="0" xfId="4" applyFont="1" applyAlignment="1">
      <alignment horizontal="left" vertical="top"/>
    </xf>
    <xf numFmtId="0" fontId="28" fillId="0" borderId="0" xfId="4" applyFont="1" applyAlignment="1">
      <alignment horizontal="left" vertical="center"/>
    </xf>
    <xf numFmtId="164" fontId="28" fillId="3" borderId="0" xfId="4" applyNumberFormat="1" applyFont="1" applyFill="1" applyAlignment="1">
      <alignment vertical="center"/>
    </xf>
    <xf numFmtId="0" fontId="28" fillId="0" borderId="0" xfId="4" applyFont="1" applyAlignment="1">
      <alignment vertical="center"/>
    </xf>
    <xf numFmtId="0" fontId="1" fillId="0" borderId="0" xfId="4" applyAlignment="1">
      <alignment vertical="center"/>
    </xf>
    <xf numFmtId="0" fontId="28" fillId="0" borderId="0" xfId="5" applyFont="1"/>
    <xf numFmtId="164" fontId="28" fillId="0" borderId="0" xfId="5" applyNumberFormat="1" applyFont="1"/>
    <xf numFmtId="0" fontId="1" fillId="0" borderId="0" xfId="5"/>
    <xf numFmtId="0" fontId="27" fillId="6" borderId="0" xfId="5" applyFont="1" applyFill="1" applyAlignment="1">
      <alignment vertical="center"/>
    </xf>
    <xf numFmtId="0" fontId="27" fillId="0" borderId="0" xfId="5" applyFont="1" applyAlignment="1">
      <alignment vertical="center"/>
    </xf>
    <xf numFmtId="164" fontId="27" fillId="0" borderId="13" xfId="5" applyNumberFormat="1" applyFont="1" applyBorder="1" applyAlignment="1">
      <alignment horizontal="center" vertical="center"/>
    </xf>
    <xf numFmtId="164" fontId="27" fillId="0" borderId="0" xfId="5" applyNumberFormat="1" applyFont="1" applyAlignment="1">
      <alignment vertical="center"/>
    </xf>
    <xf numFmtId="0" fontId="28" fillId="0" borderId="0" xfId="5" applyFont="1" applyAlignment="1">
      <alignment vertical="center"/>
    </xf>
    <xf numFmtId="164" fontId="27" fillId="4" borderId="13" xfId="5" applyNumberFormat="1" applyFont="1" applyFill="1" applyBorder="1" applyAlignment="1">
      <alignment horizontal="center" vertical="center" wrapText="1"/>
    </xf>
    <xf numFmtId="164" fontId="27" fillId="4" borderId="13" xfId="5" quotePrefix="1" applyNumberFormat="1" applyFont="1" applyFill="1" applyBorder="1" applyAlignment="1">
      <alignment horizontal="center" vertical="center" wrapText="1"/>
    </xf>
    <xf numFmtId="0" fontId="28" fillId="0" borderId="0" xfId="5" applyFont="1" applyAlignment="1">
      <alignment horizontal="center" vertical="center"/>
    </xf>
    <xf numFmtId="1" fontId="28" fillId="0" borderId="20" xfId="4" applyNumberFormat="1" applyFont="1" applyBorder="1" applyAlignment="1">
      <alignment horizontal="center" vertical="center" wrapText="1"/>
    </xf>
    <xf numFmtId="3" fontId="28" fillId="0" borderId="28" xfId="6" applyNumberFormat="1" applyFont="1" applyBorder="1" applyAlignment="1">
      <alignment vertical="center" wrapText="1"/>
    </xf>
    <xf numFmtId="164" fontId="28" fillId="0" borderId="16" xfId="5" applyNumberFormat="1" applyFont="1" applyBorder="1" applyAlignment="1">
      <alignment vertical="center"/>
    </xf>
    <xf numFmtId="164" fontId="28" fillId="0" borderId="29" xfId="5" applyNumberFormat="1" applyFont="1" applyBorder="1" applyAlignment="1">
      <alignment vertical="center"/>
    </xf>
    <xf numFmtId="3" fontId="28" fillId="0" borderId="30" xfId="6" applyNumberFormat="1" applyFont="1" applyBorder="1" applyAlignment="1">
      <alignment vertical="center" wrapText="1"/>
    </xf>
    <xf numFmtId="0" fontId="27" fillId="4" borderId="31" xfId="5" applyFont="1" applyFill="1" applyBorder="1" applyAlignment="1">
      <alignment vertical="center" wrapText="1"/>
    </xf>
    <xf numFmtId="164" fontId="28" fillId="3" borderId="20" xfId="5" applyNumberFormat="1" applyFont="1" applyFill="1" applyBorder="1" applyAlignment="1">
      <alignment vertical="center"/>
    </xf>
    <xf numFmtId="0" fontId="30" fillId="0" borderId="0" xfId="4" applyFont="1" applyAlignment="1">
      <alignment horizontal="left" vertical="center"/>
    </xf>
    <xf numFmtId="0" fontId="28" fillId="0" borderId="0" xfId="5" applyFont="1" applyAlignment="1">
      <alignment vertical="center" wrapText="1"/>
    </xf>
    <xf numFmtId="0" fontId="28" fillId="0" borderId="0" xfId="1" applyFont="1"/>
    <xf numFmtId="164" fontId="28" fillId="0" borderId="23" xfId="5" applyNumberFormat="1" applyFont="1" applyBorder="1" applyAlignment="1">
      <alignment vertical="center"/>
    </xf>
    <xf numFmtId="3" fontId="1" fillId="0" borderId="0" xfId="5" applyNumberFormat="1"/>
    <xf numFmtId="164" fontId="1" fillId="0" borderId="0" xfId="5" applyNumberFormat="1"/>
    <xf numFmtId="0" fontId="7" fillId="6" borderId="0" xfId="5" applyFont="1" applyFill="1" applyAlignment="1">
      <alignment vertical="center"/>
    </xf>
    <xf numFmtId="0" fontId="7" fillId="0" borderId="0" xfId="5" applyFont="1" applyAlignment="1">
      <alignment vertical="center"/>
    </xf>
    <xf numFmtId="0" fontId="18" fillId="0" borderId="0" xfId="5" applyFont="1" applyAlignment="1">
      <alignment vertical="center"/>
    </xf>
    <xf numFmtId="0" fontId="3" fillId="0" borderId="0" xfId="5" applyFont="1"/>
    <xf numFmtId="164" fontId="3" fillId="0" borderId="0" xfId="5" applyNumberFormat="1" applyFont="1"/>
    <xf numFmtId="0" fontId="2" fillId="0" borderId="3" xfId="7" applyFont="1" applyBorder="1" applyAlignment="1">
      <alignment horizontal="left" vertical="center"/>
    </xf>
    <xf numFmtId="0" fontId="2" fillId="0" borderId="1" xfId="7" applyFont="1" applyBorder="1" applyAlignment="1">
      <alignment horizontal="left" vertical="center"/>
    </xf>
    <xf numFmtId="0" fontId="2" fillId="0" borderId="0" xfId="7" applyFont="1" applyAlignment="1">
      <alignment horizontal="left" vertical="center" wrapText="1"/>
    </xf>
    <xf numFmtId="43" fontId="2" fillId="0" borderId="0" xfId="7" applyNumberFormat="1" applyFont="1" applyAlignment="1">
      <alignment horizontal="left" vertical="center" wrapText="1"/>
    </xf>
    <xf numFmtId="43" fontId="3" fillId="0" borderId="0" xfId="7" applyNumberFormat="1" applyFont="1" applyAlignment="1">
      <alignment vertical="center"/>
    </xf>
    <xf numFmtId="0" fontId="3" fillId="0" borderId="0" xfId="7" applyFont="1" applyAlignment="1">
      <alignment vertical="center"/>
    </xf>
    <xf numFmtId="0" fontId="3" fillId="0" borderId="0" xfId="7" applyFont="1" applyAlignment="1">
      <alignment horizontal="left" vertical="center" wrapText="1"/>
    </xf>
    <xf numFmtId="43" fontId="3" fillId="0" borderId="0" xfId="7" applyNumberFormat="1" applyFont="1" applyAlignment="1">
      <alignment horizontal="left" vertical="center" wrapText="1"/>
    </xf>
    <xf numFmtId="1" fontId="22" fillId="0" borderId="0" xfId="7" applyNumberFormat="1" applyFont="1" applyAlignment="1">
      <alignment horizontal="center" vertical="center"/>
    </xf>
    <xf numFmtId="0" fontId="3" fillId="0" borderId="0" xfId="7" applyFont="1" applyAlignment="1">
      <alignment horizontal="left" vertical="top" wrapText="1"/>
    </xf>
    <xf numFmtId="43" fontId="3" fillId="0" borderId="0" xfId="7" applyNumberFormat="1" applyFont="1" applyAlignment="1">
      <alignment horizontal="left" vertical="top" wrapText="1"/>
    </xf>
    <xf numFmtId="1" fontId="7" fillId="0" borderId="0" xfId="7" applyNumberFormat="1" applyFont="1" applyAlignment="1">
      <alignment horizontal="left" vertical="center"/>
    </xf>
    <xf numFmtId="0" fontId="1" fillId="0" borderId="0" xfId="7" applyFont="1" applyAlignment="1">
      <alignment vertical="center"/>
    </xf>
    <xf numFmtId="0" fontId="1" fillId="0" borderId="0" xfId="7" applyFont="1" applyAlignment="1">
      <alignment horizontal="center" vertical="center" wrapText="1"/>
    </xf>
    <xf numFmtId="43" fontId="1" fillId="0" borderId="0" xfId="7" applyNumberFormat="1" applyFont="1" applyAlignment="1">
      <alignment horizontal="center" vertical="center" wrapText="1"/>
    </xf>
    <xf numFmtId="43" fontId="1" fillId="0" borderId="0" xfId="7" applyNumberFormat="1" applyFont="1" applyAlignment="1">
      <alignment vertical="center"/>
    </xf>
    <xf numFmtId="1" fontId="22" fillId="0" borderId="0" xfId="7" applyNumberFormat="1" applyFont="1" applyAlignment="1">
      <alignment horizontal="left" vertical="center"/>
    </xf>
    <xf numFmtId="1" fontId="18" fillId="0" borderId="13" xfId="7" applyNumberFormat="1" applyFont="1" applyBorder="1" applyAlignment="1">
      <alignment horizontal="center" vertical="center"/>
    </xf>
    <xf numFmtId="0" fontId="8" fillId="0" borderId="0" xfId="7" applyFont="1" applyAlignment="1">
      <alignment horizontal="center" vertical="center"/>
    </xf>
    <xf numFmtId="1" fontId="20" fillId="0" borderId="0" xfId="7" applyNumberFormat="1" applyFont="1" applyAlignment="1">
      <alignment horizontal="center" vertical="center" wrapText="1"/>
    </xf>
    <xf numFmtId="0" fontId="9" fillId="0" borderId="0" xfId="7" applyFont="1" applyAlignment="1">
      <alignment horizontal="center" vertical="center" wrapText="1"/>
    </xf>
    <xf numFmtId="3" fontId="9" fillId="0" borderId="0" xfId="7" applyNumberFormat="1" applyFont="1" applyAlignment="1">
      <alignment horizontal="center" vertical="center" wrapText="1"/>
    </xf>
    <xf numFmtId="43" fontId="9" fillId="0" borderId="0" xfId="7" applyNumberFormat="1" applyFont="1" applyAlignment="1">
      <alignment horizontal="center" vertical="center" wrapText="1"/>
    </xf>
    <xf numFmtId="43" fontId="8" fillId="0" borderId="0" xfId="7" applyNumberFormat="1" applyFont="1" applyAlignment="1">
      <alignment horizontal="center" vertical="center"/>
    </xf>
    <xf numFmtId="1" fontId="1" fillId="0" borderId="11" xfId="7" applyNumberFormat="1" applyFont="1" applyBorder="1" applyAlignment="1">
      <alignment horizontal="center" vertical="center"/>
    </xf>
    <xf numFmtId="0" fontId="1" fillId="0" borderId="11" xfId="7" applyFont="1" applyBorder="1" applyAlignment="1">
      <alignment horizontal="center" vertical="center" wrapText="1"/>
    </xf>
    <xf numFmtId="0" fontId="36" fillId="10" borderId="3" xfId="9" applyFont="1" applyFill="1" applyBorder="1" applyAlignment="1">
      <alignment horizontal="center" vertical="center" wrapText="1"/>
    </xf>
    <xf numFmtId="0" fontId="8" fillId="0" borderId="22" xfId="9" applyFont="1" applyBorder="1" applyAlignment="1">
      <alignment horizontal="left" vertical="center" wrapText="1"/>
    </xf>
    <xf numFmtId="0" fontId="36" fillId="10" borderId="22" xfId="9" applyFont="1" applyFill="1" applyBorder="1" applyAlignment="1">
      <alignment horizontal="center" vertical="center" wrapText="1"/>
    </xf>
    <xf numFmtId="43" fontId="36" fillId="10" borderId="22" xfId="9" applyNumberFormat="1" applyFont="1" applyFill="1" applyBorder="1" applyAlignment="1">
      <alignment horizontal="center" vertical="center" wrapText="1"/>
    </xf>
    <xf numFmtId="0" fontId="37" fillId="10" borderId="22" xfId="9" applyFont="1" applyFill="1" applyBorder="1" applyAlignment="1">
      <alignment horizontal="center" vertical="center" wrapText="1"/>
    </xf>
    <xf numFmtId="0" fontId="36" fillId="10" borderId="4" xfId="9" applyFont="1" applyFill="1" applyBorder="1" applyAlignment="1">
      <alignment horizontal="center" vertical="center" wrapText="1"/>
    </xf>
    <xf numFmtId="0" fontId="1" fillId="10" borderId="20" xfId="7" applyFont="1" applyFill="1" applyBorder="1" applyAlignment="1">
      <alignment horizontal="center" vertical="center"/>
    </xf>
    <xf numFmtId="3" fontId="38" fillId="0" borderId="1" xfId="7" applyNumberFormat="1" applyFont="1" applyBorder="1" applyAlignment="1">
      <alignment horizontal="left" vertical="center"/>
    </xf>
    <xf numFmtId="3" fontId="39" fillId="10" borderId="27" xfId="7" applyNumberFormat="1" applyFont="1" applyFill="1" applyBorder="1" applyAlignment="1">
      <alignment horizontal="center" vertical="center" wrapText="1"/>
    </xf>
    <xf numFmtId="43" fontId="1" fillId="3" borderId="38" xfId="10" applyNumberFormat="1" applyFill="1" applyBorder="1" applyAlignment="1">
      <alignment horizontal="center"/>
    </xf>
    <xf numFmtId="43" fontId="8" fillId="0" borderId="39" xfId="7" applyNumberFormat="1" applyFont="1" applyBorder="1" applyAlignment="1">
      <alignment horizontal="center" vertical="center"/>
    </xf>
    <xf numFmtId="3" fontId="1" fillId="3" borderId="38" xfId="10" applyNumberFormat="1" applyFill="1" applyBorder="1" applyAlignment="1">
      <alignment horizontal="center"/>
    </xf>
    <xf numFmtId="3" fontId="8" fillId="0" borderId="38" xfId="7" applyNumberFormat="1" applyFont="1" applyBorder="1" applyAlignment="1">
      <alignment horizontal="center" vertical="center"/>
    </xf>
    <xf numFmtId="0" fontId="7" fillId="0" borderId="0" xfId="7" applyFont="1" applyAlignment="1">
      <alignment horizontal="center" vertical="center"/>
    </xf>
    <xf numFmtId="0" fontId="8" fillId="10" borderId="29" xfId="7" applyFont="1" applyFill="1" applyBorder="1" applyAlignment="1">
      <alignment horizontal="center" vertical="center"/>
    </xf>
    <xf numFmtId="3" fontId="40" fillId="0" borderId="1" xfId="7" applyNumberFormat="1" applyFont="1" applyBorder="1" applyAlignment="1">
      <alignment horizontal="left" vertical="center" wrapText="1"/>
    </xf>
    <xf numFmtId="3" fontId="26" fillId="0" borderId="26" xfId="7" applyNumberFormat="1" applyFont="1" applyBorder="1" applyAlignment="1">
      <alignment horizontal="left" vertical="center"/>
    </xf>
    <xf numFmtId="0" fontId="1" fillId="10" borderId="29" xfId="7" applyFont="1" applyFill="1" applyBorder="1" applyAlignment="1">
      <alignment horizontal="center" vertical="center"/>
    </xf>
    <xf numFmtId="3" fontId="39" fillId="0" borderId="26" xfId="7" applyNumberFormat="1" applyFont="1" applyBorder="1" applyAlignment="1">
      <alignment horizontal="left" vertical="center" wrapText="1"/>
    </xf>
    <xf numFmtId="0" fontId="39" fillId="8" borderId="33" xfId="7" applyFont="1" applyFill="1" applyBorder="1"/>
    <xf numFmtId="0" fontId="1" fillId="12" borderId="29" xfId="7" applyFont="1" applyFill="1" applyBorder="1" applyAlignment="1">
      <alignment horizontal="center" vertical="center"/>
    </xf>
    <xf numFmtId="3" fontId="26" fillId="12" borderId="26" xfId="7" applyNumberFormat="1" applyFont="1" applyFill="1" applyBorder="1" applyAlignment="1">
      <alignment horizontal="left" vertical="center"/>
    </xf>
    <xf numFmtId="3" fontId="39" fillId="12" borderId="27" xfId="7" applyNumberFormat="1" applyFont="1" applyFill="1" applyBorder="1" applyAlignment="1">
      <alignment horizontal="center" vertical="center" wrapText="1"/>
    </xf>
    <xf numFmtId="43" fontId="1" fillId="12" borderId="38" xfId="10" applyNumberFormat="1" applyFill="1" applyBorder="1" applyAlignment="1">
      <alignment horizontal="center"/>
    </xf>
    <xf numFmtId="43" fontId="8" fillId="12" borderId="39" xfId="7" applyNumberFormat="1" applyFont="1" applyFill="1" applyBorder="1" applyAlignment="1">
      <alignment horizontal="center" vertical="center"/>
    </xf>
    <xf numFmtId="3" fontId="1" fillId="12" borderId="38" xfId="10" applyNumberFormat="1" applyFill="1" applyBorder="1" applyAlignment="1">
      <alignment horizontal="center"/>
    </xf>
    <xf numFmtId="3" fontId="8" fillId="12" borderId="38" xfId="7" applyNumberFormat="1" applyFont="1" applyFill="1" applyBorder="1" applyAlignment="1">
      <alignment horizontal="center" vertical="center"/>
    </xf>
    <xf numFmtId="3" fontId="26" fillId="0" borderId="1" xfId="7" applyNumberFormat="1" applyFont="1" applyBorder="1" applyAlignment="1">
      <alignment horizontal="left" vertical="center"/>
    </xf>
    <xf numFmtId="43" fontId="41" fillId="3" borderId="38" xfId="10" applyNumberFormat="1" applyFont="1" applyFill="1" applyBorder="1" applyAlignment="1">
      <alignment horizontal="center"/>
    </xf>
    <xf numFmtId="3" fontId="38" fillId="0" borderId="1" xfId="7" applyNumberFormat="1" applyFont="1" applyBorder="1" applyAlignment="1">
      <alignment horizontal="left" vertical="center" wrapText="1"/>
    </xf>
    <xf numFmtId="3" fontId="38" fillId="0" borderId="26" xfId="7" applyNumberFormat="1" applyFont="1" applyBorder="1" applyAlignment="1">
      <alignment horizontal="left" vertical="center"/>
    </xf>
    <xf numFmtId="0" fontId="18" fillId="10" borderId="20" xfId="7" applyFont="1" applyFill="1" applyBorder="1" applyAlignment="1">
      <alignment horizontal="center" vertical="center"/>
    </xf>
    <xf numFmtId="3" fontId="15" fillId="2" borderId="19" xfId="7" applyNumberFormat="1" applyFont="1" applyFill="1" applyBorder="1" applyAlignment="1">
      <alignment vertical="center"/>
    </xf>
    <xf numFmtId="3" fontId="15" fillId="2" borderId="14" xfId="7" applyNumberFormat="1" applyFont="1" applyFill="1" applyBorder="1" applyAlignment="1">
      <alignment vertical="center"/>
    </xf>
    <xf numFmtId="43" fontId="7" fillId="0" borderId="13" xfId="7" applyNumberFormat="1" applyFont="1" applyBorder="1" applyAlignment="1">
      <alignment horizontal="center" vertical="center"/>
    </xf>
    <xf numFmtId="3" fontId="18" fillId="0" borderId="8" xfId="10" applyNumberFormat="1" applyFont="1" applyBorder="1" applyAlignment="1">
      <alignment horizontal="center"/>
    </xf>
    <xf numFmtId="3" fontId="18" fillId="0" borderId="0" xfId="10" applyNumberFormat="1" applyFont="1" applyAlignment="1">
      <alignment horizontal="center"/>
    </xf>
    <xf numFmtId="3" fontId="7" fillId="0" borderId="0" xfId="7" applyNumberFormat="1" applyFont="1" applyAlignment="1">
      <alignment horizontal="center" vertical="center"/>
    </xf>
    <xf numFmtId="43" fontId="9" fillId="7" borderId="0" xfId="7" applyNumberFormat="1" applyFont="1" applyFill="1" applyAlignment="1">
      <alignment horizontal="left" vertical="center" wrapText="1"/>
    </xf>
    <xf numFmtId="0" fontId="2" fillId="0" borderId="0" xfId="7" applyFont="1" applyAlignment="1">
      <alignment vertical="center"/>
    </xf>
    <xf numFmtId="0" fontId="4" fillId="0" borderId="0" xfId="7" applyFont="1" applyAlignment="1">
      <alignment vertical="center"/>
    </xf>
    <xf numFmtId="165" fontId="5" fillId="0" borderId="0" xfId="7" applyNumberFormat="1" applyFont="1" applyAlignment="1">
      <alignment vertical="center" wrapText="1"/>
    </xf>
    <xf numFmtId="0" fontId="4" fillId="0" borderId="0" xfId="7" applyFont="1" applyAlignment="1">
      <alignment horizontal="center" vertical="center"/>
    </xf>
    <xf numFmtId="0" fontId="6" fillId="0" borderId="0" xfId="7" applyFont="1" applyAlignment="1">
      <alignment vertical="center"/>
    </xf>
    <xf numFmtId="39" fontId="6" fillId="0" borderId="0" xfId="7" applyNumberFormat="1" applyFont="1" applyAlignment="1">
      <alignment vertical="center"/>
    </xf>
    <xf numFmtId="0" fontId="5" fillId="0" borderId="0" xfId="7" applyFont="1" applyAlignment="1">
      <alignment vertical="center"/>
    </xf>
    <xf numFmtId="10" fontId="3" fillId="0" borderId="0" xfId="7" applyNumberFormat="1" applyFont="1" applyAlignment="1">
      <alignment vertical="center"/>
    </xf>
    <xf numFmtId="10" fontId="4" fillId="0" borderId="0" xfId="7" applyNumberFormat="1" applyFont="1" applyAlignment="1">
      <alignment vertical="center"/>
    </xf>
    <xf numFmtId="0" fontId="2" fillId="0" borderId="0" xfId="7" applyFont="1" applyAlignment="1">
      <alignment vertical="center" wrapText="1"/>
    </xf>
    <xf numFmtId="0" fontId="2" fillId="0" borderId="0" xfId="7" applyFont="1" applyAlignment="1">
      <alignment horizontal="left" vertical="center"/>
    </xf>
    <xf numFmtId="0" fontId="33" fillId="0" borderId="0" xfId="7" applyAlignment="1">
      <alignment vertical="center"/>
    </xf>
    <xf numFmtId="0" fontId="33" fillId="0" borderId="0" xfId="7" applyAlignment="1">
      <alignment vertical="center" wrapText="1" shrinkToFit="1"/>
    </xf>
    <xf numFmtId="0" fontId="8" fillId="0" borderId="0" xfId="7" applyFont="1" applyAlignment="1">
      <alignment vertical="center" wrapText="1"/>
    </xf>
    <xf numFmtId="0" fontId="8" fillId="4" borderId="13" xfId="7" applyFont="1" applyFill="1" applyBorder="1" applyAlignment="1">
      <alignment vertical="center" wrapText="1"/>
    </xf>
    <xf numFmtId="0" fontId="2" fillId="4" borderId="14" xfId="7" applyFont="1" applyFill="1" applyBorder="1" applyAlignment="1">
      <alignment horizontal="center" vertical="center" wrapText="1"/>
    </xf>
    <xf numFmtId="0" fontId="2" fillId="4" borderId="15" xfId="7" applyFont="1" applyFill="1" applyBorder="1" applyAlignment="1">
      <alignment vertical="center"/>
    </xf>
    <xf numFmtId="0" fontId="2" fillId="4" borderId="14" xfId="7" applyFont="1" applyFill="1" applyBorder="1" applyAlignment="1">
      <alignment vertical="center"/>
    </xf>
    <xf numFmtId="0" fontId="1" fillId="0" borderId="16" xfId="7" applyFont="1" applyBorder="1" applyAlignment="1">
      <alignment vertical="center" wrapText="1"/>
    </xf>
    <xf numFmtId="0" fontId="3" fillId="0" borderId="17" xfId="7" applyFont="1" applyBorder="1" applyAlignment="1">
      <alignment horizontal="center" vertical="center"/>
    </xf>
    <xf numFmtId="0" fontId="2" fillId="0" borderId="17" xfId="7" applyFont="1" applyBorder="1" applyAlignment="1">
      <alignment vertical="center"/>
    </xf>
    <xf numFmtId="0" fontId="1" fillId="0" borderId="29" xfId="7" applyFont="1" applyBorder="1" applyAlignment="1">
      <alignment vertical="center" wrapText="1"/>
    </xf>
    <xf numFmtId="0" fontId="3" fillId="8" borderId="35" xfId="7" applyFont="1" applyFill="1" applyBorder="1" applyAlignment="1">
      <alignment horizontal="center" vertical="center"/>
    </xf>
    <xf numFmtId="0" fontId="22" fillId="0" borderId="21" xfId="7" applyFont="1" applyBorder="1" applyAlignment="1">
      <alignment horizontal="center" vertical="center"/>
    </xf>
    <xf numFmtId="0" fontId="22" fillId="0" borderId="24" xfId="7" applyFont="1" applyBorder="1" applyAlignment="1">
      <alignment horizontal="center" vertical="center"/>
    </xf>
    <xf numFmtId="0" fontId="1" fillId="0" borderId="0" xfId="7" applyFont="1" applyAlignment="1">
      <alignment horizontal="left" vertical="center"/>
    </xf>
    <xf numFmtId="0" fontId="7" fillId="0" borderId="0" xfId="7" applyFont="1" applyAlignment="1">
      <alignment wrapText="1"/>
    </xf>
    <xf numFmtId="0" fontId="1" fillId="0" borderId="0" xfId="7" applyFont="1"/>
    <xf numFmtId="170" fontId="22" fillId="0" borderId="1" xfId="7" applyNumberFormat="1" applyFont="1" applyBorder="1" applyAlignment="1">
      <alignment horizontal="left" wrapText="1"/>
    </xf>
    <xf numFmtId="170" fontId="20" fillId="0" borderId="0" xfId="7" applyNumberFormat="1" applyFont="1" applyAlignment="1">
      <alignment horizontal="left" wrapText="1"/>
    </xf>
    <xf numFmtId="0" fontId="20" fillId="0" borderId="0" xfId="7" applyFont="1"/>
    <xf numFmtId="0" fontId="7" fillId="0" borderId="0" xfId="7" applyFont="1" applyAlignment="1">
      <alignment vertical="center" wrapText="1"/>
    </xf>
    <xf numFmtId="0" fontId="22" fillId="0" borderId="0" xfId="7" applyFont="1" applyAlignment="1">
      <alignment vertical="center"/>
    </xf>
    <xf numFmtId="0" fontId="3" fillId="0" borderId="1" xfId="7" applyFont="1" applyBorder="1" applyAlignment="1">
      <alignment horizontal="left" vertical="top" wrapText="1"/>
    </xf>
    <xf numFmtId="0" fontId="3" fillId="0" borderId="0" xfId="7" applyFont="1" applyAlignment="1">
      <alignment horizontal="center" vertical="center"/>
    </xf>
    <xf numFmtId="0" fontId="3" fillId="0" borderId="1" xfId="7" quotePrefix="1" applyFont="1" applyBorder="1" applyAlignment="1">
      <alignment horizontal="left" vertical="top" wrapText="1"/>
    </xf>
    <xf numFmtId="0" fontId="20" fillId="0" borderId="0" xfId="7" applyFont="1" applyAlignment="1">
      <alignment vertical="center"/>
    </xf>
    <xf numFmtId="0" fontId="3" fillId="0" borderId="0" xfId="7" applyFont="1" applyAlignment="1">
      <alignment horizontal="left" wrapText="1"/>
    </xf>
    <xf numFmtId="0" fontId="1" fillId="0" borderId="0" xfId="7" applyFont="1" applyAlignment="1">
      <alignment horizontal="left" vertical="center" wrapText="1"/>
    </xf>
    <xf numFmtId="0" fontId="3" fillId="0" borderId="26" xfId="7" applyFont="1" applyBorder="1" applyAlignment="1">
      <alignment horizontal="left" vertical="top" wrapText="1"/>
    </xf>
    <xf numFmtId="0" fontId="3" fillId="0" borderId="2" xfId="7" applyFont="1" applyBorder="1" applyAlignment="1">
      <alignment horizontal="left" vertical="top" wrapText="1"/>
    </xf>
    <xf numFmtId="0" fontId="22" fillId="0" borderId="0" xfId="7" applyFont="1" applyAlignment="1">
      <alignment horizontal="left" vertical="center" wrapText="1"/>
    </xf>
    <xf numFmtId="0" fontId="22" fillId="0" borderId="0" xfId="7" quotePrefix="1" applyFont="1" applyAlignment="1">
      <alignment horizontal="left" vertical="top" wrapText="1"/>
    </xf>
    <xf numFmtId="0" fontId="22" fillId="0" borderId="0" xfId="7" applyFont="1" applyAlignment="1">
      <alignment horizontal="left" vertical="top" wrapText="1"/>
    </xf>
    <xf numFmtId="0" fontId="1" fillId="0" borderId="0" xfId="7" applyFont="1" applyAlignment="1">
      <alignment horizontal="left" vertical="top" wrapText="1"/>
    </xf>
    <xf numFmtId="0" fontId="1" fillId="0" borderId="0" xfId="7" applyFont="1" applyAlignment="1">
      <alignment vertical="center" wrapText="1"/>
    </xf>
    <xf numFmtId="0" fontId="8" fillId="0" borderId="0" xfId="7" quotePrefix="1" applyFont="1" applyAlignment="1">
      <alignment horizontal="center" vertical="center" wrapText="1"/>
    </xf>
    <xf numFmtId="0" fontId="20" fillId="5" borderId="1" xfId="7" applyFont="1" applyFill="1" applyBorder="1" applyAlignment="1">
      <alignment horizontal="center" vertical="center" wrapText="1"/>
    </xf>
    <xf numFmtId="0" fontId="1" fillId="0" borderId="22" xfId="7" applyFont="1" applyBorder="1" applyAlignment="1">
      <alignment vertical="center"/>
    </xf>
    <xf numFmtId="0" fontId="1" fillId="0" borderId="4" xfId="7" applyFont="1" applyBorder="1" applyAlignment="1">
      <alignment vertical="center"/>
    </xf>
    <xf numFmtId="0" fontId="23" fillId="4" borderId="1" xfId="7" applyFont="1" applyFill="1" applyBorder="1" applyAlignment="1">
      <alignment horizontal="center" vertical="center" wrapText="1"/>
    </xf>
    <xf numFmtId="0" fontId="23" fillId="4" borderId="1" xfId="7" quotePrefix="1" applyFont="1" applyFill="1" applyBorder="1" applyAlignment="1">
      <alignment horizontal="center" vertical="center" wrapText="1"/>
    </xf>
    <xf numFmtId="0" fontId="23" fillId="4" borderId="2" xfId="7" quotePrefix="1" applyFont="1" applyFill="1" applyBorder="1" applyAlignment="1">
      <alignment horizontal="center" vertical="center" wrapText="1"/>
    </xf>
    <xf numFmtId="171" fontId="1" fillId="4" borderId="4" xfId="7" applyNumberFormat="1" applyFont="1" applyFill="1" applyBorder="1" applyAlignment="1">
      <alignment horizontal="center" vertical="center"/>
    </xf>
    <xf numFmtId="0" fontId="24" fillId="0" borderId="1" xfId="7" applyFont="1" applyBorder="1" applyAlignment="1">
      <alignment horizontal="center" vertical="center" wrapText="1"/>
    </xf>
    <xf numFmtId="0" fontId="25" fillId="3" borderId="1" xfId="7" applyFont="1" applyFill="1" applyBorder="1" applyAlignment="1">
      <alignment vertical="center"/>
    </xf>
    <xf numFmtId="0" fontId="25" fillId="3" borderId="2" xfId="7" applyFont="1" applyFill="1" applyBorder="1" applyAlignment="1">
      <alignment vertical="center"/>
    </xf>
    <xf numFmtId="172" fontId="25" fillId="3" borderId="2" xfId="7" applyNumberFormat="1" applyFont="1" applyFill="1" applyBorder="1" applyAlignment="1">
      <alignment vertical="center"/>
    </xf>
    <xf numFmtId="0" fontId="21" fillId="3" borderId="1" xfId="7" applyFont="1" applyFill="1" applyBorder="1" applyAlignment="1">
      <alignment horizontal="center" vertical="center"/>
    </xf>
    <xf numFmtId="0" fontId="25" fillId="3" borderId="2" xfId="7" applyFont="1" applyFill="1" applyBorder="1" applyAlignment="1">
      <alignment horizontal="center" vertical="center"/>
    </xf>
    <xf numFmtId="0" fontId="21" fillId="3" borderId="4" xfId="7" applyFont="1" applyFill="1" applyBorder="1" applyAlignment="1">
      <alignment vertical="center"/>
    </xf>
    <xf numFmtId="0" fontId="21" fillId="3" borderId="1" xfId="7" applyFont="1" applyFill="1" applyBorder="1" applyAlignment="1">
      <alignment vertical="center"/>
    </xf>
    <xf numFmtId="0" fontId="21" fillId="0" borderId="0" xfId="7" applyFont="1" applyAlignment="1">
      <alignment vertical="center"/>
    </xf>
    <xf numFmtId="172" fontId="21" fillId="3" borderId="1" xfId="7" applyNumberFormat="1" applyFont="1" applyFill="1" applyBorder="1" applyAlignment="1">
      <alignment vertical="center"/>
    </xf>
    <xf numFmtId="0" fontId="8" fillId="0" borderId="1" xfId="7" quotePrefix="1" applyFont="1" applyBorder="1" applyAlignment="1">
      <alignment horizontal="left" vertical="center"/>
    </xf>
    <xf numFmtId="0" fontId="1" fillId="0" borderId="1" xfId="7" applyFont="1" applyBorder="1" applyAlignment="1">
      <alignment vertical="center"/>
    </xf>
    <xf numFmtId="0" fontId="1" fillId="0" borderId="27" xfId="7" applyFont="1" applyBorder="1" applyAlignment="1">
      <alignment vertical="center"/>
    </xf>
    <xf numFmtId="0" fontId="1" fillId="0" borderId="1" xfId="7" applyFont="1" applyBorder="1" applyAlignment="1">
      <alignment horizontal="center" vertical="center" wrapText="1"/>
    </xf>
    <xf numFmtId="0" fontId="8" fillId="0" borderId="1" xfId="7" applyFont="1" applyBorder="1" applyAlignment="1">
      <alignment vertical="center"/>
    </xf>
    <xf numFmtId="0" fontId="26" fillId="3" borderId="1" xfId="7" applyFont="1" applyFill="1" applyBorder="1" applyAlignment="1">
      <alignment vertical="center"/>
    </xf>
    <xf numFmtId="0" fontId="2" fillId="0" borderId="0" xfId="7" applyFont="1" applyAlignment="1">
      <alignment horizontal="center" vertical="top" wrapText="1"/>
    </xf>
    <xf numFmtId="0" fontId="3" fillId="0" borderId="0" xfId="7" applyFont="1" applyAlignment="1">
      <alignment horizontal="center" vertical="top" wrapText="1"/>
    </xf>
    <xf numFmtId="3" fontId="39" fillId="0" borderId="32" xfId="7" applyNumberFormat="1" applyFont="1" applyBorder="1" applyAlignment="1">
      <alignment horizontal="left" vertical="center" wrapText="1"/>
    </xf>
    <xf numFmtId="43" fontId="1" fillId="12" borderId="26" xfId="10" applyNumberFormat="1" applyFill="1" applyBorder="1" applyAlignment="1">
      <alignment horizontal="center"/>
    </xf>
    <xf numFmtId="0" fontId="32" fillId="0" borderId="40" xfId="1" applyFont="1" applyBorder="1" applyAlignment="1">
      <alignment horizontal="left" vertical="center" wrapText="1"/>
    </xf>
    <xf numFmtId="164" fontId="1" fillId="0" borderId="0" xfId="1" applyNumberFormat="1"/>
    <xf numFmtId="3" fontId="39" fillId="10" borderId="3" xfId="7" applyNumberFormat="1" applyFont="1" applyFill="1" applyBorder="1" applyAlignment="1">
      <alignment horizontal="center" vertical="center" wrapText="1"/>
    </xf>
    <xf numFmtId="3" fontId="39" fillId="10" borderId="4" xfId="7" applyNumberFormat="1" applyFont="1" applyFill="1" applyBorder="1" applyAlignment="1">
      <alignment horizontal="center" vertical="center" wrapText="1"/>
    </xf>
    <xf numFmtId="0" fontId="36" fillId="11" borderId="34" xfId="9" applyFont="1" applyFill="1" applyBorder="1" applyAlignment="1">
      <alignment horizontal="center" vertical="center" wrapText="1"/>
    </xf>
    <xf numFmtId="0" fontId="36" fillId="11" borderId="29" xfId="9" applyFont="1" applyFill="1" applyBorder="1" applyAlignment="1">
      <alignment horizontal="center" vertical="center" wrapText="1"/>
    </xf>
    <xf numFmtId="43" fontId="36" fillId="11" borderId="34" xfId="9" applyNumberFormat="1" applyFont="1" applyFill="1" applyBorder="1" applyAlignment="1">
      <alignment horizontal="center" vertical="center" wrapText="1"/>
    </xf>
    <xf numFmtId="43" fontId="36" fillId="11" borderId="36" xfId="9" applyNumberFormat="1" applyFont="1" applyFill="1" applyBorder="1" applyAlignment="1">
      <alignment horizontal="center" vertical="center" wrapText="1"/>
    </xf>
    <xf numFmtId="0" fontId="36" fillId="11" borderId="36" xfId="9" applyFont="1" applyFill="1" applyBorder="1" applyAlignment="1">
      <alignment horizontal="center" vertical="center" wrapText="1"/>
    </xf>
    <xf numFmtId="0" fontId="36" fillId="11" borderId="5" xfId="9" applyFont="1" applyFill="1" applyBorder="1" applyAlignment="1">
      <alignment horizontal="center" vertical="center" wrapText="1"/>
    </xf>
    <xf numFmtId="0" fontId="33" fillId="0" borderId="6" xfId="7" applyBorder="1" applyAlignment="1">
      <alignment horizontal="center" vertical="center" wrapText="1"/>
    </xf>
    <xf numFmtId="0" fontId="33" fillId="0" borderId="7" xfId="7" applyBorder="1" applyAlignment="1">
      <alignment horizontal="center" vertical="center" wrapText="1"/>
    </xf>
    <xf numFmtId="0" fontId="33" fillId="0" borderId="30" xfId="7" applyBorder="1" applyAlignment="1">
      <alignment horizontal="center" vertical="center" wrapText="1"/>
    </xf>
    <xf numFmtId="0" fontId="33" fillId="0" borderId="37" xfId="7" applyBorder="1" applyAlignment="1">
      <alignment horizontal="center" vertical="center" wrapText="1"/>
    </xf>
    <xf numFmtId="0" fontId="33" fillId="0" borderId="35" xfId="7" applyBorder="1" applyAlignment="1">
      <alignment horizontal="center" vertical="center" wrapText="1"/>
    </xf>
    <xf numFmtId="0" fontId="36" fillId="11" borderId="8" xfId="9" applyFont="1" applyFill="1" applyBorder="1" applyAlignment="1">
      <alignment horizontal="center" vertical="center" wrapText="1"/>
    </xf>
    <xf numFmtId="0" fontId="2" fillId="0" borderId="19" xfId="7" applyFont="1" applyBorder="1" applyAlignment="1">
      <alignment horizontal="center" vertical="top" wrapText="1"/>
    </xf>
    <xf numFmtId="0" fontId="2" fillId="0" borderId="14" xfId="7" applyFont="1" applyBorder="1" applyAlignment="1">
      <alignment horizontal="center" vertical="top" wrapText="1"/>
    </xf>
    <xf numFmtId="0" fontId="3" fillId="0" borderId="19" xfId="7" applyFont="1" applyBorder="1" applyAlignment="1">
      <alignment horizontal="center" vertical="top" wrapText="1"/>
    </xf>
    <xf numFmtId="0" fontId="3" fillId="0" borderId="14" xfId="7" applyFont="1" applyBorder="1" applyAlignment="1">
      <alignment horizontal="center" vertical="top" wrapText="1"/>
    </xf>
    <xf numFmtId="43" fontId="36" fillId="11" borderId="19" xfId="7" applyNumberFormat="1" applyFont="1" applyFill="1" applyBorder="1" applyAlignment="1">
      <alignment horizontal="center" vertical="center" wrapText="1"/>
    </xf>
    <xf numFmtId="43" fontId="36" fillId="11" borderId="14" xfId="7" applyNumberFormat="1" applyFont="1" applyFill="1" applyBorder="1" applyAlignment="1">
      <alignment horizontal="center" vertical="center" wrapText="1"/>
    </xf>
    <xf numFmtId="43" fontId="36" fillId="11" borderId="15" xfId="7" applyNumberFormat="1" applyFont="1" applyFill="1" applyBorder="1" applyAlignment="1">
      <alignment horizontal="center" vertical="center" wrapText="1"/>
    </xf>
    <xf numFmtId="0" fontId="36" fillId="11" borderId="19" xfId="8" applyFont="1" applyFill="1" applyBorder="1" applyAlignment="1">
      <alignment horizontal="center" vertical="center" wrapText="1"/>
    </xf>
    <xf numFmtId="0" fontId="36" fillId="11" borderId="15" xfId="8" applyFont="1" applyFill="1" applyBorder="1" applyAlignment="1">
      <alignment horizontal="center" vertical="center" wrapText="1"/>
    </xf>
    <xf numFmtId="0" fontId="36" fillId="11" borderId="14" xfId="8" applyFont="1" applyFill="1" applyBorder="1" applyAlignment="1">
      <alignment horizontal="center" vertical="center"/>
    </xf>
    <xf numFmtId="0" fontId="36" fillId="11" borderId="7" xfId="9" applyFont="1" applyFill="1" applyBorder="1" applyAlignment="1">
      <alignment horizontal="center" vertical="center" wrapText="1"/>
    </xf>
    <xf numFmtId="0" fontId="36" fillId="11" borderId="35" xfId="9" applyFont="1" applyFill="1" applyBorder="1" applyAlignment="1">
      <alignment horizontal="center" vertical="center" wrapText="1"/>
    </xf>
    <xf numFmtId="43" fontId="36" fillId="11" borderId="29" xfId="9" applyNumberFormat="1" applyFont="1" applyFill="1" applyBorder="1" applyAlignment="1">
      <alignment horizontal="center" vertical="center" wrapText="1"/>
    </xf>
    <xf numFmtId="1" fontId="3" fillId="0" borderId="0" xfId="1" applyNumberFormat="1" applyFont="1" applyAlignment="1">
      <alignment horizontal="left" vertical="center"/>
    </xf>
    <xf numFmtId="0" fontId="2" fillId="2" borderId="3" xfId="1" applyFont="1" applyFill="1" applyBorder="1" applyAlignment="1">
      <alignment horizontal="left" vertical="top"/>
    </xf>
    <xf numFmtId="0" fontId="2" fillId="2" borderId="4" xfId="1" applyFont="1" applyFill="1" applyBorder="1" applyAlignment="1">
      <alignment horizontal="left" vertical="top"/>
    </xf>
    <xf numFmtId="0" fontId="2" fillId="0" borderId="1" xfId="1" applyFont="1" applyBorder="1" applyAlignment="1">
      <alignment vertical="top" wrapText="1"/>
    </xf>
    <xf numFmtId="0" fontId="8" fillId="0" borderId="1" xfId="1" applyFont="1" applyBorder="1" applyAlignment="1">
      <alignment vertical="top" wrapText="1"/>
    </xf>
    <xf numFmtId="0" fontId="9" fillId="0" borderId="1" xfId="1" applyFont="1" applyBorder="1" applyAlignment="1">
      <alignment horizontal="left" vertical="top" wrapText="1"/>
    </xf>
    <xf numFmtId="0" fontId="3" fillId="0" borderId="13" xfId="1" applyFont="1" applyBorder="1" applyAlignment="1">
      <alignment horizontal="left" vertical="top" wrapText="1"/>
    </xf>
    <xf numFmtId="0" fontId="2" fillId="0" borderId="3" xfId="1" applyFont="1" applyBorder="1" applyAlignment="1">
      <alignment horizontal="left" vertical="center"/>
    </xf>
    <xf numFmtId="0" fontId="2" fillId="0" borderId="4" xfId="1" applyFont="1" applyBorder="1" applyAlignment="1">
      <alignment horizontal="left" vertical="center"/>
    </xf>
    <xf numFmtId="0" fontId="3" fillId="3" borderId="13" xfId="1" applyFont="1" applyFill="1" applyBorder="1" applyAlignment="1">
      <alignment horizontal="left" vertical="top"/>
    </xf>
    <xf numFmtId="0" fontId="3" fillId="4" borderId="13" xfId="1" applyFont="1" applyFill="1" applyBorder="1" applyAlignment="1">
      <alignment horizontal="left" vertical="top"/>
    </xf>
    <xf numFmtId="169" fontId="12" fillId="3" borderId="3" xfId="7" applyNumberFormat="1" applyFont="1" applyFill="1" applyBorder="1" applyAlignment="1">
      <alignment horizontal="left" vertical="center"/>
    </xf>
    <xf numFmtId="169" fontId="12" fillId="3" borderId="22" xfId="7" applyNumberFormat="1" applyFont="1" applyFill="1" applyBorder="1" applyAlignment="1">
      <alignment horizontal="left" vertical="center"/>
    </xf>
    <xf numFmtId="0" fontId="3" fillId="0" borderId="1" xfId="7" applyFont="1" applyBorder="1" applyAlignment="1">
      <alignment horizontal="left" vertical="top" wrapText="1"/>
    </xf>
    <xf numFmtId="0" fontId="3" fillId="0" borderId="26" xfId="7" applyFont="1" applyBorder="1" applyAlignment="1">
      <alignment horizontal="left" vertical="top" wrapText="1"/>
    </xf>
    <xf numFmtId="0" fontId="3" fillId="0" borderId="2" xfId="7" applyFont="1" applyBorder="1" applyAlignment="1">
      <alignment horizontal="left" vertical="top" wrapText="1"/>
    </xf>
    <xf numFmtId="0" fontId="3" fillId="0" borderId="1" xfId="7" applyFont="1" applyBorder="1" applyAlignment="1">
      <alignment horizontal="left" vertical="center" wrapText="1"/>
    </xf>
    <xf numFmtId="0" fontId="3" fillId="0" borderId="1" xfId="7" applyFont="1" applyBorder="1" applyAlignment="1">
      <alignment horizontal="left" wrapText="1"/>
    </xf>
    <xf numFmtId="0" fontId="3" fillId="9" borderId="1" xfId="7" applyFont="1" applyFill="1" applyBorder="1" applyAlignment="1">
      <alignment horizontal="left" vertical="center" wrapText="1"/>
    </xf>
    <xf numFmtId="0" fontId="22" fillId="0" borderId="22" xfId="7" applyFont="1" applyBorder="1" applyAlignment="1">
      <alignment horizontal="left" vertical="center"/>
    </xf>
    <xf numFmtId="0" fontId="22" fillId="0" borderId="21" xfId="7" applyFont="1" applyBorder="1" applyAlignment="1">
      <alignment horizontal="left" vertical="center"/>
    </xf>
    <xf numFmtId="0" fontId="22" fillId="0" borderId="25" xfId="7" applyFont="1" applyBorder="1" applyAlignment="1">
      <alignment horizontal="left" vertical="center"/>
    </xf>
    <xf numFmtId="0" fontId="22" fillId="0" borderId="24" xfId="7" applyFont="1" applyBorder="1" applyAlignment="1">
      <alignment horizontal="left" vertical="center"/>
    </xf>
    <xf numFmtId="0" fontId="20" fillId="0" borderId="3" xfId="7" quotePrefix="1" applyFont="1" applyBorder="1" applyAlignment="1">
      <alignment horizontal="left" wrapText="1"/>
    </xf>
    <xf numFmtId="0" fontId="20" fillId="0" borderId="22" xfId="7" quotePrefix="1" applyFont="1" applyBorder="1" applyAlignment="1">
      <alignment horizontal="left" wrapText="1"/>
    </xf>
    <xf numFmtId="0" fontId="20" fillId="0" borderId="4" xfId="7" quotePrefix="1" applyFont="1" applyBorder="1" applyAlignment="1">
      <alignment horizontal="left" wrapText="1"/>
    </xf>
    <xf numFmtId="0" fontId="20" fillId="0" borderId="3" xfId="7" applyFont="1" applyBorder="1" applyAlignment="1">
      <alignment horizontal="left"/>
    </xf>
    <xf numFmtId="0" fontId="20" fillId="0" borderId="22" xfId="7" applyFont="1" applyBorder="1" applyAlignment="1">
      <alignment horizontal="left"/>
    </xf>
    <xf numFmtId="0" fontId="1" fillId="0" borderId="19" xfId="7" applyFont="1" applyBorder="1" applyAlignment="1">
      <alignment horizontal="left" vertical="top" wrapText="1"/>
    </xf>
    <xf numFmtId="0" fontId="1" fillId="0" borderId="15" xfId="7" applyFont="1" applyBorder="1" applyAlignment="1">
      <alignment horizontal="left" vertical="top" wrapText="1"/>
    </xf>
    <xf numFmtId="0" fontId="1" fillId="0" borderId="14" xfId="7" applyFont="1" applyBorder="1" applyAlignment="1">
      <alignment horizontal="left" vertical="top" wrapText="1"/>
    </xf>
    <xf numFmtId="169" fontId="22" fillId="0" borderId="22" xfId="7" applyNumberFormat="1" applyFont="1" applyBorder="1" applyAlignment="1">
      <alignment horizontal="left" vertical="center"/>
    </xf>
    <xf numFmtId="0" fontId="1" fillId="13" borderId="5" xfId="7" applyFont="1" applyFill="1" applyBorder="1" applyAlignment="1">
      <alignment horizontal="center" vertical="center" wrapText="1"/>
    </xf>
    <xf numFmtId="0" fontId="33" fillId="13" borderId="6" xfId="7" applyFill="1" applyBorder="1" applyAlignment="1">
      <alignment horizontal="center" vertical="center" wrapText="1"/>
    </xf>
    <xf numFmtId="0" fontId="33" fillId="13" borderId="7" xfId="7" applyFill="1" applyBorder="1" applyAlignment="1">
      <alignment horizontal="center" vertical="center" wrapText="1"/>
    </xf>
    <xf numFmtId="0" fontId="33" fillId="13" borderId="8" xfId="7" applyFill="1" applyBorder="1" applyAlignment="1">
      <alignment horizontal="center" vertical="center" wrapText="1"/>
    </xf>
    <xf numFmtId="0" fontId="33" fillId="13" borderId="0" xfId="7" applyFill="1" applyAlignment="1">
      <alignment horizontal="center" vertical="center" wrapText="1"/>
    </xf>
    <xf numFmtId="0" fontId="33" fillId="13" borderId="9" xfId="7" applyFill="1" applyBorder="1" applyAlignment="1">
      <alignment horizontal="center" vertical="center" wrapText="1"/>
    </xf>
    <xf numFmtId="0" fontId="33" fillId="13" borderId="10" xfId="7" applyFill="1" applyBorder="1" applyAlignment="1">
      <alignment horizontal="center" vertical="center" wrapText="1"/>
    </xf>
    <xf numFmtId="0" fontId="33" fillId="13" borderId="11" xfId="7" applyFill="1" applyBorder="1" applyAlignment="1">
      <alignment horizontal="center" vertical="center" wrapText="1"/>
    </xf>
    <xf numFmtId="0" fontId="33" fillId="13" borderId="12" xfId="7" applyFill="1" applyBorder="1" applyAlignment="1">
      <alignment horizontal="center" vertical="center" wrapText="1"/>
    </xf>
    <xf numFmtId="0" fontId="2" fillId="0" borderId="3" xfId="7" applyFont="1" applyBorder="1" applyAlignment="1">
      <alignment horizontal="left" vertical="center"/>
    </xf>
    <xf numFmtId="0" fontId="2" fillId="0" borderId="4" xfId="7" applyFont="1" applyBorder="1" applyAlignment="1">
      <alignment horizontal="left" vertical="center"/>
    </xf>
    <xf numFmtId="0" fontId="7" fillId="0" borderId="0" xfId="7" applyFont="1" applyAlignment="1">
      <alignment horizontal="left" vertical="center" wrapText="1"/>
    </xf>
    <xf numFmtId="0" fontId="3" fillId="0" borderId="18" xfId="7" applyFont="1" applyBorder="1" applyAlignment="1">
      <alignment horizontal="left" vertical="center"/>
    </xf>
    <xf numFmtId="0" fontId="29" fillId="7" borderId="0" xfId="1" applyFont="1" applyFill="1" applyAlignment="1">
      <alignment horizontal="left" vertical="center"/>
    </xf>
    <xf numFmtId="0" fontId="27" fillId="0" borderId="3" xfId="1" applyFont="1" applyBorder="1" applyAlignment="1">
      <alignment horizontal="left" vertical="center"/>
    </xf>
    <xf numFmtId="0" fontId="27" fillId="0" borderId="4" xfId="1" applyFont="1" applyBorder="1" applyAlignment="1">
      <alignment horizontal="left" vertical="center"/>
    </xf>
    <xf numFmtId="0" fontId="29" fillId="7" borderId="0" xfId="1" applyFont="1" applyFill="1" applyAlignment="1">
      <alignment horizontal="left" vertical="center" wrapText="1"/>
    </xf>
    <xf numFmtId="0" fontId="43" fillId="0" borderId="0" xfId="0" applyFont="1"/>
    <xf numFmtId="0" fontId="44" fillId="0" borderId="0" xfId="0" applyFont="1"/>
  </cellXfs>
  <cellStyles count="11">
    <cellStyle name="Comma 2" xfId="2" xr:uid="{197D92C1-7243-44B8-962D-AE1045879459}"/>
    <cellStyle name="Normal" xfId="0" builtinId="0"/>
    <cellStyle name="Normal 14" xfId="9" xr:uid="{DC257A47-D0B4-47A1-8992-48E3C13D0A1B}"/>
    <cellStyle name="Normal 2" xfId="1" xr:uid="{6CC45EE7-5934-462B-A958-F54B6FCC892C}"/>
    <cellStyle name="Normal 2 2 2" xfId="5" xr:uid="{837DDBB1-888B-4E67-BEC9-4701793A2EC2}"/>
    <cellStyle name="Normal 3" xfId="7" xr:uid="{D0A9EA6C-1AB5-4733-B6FF-36BBFD252427}"/>
    <cellStyle name="Normal 48" xfId="8" xr:uid="{9801E45D-3D7A-4614-948A-D0F9BB67FB71}"/>
    <cellStyle name="Normal 50" xfId="10" xr:uid="{0C7E6BE8-5F0C-4BBA-A8DC-148B38A072DA}"/>
    <cellStyle name="Normal 51" xfId="4" xr:uid="{6A5C5453-70AF-4E66-9EF9-9008D535F58F}"/>
    <cellStyle name="Normal 52" xfId="6" xr:uid="{54D3B0A1-C789-4E69-99FD-3BF2EE30CFEE}"/>
    <cellStyle name="Percent 2" xfId="3" xr:uid="{83237EA0-2862-4471-AAE1-95D25DA8E4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2463800</xdr:colOff>
      <xdr:row>0</xdr:row>
      <xdr:rowOff>0</xdr:rowOff>
    </xdr:from>
    <xdr:to>
      <xdr:col>2</xdr:col>
      <xdr:colOff>1993900</xdr:colOff>
      <xdr:row>8</xdr:row>
      <xdr:rowOff>40217</xdr:rowOff>
    </xdr:to>
    <xdr:pic>
      <xdr:nvPicPr>
        <xdr:cNvPr id="2" name="Picture 1" descr="Eskom - A new era for energy in South ...">
          <a:extLst>
            <a:ext uri="{FF2B5EF4-FFF2-40B4-BE49-F238E27FC236}">
              <a16:creationId xmlns:a16="http://schemas.microsoft.com/office/drawing/2014/main" id="{62181099-F6B7-40BD-8F92-8E085CC6B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9550" y="0"/>
          <a:ext cx="3365500" cy="1361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bathaWN/Documents/Telecomms/Procurement/KZN%20Security/Pricing%20Schedule%20_KZN%20Security%20Contract.xlsx" TargetMode="External"/><Relationship Id="rId2" Type="http://schemas.openxmlformats.org/officeDocument/2006/relationships/externalLinkPath" Target="file:///C:\Users\mbathaWN\Documents\Telecomms\Procurement\KZN%20Security\Pricing%20Schedule%20_KZN%20Security%20Contract.xlsx" TargetMode="External"/><Relationship Id="rId1" Type="http://schemas.openxmlformats.org/officeDocument/2006/relationships/externalLinkPath" Target="/Users/mbathaWN/Documents/Telecomms/Procurement/KZN%20Security/Pricing%20Schedule%20_KZN%20Security%20Contract.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bathaWN/AppData/Local/Microsoft/Windows/INetCache/Content.Outlook/45BE8EIN/Copy%20of%20Final_MSAP%20Pricing%20Schedule_16_04_2025.xlsx" TargetMode="External"/><Relationship Id="rId2" Type="http://schemas.openxmlformats.org/officeDocument/2006/relationships/externalLinkPath" Target="file:///C:\Users\mbathaWN\AppData\Local\Microsoft\Windows\INetCache\Content.Outlook\45BE8EIN\Copy%20of%20Final_MSAP%20Pricing%20Schedule_16_04_2025.xlsx" TargetMode="External"/><Relationship Id="rId1" Type="http://schemas.openxmlformats.org/officeDocument/2006/relationships/externalLinkPath" Target="/Users/mbathaWN/AppData/Local/Microsoft/Windows/INetCache/Content.Outlook/45BE8EIN/Copy%20of%20Final_MSAP%20Pricing%20Schedule_16_04_20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gumedek/Desktop/ET%20Contract%20Requests/Forecasts/Copy%20of%20Pricing%20Schedule%20_ACE%20RTU%20Repairs%20contract%20(002).xlsx" TargetMode="External"/><Relationship Id="rId1" Type="http://schemas.openxmlformats.org/officeDocument/2006/relationships/externalLinkPath" Target="/Users/gumedek/Desktop/ET%20Contract%20Requests/Forecasts/Copy%20of%20Pricing%20Schedule%20_ACE%20RTU%20Repairs%20contrac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ad Me"/>
      <sheetName val="Tender Cover Sheet"/>
      <sheetName val="5.1.0 Preamble"/>
      <sheetName val="5.1.1 Pricing Table 1-3"/>
      <sheetName val="5.1.2 CPA Formulae"/>
      <sheetName val="5.1.3 Summary"/>
      <sheetName val="5.1.4 PS5"/>
    </sheetNames>
    <sheetDataSet>
      <sheetData sheetId="0">
        <row r="4">
          <cell r="C4" t="str">
            <v>Main Offer Only</v>
          </cell>
        </row>
      </sheetData>
      <sheetData sheetId="1"/>
      <sheetData sheetId="2"/>
      <sheetData sheetId="3"/>
      <sheetData sheetId="4">
        <row r="9">
          <cell r="B9" t="str">
            <v>Fixed</v>
          </cell>
          <cell r="C9" t="str">
            <v xml:space="preserve">Firm and Fixed </v>
          </cell>
        </row>
        <row r="10">
          <cell r="B10" t="str">
            <v>A1</v>
          </cell>
          <cell r="C10" t="str">
            <v xml:space="preserve">Tenderer's description of Multiple Formula </v>
          </cell>
        </row>
        <row r="11">
          <cell r="B11" t="str">
            <v>A</v>
          </cell>
          <cell r="C11" t="str">
            <v>Tenderer's description of Formula A</v>
          </cell>
        </row>
        <row r="12">
          <cell r="B12" t="str">
            <v>B</v>
          </cell>
          <cell r="C12" t="str">
            <v>Tenderer's description of Formula B</v>
          </cell>
        </row>
        <row r="13">
          <cell r="B13" t="str">
            <v>C</v>
          </cell>
          <cell r="C13" t="str">
            <v>Tenderer's description of Formula C</v>
          </cell>
        </row>
        <row r="14">
          <cell r="B14" t="str">
            <v>D</v>
          </cell>
          <cell r="C14" t="str">
            <v>Tenderer's description of Formula D</v>
          </cell>
        </row>
        <row r="15">
          <cell r="B15" t="str">
            <v>E</v>
          </cell>
          <cell r="C15" t="str">
            <v>Tenderer's description of Formula E</v>
          </cell>
        </row>
        <row r="16">
          <cell r="B16" t="str">
            <v>F</v>
          </cell>
          <cell r="C16" t="str">
            <v>Tenderer's description of Formula F</v>
          </cell>
        </row>
        <row r="17">
          <cell r="B17" t="str">
            <v>G</v>
          </cell>
          <cell r="C17" t="str">
            <v>Tenderer's description of Formula G</v>
          </cell>
        </row>
        <row r="18">
          <cell r="B18" t="str">
            <v>H</v>
          </cell>
          <cell r="C18" t="str">
            <v>Tenderer's description of Formula H</v>
          </cell>
        </row>
        <row r="19">
          <cell r="B19" t="str">
            <v>I</v>
          </cell>
          <cell r="C19" t="str">
            <v>Tenderer's description of Formula I</v>
          </cell>
        </row>
        <row r="20">
          <cell r="B20" t="str">
            <v>J</v>
          </cell>
          <cell r="C20" t="str">
            <v>Tenderer's description of Formula J</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ad Me"/>
      <sheetName val="Tender Cover Sheet"/>
      <sheetName val="5.1.0 Preamble"/>
      <sheetName val="5.1.1 Price Table 1-6 Equipment"/>
      <sheetName val="5.1.1 Table 7-8 Services"/>
      <sheetName val="5.1.1Table 9-10 Design&amp;Training"/>
      <sheetName val="5.1.1 Table 11 OEM Fees"/>
      <sheetName val="5.1.2 CPA Formulae"/>
      <sheetName val="5.1.4 PS5"/>
      <sheetName val="5.1.3 Summary"/>
      <sheetName val="5.1.4 Exchange Rates"/>
      <sheetName val="Types"/>
      <sheetName val="Price"/>
    </sheetNames>
    <sheetDataSet>
      <sheetData sheetId="0">
        <row r="4">
          <cell r="C4" t="str">
            <v>Main Offer Only</v>
          </cell>
        </row>
      </sheetData>
      <sheetData sheetId="1"/>
      <sheetData sheetId="2"/>
      <sheetData sheetId="3">
        <row r="351">
          <cell r="J351">
            <v>0</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 Me"/>
      <sheetName val="Tender Cover Sheet"/>
      <sheetName val="5.1.0 Preamble"/>
      <sheetName val="5.1.1 Price Table 1-2"/>
      <sheetName val="5.1.1 Price Table 3"/>
      <sheetName val="5.1.2 CPA Formulae"/>
      <sheetName val="5.1.3 Summary"/>
      <sheetName val="5.1.4 PS5"/>
      <sheetName val="5.1.4 Exchange Rates"/>
    </sheetNames>
    <sheetDataSet>
      <sheetData sheetId="0">
        <row r="4">
          <cell r="C4" t="str">
            <v>Main Offer Only</v>
          </cell>
        </row>
      </sheetData>
      <sheetData sheetId="1">
        <row r="14">
          <cell r="C14" t="str">
            <v>Provision of ACE 3600 RTU and Front-End Processor(FEP) support and repair services on an as and when required basis for a period of (5) five years.</v>
          </cell>
        </row>
      </sheetData>
      <sheetData sheetId="2" refreshError="1"/>
      <sheetData sheetId="3">
        <row r="23">
          <cell r="F23">
            <v>0</v>
          </cell>
        </row>
      </sheetData>
      <sheetData sheetId="4">
        <row r="55">
          <cell r="F55">
            <v>0</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4D88B-B906-4A4D-B1EA-D43171FEC9F7}">
  <sheetPr>
    <pageSetUpPr fitToPage="1"/>
  </sheetPr>
  <dimension ref="A1:S43"/>
  <sheetViews>
    <sheetView zoomScale="80" zoomScaleNormal="80" workbookViewId="0">
      <selection activeCell="H8" sqref="H8"/>
    </sheetView>
  </sheetViews>
  <sheetFormatPr defaultColWidth="9.140625" defaultRowHeight="12.75" x14ac:dyDescent="0.25"/>
  <cols>
    <col min="1" max="1" width="7.140625" style="19" customWidth="1"/>
    <col min="2" max="2" width="34.85546875" style="19" customWidth="1"/>
    <col min="3" max="3" width="94.85546875" style="19" customWidth="1"/>
    <col min="4" max="4" width="9.140625" style="20"/>
    <col min="5" max="16384" width="9.140625" style="19"/>
  </cols>
  <sheetData>
    <row r="1" spans="1:19" s="5" customFormat="1" ht="15.75" x14ac:dyDescent="0.2">
      <c r="A1" s="1" t="s">
        <v>0</v>
      </c>
      <c r="B1" s="2"/>
      <c r="C1" s="348" t="s">
        <v>313</v>
      </c>
      <c r="D1" s="4"/>
      <c r="G1" s="6"/>
      <c r="L1" s="6"/>
      <c r="M1" s="7"/>
      <c r="N1" s="8"/>
      <c r="O1" s="9"/>
      <c r="Q1" s="10"/>
      <c r="R1" s="9"/>
      <c r="S1" s="11"/>
    </row>
    <row r="2" spans="1:19" s="5" customFormat="1" ht="30.6" customHeight="1" x14ac:dyDescent="0.25">
      <c r="A2" s="1" t="s">
        <v>1</v>
      </c>
      <c r="B2" s="2"/>
      <c r="C2" s="12" t="s">
        <v>193</v>
      </c>
      <c r="G2" s="6"/>
      <c r="K2" s="13"/>
      <c r="L2" s="14"/>
      <c r="M2" s="15"/>
      <c r="N2" s="8"/>
      <c r="O2" s="9"/>
      <c r="Q2" s="10"/>
      <c r="R2" s="9"/>
      <c r="S2" s="11"/>
    </row>
    <row r="3" spans="1:19" s="5" customFormat="1" ht="31.5" x14ac:dyDescent="0.25">
      <c r="A3" s="1" t="s">
        <v>2</v>
      </c>
      <c r="B3" s="2"/>
      <c r="C3" s="12" t="s">
        <v>192</v>
      </c>
      <c r="G3" s="6"/>
      <c r="K3" s="13"/>
      <c r="L3" s="14"/>
      <c r="M3" s="15"/>
      <c r="N3" s="8"/>
      <c r="O3" s="9"/>
      <c r="Q3" s="10"/>
      <c r="R3" s="9"/>
      <c r="S3" s="11"/>
    </row>
    <row r="4" spans="1:19" s="5" customFormat="1" ht="15.75" x14ac:dyDescent="0.25">
      <c r="A4" s="1" t="s">
        <v>3</v>
      </c>
      <c r="B4" s="2"/>
      <c r="C4" s="3" t="s">
        <v>4</v>
      </c>
      <c r="G4" s="6"/>
      <c r="K4" s="13"/>
      <c r="L4" s="14"/>
      <c r="M4" s="15"/>
      <c r="N4" s="8"/>
      <c r="O4" s="9"/>
      <c r="Q4" s="10"/>
      <c r="R4" s="9"/>
      <c r="S4" s="11"/>
    </row>
    <row r="5" spans="1:19" s="5" customFormat="1" ht="15.75" x14ac:dyDescent="0.25">
      <c r="A5" s="4"/>
      <c r="B5" s="16"/>
      <c r="C5" s="17"/>
      <c r="G5" s="6"/>
      <c r="K5" s="13"/>
      <c r="L5" s="14"/>
      <c r="M5" s="15"/>
      <c r="N5" s="8"/>
      <c r="O5" s="9"/>
      <c r="Q5" s="10"/>
      <c r="R5" s="9"/>
      <c r="S5" s="11"/>
    </row>
    <row r="6" spans="1:19" ht="18" x14ac:dyDescent="0.25">
      <c r="A6" s="18" t="s">
        <v>5</v>
      </c>
      <c r="D6" s="19"/>
    </row>
    <row r="7" spans="1:19" x14ac:dyDescent="0.25">
      <c r="C7" s="20"/>
      <c r="D7" s="19"/>
      <c r="E7" s="21"/>
    </row>
    <row r="8" spans="1:19" ht="38.25" customHeight="1" x14ac:dyDescent="0.25">
      <c r="A8" s="22">
        <v>1</v>
      </c>
      <c r="B8" s="302" t="s">
        <v>6</v>
      </c>
      <c r="C8" s="303"/>
      <c r="D8" s="19"/>
      <c r="E8" s="21"/>
    </row>
    <row r="9" spans="1:19" ht="35.1" customHeight="1" x14ac:dyDescent="0.25">
      <c r="A9" s="22">
        <v>2</v>
      </c>
      <c r="B9" s="302" t="s">
        <v>7</v>
      </c>
      <c r="C9" s="303"/>
      <c r="D9" s="19"/>
      <c r="E9" s="21"/>
    </row>
    <row r="10" spans="1:19" ht="53.45" customHeight="1" x14ac:dyDescent="0.25">
      <c r="A10" s="22">
        <v>3</v>
      </c>
      <c r="B10" s="302" t="s">
        <v>197</v>
      </c>
      <c r="C10" s="303"/>
      <c r="D10" s="19"/>
      <c r="E10" s="21"/>
    </row>
    <row r="11" spans="1:19" ht="45.95" customHeight="1" x14ac:dyDescent="0.25">
      <c r="A11" s="22">
        <v>4</v>
      </c>
      <c r="B11" s="304" t="s">
        <v>198</v>
      </c>
      <c r="C11" s="304"/>
      <c r="D11" s="19"/>
      <c r="E11" s="21"/>
    </row>
    <row r="12" spans="1:19" s="24" customFormat="1" ht="15.75" x14ac:dyDescent="0.25">
      <c r="A12" s="23"/>
      <c r="B12" s="19"/>
      <c r="C12" s="20"/>
      <c r="D12" s="19"/>
      <c r="E12" s="21"/>
    </row>
    <row r="13" spans="1:19" ht="15.75" x14ac:dyDescent="0.25">
      <c r="A13" s="23"/>
      <c r="C13" s="20"/>
      <c r="D13" s="19"/>
      <c r="E13" s="21"/>
    </row>
    <row r="14" spans="1:19" ht="38.25" customHeight="1" x14ac:dyDescent="0.25">
      <c r="A14" s="25">
        <v>5</v>
      </c>
      <c r="B14" s="26" t="s">
        <v>8</v>
      </c>
      <c r="C14" s="25"/>
      <c r="D14" s="27"/>
      <c r="E14" s="28"/>
      <c r="F14" s="29"/>
    </row>
    <row r="15" spans="1:19" ht="79.5" customHeight="1" x14ac:dyDescent="0.25">
      <c r="A15" s="23"/>
      <c r="B15" s="30" t="s">
        <v>9</v>
      </c>
      <c r="C15" s="31" t="s">
        <v>199</v>
      </c>
      <c r="D15" s="29"/>
      <c r="E15" s="16"/>
      <c r="F15" s="29"/>
    </row>
    <row r="16" spans="1:19" ht="93.75" customHeight="1" x14ac:dyDescent="0.25">
      <c r="A16" s="23"/>
      <c r="B16" s="32" t="s">
        <v>10</v>
      </c>
      <c r="C16" s="33" t="s">
        <v>200</v>
      </c>
      <c r="D16" s="29"/>
      <c r="E16" s="16"/>
      <c r="F16" s="29"/>
      <c r="I16" s="299"/>
      <c r="J16" s="299"/>
      <c r="K16" s="299"/>
      <c r="L16" s="299"/>
      <c r="M16" s="299"/>
      <c r="N16" s="299"/>
      <c r="O16" s="299"/>
      <c r="P16" s="299"/>
    </row>
    <row r="17" spans="1:16" ht="24" customHeight="1" x14ac:dyDescent="0.25">
      <c r="A17" s="23"/>
      <c r="B17" s="32" t="s">
        <v>11</v>
      </c>
      <c r="C17" s="33" t="s">
        <v>12</v>
      </c>
      <c r="D17" s="29"/>
      <c r="E17" s="16"/>
      <c r="F17" s="29"/>
      <c r="I17" s="299"/>
      <c r="J17" s="299"/>
      <c r="K17" s="299"/>
      <c r="L17" s="299"/>
      <c r="M17" s="299"/>
      <c r="N17" s="299"/>
      <c r="O17" s="299"/>
      <c r="P17" s="299"/>
    </row>
    <row r="18" spans="1:16" ht="86.1" customHeight="1" x14ac:dyDescent="0.25">
      <c r="A18" s="23"/>
      <c r="B18" s="32" t="s">
        <v>13</v>
      </c>
      <c r="C18" s="33" t="s">
        <v>201</v>
      </c>
      <c r="D18" s="29"/>
      <c r="E18" s="16"/>
      <c r="F18" s="29"/>
    </row>
    <row r="19" spans="1:16" ht="76.5" x14ac:dyDescent="0.25">
      <c r="A19" s="23"/>
      <c r="B19" s="32" t="s">
        <v>14</v>
      </c>
      <c r="C19" s="33" t="s">
        <v>202</v>
      </c>
      <c r="D19" s="29"/>
      <c r="E19" s="16"/>
      <c r="F19" s="29"/>
    </row>
    <row r="20" spans="1:16" ht="15.75" x14ac:dyDescent="0.25">
      <c r="A20" s="23"/>
      <c r="B20" s="34"/>
      <c r="C20" s="35"/>
      <c r="D20" s="29"/>
      <c r="E20" s="16"/>
      <c r="F20" s="29"/>
    </row>
    <row r="21" spans="1:16" ht="15.75" x14ac:dyDescent="0.25">
      <c r="A21" s="23"/>
      <c r="B21" s="29"/>
      <c r="C21" s="36"/>
      <c r="D21" s="29"/>
      <c r="E21" s="16"/>
      <c r="F21" s="29"/>
    </row>
    <row r="22" spans="1:16" ht="15.75" x14ac:dyDescent="0.25">
      <c r="A22" s="25">
        <v>6</v>
      </c>
      <c r="B22" s="300" t="s">
        <v>15</v>
      </c>
      <c r="C22" s="301"/>
      <c r="D22" s="29"/>
      <c r="E22" s="16"/>
      <c r="F22" s="29"/>
    </row>
    <row r="23" spans="1:16" ht="15.75" x14ac:dyDescent="0.25">
      <c r="A23" s="23"/>
      <c r="B23" s="300" t="s">
        <v>16</v>
      </c>
      <c r="C23" s="301"/>
      <c r="D23" s="29"/>
      <c r="E23" s="16"/>
      <c r="F23" s="29"/>
    </row>
    <row r="24" spans="1:16" ht="15.75" x14ac:dyDescent="0.25">
      <c r="A24" s="23"/>
      <c r="B24" s="37"/>
      <c r="C24" s="38" t="s">
        <v>17</v>
      </c>
      <c r="D24" s="29"/>
      <c r="E24" s="29"/>
      <c r="F24" s="29"/>
    </row>
    <row r="25" spans="1:16" ht="15" x14ac:dyDescent="0.25">
      <c r="B25" s="39"/>
      <c r="C25" s="40" t="s">
        <v>18</v>
      </c>
      <c r="D25" s="16"/>
      <c r="E25" s="16"/>
    </row>
    <row r="26" spans="1:16" x14ac:dyDescent="0.25">
      <c r="C26" s="20"/>
      <c r="D26" s="19"/>
      <c r="E26" s="21"/>
    </row>
    <row r="35" spans="3:5" x14ac:dyDescent="0.25">
      <c r="E35" s="21"/>
    </row>
    <row r="36" spans="3:5" x14ac:dyDescent="0.25">
      <c r="E36" s="21"/>
    </row>
    <row r="37" spans="3:5" x14ac:dyDescent="0.25">
      <c r="E37" s="21"/>
    </row>
    <row r="38" spans="3:5" x14ac:dyDescent="0.25">
      <c r="E38" s="21"/>
    </row>
    <row r="39" spans="3:5" x14ac:dyDescent="0.25">
      <c r="C39" s="20"/>
      <c r="D39" s="19"/>
      <c r="E39" s="21"/>
    </row>
    <row r="40" spans="3:5" x14ac:dyDescent="0.25">
      <c r="D40" s="19"/>
      <c r="E40" s="21"/>
    </row>
    <row r="41" spans="3:5" x14ac:dyDescent="0.25">
      <c r="D41" s="19"/>
      <c r="E41" s="21"/>
    </row>
    <row r="42" spans="3:5" x14ac:dyDescent="0.25">
      <c r="D42" s="19"/>
      <c r="E42" s="21"/>
    </row>
    <row r="43" spans="3:5" x14ac:dyDescent="0.25">
      <c r="D43" s="19"/>
      <c r="E43" s="21"/>
    </row>
  </sheetData>
  <mergeCells count="8">
    <mergeCell ref="I16:P16"/>
    <mergeCell ref="I17:P17"/>
    <mergeCell ref="B22:C22"/>
    <mergeCell ref="B23:C23"/>
    <mergeCell ref="B8:C8"/>
    <mergeCell ref="B9:C9"/>
    <mergeCell ref="B10:C10"/>
    <mergeCell ref="B11:C11"/>
  </mergeCells>
  <pageMargins left="0.74803149606299213" right="0.74803149606299213" top="0.98425196850393704" bottom="0.98425196850393704" header="0.51181102362204722" footer="0.51181102362204722"/>
  <pageSetup paperSize="9" scale="34" orientation="portrait" r:id="rId1"/>
  <headerFooter alignWithMargins="0">
    <oddHeader>&amp;REskom Holdings Limited
&amp;A</oddHeader>
    <oddFooter>&amp;CPage &amp;P of &amp;N&amp;R&amp;D&amp;L&amp;8&amp;F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66A24-FADC-4796-AA64-EFC9A84F9FC4}">
  <sheetPr>
    <tabColor theme="0"/>
    <pageSetUpPr fitToPage="1"/>
  </sheetPr>
  <dimension ref="A1:J45"/>
  <sheetViews>
    <sheetView showGridLines="0" topLeftCell="A28" zoomScale="75" zoomScaleNormal="75" zoomScaleSheetLayoutView="100" workbookViewId="0">
      <selection activeCell="H14" sqref="H14"/>
    </sheetView>
  </sheetViews>
  <sheetFormatPr defaultColWidth="9.140625" defaultRowHeight="12.75" x14ac:dyDescent="0.25"/>
  <cols>
    <col min="1" max="1" width="4.140625" style="44" customWidth="1"/>
    <col min="2" max="2" width="54.85546875" style="44" customWidth="1"/>
    <col min="3" max="3" width="59" style="44" customWidth="1"/>
    <col min="4" max="4" width="4.140625" style="44" customWidth="1"/>
    <col min="5" max="16384" width="9.140625" style="44"/>
  </cols>
  <sheetData>
    <row r="1" spans="1:10" x14ac:dyDescent="0.25">
      <c r="A1" s="41"/>
      <c r="B1" s="42"/>
      <c r="C1" s="42"/>
      <c r="D1" s="43"/>
    </row>
    <row r="2" spans="1:10" x14ac:dyDescent="0.25">
      <c r="A2" s="45"/>
      <c r="D2" s="46"/>
    </row>
    <row r="3" spans="1:10" x14ac:dyDescent="0.25">
      <c r="A3" s="45"/>
      <c r="D3" s="46"/>
    </row>
    <row r="4" spans="1:10" ht="15" x14ac:dyDescent="0.25">
      <c r="A4" s="45"/>
      <c r="B4"/>
      <c r="D4" s="46"/>
    </row>
    <row r="5" spans="1:10" ht="15" x14ac:dyDescent="0.25">
      <c r="A5" s="45"/>
      <c r="B5"/>
      <c r="D5" s="46"/>
    </row>
    <row r="6" spans="1:10" x14ac:dyDescent="0.25">
      <c r="A6" s="45"/>
      <c r="D6" s="46"/>
    </row>
    <row r="7" spans="1:10" x14ac:dyDescent="0.25">
      <c r="A7" s="45"/>
      <c r="D7" s="46"/>
    </row>
    <row r="8" spans="1:10" x14ac:dyDescent="0.25">
      <c r="A8" s="45"/>
      <c r="D8" s="46"/>
    </row>
    <row r="9" spans="1:10" x14ac:dyDescent="0.25">
      <c r="A9" s="45"/>
      <c r="B9" s="47"/>
      <c r="D9" s="46"/>
    </row>
    <row r="10" spans="1:10" ht="33" x14ac:dyDescent="0.25">
      <c r="A10" s="45"/>
      <c r="B10" s="48" t="s">
        <v>19</v>
      </c>
      <c r="C10" s="48"/>
      <c r="D10" s="46"/>
    </row>
    <row r="11" spans="1:10" ht="26.25" x14ac:dyDescent="0.25">
      <c r="A11" s="45"/>
      <c r="B11" s="49"/>
      <c r="C11" s="49"/>
      <c r="D11" s="46"/>
    </row>
    <row r="12" spans="1:10" ht="18" x14ac:dyDescent="0.2">
      <c r="A12" s="45"/>
      <c r="B12" s="50" t="s">
        <v>20</v>
      </c>
      <c r="C12" s="348" t="s">
        <v>313</v>
      </c>
      <c r="D12" s="46"/>
    </row>
    <row r="13" spans="1:10" ht="18" x14ac:dyDescent="0.25">
      <c r="A13" s="45"/>
      <c r="B13" s="50"/>
      <c r="C13" s="51"/>
      <c r="D13" s="46"/>
    </row>
    <row r="14" spans="1:10" ht="53.1" customHeight="1" x14ac:dyDescent="0.25">
      <c r="A14" s="45"/>
      <c r="B14" s="50" t="s">
        <v>21</v>
      </c>
      <c r="C14" s="52"/>
      <c r="D14" s="46"/>
    </row>
    <row r="15" spans="1:10" ht="30" customHeight="1" x14ac:dyDescent="0.25">
      <c r="A15" s="45"/>
      <c r="B15" s="50"/>
      <c r="C15" s="53"/>
      <c r="D15" s="46"/>
    </row>
    <row r="16" spans="1:10" ht="30" customHeight="1" x14ac:dyDescent="0.25">
      <c r="A16" s="45"/>
      <c r="B16" s="50" t="s">
        <v>22</v>
      </c>
      <c r="C16" s="54"/>
      <c r="D16" s="46"/>
      <c r="J16" s="55"/>
    </row>
    <row r="17" spans="1:10" ht="30" customHeight="1" x14ac:dyDescent="0.25">
      <c r="A17" s="45"/>
      <c r="B17" s="50"/>
      <c r="C17" s="56"/>
      <c r="D17" s="46"/>
      <c r="J17" s="55"/>
    </row>
    <row r="18" spans="1:10" ht="59.25" customHeight="1" x14ac:dyDescent="0.25">
      <c r="A18" s="45"/>
      <c r="B18" s="57" t="s">
        <v>23</v>
      </c>
      <c r="C18" s="54" t="str">
        <f>'[2]Read Me'!C4</f>
        <v>Main Offer Only</v>
      </c>
      <c r="D18" s="46"/>
    </row>
    <row r="19" spans="1:10" ht="18" x14ac:dyDescent="0.25">
      <c r="A19" s="45"/>
      <c r="B19" s="58"/>
      <c r="C19" s="51"/>
      <c r="D19" s="46"/>
    </row>
    <row r="20" spans="1:10" ht="30" customHeight="1" x14ac:dyDescent="0.25">
      <c r="A20" s="45"/>
      <c r="B20" s="50" t="s">
        <v>24</v>
      </c>
      <c r="C20" s="59">
        <f ca="1">'5.1.3 Summary'!C13</f>
        <v>0</v>
      </c>
      <c r="D20" s="46"/>
    </row>
    <row r="21" spans="1:10" ht="30" customHeight="1" x14ac:dyDescent="0.25">
      <c r="A21" s="45"/>
      <c r="B21" s="34" t="s">
        <v>25</v>
      </c>
      <c r="C21" s="60"/>
      <c r="D21" s="46"/>
    </row>
    <row r="22" spans="1:10" ht="30" customHeight="1" x14ac:dyDescent="0.25">
      <c r="A22" s="45"/>
      <c r="B22" s="34"/>
      <c r="C22" s="60"/>
      <c r="D22" s="46"/>
    </row>
    <row r="23" spans="1:10" ht="18" x14ac:dyDescent="0.25">
      <c r="A23" s="45"/>
      <c r="B23" s="50" t="s">
        <v>26</v>
      </c>
      <c r="C23" s="61" t="s">
        <v>27</v>
      </c>
      <c r="D23" s="46"/>
    </row>
    <row r="24" spans="1:10" ht="18" x14ac:dyDescent="0.25">
      <c r="A24" s="45"/>
      <c r="B24" s="50"/>
      <c r="C24" s="61"/>
      <c r="D24" s="46"/>
    </row>
    <row r="25" spans="1:10" ht="18" x14ac:dyDescent="0.25">
      <c r="A25" s="45"/>
      <c r="B25" s="50"/>
      <c r="C25" s="61"/>
      <c r="D25" s="46"/>
    </row>
    <row r="26" spans="1:10" ht="12.75" customHeight="1" x14ac:dyDescent="0.25">
      <c r="A26" s="45"/>
      <c r="B26" s="62"/>
      <c r="C26" s="60"/>
      <c r="D26" s="46"/>
    </row>
    <row r="27" spans="1:10" ht="12.75" customHeight="1" x14ac:dyDescent="0.25">
      <c r="A27" s="45"/>
      <c r="B27" s="62"/>
      <c r="C27" s="60"/>
      <c r="D27" s="46"/>
    </row>
    <row r="28" spans="1:10" ht="30" customHeight="1" x14ac:dyDescent="0.25">
      <c r="A28" s="45"/>
      <c r="B28" s="50" t="s">
        <v>24</v>
      </c>
      <c r="C28" s="59">
        <f ca="1">'5.1.3 Summary'!C16</f>
        <v>0</v>
      </c>
      <c r="D28" s="46"/>
    </row>
    <row r="29" spans="1:10" ht="30" customHeight="1" x14ac:dyDescent="0.25">
      <c r="A29" s="45"/>
      <c r="B29" s="34" t="s">
        <v>28</v>
      </c>
      <c r="C29" s="60"/>
      <c r="D29" s="46"/>
    </row>
    <row r="30" spans="1:10" ht="12.75" customHeight="1" x14ac:dyDescent="0.25">
      <c r="A30" s="45"/>
      <c r="C30" s="4"/>
      <c r="D30" s="46"/>
    </row>
    <row r="31" spans="1:10" ht="30" customHeight="1" x14ac:dyDescent="0.25">
      <c r="A31" s="45"/>
      <c r="B31" s="63" t="s">
        <v>29</v>
      </c>
      <c r="C31" s="64"/>
      <c r="D31" s="46"/>
    </row>
    <row r="32" spans="1:10" ht="30" customHeight="1" x14ac:dyDescent="0.25">
      <c r="A32" s="45"/>
      <c r="B32" s="63"/>
      <c r="C32" s="65"/>
      <c r="D32" s="46"/>
    </row>
    <row r="33" spans="1:4" ht="24" customHeight="1" x14ac:dyDescent="0.25">
      <c r="A33" s="45"/>
      <c r="B33" s="66"/>
      <c r="C33" s="65"/>
      <c r="D33" s="46"/>
    </row>
    <row r="34" spans="1:4" ht="12.75" customHeight="1" x14ac:dyDescent="0.25">
      <c r="A34" s="45"/>
      <c r="B34" s="4"/>
      <c r="C34" s="4"/>
      <c r="D34" s="46"/>
    </row>
    <row r="35" spans="1:4" ht="37.5" customHeight="1" x14ac:dyDescent="0.25">
      <c r="A35" s="45"/>
      <c r="B35" s="63" t="s">
        <v>30</v>
      </c>
      <c r="C35" s="54"/>
      <c r="D35" s="46"/>
    </row>
    <row r="36" spans="1:4" ht="12.75" customHeight="1" x14ac:dyDescent="0.25">
      <c r="A36" s="45"/>
      <c r="B36" s="4"/>
      <c r="C36" s="4"/>
      <c r="D36" s="46"/>
    </row>
    <row r="37" spans="1:4" ht="12.75" customHeight="1" x14ac:dyDescent="0.25">
      <c r="A37" s="45"/>
      <c r="C37" s="51"/>
      <c r="D37" s="46"/>
    </row>
    <row r="38" spans="1:4" ht="12.75" customHeight="1" x14ac:dyDescent="0.25">
      <c r="A38" s="45"/>
      <c r="B38" s="4"/>
      <c r="C38" s="4"/>
      <c r="D38" s="46"/>
    </row>
    <row r="39" spans="1:4" ht="30" customHeight="1" x14ac:dyDescent="0.25">
      <c r="A39" s="45"/>
      <c r="B39" s="63" t="s">
        <v>31</v>
      </c>
      <c r="C39" s="54"/>
      <c r="D39" s="46"/>
    </row>
    <row r="40" spans="1:4" ht="14.25" customHeight="1" x14ac:dyDescent="0.25">
      <c r="A40" s="45"/>
      <c r="C40" s="67"/>
      <c r="D40" s="46"/>
    </row>
    <row r="41" spans="1:4" ht="14.25" customHeight="1" x14ac:dyDescent="0.25">
      <c r="A41" s="45"/>
      <c r="C41" s="67"/>
      <c r="D41" s="46"/>
    </row>
    <row r="42" spans="1:4" ht="14.25" customHeight="1" x14ac:dyDescent="0.25">
      <c r="A42" s="45"/>
      <c r="D42" s="46"/>
    </row>
    <row r="43" spans="1:4" ht="35.25" customHeight="1" x14ac:dyDescent="0.25">
      <c r="A43" s="45"/>
      <c r="B43" s="63" t="s">
        <v>32</v>
      </c>
      <c r="C43" s="54"/>
      <c r="D43" s="46"/>
    </row>
    <row r="44" spans="1:4" ht="18.75" thickBot="1" x14ac:dyDescent="0.3">
      <c r="A44" s="68"/>
      <c r="B44" s="69"/>
      <c r="C44" s="70"/>
      <c r="D44" s="71" t="s">
        <v>33</v>
      </c>
    </row>
    <row r="45" spans="1:4" ht="18" x14ac:dyDescent="0.25">
      <c r="C45" s="72"/>
    </row>
  </sheetData>
  <pageMargins left="0.74803149606299213" right="0.74803149606299213" top="0.98425196850393704" bottom="0.98425196850393704" header="0.51181102362204722" footer="0.51181102362204722"/>
  <pageSetup paperSize="9" scale="70" orientation="portrait" r:id="rId1"/>
  <headerFooter alignWithMargins="0">
    <oddHeader>&amp;REskom Holdings SOC Limited
&amp;A</oddHeader>
    <oddFooter>&amp;CPage &amp;P of &amp;N&amp;R&amp;D&amp;L&amp;8&amp;F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6C6DA-F47A-4851-97AD-40EEE3888948}">
  <sheetPr>
    <tabColor rgb="FFFFFF00"/>
    <pageSetUpPr fitToPage="1"/>
  </sheetPr>
  <dimension ref="A1:R34"/>
  <sheetViews>
    <sheetView zoomScale="80" zoomScaleNormal="80" workbookViewId="0">
      <selection activeCell="H4" sqref="H4"/>
    </sheetView>
  </sheetViews>
  <sheetFormatPr defaultColWidth="9.140625" defaultRowHeight="12.75" x14ac:dyDescent="0.25"/>
  <cols>
    <col min="1" max="1" width="4.85546875" style="44" customWidth="1"/>
    <col min="2" max="2" width="30.42578125" style="21" customWidth="1"/>
    <col min="3" max="3" width="69" style="44" customWidth="1"/>
    <col min="4" max="16384" width="9.140625" style="44"/>
  </cols>
  <sheetData>
    <row r="1" spans="1:18" s="5" customFormat="1" ht="15.75" x14ac:dyDescent="0.2">
      <c r="A1" s="306" t="s">
        <v>0</v>
      </c>
      <c r="B1" s="307"/>
      <c r="C1" s="348" t="s">
        <v>313</v>
      </c>
      <c r="F1" s="6"/>
      <c r="K1" s="6"/>
      <c r="L1" s="7"/>
      <c r="M1" s="8"/>
      <c r="N1" s="9"/>
      <c r="P1" s="10"/>
      <c r="Q1" s="9"/>
      <c r="R1" s="11"/>
    </row>
    <row r="2" spans="1:18" s="5" customFormat="1" ht="43.5" customHeight="1" x14ac:dyDescent="0.25">
      <c r="A2" s="306" t="s">
        <v>1</v>
      </c>
      <c r="B2" s="307"/>
      <c r="C2" s="52" t="s">
        <v>193</v>
      </c>
      <c r="F2" s="6"/>
      <c r="J2" s="13"/>
      <c r="K2" s="14"/>
      <c r="L2" s="15"/>
      <c r="M2" s="8"/>
      <c r="N2" s="9"/>
      <c r="P2" s="10"/>
      <c r="Q2" s="9"/>
      <c r="R2" s="11"/>
    </row>
    <row r="3" spans="1:18" s="5" customFormat="1" ht="72" x14ac:dyDescent="0.25">
      <c r="A3" s="306" t="s">
        <v>2</v>
      </c>
      <c r="B3" s="307"/>
      <c r="C3" s="52" t="s">
        <v>203</v>
      </c>
      <c r="F3" s="6"/>
      <c r="J3" s="13"/>
      <c r="K3" s="14"/>
      <c r="L3" s="15"/>
      <c r="M3" s="8"/>
      <c r="N3" s="9"/>
      <c r="P3" s="10"/>
      <c r="Q3" s="9"/>
      <c r="R3" s="11"/>
    </row>
    <row r="4" spans="1:18" s="5" customFormat="1" ht="15.75" x14ac:dyDescent="0.25">
      <c r="A4" s="306" t="s">
        <v>34</v>
      </c>
      <c r="B4" s="307"/>
      <c r="C4" s="3" t="str">
        <f>'[2]Read Me'!C4</f>
        <v>Main Offer Only</v>
      </c>
      <c r="F4" s="6"/>
      <c r="J4" s="13"/>
      <c r="K4" s="14"/>
      <c r="L4" s="15"/>
      <c r="M4" s="8"/>
      <c r="N4" s="9"/>
      <c r="P4" s="10"/>
      <c r="Q4" s="9"/>
      <c r="R4" s="11"/>
    </row>
    <row r="5" spans="1:18" s="5" customFormat="1" ht="15.75" x14ac:dyDescent="0.25">
      <c r="A5" s="4"/>
      <c r="B5" s="16"/>
      <c r="C5" s="17"/>
      <c r="F5" s="6"/>
      <c r="J5" s="13"/>
      <c r="K5" s="14"/>
      <c r="L5" s="15"/>
      <c r="M5" s="8"/>
      <c r="N5" s="9"/>
      <c r="P5" s="10"/>
      <c r="Q5" s="9"/>
      <c r="R5" s="11"/>
    </row>
    <row r="6" spans="1:18" ht="18" x14ac:dyDescent="0.25">
      <c r="A6" s="50" t="s">
        <v>35</v>
      </c>
      <c r="C6" s="73"/>
    </row>
    <row r="7" spans="1:18" ht="15.75" thickBot="1" x14ac:dyDescent="0.3">
      <c r="A7" s="74"/>
      <c r="C7" s="74"/>
    </row>
    <row r="8" spans="1:18" s="19" customFormat="1" ht="81.599999999999994" customHeight="1" thickBot="1" x14ac:dyDescent="0.3">
      <c r="A8" s="75">
        <v>1</v>
      </c>
      <c r="B8" s="305" t="s">
        <v>196</v>
      </c>
      <c r="C8" s="305"/>
    </row>
    <row r="9" spans="1:18" s="19" customFormat="1" ht="99" customHeight="1" thickBot="1" x14ac:dyDescent="0.3">
      <c r="A9" s="75">
        <v>2</v>
      </c>
      <c r="B9" s="305" t="s">
        <v>194</v>
      </c>
      <c r="C9" s="305"/>
    </row>
    <row r="10" spans="1:18" s="19" customFormat="1" ht="54.75" customHeight="1" thickBot="1" x14ac:dyDescent="0.3">
      <c r="A10" s="75">
        <v>3</v>
      </c>
      <c r="B10" s="305" t="s">
        <v>36</v>
      </c>
      <c r="C10" s="305"/>
    </row>
    <row r="11" spans="1:18" s="19" customFormat="1" ht="70.5" customHeight="1" thickBot="1" x14ac:dyDescent="0.3">
      <c r="A11" s="75">
        <v>4</v>
      </c>
      <c r="B11" s="305" t="s">
        <v>37</v>
      </c>
      <c r="C11" s="305"/>
    </row>
    <row r="12" spans="1:18" s="19" customFormat="1" ht="39.75" customHeight="1" thickBot="1" x14ac:dyDescent="0.3">
      <c r="A12" s="75">
        <v>5</v>
      </c>
      <c r="B12" s="305" t="s">
        <v>38</v>
      </c>
      <c r="C12" s="305"/>
    </row>
    <row r="13" spans="1:18" s="19" customFormat="1" ht="81" customHeight="1" thickBot="1" x14ac:dyDescent="0.3">
      <c r="A13" s="75">
        <v>6</v>
      </c>
      <c r="B13" s="305" t="s">
        <v>39</v>
      </c>
      <c r="C13" s="305"/>
      <c r="F13" s="21"/>
    </row>
    <row r="14" spans="1:18" s="19" customFormat="1" ht="24.6" customHeight="1" thickBot="1" x14ac:dyDescent="0.3">
      <c r="A14" s="75">
        <v>7</v>
      </c>
      <c r="B14" s="305" t="s">
        <v>40</v>
      </c>
      <c r="C14" s="305"/>
    </row>
    <row r="15" spans="1:18" s="19" customFormat="1" ht="31.5" customHeight="1" thickBot="1" x14ac:dyDescent="0.3">
      <c r="A15" s="75">
        <v>8</v>
      </c>
      <c r="B15" s="305" t="s">
        <v>41</v>
      </c>
      <c r="C15" s="305"/>
    </row>
    <row r="16" spans="1:18" s="19" customFormat="1" ht="74.099999999999994" customHeight="1" thickBot="1" x14ac:dyDescent="0.3">
      <c r="A16" s="75">
        <v>9</v>
      </c>
      <c r="B16" s="305" t="s">
        <v>195</v>
      </c>
      <c r="C16" s="305"/>
    </row>
    <row r="17" spans="1:3" s="19" customFormat="1" ht="23.25" customHeight="1" thickBot="1" x14ac:dyDescent="0.3">
      <c r="A17" s="75">
        <v>10</v>
      </c>
      <c r="B17" s="308" t="s">
        <v>17</v>
      </c>
      <c r="C17" s="308"/>
    </row>
    <row r="18" spans="1:3" s="19" customFormat="1" ht="22.5" customHeight="1" thickBot="1" x14ac:dyDescent="0.3">
      <c r="A18" s="75">
        <v>11</v>
      </c>
      <c r="B18" s="309" t="s">
        <v>18</v>
      </c>
      <c r="C18" s="309"/>
    </row>
    <row r="19" spans="1:3" s="19" customFormat="1" x14ac:dyDescent="0.25">
      <c r="B19" s="21"/>
    </row>
    <row r="20" spans="1:3" s="19" customFormat="1" x14ac:dyDescent="0.25">
      <c r="B20" s="21"/>
    </row>
    <row r="21" spans="1:3" s="19" customFormat="1" x14ac:dyDescent="0.25">
      <c r="B21" s="21"/>
    </row>
    <row r="22" spans="1:3" s="19" customFormat="1" ht="15.75" x14ac:dyDescent="0.25">
      <c r="A22" s="76"/>
      <c r="B22" s="21"/>
    </row>
    <row r="23" spans="1:3" s="19" customFormat="1" x14ac:dyDescent="0.25">
      <c r="B23" s="21"/>
    </row>
    <row r="24" spans="1:3" s="19" customFormat="1" x14ac:dyDescent="0.25">
      <c r="B24" s="21"/>
    </row>
    <row r="25" spans="1:3" s="19" customFormat="1" x14ac:dyDescent="0.25">
      <c r="B25" s="21"/>
    </row>
    <row r="26" spans="1:3" s="19" customFormat="1" x14ac:dyDescent="0.25">
      <c r="B26" s="21"/>
    </row>
    <row r="27" spans="1:3" s="19" customFormat="1" x14ac:dyDescent="0.25">
      <c r="B27" s="21"/>
    </row>
    <row r="28" spans="1:3" s="19" customFormat="1" x14ac:dyDescent="0.25">
      <c r="B28" s="21"/>
    </row>
    <row r="29" spans="1:3" s="19" customFormat="1" x14ac:dyDescent="0.25">
      <c r="B29" s="21"/>
    </row>
    <row r="30" spans="1:3" s="19" customFormat="1" x14ac:dyDescent="0.25">
      <c r="B30" s="21"/>
    </row>
    <row r="31" spans="1:3" s="19" customFormat="1" x14ac:dyDescent="0.25">
      <c r="B31" s="21"/>
    </row>
    <row r="32" spans="1:3" s="19" customFormat="1" x14ac:dyDescent="0.25">
      <c r="B32" s="21"/>
    </row>
    <row r="33" spans="1:2" s="19" customFormat="1" x14ac:dyDescent="0.25">
      <c r="A33" s="21"/>
      <c r="B33" s="21"/>
    </row>
    <row r="34" spans="1:2" s="19" customFormat="1" ht="15.75" x14ac:dyDescent="0.25">
      <c r="A34" s="76"/>
      <c r="B34" s="21"/>
    </row>
  </sheetData>
  <mergeCells count="15">
    <mergeCell ref="B16:C16"/>
    <mergeCell ref="B17:C17"/>
    <mergeCell ref="B18:C18"/>
    <mergeCell ref="B10:C10"/>
    <mergeCell ref="B11:C11"/>
    <mergeCell ref="B12:C12"/>
    <mergeCell ref="B13:C13"/>
    <mergeCell ref="B14:C14"/>
    <mergeCell ref="B15:C15"/>
    <mergeCell ref="B9:C9"/>
    <mergeCell ref="A1:B1"/>
    <mergeCell ref="A2:B2"/>
    <mergeCell ref="A3:B3"/>
    <mergeCell ref="A4:B4"/>
    <mergeCell ref="B8:C8"/>
  </mergeCells>
  <pageMargins left="0.74803149606299213" right="0.74803149606299213" top="0.98425196850393704" bottom="0.98425196850393704" header="0.51181102362204722" footer="0.51181102362204722"/>
  <pageSetup paperSize="9" scale="82" orientation="portrait" r:id="rId1"/>
  <headerFooter alignWithMargins="0">
    <oddHeader>&amp;REskom Holdings SOC Limited
&amp;A</oddHeader>
    <oddFooter>&amp;CPage &amp;P of &amp;N&amp;R&amp;D&amp;L&amp;8&amp;F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5AF2-D224-4DBB-97A7-EC50FDA391E8}">
  <sheetPr>
    <tabColor rgb="FFFF0000"/>
  </sheetPr>
  <dimension ref="A1:U133"/>
  <sheetViews>
    <sheetView zoomScale="60" zoomScaleNormal="60" workbookViewId="0">
      <selection activeCell="E5" sqref="E5"/>
    </sheetView>
  </sheetViews>
  <sheetFormatPr defaultColWidth="9.85546875" defaultRowHeight="14.25" x14ac:dyDescent="0.25"/>
  <cols>
    <col min="1" max="1" width="20.42578125" style="143" customWidth="1"/>
    <col min="2" max="2" width="79.7109375" style="139" customWidth="1"/>
    <col min="3" max="3" width="16.42578125" style="144" customWidth="1"/>
    <col min="4" max="4" width="12.140625" style="144" customWidth="1"/>
    <col min="5" max="5" width="12.5703125" style="144" customWidth="1"/>
    <col min="6" max="6" width="14.42578125" style="145" customWidth="1"/>
    <col min="7" max="7" width="16.140625" style="145" customWidth="1"/>
    <col min="8" max="8" width="14.85546875" style="146" customWidth="1"/>
    <col min="9" max="9" width="18" style="146" customWidth="1"/>
    <col min="10" max="10" width="14.5703125" style="143" customWidth="1"/>
    <col min="11" max="20" width="14.5703125" style="143" hidden="1" customWidth="1"/>
    <col min="21" max="21" width="41.5703125" style="143" customWidth="1"/>
    <col min="22" max="139" width="9.140625" style="143" customWidth="1"/>
    <col min="140" max="140" width="6" style="143" customWidth="1"/>
    <col min="141" max="141" width="11.140625" style="143" customWidth="1"/>
    <col min="142" max="142" width="37.140625" style="143" customWidth="1"/>
    <col min="143" max="143" width="14.140625" style="143" customWidth="1"/>
    <col min="144" max="145" width="12" style="143" customWidth="1"/>
    <col min="146" max="146" width="17.85546875" style="143" customWidth="1"/>
    <col min="147" max="147" width="15.85546875" style="143" customWidth="1"/>
    <col min="148" max="153" width="0" style="143" hidden="1" customWidth="1"/>
    <col min="154" max="154" width="11.85546875" style="143" customWidth="1"/>
    <col min="155" max="155" width="31.85546875" style="143" customWidth="1"/>
    <col min="156" max="156" width="12.140625" style="143" customWidth="1"/>
    <col min="157" max="157" width="12" style="143" customWidth="1"/>
    <col min="158" max="158" width="12.5703125" style="143" customWidth="1"/>
    <col min="159" max="159" width="12" style="143" customWidth="1"/>
    <col min="160" max="160" width="11.140625" style="143" customWidth="1"/>
    <col min="161" max="162" width="11.85546875" style="143" customWidth="1"/>
    <col min="163" max="163" width="12.5703125" style="143" customWidth="1"/>
    <col min="164" max="164" width="9.85546875" style="143" customWidth="1"/>
    <col min="165" max="165" width="12" style="143" customWidth="1"/>
    <col min="166" max="16384" width="9.85546875" style="143"/>
  </cols>
  <sheetData>
    <row r="1" spans="1:21" s="136" customFormat="1" ht="17.45" customHeight="1" x14ac:dyDescent="0.25">
      <c r="A1" s="131" t="s">
        <v>0</v>
      </c>
      <c r="B1" s="349" t="s">
        <v>313</v>
      </c>
      <c r="C1" s="133"/>
      <c r="D1" s="133"/>
      <c r="E1" s="133"/>
      <c r="F1" s="134"/>
      <c r="G1" s="134"/>
      <c r="H1" s="135"/>
      <c r="I1" s="135"/>
    </row>
    <row r="2" spans="1:21" s="136" customFormat="1" ht="41.45" customHeight="1" x14ac:dyDescent="0.25">
      <c r="A2" s="131" t="s">
        <v>1</v>
      </c>
      <c r="B2" s="52" t="s">
        <v>193</v>
      </c>
      <c r="C2" s="133"/>
      <c r="D2" s="133"/>
      <c r="E2" s="133"/>
      <c r="F2" s="134"/>
      <c r="G2" s="134"/>
      <c r="H2" s="135"/>
      <c r="I2" s="135"/>
    </row>
    <row r="3" spans="1:21" s="136" customFormat="1" ht="90" x14ac:dyDescent="0.25">
      <c r="A3" s="131" t="s">
        <v>2</v>
      </c>
      <c r="B3" s="52" t="s">
        <v>203</v>
      </c>
      <c r="C3" s="137"/>
      <c r="D3" s="137"/>
      <c r="E3" s="137"/>
      <c r="F3" s="138"/>
      <c r="G3" s="138"/>
      <c r="H3" s="135"/>
      <c r="I3" s="135"/>
    </row>
    <row r="4" spans="1:21" s="136" customFormat="1" ht="17.45" customHeight="1" x14ac:dyDescent="0.25">
      <c r="A4" s="131" t="s">
        <v>34</v>
      </c>
      <c r="B4" s="132" t="str">
        <f>'[1]Read Me'!C4</f>
        <v>Main Offer Only</v>
      </c>
      <c r="C4" s="133"/>
      <c r="D4" s="133"/>
      <c r="E4" s="133"/>
      <c r="F4" s="134"/>
      <c r="G4" s="134"/>
      <c r="H4" s="135"/>
      <c r="I4" s="135"/>
    </row>
    <row r="5" spans="1:21" s="136" customFormat="1" ht="15" x14ac:dyDescent="0.25">
      <c r="B5" s="139"/>
      <c r="C5" s="140"/>
      <c r="D5" s="140"/>
      <c r="E5" s="140"/>
      <c r="F5" s="141"/>
      <c r="G5" s="141"/>
      <c r="H5" s="135"/>
      <c r="I5" s="135"/>
    </row>
    <row r="6" spans="1:21" ht="18" x14ac:dyDescent="0.25">
      <c r="A6" s="142" t="s">
        <v>212</v>
      </c>
      <c r="B6" s="143"/>
    </row>
    <row r="7" spans="1:21" ht="15" x14ac:dyDescent="0.25">
      <c r="A7" s="147"/>
      <c r="B7" s="143"/>
      <c r="C7" s="140"/>
      <c r="D7" s="140"/>
      <c r="E7" s="140"/>
      <c r="F7" s="141"/>
      <c r="G7" s="141"/>
    </row>
    <row r="8" spans="1:21" ht="18.75" thickBot="1" x14ac:dyDescent="0.3">
      <c r="A8" s="142" t="s">
        <v>213</v>
      </c>
      <c r="B8" s="143"/>
    </row>
    <row r="9" spans="1:21" ht="97.5" customHeight="1" thickBot="1" x14ac:dyDescent="0.3">
      <c r="A9" s="148">
        <v>1</v>
      </c>
      <c r="B9" s="286" t="s">
        <v>214</v>
      </c>
      <c r="C9" s="287"/>
      <c r="D9" s="266"/>
    </row>
    <row r="10" spans="1:21" ht="111.75" customHeight="1" thickBot="1" x14ac:dyDescent="0.3">
      <c r="A10" s="148">
        <v>2</v>
      </c>
      <c r="B10" s="288" t="s">
        <v>215</v>
      </c>
      <c r="C10" s="289"/>
      <c r="D10" s="267"/>
    </row>
    <row r="11" spans="1:21" s="149" customFormat="1" ht="35.450000000000003" customHeight="1" thickBot="1" x14ac:dyDescent="0.3">
      <c r="B11" s="150"/>
      <c r="C11" s="151"/>
      <c r="D11" s="151"/>
      <c r="E11" s="152"/>
      <c r="F11" s="153"/>
      <c r="G11" s="153"/>
      <c r="H11" s="154"/>
      <c r="I11" s="154"/>
    </row>
    <row r="12" spans="1:21" ht="20.45" customHeight="1" thickBot="1" x14ac:dyDescent="0.3">
      <c r="B12" s="155"/>
      <c r="C12" s="156"/>
      <c r="D12" s="156"/>
      <c r="E12" s="156"/>
      <c r="F12" s="290" t="s">
        <v>216</v>
      </c>
      <c r="G12" s="291"/>
      <c r="H12" s="292"/>
      <c r="I12" s="292"/>
      <c r="J12" s="293" t="s">
        <v>217</v>
      </c>
      <c r="K12" s="294"/>
      <c r="L12" s="294"/>
      <c r="M12" s="294"/>
      <c r="N12" s="294"/>
      <c r="O12" s="294"/>
      <c r="P12" s="294"/>
      <c r="Q12" s="294"/>
      <c r="R12" s="294"/>
      <c r="S12" s="294"/>
      <c r="T12" s="294"/>
      <c r="U12" s="295"/>
    </row>
    <row r="13" spans="1:21" s="149" customFormat="1" ht="80.25" customHeight="1" x14ac:dyDescent="0.25">
      <c r="A13" s="279" t="s">
        <v>218</v>
      </c>
      <c r="B13" s="296" t="s">
        <v>219</v>
      </c>
      <c r="C13" s="274" t="s">
        <v>179</v>
      </c>
      <c r="D13" s="274" t="s">
        <v>288</v>
      </c>
      <c r="E13" s="274" t="s">
        <v>291</v>
      </c>
      <c r="F13" s="276" t="s">
        <v>220</v>
      </c>
      <c r="G13" s="276" t="s">
        <v>221</v>
      </c>
      <c r="H13" s="276" t="s">
        <v>222</v>
      </c>
      <c r="I13" s="276" t="s">
        <v>223</v>
      </c>
      <c r="J13" s="274" t="s">
        <v>224</v>
      </c>
      <c r="K13" s="279" t="s">
        <v>224</v>
      </c>
      <c r="L13" s="280"/>
      <c r="M13" s="280"/>
      <c r="N13" s="280"/>
      <c r="O13" s="280"/>
      <c r="P13" s="280"/>
      <c r="Q13" s="280"/>
      <c r="R13" s="280"/>
      <c r="S13" s="280"/>
      <c r="T13" s="281"/>
      <c r="U13" s="274" t="s">
        <v>225</v>
      </c>
    </row>
    <row r="14" spans="1:21" s="149" customFormat="1" ht="25.35" customHeight="1" x14ac:dyDescent="0.25">
      <c r="A14" s="285"/>
      <c r="B14" s="297"/>
      <c r="C14" s="275"/>
      <c r="D14" s="275"/>
      <c r="E14" s="275"/>
      <c r="F14" s="298"/>
      <c r="G14" s="277"/>
      <c r="H14" s="277"/>
      <c r="I14" s="277"/>
      <c r="J14" s="278"/>
      <c r="K14" s="282"/>
      <c r="L14" s="283"/>
      <c r="M14" s="283"/>
      <c r="N14" s="283"/>
      <c r="O14" s="283"/>
      <c r="P14" s="283"/>
      <c r="Q14" s="283"/>
      <c r="R14" s="283"/>
      <c r="S14" s="283"/>
      <c r="T14" s="284"/>
      <c r="U14" s="285"/>
    </row>
    <row r="15" spans="1:21" s="149" customFormat="1" ht="47.25" customHeight="1" x14ac:dyDescent="0.25">
      <c r="A15" s="157"/>
      <c r="B15" s="158" t="s">
        <v>226</v>
      </c>
      <c r="C15" s="159"/>
      <c r="D15" s="159"/>
      <c r="E15" s="159"/>
      <c r="F15" s="160"/>
      <c r="G15" s="160"/>
      <c r="H15" s="160"/>
      <c r="I15" s="160"/>
      <c r="J15" s="161" t="s">
        <v>227</v>
      </c>
      <c r="K15" s="159"/>
      <c r="L15" s="159"/>
      <c r="M15" s="159"/>
      <c r="N15" s="159"/>
      <c r="O15" s="159"/>
      <c r="P15" s="159"/>
      <c r="Q15" s="159"/>
      <c r="R15" s="159"/>
      <c r="S15" s="159"/>
      <c r="T15" s="159"/>
      <c r="U15" s="162"/>
    </row>
    <row r="16" spans="1:21" s="170" customFormat="1" ht="24.95" customHeight="1" x14ac:dyDescent="0.2">
      <c r="A16" s="163"/>
      <c r="B16" s="164"/>
      <c r="C16" s="165"/>
      <c r="D16" s="165"/>
      <c r="E16" s="165"/>
      <c r="F16" s="166"/>
      <c r="G16" s="167"/>
      <c r="H16" s="166"/>
      <c r="I16" s="167"/>
      <c r="J16" s="168"/>
      <c r="K16" s="168"/>
      <c r="L16" s="168"/>
      <c r="M16" s="168"/>
      <c r="N16" s="168"/>
      <c r="O16" s="168"/>
      <c r="P16" s="168"/>
      <c r="Q16" s="168"/>
      <c r="R16" s="168"/>
      <c r="S16" s="168"/>
      <c r="T16" s="168"/>
      <c r="U16" s="169"/>
    </row>
    <row r="17" spans="1:21" s="170" customFormat="1" ht="48.95" customHeight="1" x14ac:dyDescent="0.2">
      <c r="A17" s="171" t="s">
        <v>228</v>
      </c>
      <c r="B17" s="172" t="s">
        <v>285</v>
      </c>
      <c r="C17" s="165"/>
      <c r="D17" s="165"/>
      <c r="E17" s="165"/>
      <c r="F17" s="166"/>
      <c r="G17" s="167"/>
      <c r="H17" s="166"/>
      <c r="I17" s="167"/>
      <c r="J17" s="168"/>
      <c r="K17" s="168"/>
      <c r="L17" s="168"/>
      <c r="M17" s="168"/>
      <c r="N17" s="168"/>
      <c r="O17" s="168"/>
      <c r="P17" s="168"/>
      <c r="Q17" s="168"/>
      <c r="R17" s="168"/>
      <c r="S17" s="168"/>
      <c r="T17" s="168"/>
      <c r="U17" s="169"/>
    </row>
    <row r="18" spans="1:21" s="170" customFormat="1" ht="24.95" customHeight="1" x14ac:dyDescent="0.2">
      <c r="A18" s="171">
        <v>1.1000000000000001</v>
      </c>
      <c r="B18" s="173" t="s">
        <v>190</v>
      </c>
      <c r="C18" s="165"/>
      <c r="D18" s="165"/>
      <c r="E18" s="165"/>
      <c r="F18" s="166"/>
      <c r="G18" s="167"/>
      <c r="H18" s="166"/>
      <c r="I18" s="167"/>
      <c r="J18" s="168"/>
      <c r="K18" s="168"/>
      <c r="L18" s="168"/>
      <c r="M18" s="168"/>
      <c r="N18" s="168"/>
      <c r="O18" s="168"/>
      <c r="P18" s="168"/>
      <c r="Q18" s="168"/>
      <c r="R18" s="168"/>
      <c r="S18" s="168"/>
      <c r="T18" s="168"/>
      <c r="U18" s="169"/>
    </row>
    <row r="19" spans="1:21" s="170" customFormat="1" ht="34.5" customHeight="1" x14ac:dyDescent="0.2">
      <c r="A19" s="174" t="s">
        <v>229</v>
      </c>
      <c r="B19" s="175" t="s">
        <v>286</v>
      </c>
      <c r="C19" s="165" t="s">
        <v>180</v>
      </c>
      <c r="D19" s="165">
        <v>1</v>
      </c>
      <c r="E19" s="165">
        <v>36</v>
      </c>
      <c r="F19" s="166"/>
      <c r="G19" s="167">
        <f>D19*E19*F19</f>
        <v>0</v>
      </c>
      <c r="H19" s="166">
        <f>G19*15%</f>
        <v>0</v>
      </c>
      <c r="I19" s="167">
        <f>G19+H19</f>
        <v>0</v>
      </c>
      <c r="J19" s="168"/>
      <c r="K19" s="168" t="s">
        <v>49</v>
      </c>
      <c r="L19" s="168" t="s">
        <v>51</v>
      </c>
      <c r="M19" s="168" t="s">
        <v>52</v>
      </c>
      <c r="N19" s="168" t="s">
        <v>53</v>
      </c>
      <c r="O19" s="168" t="s">
        <v>54</v>
      </c>
      <c r="P19" s="168" t="s">
        <v>55</v>
      </c>
      <c r="Q19" s="168" t="s">
        <v>56</v>
      </c>
      <c r="R19" s="168" t="s">
        <v>57</v>
      </c>
      <c r="S19" s="168" t="s">
        <v>58</v>
      </c>
      <c r="T19" s="168" t="s">
        <v>59</v>
      </c>
      <c r="U19" s="169" t="str">
        <f>IF(J19="","Fixed",VLOOKUP(J19,'5.1.2 CPA Formulae'!$B$9:$E$20,2,FALSE))</f>
        <v>Fixed</v>
      </c>
    </row>
    <row r="20" spans="1:21" s="170" customFormat="1" ht="24.95" customHeight="1" x14ac:dyDescent="0.2">
      <c r="A20" s="174" t="s">
        <v>230</v>
      </c>
      <c r="B20" s="175" t="s">
        <v>181</v>
      </c>
      <c r="C20" s="165" t="s">
        <v>180</v>
      </c>
      <c r="D20" s="165">
        <v>1</v>
      </c>
      <c r="E20" s="165">
        <v>36</v>
      </c>
      <c r="F20" s="166"/>
      <c r="G20" s="167">
        <f t="shared" ref="G20:G22" si="0">D20*E20*F20</f>
        <v>0</v>
      </c>
      <c r="H20" s="166">
        <f t="shared" ref="H20:H21" si="1">G20*15%</f>
        <v>0</v>
      </c>
      <c r="I20" s="167">
        <f t="shared" ref="I20:I21" si="2">G20+H20</f>
        <v>0</v>
      </c>
      <c r="J20" s="168"/>
      <c r="K20" s="168"/>
      <c r="L20" s="168"/>
      <c r="M20" s="168"/>
      <c r="N20" s="168"/>
      <c r="O20" s="168"/>
      <c r="P20" s="168"/>
      <c r="Q20" s="168"/>
      <c r="R20" s="168"/>
      <c r="S20" s="168"/>
      <c r="T20" s="168"/>
      <c r="U20" s="169" t="str">
        <f>IF(J20="","Fixed",VLOOKUP(J20,'[1]5.1.2 CPA Formulae'!$B$9:$E$20,2,FALSE))</f>
        <v>Fixed</v>
      </c>
    </row>
    <row r="21" spans="1:21" s="170" customFormat="1" ht="47.25" customHeight="1" x14ac:dyDescent="0.2">
      <c r="A21" s="174" t="s">
        <v>231</v>
      </c>
      <c r="B21" s="175" t="s">
        <v>208</v>
      </c>
      <c r="C21" s="165" t="s">
        <v>180</v>
      </c>
      <c r="D21" s="165">
        <v>2</v>
      </c>
      <c r="E21" s="165">
        <v>36</v>
      </c>
      <c r="F21" s="166"/>
      <c r="G21" s="167">
        <f t="shared" si="0"/>
        <v>0</v>
      </c>
      <c r="H21" s="166">
        <f t="shared" si="1"/>
        <v>0</v>
      </c>
      <c r="I21" s="167">
        <f t="shared" si="2"/>
        <v>0</v>
      </c>
      <c r="J21" s="168"/>
      <c r="K21" s="168"/>
      <c r="L21" s="168"/>
      <c r="M21" s="168"/>
      <c r="N21" s="168"/>
      <c r="O21" s="168"/>
      <c r="P21" s="168"/>
      <c r="Q21" s="168"/>
      <c r="R21" s="168"/>
      <c r="S21" s="168"/>
      <c r="T21" s="168"/>
      <c r="U21" s="169" t="str">
        <f>IF(J21="","Fixed",VLOOKUP(J21,'[1]5.1.2 CPA Formulae'!$B$9:$E$20,2,FALSE))</f>
        <v>Fixed</v>
      </c>
    </row>
    <row r="22" spans="1:21" s="170" customFormat="1" ht="48.75" customHeight="1" x14ac:dyDescent="0.2">
      <c r="A22" s="174" t="s">
        <v>287</v>
      </c>
      <c r="B22" s="175" t="s">
        <v>207</v>
      </c>
      <c r="C22" s="165" t="s">
        <v>180</v>
      </c>
      <c r="D22" s="165">
        <v>2</v>
      </c>
      <c r="E22" s="165">
        <v>36</v>
      </c>
      <c r="F22" s="166"/>
      <c r="G22" s="167">
        <f t="shared" si="0"/>
        <v>0</v>
      </c>
      <c r="H22" s="166">
        <f t="shared" ref="H22" si="3">G22*15%</f>
        <v>0</v>
      </c>
      <c r="I22" s="167">
        <f t="shared" ref="I22" si="4">G22+H22</f>
        <v>0</v>
      </c>
      <c r="J22" s="168"/>
      <c r="K22" s="168"/>
      <c r="L22" s="168"/>
      <c r="M22" s="168"/>
      <c r="N22" s="168"/>
      <c r="O22" s="168"/>
      <c r="P22" s="168"/>
      <c r="Q22" s="168"/>
      <c r="R22" s="168"/>
      <c r="S22" s="168"/>
      <c r="T22" s="168"/>
      <c r="U22" s="169" t="str">
        <f>IF(J22="","Fixed",VLOOKUP(J22,'[1]5.1.2 CPA Formulae'!$B$9:$E$20,2,FALSE))</f>
        <v>Fixed</v>
      </c>
    </row>
    <row r="23" spans="1:21" s="170" customFormat="1" ht="18" x14ac:dyDescent="0.2">
      <c r="A23" s="174"/>
      <c r="B23" s="164"/>
      <c r="C23" s="165"/>
      <c r="D23" s="165"/>
      <c r="E23" s="165"/>
      <c r="F23" s="166"/>
      <c r="G23" s="167"/>
      <c r="H23" s="166"/>
      <c r="I23" s="167"/>
      <c r="J23" s="168"/>
      <c r="K23" s="168"/>
      <c r="L23" s="168"/>
      <c r="M23" s="168"/>
      <c r="N23" s="168"/>
      <c r="O23" s="168"/>
      <c r="P23" s="168"/>
      <c r="Q23" s="168"/>
      <c r="R23" s="168"/>
      <c r="S23" s="168"/>
      <c r="T23" s="168"/>
      <c r="U23" s="169"/>
    </row>
    <row r="24" spans="1:21" s="170" customFormat="1" ht="24.95" customHeight="1" x14ac:dyDescent="0.2">
      <c r="A24" s="171">
        <v>1.2</v>
      </c>
      <c r="B24" s="173" t="s">
        <v>191</v>
      </c>
      <c r="C24" s="165"/>
      <c r="D24" s="165"/>
      <c r="E24" s="165"/>
      <c r="F24" s="166"/>
      <c r="G24" s="167"/>
      <c r="H24" s="166"/>
      <c r="I24" s="167"/>
      <c r="J24" s="168"/>
      <c r="K24" s="168"/>
      <c r="L24" s="168"/>
      <c r="M24" s="168"/>
      <c r="N24" s="168"/>
      <c r="O24" s="168"/>
      <c r="P24" s="168"/>
      <c r="Q24" s="168"/>
      <c r="R24" s="168"/>
      <c r="S24" s="168"/>
      <c r="T24" s="168"/>
      <c r="U24" s="169"/>
    </row>
    <row r="25" spans="1:21" s="170" customFormat="1" ht="49.5" customHeight="1" x14ac:dyDescent="0.2">
      <c r="A25" s="174" t="s">
        <v>232</v>
      </c>
      <c r="B25" s="175" t="s">
        <v>286</v>
      </c>
      <c r="C25" s="165" t="s">
        <v>180</v>
      </c>
      <c r="D25" s="165">
        <v>1</v>
      </c>
      <c r="E25" s="165">
        <v>36</v>
      </c>
      <c r="F25" s="166"/>
      <c r="G25" s="167">
        <f>D25*E25*F25</f>
        <v>0</v>
      </c>
      <c r="H25" s="166">
        <f>G25*15%</f>
        <v>0</v>
      </c>
      <c r="I25" s="167">
        <f>G25+H25</f>
        <v>0</v>
      </c>
      <c r="J25" s="168"/>
      <c r="K25" s="168" t="s">
        <v>49</v>
      </c>
      <c r="L25" s="168" t="s">
        <v>51</v>
      </c>
      <c r="M25" s="168" t="s">
        <v>52</v>
      </c>
      <c r="N25" s="168" t="s">
        <v>53</v>
      </c>
      <c r="O25" s="168" t="s">
        <v>54</v>
      </c>
      <c r="P25" s="168" t="s">
        <v>55</v>
      </c>
      <c r="Q25" s="168" t="s">
        <v>56</v>
      </c>
      <c r="R25" s="168" t="s">
        <v>57</v>
      </c>
      <c r="S25" s="168" t="s">
        <v>58</v>
      </c>
      <c r="T25" s="168" t="s">
        <v>59</v>
      </c>
      <c r="U25" s="169" t="str">
        <f>IF(J25="","Fixed",VLOOKUP(J25,'5.1.2 CPA Formulae'!$B$9:$E$20,2,FALSE))</f>
        <v>Fixed</v>
      </c>
    </row>
    <row r="26" spans="1:21" s="170" customFormat="1" ht="24.95" customHeight="1" x14ac:dyDescent="0.2">
      <c r="A26" s="174" t="s">
        <v>233</v>
      </c>
      <c r="B26" s="175" t="s">
        <v>181</v>
      </c>
      <c r="C26" s="165" t="s">
        <v>180</v>
      </c>
      <c r="D26" s="165">
        <v>1</v>
      </c>
      <c r="E26" s="165">
        <v>36</v>
      </c>
      <c r="F26" s="166"/>
      <c r="G26" s="167">
        <f t="shared" ref="G26:G28" si="5">D26*E26*F26</f>
        <v>0</v>
      </c>
      <c r="H26" s="166">
        <f t="shared" ref="H26:H28" si="6">G26*15%</f>
        <v>0</v>
      </c>
      <c r="I26" s="167">
        <f t="shared" ref="I26:I28" si="7">G26+H26</f>
        <v>0</v>
      </c>
      <c r="J26" s="168"/>
      <c r="K26" s="168"/>
      <c r="L26" s="168"/>
      <c r="M26" s="168"/>
      <c r="N26" s="168"/>
      <c r="O26" s="168"/>
      <c r="P26" s="168"/>
      <c r="Q26" s="168"/>
      <c r="R26" s="168"/>
      <c r="S26" s="168"/>
      <c r="T26" s="168"/>
      <c r="U26" s="169" t="str">
        <f>IF(J26="","Fixed",VLOOKUP(J26,'[1]5.1.2 CPA Formulae'!$B$9:$E$20,2,FALSE))</f>
        <v>Fixed</v>
      </c>
    </row>
    <row r="27" spans="1:21" s="170" customFormat="1" ht="57" customHeight="1" x14ac:dyDescent="0.2">
      <c r="A27" s="174" t="s">
        <v>234</v>
      </c>
      <c r="B27" s="175" t="s">
        <v>208</v>
      </c>
      <c r="C27" s="165" t="s">
        <v>180</v>
      </c>
      <c r="D27" s="165">
        <v>2</v>
      </c>
      <c r="E27" s="165">
        <v>36</v>
      </c>
      <c r="F27" s="166"/>
      <c r="G27" s="167">
        <f t="shared" si="5"/>
        <v>0</v>
      </c>
      <c r="H27" s="166">
        <f t="shared" si="6"/>
        <v>0</v>
      </c>
      <c r="I27" s="167">
        <f t="shared" si="7"/>
        <v>0</v>
      </c>
      <c r="J27" s="168"/>
      <c r="K27" s="168"/>
      <c r="L27" s="168"/>
      <c r="M27" s="168"/>
      <c r="N27" s="168"/>
      <c r="O27" s="168"/>
      <c r="P27" s="168"/>
      <c r="Q27" s="168"/>
      <c r="R27" s="168"/>
      <c r="S27" s="168"/>
      <c r="T27" s="168"/>
      <c r="U27" s="169" t="str">
        <f>IF(J27="","Fixed",VLOOKUP(J27,'[1]5.1.2 CPA Formulae'!$B$9:$E$20,2,FALSE))</f>
        <v>Fixed</v>
      </c>
    </row>
    <row r="28" spans="1:21" s="170" customFormat="1" ht="45.75" customHeight="1" x14ac:dyDescent="0.2">
      <c r="A28" s="174" t="s">
        <v>302</v>
      </c>
      <c r="B28" s="175" t="s">
        <v>207</v>
      </c>
      <c r="C28" s="165" t="s">
        <v>180</v>
      </c>
      <c r="D28" s="165">
        <v>2</v>
      </c>
      <c r="E28" s="165">
        <v>36</v>
      </c>
      <c r="F28" s="166"/>
      <c r="G28" s="167">
        <f t="shared" si="5"/>
        <v>0</v>
      </c>
      <c r="H28" s="166">
        <f t="shared" si="6"/>
        <v>0</v>
      </c>
      <c r="I28" s="167">
        <f t="shared" si="7"/>
        <v>0</v>
      </c>
      <c r="J28" s="168"/>
      <c r="K28" s="168"/>
      <c r="L28" s="168"/>
      <c r="M28" s="168"/>
      <c r="N28" s="168"/>
      <c r="O28" s="168"/>
      <c r="P28" s="168"/>
      <c r="Q28" s="168"/>
      <c r="R28" s="168"/>
      <c r="S28" s="168"/>
      <c r="T28" s="168"/>
      <c r="U28" s="169" t="str">
        <f>IF(J28="","Fixed",VLOOKUP(J28,'[1]5.1.2 CPA Formulae'!$B$9:$E$20,2,FALSE))</f>
        <v>Fixed</v>
      </c>
    </row>
    <row r="29" spans="1:21" s="170" customFormat="1" ht="24.95" customHeight="1" x14ac:dyDescent="0.2">
      <c r="A29" s="174"/>
      <c r="B29" s="268"/>
      <c r="C29" s="165"/>
      <c r="D29" s="165"/>
      <c r="E29" s="165"/>
      <c r="F29" s="166"/>
      <c r="G29" s="167"/>
      <c r="H29" s="166"/>
      <c r="I29" s="167"/>
      <c r="J29" s="168"/>
      <c r="K29" s="168"/>
      <c r="L29" s="168"/>
      <c r="M29" s="168"/>
      <c r="N29" s="168"/>
      <c r="O29" s="168"/>
      <c r="P29" s="168"/>
      <c r="Q29" s="168"/>
      <c r="R29" s="168"/>
      <c r="S29" s="168"/>
      <c r="T29" s="168"/>
      <c r="U29" s="169"/>
    </row>
    <row r="30" spans="1:21" s="170" customFormat="1" ht="24.95" customHeight="1" x14ac:dyDescent="0.2">
      <c r="A30" s="171">
        <v>1.3</v>
      </c>
      <c r="B30" s="173" t="s">
        <v>182</v>
      </c>
      <c r="C30" s="165"/>
      <c r="D30" s="165"/>
      <c r="E30" s="165"/>
      <c r="F30" s="166"/>
      <c r="G30" s="167"/>
      <c r="H30" s="166"/>
      <c r="I30" s="167"/>
      <c r="J30" s="168"/>
      <c r="K30" s="168"/>
      <c r="L30" s="168"/>
      <c r="M30" s="168"/>
      <c r="N30" s="168"/>
      <c r="O30" s="168"/>
      <c r="P30" s="168"/>
      <c r="Q30" s="168"/>
      <c r="R30" s="168"/>
      <c r="S30" s="168"/>
      <c r="T30" s="168"/>
      <c r="U30" s="169"/>
    </row>
    <row r="31" spans="1:21" s="170" customFormat="1" ht="46.5" customHeight="1" x14ac:dyDescent="0.2">
      <c r="A31" s="174" t="s">
        <v>235</v>
      </c>
      <c r="B31" s="175" t="s">
        <v>286</v>
      </c>
      <c r="C31" s="165" t="s">
        <v>180</v>
      </c>
      <c r="D31" s="165">
        <v>1</v>
      </c>
      <c r="E31" s="165">
        <v>36</v>
      </c>
      <c r="F31" s="166"/>
      <c r="G31" s="167">
        <f>D31*E31*F31</f>
        <v>0</v>
      </c>
      <c r="H31" s="166">
        <f>G31*15%</f>
        <v>0</v>
      </c>
      <c r="I31" s="167">
        <f>G31+H31</f>
        <v>0</v>
      </c>
      <c r="J31" s="168"/>
      <c r="K31" s="168" t="s">
        <v>49</v>
      </c>
      <c r="L31" s="168" t="s">
        <v>51</v>
      </c>
      <c r="M31" s="168" t="s">
        <v>52</v>
      </c>
      <c r="N31" s="168" t="s">
        <v>53</v>
      </c>
      <c r="O31" s="168" t="s">
        <v>54</v>
      </c>
      <c r="P31" s="168" t="s">
        <v>55</v>
      </c>
      <c r="Q31" s="168" t="s">
        <v>56</v>
      </c>
      <c r="R31" s="168" t="s">
        <v>57</v>
      </c>
      <c r="S31" s="168" t="s">
        <v>58</v>
      </c>
      <c r="T31" s="168" t="s">
        <v>59</v>
      </c>
      <c r="U31" s="169" t="str">
        <f>IF(J31="","Fixed",VLOOKUP(J31,'5.1.2 CPA Formulae'!$B$9:$E$20,2,FALSE))</f>
        <v>Fixed</v>
      </c>
    </row>
    <row r="32" spans="1:21" s="170" customFormat="1" ht="24.95" customHeight="1" x14ac:dyDescent="0.2">
      <c r="A32" s="174" t="s">
        <v>236</v>
      </c>
      <c r="B32" s="175" t="s">
        <v>181</v>
      </c>
      <c r="C32" s="165" t="s">
        <v>180</v>
      </c>
      <c r="D32" s="165">
        <v>1</v>
      </c>
      <c r="E32" s="165">
        <v>36</v>
      </c>
      <c r="F32" s="166"/>
      <c r="G32" s="167">
        <f t="shared" ref="G32:G34" si="8">D32*E32*F32</f>
        <v>0</v>
      </c>
      <c r="H32" s="166">
        <f t="shared" ref="H32:H34" si="9">G32*15%</f>
        <v>0</v>
      </c>
      <c r="I32" s="167">
        <f t="shared" ref="I32:I34" si="10">G32+H32</f>
        <v>0</v>
      </c>
      <c r="J32" s="168"/>
      <c r="K32" s="168"/>
      <c r="L32" s="168"/>
      <c r="M32" s="168"/>
      <c r="N32" s="168"/>
      <c r="O32" s="168"/>
      <c r="P32" s="168"/>
      <c r="Q32" s="168"/>
      <c r="R32" s="168"/>
      <c r="S32" s="168"/>
      <c r="T32" s="168"/>
      <c r="U32" s="169" t="str">
        <f>IF(J32="","Fixed",VLOOKUP(J32,'[1]5.1.2 CPA Formulae'!$B$9:$E$20,2,FALSE))</f>
        <v>Fixed</v>
      </c>
    </row>
    <row r="33" spans="1:21" s="170" customFormat="1" ht="45" customHeight="1" x14ac:dyDescent="0.2">
      <c r="A33" s="174" t="s">
        <v>237</v>
      </c>
      <c r="B33" s="175" t="s">
        <v>208</v>
      </c>
      <c r="C33" s="165" t="s">
        <v>180</v>
      </c>
      <c r="D33" s="165">
        <v>2</v>
      </c>
      <c r="E33" s="165">
        <v>36</v>
      </c>
      <c r="F33" s="166"/>
      <c r="G33" s="167">
        <f t="shared" si="8"/>
        <v>0</v>
      </c>
      <c r="H33" s="166">
        <f t="shared" si="9"/>
        <v>0</v>
      </c>
      <c r="I33" s="167">
        <f t="shared" si="10"/>
        <v>0</v>
      </c>
      <c r="J33" s="168"/>
      <c r="K33" s="168"/>
      <c r="L33" s="168"/>
      <c r="M33" s="168"/>
      <c r="N33" s="168"/>
      <c r="O33" s="168"/>
      <c r="P33" s="168"/>
      <c r="Q33" s="168"/>
      <c r="R33" s="168"/>
      <c r="S33" s="168"/>
      <c r="T33" s="168"/>
      <c r="U33" s="169" t="str">
        <f>IF(J33="","Fixed",VLOOKUP(J33,'[1]5.1.2 CPA Formulae'!$B$9:$E$20,2,FALSE))</f>
        <v>Fixed</v>
      </c>
    </row>
    <row r="34" spans="1:21" s="170" customFormat="1" ht="47.25" customHeight="1" x14ac:dyDescent="0.2">
      <c r="A34" s="174" t="s">
        <v>301</v>
      </c>
      <c r="B34" s="175" t="s">
        <v>207</v>
      </c>
      <c r="C34" s="165" t="s">
        <v>180</v>
      </c>
      <c r="D34" s="165">
        <v>2</v>
      </c>
      <c r="E34" s="165">
        <v>36</v>
      </c>
      <c r="F34" s="166"/>
      <c r="G34" s="167">
        <f t="shared" si="8"/>
        <v>0</v>
      </c>
      <c r="H34" s="166">
        <f t="shared" si="9"/>
        <v>0</v>
      </c>
      <c r="I34" s="167">
        <f t="shared" si="10"/>
        <v>0</v>
      </c>
      <c r="J34" s="168"/>
      <c r="K34" s="168"/>
      <c r="L34" s="168"/>
      <c r="M34" s="168"/>
      <c r="N34" s="168"/>
      <c r="O34" s="168"/>
      <c r="P34" s="168"/>
      <c r="Q34" s="168"/>
      <c r="R34" s="168"/>
      <c r="S34" s="168"/>
      <c r="T34" s="168"/>
      <c r="U34" s="169" t="str">
        <f>IF(J34="","Fixed",VLOOKUP(J34,'[1]5.1.2 CPA Formulae'!$B$9:$E$20,2,FALSE))</f>
        <v>Fixed</v>
      </c>
    </row>
    <row r="35" spans="1:21" s="170" customFormat="1" ht="24.95" customHeight="1" x14ac:dyDescent="0.2">
      <c r="A35" s="174"/>
      <c r="B35" s="268"/>
      <c r="C35" s="165"/>
      <c r="D35" s="165"/>
      <c r="E35" s="165"/>
      <c r="F35" s="166"/>
      <c r="G35" s="167"/>
      <c r="H35" s="166"/>
      <c r="I35" s="167"/>
      <c r="J35" s="168"/>
      <c r="K35" s="168"/>
      <c r="L35" s="168"/>
      <c r="M35" s="168"/>
      <c r="N35" s="168"/>
      <c r="O35" s="168"/>
      <c r="P35" s="168"/>
      <c r="Q35" s="168"/>
      <c r="R35" s="168"/>
      <c r="S35" s="168"/>
      <c r="T35" s="168"/>
      <c r="U35" s="169"/>
    </row>
    <row r="36" spans="1:21" s="170" customFormat="1" ht="24.95" customHeight="1" x14ac:dyDescent="0.2">
      <c r="A36" s="171">
        <v>1.4</v>
      </c>
      <c r="B36" s="173" t="s">
        <v>188</v>
      </c>
      <c r="C36" s="165"/>
      <c r="D36" s="165"/>
      <c r="E36" s="165"/>
      <c r="F36" s="166"/>
      <c r="G36" s="167"/>
      <c r="H36" s="166"/>
      <c r="I36" s="167"/>
      <c r="J36" s="168"/>
      <c r="K36" s="168"/>
      <c r="L36" s="168"/>
      <c r="M36" s="168"/>
      <c r="N36" s="168"/>
      <c r="O36" s="168"/>
      <c r="P36" s="168"/>
      <c r="Q36" s="168"/>
      <c r="R36" s="168"/>
      <c r="S36" s="168"/>
      <c r="T36" s="168"/>
      <c r="U36" s="169"/>
    </row>
    <row r="37" spans="1:21" s="170" customFormat="1" ht="42" customHeight="1" x14ac:dyDescent="0.2">
      <c r="A37" s="174" t="s">
        <v>238</v>
      </c>
      <c r="B37" s="175" t="s">
        <v>286</v>
      </c>
      <c r="C37" s="165" t="s">
        <v>180</v>
      </c>
      <c r="D37" s="165">
        <v>1</v>
      </c>
      <c r="E37" s="165">
        <v>36</v>
      </c>
      <c r="F37" s="166"/>
      <c r="G37" s="167">
        <f>D37*E37*F37</f>
        <v>0</v>
      </c>
      <c r="H37" s="166">
        <f>G37*15%</f>
        <v>0</v>
      </c>
      <c r="I37" s="167">
        <f>G37+H37</f>
        <v>0</v>
      </c>
      <c r="J37" s="168"/>
      <c r="K37" s="168" t="s">
        <v>49</v>
      </c>
      <c r="L37" s="168" t="s">
        <v>51</v>
      </c>
      <c r="M37" s="168" t="s">
        <v>52</v>
      </c>
      <c r="N37" s="168" t="s">
        <v>53</v>
      </c>
      <c r="O37" s="168" t="s">
        <v>54</v>
      </c>
      <c r="P37" s="168" t="s">
        <v>55</v>
      </c>
      <c r="Q37" s="168" t="s">
        <v>56</v>
      </c>
      <c r="R37" s="168" t="s">
        <v>57</v>
      </c>
      <c r="S37" s="168" t="s">
        <v>58</v>
      </c>
      <c r="T37" s="168" t="s">
        <v>59</v>
      </c>
      <c r="U37" s="169" t="str">
        <f>IF(J37="","Fixed",VLOOKUP(J37,'5.1.2 CPA Formulae'!$B$9:$E$20,2,FALSE))</f>
        <v>Fixed</v>
      </c>
    </row>
    <row r="38" spans="1:21" s="170" customFormat="1" ht="24.95" customHeight="1" x14ac:dyDescent="0.2">
      <c r="A38" s="174" t="s">
        <v>239</v>
      </c>
      <c r="B38" s="175" t="s">
        <v>181</v>
      </c>
      <c r="C38" s="165" t="s">
        <v>180</v>
      </c>
      <c r="D38" s="165">
        <v>1</v>
      </c>
      <c r="E38" s="165">
        <v>36</v>
      </c>
      <c r="F38" s="166"/>
      <c r="G38" s="167">
        <f t="shared" ref="G38:G40" si="11">D38*E38*F38</f>
        <v>0</v>
      </c>
      <c r="H38" s="166">
        <f t="shared" ref="H38:H40" si="12">G38*15%</f>
        <v>0</v>
      </c>
      <c r="I38" s="167">
        <f t="shared" ref="I38:I40" si="13">G38+H38</f>
        <v>0</v>
      </c>
      <c r="J38" s="168"/>
      <c r="K38" s="168"/>
      <c r="L38" s="168"/>
      <c r="M38" s="168"/>
      <c r="N38" s="168"/>
      <c r="O38" s="168"/>
      <c r="P38" s="168"/>
      <c r="Q38" s="168"/>
      <c r="R38" s="168"/>
      <c r="S38" s="168"/>
      <c r="T38" s="168"/>
      <c r="U38" s="169" t="str">
        <f>IF(J38="","Fixed",VLOOKUP(J38,'[1]5.1.2 CPA Formulae'!$B$9:$E$20,2,FALSE))</f>
        <v>Fixed</v>
      </c>
    </row>
    <row r="39" spans="1:21" s="170" customFormat="1" ht="42" customHeight="1" x14ac:dyDescent="0.2">
      <c r="A39" s="174" t="s">
        <v>240</v>
      </c>
      <c r="B39" s="175" t="s">
        <v>208</v>
      </c>
      <c r="C39" s="165" t="s">
        <v>180</v>
      </c>
      <c r="D39" s="165">
        <v>2</v>
      </c>
      <c r="E39" s="165">
        <v>36</v>
      </c>
      <c r="F39" s="166"/>
      <c r="G39" s="167">
        <f t="shared" si="11"/>
        <v>0</v>
      </c>
      <c r="H39" s="166">
        <f t="shared" si="12"/>
        <v>0</v>
      </c>
      <c r="I39" s="167">
        <f t="shared" si="13"/>
        <v>0</v>
      </c>
      <c r="J39" s="168"/>
      <c r="K39" s="168"/>
      <c r="L39" s="168"/>
      <c r="M39" s="168"/>
      <c r="N39" s="168"/>
      <c r="O39" s="168"/>
      <c r="P39" s="168"/>
      <c r="Q39" s="168"/>
      <c r="R39" s="168"/>
      <c r="S39" s="168"/>
      <c r="T39" s="168"/>
      <c r="U39" s="169" t="str">
        <f>IF(J39="","Fixed",VLOOKUP(J39,'[1]5.1.2 CPA Formulae'!$B$9:$E$20,2,FALSE))</f>
        <v>Fixed</v>
      </c>
    </row>
    <row r="40" spans="1:21" s="170" customFormat="1" ht="43.5" customHeight="1" x14ac:dyDescent="0.2">
      <c r="A40" s="174" t="s">
        <v>303</v>
      </c>
      <c r="B40" s="175" t="s">
        <v>207</v>
      </c>
      <c r="C40" s="165" t="s">
        <v>180</v>
      </c>
      <c r="D40" s="165">
        <v>2</v>
      </c>
      <c r="E40" s="165">
        <v>36</v>
      </c>
      <c r="F40" s="166"/>
      <c r="G40" s="167">
        <f t="shared" si="11"/>
        <v>0</v>
      </c>
      <c r="H40" s="166">
        <f t="shared" si="12"/>
        <v>0</v>
      </c>
      <c r="I40" s="167">
        <f t="shared" si="13"/>
        <v>0</v>
      </c>
      <c r="J40" s="168"/>
      <c r="K40" s="168"/>
      <c r="L40" s="168"/>
      <c r="M40" s="168"/>
      <c r="N40" s="168"/>
      <c r="O40" s="168"/>
      <c r="P40" s="168"/>
      <c r="Q40" s="168"/>
      <c r="R40" s="168"/>
      <c r="S40" s="168"/>
      <c r="T40" s="168"/>
      <c r="U40" s="169" t="str">
        <f>IF(J40="","Fixed",VLOOKUP(J40,'[1]5.1.2 CPA Formulae'!$B$9:$E$20,2,FALSE))</f>
        <v>Fixed</v>
      </c>
    </row>
    <row r="41" spans="1:21" s="170" customFormat="1" ht="24.95" customHeight="1" x14ac:dyDescent="0.2">
      <c r="A41" s="174"/>
      <c r="B41" s="268"/>
      <c r="C41" s="165"/>
      <c r="D41" s="165"/>
      <c r="E41" s="165"/>
      <c r="F41" s="166"/>
      <c r="G41" s="167"/>
      <c r="H41" s="166"/>
      <c r="I41" s="167"/>
      <c r="J41" s="168"/>
      <c r="K41" s="168"/>
      <c r="L41" s="168"/>
      <c r="M41" s="168"/>
      <c r="N41" s="168"/>
      <c r="O41" s="168"/>
      <c r="P41" s="168"/>
      <c r="Q41" s="168"/>
      <c r="R41" s="168"/>
      <c r="S41" s="168"/>
      <c r="T41" s="168"/>
      <c r="U41" s="169"/>
    </row>
    <row r="42" spans="1:21" s="170" customFormat="1" ht="24.95" customHeight="1" x14ac:dyDescent="0.2">
      <c r="A42" s="171">
        <v>1.5</v>
      </c>
      <c r="B42" s="173" t="s">
        <v>189</v>
      </c>
      <c r="C42" s="165"/>
      <c r="D42" s="165"/>
      <c r="E42" s="165"/>
      <c r="F42" s="166"/>
      <c r="G42" s="167"/>
      <c r="H42" s="166"/>
      <c r="I42" s="167"/>
      <c r="J42" s="168"/>
      <c r="K42" s="168"/>
      <c r="L42" s="168"/>
      <c r="M42" s="168"/>
      <c r="N42" s="168"/>
      <c r="O42" s="168"/>
      <c r="P42" s="168"/>
      <c r="Q42" s="168"/>
      <c r="R42" s="168"/>
      <c r="S42" s="168"/>
      <c r="T42" s="168"/>
      <c r="U42" s="169"/>
    </row>
    <row r="43" spans="1:21" s="170" customFormat="1" ht="47.25" customHeight="1" x14ac:dyDescent="0.2">
      <c r="A43" s="174" t="s">
        <v>241</v>
      </c>
      <c r="B43" s="175" t="s">
        <v>286</v>
      </c>
      <c r="C43" s="165" t="s">
        <v>180</v>
      </c>
      <c r="D43" s="165">
        <v>1</v>
      </c>
      <c r="E43" s="165">
        <v>36</v>
      </c>
      <c r="F43" s="166"/>
      <c r="G43" s="167">
        <f>D43*E43*F43</f>
        <v>0</v>
      </c>
      <c r="H43" s="166">
        <f>G43*15%</f>
        <v>0</v>
      </c>
      <c r="I43" s="167">
        <f>G43+H43</f>
        <v>0</v>
      </c>
      <c r="J43" s="168"/>
      <c r="K43" s="168" t="s">
        <v>49</v>
      </c>
      <c r="L43" s="168" t="s">
        <v>51</v>
      </c>
      <c r="M43" s="168" t="s">
        <v>52</v>
      </c>
      <c r="N43" s="168" t="s">
        <v>53</v>
      </c>
      <c r="O43" s="168" t="s">
        <v>54</v>
      </c>
      <c r="P43" s="168" t="s">
        <v>55</v>
      </c>
      <c r="Q43" s="168" t="s">
        <v>56</v>
      </c>
      <c r="R43" s="168" t="s">
        <v>57</v>
      </c>
      <c r="S43" s="168" t="s">
        <v>58</v>
      </c>
      <c r="T43" s="168" t="s">
        <v>59</v>
      </c>
      <c r="U43" s="169" t="str">
        <f>IF(J43="","Fixed",VLOOKUP(J43,'5.1.2 CPA Formulae'!$B$9:$E$20,2,FALSE))</f>
        <v>Fixed</v>
      </c>
    </row>
    <row r="44" spans="1:21" s="170" customFormat="1" ht="39.75" customHeight="1" x14ac:dyDescent="0.2">
      <c r="A44" s="174" t="s">
        <v>242</v>
      </c>
      <c r="B44" s="175" t="s">
        <v>181</v>
      </c>
      <c r="C44" s="165" t="s">
        <v>180</v>
      </c>
      <c r="D44" s="165">
        <v>1</v>
      </c>
      <c r="E44" s="165">
        <v>36</v>
      </c>
      <c r="F44" s="166"/>
      <c r="G44" s="167">
        <f t="shared" ref="G44:G46" si="14">D44*E44*F44</f>
        <v>0</v>
      </c>
      <c r="H44" s="166">
        <f t="shared" ref="H44:H46" si="15">G44*15%</f>
        <v>0</v>
      </c>
      <c r="I44" s="167">
        <f t="shared" ref="I44:I46" si="16">G44+H44</f>
        <v>0</v>
      </c>
      <c r="J44" s="168"/>
      <c r="K44" s="168"/>
      <c r="L44" s="168"/>
      <c r="M44" s="168"/>
      <c r="N44" s="168"/>
      <c r="O44" s="168"/>
      <c r="P44" s="168"/>
      <c r="Q44" s="168"/>
      <c r="R44" s="168"/>
      <c r="S44" s="168"/>
      <c r="T44" s="168"/>
      <c r="U44" s="169" t="str">
        <f>IF(J44="","Fixed",VLOOKUP(J44,'[1]5.1.2 CPA Formulae'!$B$9:$E$20,2,FALSE))</f>
        <v>Fixed</v>
      </c>
    </row>
    <row r="45" spans="1:21" s="170" customFormat="1" ht="60" customHeight="1" x14ac:dyDescent="0.2">
      <c r="A45" s="174" t="s">
        <v>243</v>
      </c>
      <c r="B45" s="175" t="s">
        <v>208</v>
      </c>
      <c r="C45" s="165" t="s">
        <v>180</v>
      </c>
      <c r="D45" s="165">
        <v>2</v>
      </c>
      <c r="E45" s="165">
        <v>36</v>
      </c>
      <c r="F45" s="166"/>
      <c r="G45" s="167">
        <f t="shared" si="14"/>
        <v>0</v>
      </c>
      <c r="H45" s="166">
        <f t="shared" si="15"/>
        <v>0</v>
      </c>
      <c r="I45" s="167">
        <f t="shared" si="16"/>
        <v>0</v>
      </c>
      <c r="J45" s="168"/>
      <c r="K45" s="168"/>
      <c r="L45" s="168"/>
      <c r="M45" s="168"/>
      <c r="N45" s="168"/>
      <c r="O45" s="168"/>
      <c r="P45" s="168"/>
      <c r="Q45" s="168"/>
      <c r="R45" s="168"/>
      <c r="S45" s="168"/>
      <c r="T45" s="168"/>
      <c r="U45" s="169" t="str">
        <f>IF(J45="","Fixed",VLOOKUP(J45,'[1]5.1.2 CPA Formulae'!$B$9:$E$20,2,FALSE))</f>
        <v>Fixed</v>
      </c>
    </row>
    <row r="46" spans="1:21" s="170" customFormat="1" ht="52.5" customHeight="1" x14ac:dyDescent="0.2">
      <c r="A46" s="174" t="s">
        <v>304</v>
      </c>
      <c r="B46" s="175" t="s">
        <v>207</v>
      </c>
      <c r="C46" s="165" t="s">
        <v>180</v>
      </c>
      <c r="D46" s="165">
        <v>2</v>
      </c>
      <c r="E46" s="165">
        <v>36</v>
      </c>
      <c r="F46" s="166"/>
      <c r="G46" s="167">
        <f t="shared" si="14"/>
        <v>0</v>
      </c>
      <c r="H46" s="166">
        <f t="shared" si="15"/>
        <v>0</v>
      </c>
      <c r="I46" s="167">
        <f t="shared" si="16"/>
        <v>0</v>
      </c>
      <c r="J46" s="168"/>
      <c r="K46" s="168"/>
      <c r="L46" s="168"/>
      <c r="M46" s="168"/>
      <c r="N46" s="168"/>
      <c r="O46" s="168"/>
      <c r="P46" s="168"/>
      <c r="Q46" s="168"/>
      <c r="R46" s="168"/>
      <c r="S46" s="168"/>
      <c r="T46" s="168"/>
      <c r="U46" s="169" t="str">
        <f>IF(J46="","Fixed",VLOOKUP(J46,'[1]5.1.2 CPA Formulae'!$B$9:$E$20,2,FALSE))</f>
        <v>Fixed</v>
      </c>
    </row>
    <row r="47" spans="1:21" s="170" customFormat="1" ht="24.95" customHeight="1" x14ac:dyDescent="0.2">
      <c r="A47" s="174"/>
      <c r="B47" s="268"/>
      <c r="C47" s="165"/>
      <c r="D47" s="165"/>
      <c r="E47" s="165"/>
      <c r="F47" s="166"/>
      <c r="G47" s="167"/>
      <c r="H47" s="166"/>
      <c r="I47" s="167"/>
      <c r="J47" s="168"/>
      <c r="K47" s="168"/>
      <c r="L47" s="168"/>
      <c r="M47" s="168"/>
      <c r="N47" s="168"/>
      <c r="O47" s="168"/>
      <c r="P47" s="168"/>
      <c r="Q47" s="168"/>
      <c r="R47" s="168"/>
      <c r="S47" s="168"/>
      <c r="T47" s="168"/>
      <c r="U47" s="169"/>
    </row>
    <row r="48" spans="1:21" s="170" customFormat="1" ht="24.95" customHeight="1" x14ac:dyDescent="0.2">
      <c r="A48" s="171">
        <v>1.6</v>
      </c>
      <c r="B48" s="173" t="s">
        <v>183</v>
      </c>
      <c r="C48" s="165"/>
      <c r="D48" s="165"/>
      <c r="E48" s="165"/>
      <c r="F48" s="166"/>
      <c r="G48" s="167"/>
      <c r="H48" s="166"/>
      <c r="I48" s="167"/>
      <c r="J48" s="168"/>
      <c r="K48" s="168"/>
      <c r="L48" s="168"/>
      <c r="M48" s="168"/>
      <c r="N48" s="168"/>
      <c r="O48" s="168"/>
      <c r="P48" s="168"/>
      <c r="Q48" s="168"/>
      <c r="R48" s="168"/>
      <c r="S48" s="168"/>
      <c r="T48" s="168"/>
      <c r="U48" s="169"/>
    </row>
    <row r="49" spans="1:21" s="170" customFormat="1" ht="45.75" customHeight="1" x14ac:dyDescent="0.2">
      <c r="A49" s="174" t="s">
        <v>305</v>
      </c>
      <c r="B49" s="175" t="s">
        <v>286</v>
      </c>
      <c r="C49" s="165" t="s">
        <v>180</v>
      </c>
      <c r="D49" s="165">
        <v>1</v>
      </c>
      <c r="E49" s="165">
        <v>36</v>
      </c>
      <c r="F49" s="166"/>
      <c r="G49" s="167">
        <f>D49*E49*F49</f>
        <v>0</v>
      </c>
      <c r="H49" s="166">
        <f>G49*15%</f>
        <v>0</v>
      </c>
      <c r="I49" s="167">
        <f>G49+H49</f>
        <v>0</v>
      </c>
      <c r="J49" s="168"/>
      <c r="K49" s="168" t="s">
        <v>49</v>
      </c>
      <c r="L49" s="168" t="s">
        <v>51</v>
      </c>
      <c r="M49" s="168" t="s">
        <v>52</v>
      </c>
      <c r="N49" s="168" t="s">
        <v>53</v>
      </c>
      <c r="O49" s="168" t="s">
        <v>54</v>
      </c>
      <c r="P49" s="168" t="s">
        <v>55</v>
      </c>
      <c r="Q49" s="168" t="s">
        <v>56</v>
      </c>
      <c r="R49" s="168" t="s">
        <v>57</v>
      </c>
      <c r="S49" s="168" t="s">
        <v>58</v>
      </c>
      <c r="T49" s="168" t="s">
        <v>59</v>
      </c>
      <c r="U49" s="169" t="str">
        <f>IF(J49="","Fixed",VLOOKUP(J49,'5.1.2 CPA Formulae'!$B$9:$E$20,2,FALSE))</f>
        <v>Fixed</v>
      </c>
    </row>
    <row r="50" spans="1:21" s="170" customFormat="1" ht="24.95" customHeight="1" x14ac:dyDescent="0.2">
      <c r="A50" s="174" t="s">
        <v>306</v>
      </c>
      <c r="B50" s="175" t="s">
        <v>181</v>
      </c>
      <c r="C50" s="165" t="s">
        <v>180</v>
      </c>
      <c r="D50" s="165">
        <v>1</v>
      </c>
      <c r="E50" s="165">
        <v>36</v>
      </c>
      <c r="F50" s="166"/>
      <c r="G50" s="167">
        <f t="shared" ref="G50:G52" si="17">D50*E50*F50</f>
        <v>0</v>
      </c>
      <c r="H50" s="166">
        <f t="shared" ref="H50:H52" si="18">G50*15%</f>
        <v>0</v>
      </c>
      <c r="I50" s="167">
        <f t="shared" ref="I50:I52" si="19">G50+H50</f>
        <v>0</v>
      </c>
      <c r="J50" s="168"/>
      <c r="K50" s="168"/>
      <c r="L50" s="168"/>
      <c r="M50" s="168"/>
      <c r="N50" s="168"/>
      <c r="O50" s="168"/>
      <c r="P50" s="168"/>
      <c r="Q50" s="168"/>
      <c r="R50" s="168"/>
      <c r="S50" s="168"/>
      <c r="T50" s="168"/>
      <c r="U50" s="169" t="str">
        <f>IF(J50="","Fixed",VLOOKUP(J50,'[1]5.1.2 CPA Formulae'!$B$9:$E$20,2,FALSE))</f>
        <v>Fixed</v>
      </c>
    </row>
    <row r="51" spans="1:21" s="170" customFormat="1" ht="68.25" customHeight="1" x14ac:dyDescent="0.2">
      <c r="A51" s="174" t="s">
        <v>307</v>
      </c>
      <c r="B51" s="175" t="s">
        <v>208</v>
      </c>
      <c r="C51" s="165" t="s">
        <v>180</v>
      </c>
      <c r="D51" s="165">
        <v>2</v>
      </c>
      <c r="E51" s="165">
        <v>36</v>
      </c>
      <c r="F51" s="166"/>
      <c r="G51" s="167">
        <f t="shared" si="17"/>
        <v>0</v>
      </c>
      <c r="H51" s="166">
        <f t="shared" si="18"/>
        <v>0</v>
      </c>
      <c r="I51" s="167">
        <f t="shared" si="19"/>
        <v>0</v>
      </c>
      <c r="J51" s="168"/>
      <c r="K51" s="168"/>
      <c r="L51" s="168"/>
      <c r="M51" s="168"/>
      <c r="N51" s="168"/>
      <c r="O51" s="168"/>
      <c r="P51" s="168"/>
      <c r="Q51" s="168"/>
      <c r="R51" s="168"/>
      <c r="S51" s="168"/>
      <c r="T51" s="168"/>
      <c r="U51" s="169" t="str">
        <f>IF(J51="","Fixed",VLOOKUP(J51,'[1]5.1.2 CPA Formulae'!$B$9:$E$20,2,FALSE))</f>
        <v>Fixed</v>
      </c>
    </row>
    <row r="52" spans="1:21" s="170" customFormat="1" ht="57" customHeight="1" x14ac:dyDescent="0.2">
      <c r="A52" s="174" t="s">
        <v>308</v>
      </c>
      <c r="B52" s="175" t="s">
        <v>207</v>
      </c>
      <c r="C52" s="165" t="s">
        <v>180</v>
      </c>
      <c r="D52" s="165">
        <v>2</v>
      </c>
      <c r="E52" s="165">
        <v>36</v>
      </c>
      <c r="F52" s="166"/>
      <c r="G52" s="167">
        <f t="shared" si="17"/>
        <v>0</v>
      </c>
      <c r="H52" s="166">
        <f t="shared" si="18"/>
        <v>0</v>
      </c>
      <c r="I52" s="167">
        <f t="shared" si="19"/>
        <v>0</v>
      </c>
      <c r="J52" s="168"/>
      <c r="K52" s="168"/>
      <c r="L52" s="168"/>
      <c r="M52" s="168"/>
      <c r="N52" s="168"/>
      <c r="O52" s="168"/>
      <c r="P52" s="168"/>
      <c r="Q52" s="168"/>
      <c r="R52" s="168"/>
      <c r="S52" s="168"/>
      <c r="T52" s="168"/>
      <c r="U52" s="169" t="str">
        <f>IF(J52="","Fixed",VLOOKUP(J52,'[1]5.1.2 CPA Formulae'!$B$9:$E$20,2,FALSE))</f>
        <v>Fixed</v>
      </c>
    </row>
    <row r="53" spans="1:21" s="170" customFormat="1" ht="24.95" customHeight="1" x14ac:dyDescent="0.2">
      <c r="A53" s="174"/>
      <c r="B53" s="268"/>
      <c r="C53" s="165"/>
      <c r="D53" s="165"/>
      <c r="E53" s="165"/>
      <c r="F53" s="166"/>
      <c r="G53" s="167"/>
      <c r="H53" s="166"/>
      <c r="I53" s="167"/>
      <c r="J53" s="168"/>
      <c r="K53" s="168"/>
      <c r="L53" s="168"/>
      <c r="M53" s="168"/>
      <c r="N53" s="168"/>
      <c r="O53" s="168"/>
      <c r="P53" s="168"/>
      <c r="Q53" s="168"/>
      <c r="R53" s="168"/>
      <c r="S53" s="168"/>
      <c r="T53" s="168"/>
      <c r="U53" s="169"/>
    </row>
    <row r="54" spans="1:21" s="170" customFormat="1" ht="24.95" customHeight="1" x14ac:dyDescent="0.2">
      <c r="A54" s="174"/>
      <c r="B54" s="176"/>
      <c r="C54" s="165"/>
      <c r="D54" s="165"/>
      <c r="E54" s="165"/>
      <c r="F54" s="166"/>
      <c r="G54" s="167"/>
      <c r="H54" s="166"/>
      <c r="I54" s="167"/>
      <c r="J54" s="168"/>
      <c r="K54" s="168"/>
      <c r="L54" s="168"/>
      <c r="M54" s="168"/>
      <c r="N54" s="168"/>
      <c r="O54" s="168"/>
      <c r="P54" s="168"/>
      <c r="Q54" s="168"/>
      <c r="R54" s="168"/>
      <c r="S54" s="168"/>
      <c r="T54" s="168"/>
      <c r="U54" s="169"/>
    </row>
    <row r="55" spans="1:21" s="170" customFormat="1" ht="24.95" customHeight="1" x14ac:dyDescent="0.2">
      <c r="A55" s="177"/>
      <c r="B55" s="178" t="s">
        <v>244</v>
      </c>
      <c r="C55" s="179"/>
      <c r="D55" s="179"/>
      <c r="E55" s="179"/>
      <c r="F55" s="180"/>
      <c r="G55" s="181">
        <f>SUM(G18:G54)</f>
        <v>0</v>
      </c>
      <c r="H55" s="181">
        <f>SUM(H18:H54)</f>
        <v>0</v>
      </c>
      <c r="I55" s="181">
        <f>SUM(I18:I54)</f>
        <v>0</v>
      </c>
      <c r="J55" s="182"/>
      <c r="K55" s="182"/>
      <c r="L55" s="182"/>
      <c r="M55" s="182"/>
      <c r="N55" s="182"/>
      <c r="O55" s="182"/>
      <c r="P55" s="182"/>
      <c r="Q55" s="182"/>
      <c r="R55" s="182"/>
      <c r="S55" s="182"/>
      <c r="T55" s="182"/>
      <c r="U55" s="183"/>
    </row>
    <row r="56" spans="1:21" s="170" customFormat="1" ht="56.25" customHeight="1" x14ac:dyDescent="0.2">
      <c r="A56" s="171" t="s">
        <v>245</v>
      </c>
      <c r="B56" s="172" t="s">
        <v>289</v>
      </c>
      <c r="C56" s="165"/>
      <c r="D56" s="165"/>
      <c r="E56" s="165"/>
      <c r="F56" s="166"/>
      <c r="G56" s="167"/>
      <c r="H56" s="166"/>
      <c r="I56" s="167"/>
      <c r="J56" s="168"/>
      <c r="K56" s="168"/>
      <c r="L56" s="168"/>
      <c r="M56" s="168"/>
      <c r="N56" s="168"/>
      <c r="O56" s="168"/>
      <c r="P56" s="168"/>
      <c r="Q56" s="168"/>
      <c r="R56" s="168"/>
      <c r="S56" s="168"/>
      <c r="T56" s="168"/>
      <c r="U56" s="169"/>
    </row>
    <row r="57" spans="1:21" s="170" customFormat="1" ht="24.95" customHeight="1" x14ac:dyDescent="0.2">
      <c r="A57" s="171">
        <v>2.1</v>
      </c>
      <c r="B57" s="184" t="s">
        <v>190</v>
      </c>
      <c r="C57" s="165"/>
      <c r="D57" s="165"/>
      <c r="E57" s="165"/>
      <c r="F57" s="166"/>
      <c r="G57" s="167"/>
      <c r="H57" s="166"/>
      <c r="I57" s="167"/>
      <c r="J57" s="168"/>
      <c r="K57" s="168"/>
      <c r="L57" s="168"/>
      <c r="M57" s="168"/>
      <c r="N57" s="168"/>
      <c r="O57" s="168"/>
      <c r="P57" s="168"/>
      <c r="Q57" s="168"/>
      <c r="R57" s="168"/>
      <c r="S57" s="168"/>
      <c r="T57" s="168"/>
      <c r="U57" s="169"/>
    </row>
    <row r="58" spans="1:21" s="170" customFormat="1" ht="24.95" customHeight="1" x14ac:dyDescent="0.2">
      <c r="A58" s="174" t="s">
        <v>246</v>
      </c>
      <c r="B58" s="164" t="s">
        <v>209</v>
      </c>
      <c r="C58" s="165" t="s">
        <v>180</v>
      </c>
      <c r="D58" s="165">
        <v>2</v>
      </c>
      <c r="E58" s="165">
        <v>36</v>
      </c>
      <c r="F58" s="185"/>
      <c r="G58" s="167">
        <f>D58*E58*F58</f>
        <v>0</v>
      </c>
      <c r="H58" s="166">
        <f t="shared" ref="H58:H61" si="20">G58*15%</f>
        <v>0</v>
      </c>
      <c r="I58" s="167">
        <f t="shared" ref="I58:I61" si="21">G58+H58</f>
        <v>0</v>
      </c>
      <c r="J58" s="168"/>
      <c r="K58" s="168" t="s">
        <v>49</v>
      </c>
      <c r="L58" s="168" t="s">
        <v>51</v>
      </c>
      <c r="M58" s="168" t="s">
        <v>52</v>
      </c>
      <c r="N58" s="168" t="s">
        <v>53</v>
      </c>
      <c r="O58" s="168" t="s">
        <v>54</v>
      </c>
      <c r="P58" s="168" t="s">
        <v>55</v>
      </c>
      <c r="Q58" s="168" t="s">
        <v>56</v>
      </c>
      <c r="R58" s="168" t="s">
        <v>57</v>
      </c>
      <c r="S58" s="168" t="s">
        <v>58</v>
      </c>
      <c r="T58" s="168" t="s">
        <v>59</v>
      </c>
      <c r="U58" s="169" t="str">
        <f>IF(J58="","Fixed",VLOOKUP(J58,'5.1.2 CPA Formulae'!$B$9:$E$20,2,FALSE))</f>
        <v>Fixed</v>
      </c>
    </row>
    <row r="59" spans="1:21" s="170" customFormat="1" ht="24.95" customHeight="1" x14ac:dyDescent="0.2">
      <c r="A59" s="174" t="s">
        <v>247</v>
      </c>
      <c r="B59" s="164" t="s">
        <v>210</v>
      </c>
      <c r="C59" s="165" t="s">
        <v>180</v>
      </c>
      <c r="D59" s="165">
        <v>2</v>
      </c>
      <c r="E59" s="165">
        <v>36</v>
      </c>
      <c r="F59" s="185"/>
      <c r="G59" s="167">
        <f t="shared" ref="G59:G62" si="22">D59*E59*F59</f>
        <v>0</v>
      </c>
      <c r="H59" s="166">
        <f t="shared" si="20"/>
        <v>0</v>
      </c>
      <c r="I59" s="167">
        <f t="shared" si="21"/>
        <v>0</v>
      </c>
      <c r="J59" s="168"/>
      <c r="K59" s="168" t="s">
        <v>49</v>
      </c>
      <c r="L59" s="168" t="s">
        <v>51</v>
      </c>
      <c r="M59" s="168" t="s">
        <v>52</v>
      </c>
      <c r="N59" s="168" t="s">
        <v>53</v>
      </c>
      <c r="O59" s="168" t="s">
        <v>54</v>
      </c>
      <c r="P59" s="168" t="s">
        <v>55</v>
      </c>
      <c r="Q59" s="168" t="s">
        <v>56</v>
      </c>
      <c r="R59" s="168" t="s">
        <v>57</v>
      </c>
      <c r="S59" s="168" t="s">
        <v>58</v>
      </c>
      <c r="T59" s="168" t="s">
        <v>59</v>
      </c>
      <c r="U59" s="169" t="str">
        <f>IF(J59="","Fixed",VLOOKUP(J59,'5.1.2 CPA Formulae'!$B$9:$E$20,2,FALSE))</f>
        <v>Fixed</v>
      </c>
    </row>
    <row r="60" spans="1:21" s="170" customFormat="1" ht="24.95" customHeight="1" x14ac:dyDescent="0.2">
      <c r="A60" s="174" t="s">
        <v>248</v>
      </c>
      <c r="B60" s="164" t="s">
        <v>204</v>
      </c>
      <c r="C60" s="165" t="s">
        <v>206</v>
      </c>
      <c r="D60" s="272">
        <v>1</v>
      </c>
      <c r="E60" s="273"/>
      <c r="F60" s="185"/>
      <c r="G60" s="167">
        <f>D60*F60</f>
        <v>0</v>
      </c>
      <c r="H60" s="166">
        <f t="shared" si="20"/>
        <v>0</v>
      </c>
      <c r="I60" s="167">
        <f t="shared" si="21"/>
        <v>0</v>
      </c>
      <c r="J60" s="168"/>
      <c r="K60" s="168" t="s">
        <v>49</v>
      </c>
      <c r="L60" s="168" t="s">
        <v>51</v>
      </c>
      <c r="M60" s="168" t="s">
        <v>52</v>
      </c>
      <c r="N60" s="168" t="s">
        <v>53</v>
      </c>
      <c r="O60" s="168" t="s">
        <v>54</v>
      </c>
      <c r="P60" s="168" t="s">
        <v>55</v>
      </c>
      <c r="Q60" s="168" t="s">
        <v>56</v>
      </c>
      <c r="R60" s="168" t="s">
        <v>57</v>
      </c>
      <c r="S60" s="168" t="s">
        <v>58</v>
      </c>
      <c r="T60" s="168" t="s">
        <v>59</v>
      </c>
      <c r="U60" s="169" t="str">
        <f>IF(J60="","Fixed",VLOOKUP(J60,'5.1.2 CPA Formulae'!$B$9:$E$20,2,FALSE))</f>
        <v>Fixed</v>
      </c>
    </row>
    <row r="61" spans="1:21" s="170" customFormat="1" ht="24.95" customHeight="1" x14ac:dyDescent="0.2">
      <c r="A61" s="174" t="s">
        <v>249</v>
      </c>
      <c r="B61" s="164" t="s">
        <v>205</v>
      </c>
      <c r="C61" s="165" t="s">
        <v>180</v>
      </c>
      <c r="D61" s="165">
        <v>1</v>
      </c>
      <c r="E61" s="165">
        <v>36</v>
      </c>
      <c r="F61" s="185"/>
      <c r="G61" s="167">
        <f t="shared" si="22"/>
        <v>0</v>
      </c>
      <c r="H61" s="166">
        <f t="shared" si="20"/>
        <v>0</v>
      </c>
      <c r="I61" s="167">
        <f t="shared" si="21"/>
        <v>0</v>
      </c>
      <c r="J61" s="168"/>
      <c r="K61" s="168" t="s">
        <v>49</v>
      </c>
      <c r="L61" s="168" t="s">
        <v>51</v>
      </c>
      <c r="M61" s="168" t="s">
        <v>52</v>
      </c>
      <c r="N61" s="168" t="s">
        <v>53</v>
      </c>
      <c r="O61" s="168" t="s">
        <v>54</v>
      </c>
      <c r="P61" s="168" t="s">
        <v>55</v>
      </c>
      <c r="Q61" s="168" t="s">
        <v>56</v>
      </c>
      <c r="R61" s="168" t="s">
        <v>57</v>
      </c>
      <c r="S61" s="168" t="s">
        <v>58</v>
      </c>
      <c r="T61" s="168" t="s">
        <v>59</v>
      </c>
      <c r="U61" s="169" t="str">
        <f>IF(J61="","Fixed",VLOOKUP(J61,'5.1.2 CPA Formulae'!$B$9:$E$20,2,FALSE))</f>
        <v>Fixed</v>
      </c>
    </row>
    <row r="62" spans="1:21" s="170" customFormat="1" ht="24.95" customHeight="1" x14ac:dyDescent="0.2">
      <c r="A62" s="174" t="s">
        <v>290</v>
      </c>
      <c r="B62" s="164" t="s">
        <v>184</v>
      </c>
      <c r="C62" s="165" t="s">
        <v>180</v>
      </c>
      <c r="D62" s="165">
        <v>1</v>
      </c>
      <c r="E62" s="165">
        <v>36</v>
      </c>
      <c r="F62" s="185"/>
      <c r="G62" s="167">
        <f t="shared" si="22"/>
        <v>0</v>
      </c>
      <c r="H62" s="166">
        <f t="shared" ref="H62" si="23">G62*15%</f>
        <v>0</v>
      </c>
      <c r="I62" s="167">
        <f t="shared" ref="I62" si="24">G62+H62</f>
        <v>0</v>
      </c>
      <c r="J62" s="168"/>
      <c r="K62" s="168" t="s">
        <v>49</v>
      </c>
      <c r="L62" s="168" t="s">
        <v>51</v>
      </c>
      <c r="M62" s="168" t="s">
        <v>52</v>
      </c>
      <c r="N62" s="168" t="s">
        <v>53</v>
      </c>
      <c r="O62" s="168" t="s">
        <v>54</v>
      </c>
      <c r="P62" s="168" t="s">
        <v>55</v>
      </c>
      <c r="Q62" s="168" t="s">
        <v>56</v>
      </c>
      <c r="R62" s="168" t="s">
        <v>57</v>
      </c>
      <c r="S62" s="168" t="s">
        <v>58</v>
      </c>
      <c r="T62" s="168" t="s">
        <v>59</v>
      </c>
      <c r="U62" s="169" t="str">
        <f>IF(J62="","Fixed",VLOOKUP(J62,'5.1.2 CPA Formulae'!$B$9:$E$20,2,FALSE))</f>
        <v>Fixed</v>
      </c>
    </row>
    <row r="63" spans="1:21" s="170" customFormat="1" ht="24.95" customHeight="1" x14ac:dyDescent="0.2">
      <c r="A63" s="174"/>
      <c r="B63" s="164"/>
      <c r="C63" s="165"/>
      <c r="D63" s="165"/>
      <c r="E63" s="165"/>
      <c r="F63" s="185"/>
      <c r="G63" s="167"/>
      <c r="H63" s="166"/>
      <c r="I63" s="167"/>
      <c r="J63" s="168"/>
      <c r="K63" s="168"/>
      <c r="L63" s="168"/>
      <c r="M63" s="168"/>
      <c r="N63" s="168"/>
      <c r="O63" s="168"/>
      <c r="P63" s="168"/>
      <c r="Q63" s="168"/>
      <c r="R63" s="168"/>
      <c r="S63" s="168"/>
      <c r="T63" s="168"/>
      <c r="U63" s="169"/>
    </row>
    <row r="64" spans="1:21" s="170" customFormat="1" ht="24.95" customHeight="1" x14ac:dyDescent="0.2">
      <c r="A64" s="171">
        <v>2.2000000000000002</v>
      </c>
      <c r="B64" s="184" t="s">
        <v>191</v>
      </c>
      <c r="C64" s="165"/>
      <c r="D64" s="165"/>
      <c r="E64" s="165"/>
      <c r="F64" s="166"/>
      <c r="G64" s="167"/>
      <c r="H64" s="166"/>
      <c r="I64" s="167"/>
      <c r="J64" s="168"/>
      <c r="K64" s="168"/>
      <c r="L64" s="168"/>
      <c r="M64" s="168"/>
      <c r="N64" s="168"/>
      <c r="O64" s="168"/>
      <c r="P64" s="168"/>
      <c r="Q64" s="168"/>
      <c r="R64" s="168"/>
      <c r="S64" s="168"/>
      <c r="T64" s="168"/>
      <c r="U64" s="169"/>
    </row>
    <row r="65" spans="1:21" s="170" customFormat="1" ht="24.95" customHeight="1" x14ac:dyDescent="0.2">
      <c r="A65" s="174" t="s">
        <v>250</v>
      </c>
      <c r="B65" s="164" t="s">
        <v>209</v>
      </c>
      <c r="C65" s="165" t="s">
        <v>180</v>
      </c>
      <c r="D65" s="165">
        <v>2</v>
      </c>
      <c r="E65" s="165">
        <v>36</v>
      </c>
      <c r="F65" s="185"/>
      <c r="G65" s="167">
        <f>D65*E65*F65</f>
        <v>0</v>
      </c>
      <c r="H65" s="166">
        <f t="shared" ref="H65:H69" si="25">G65*15%</f>
        <v>0</v>
      </c>
      <c r="I65" s="167">
        <f t="shared" ref="I65:I69" si="26">G65+H65</f>
        <v>0</v>
      </c>
      <c r="J65" s="168"/>
      <c r="K65" s="168" t="s">
        <v>49</v>
      </c>
      <c r="L65" s="168" t="s">
        <v>51</v>
      </c>
      <c r="M65" s="168" t="s">
        <v>52</v>
      </c>
      <c r="N65" s="168" t="s">
        <v>53</v>
      </c>
      <c r="O65" s="168" t="s">
        <v>54</v>
      </c>
      <c r="P65" s="168" t="s">
        <v>55</v>
      </c>
      <c r="Q65" s="168" t="s">
        <v>56</v>
      </c>
      <c r="R65" s="168" t="s">
        <v>57</v>
      </c>
      <c r="S65" s="168" t="s">
        <v>58</v>
      </c>
      <c r="T65" s="168" t="s">
        <v>59</v>
      </c>
      <c r="U65" s="169" t="str">
        <f>IF(J65="","Fixed",VLOOKUP(J65,'5.1.2 CPA Formulae'!$B$9:$E$20,2,FALSE))</f>
        <v>Fixed</v>
      </c>
    </row>
    <row r="66" spans="1:21" s="170" customFormat="1" ht="24.95" customHeight="1" x14ac:dyDescent="0.2">
      <c r="A66" s="174" t="s">
        <v>251</v>
      </c>
      <c r="B66" s="164" t="s">
        <v>210</v>
      </c>
      <c r="C66" s="165" t="s">
        <v>180</v>
      </c>
      <c r="D66" s="165">
        <v>2</v>
      </c>
      <c r="E66" s="165">
        <v>36</v>
      </c>
      <c r="F66" s="185"/>
      <c r="G66" s="167">
        <f t="shared" ref="G66" si="27">D66*E66*F66</f>
        <v>0</v>
      </c>
      <c r="H66" s="166">
        <f t="shared" si="25"/>
        <v>0</v>
      </c>
      <c r="I66" s="167">
        <f t="shared" si="26"/>
        <v>0</v>
      </c>
      <c r="J66" s="168"/>
      <c r="K66" s="168" t="s">
        <v>49</v>
      </c>
      <c r="L66" s="168" t="s">
        <v>51</v>
      </c>
      <c r="M66" s="168" t="s">
        <v>52</v>
      </c>
      <c r="N66" s="168" t="s">
        <v>53</v>
      </c>
      <c r="O66" s="168" t="s">
        <v>54</v>
      </c>
      <c r="P66" s="168" t="s">
        <v>55</v>
      </c>
      <c r="Q66" s="168" t="s">
        <v>56</v>
      </c>
      <c r="R66" s="168" t="s">
        <v>57</v>
      </c>
      <c r="S66" s="168" t="s">
        <v>58</v>
      </c>
      <c r="T66" s="168" t="s">
        <v>59</v>
      </c>
      <c r="U66" s="169" t="str">
        <f>IF(J66="","Fixed",VLOOKUP(J66,'5.1.2 CPA Formulae'!$B$9:$E$20,2,FALSE))</f>
        <v>Fixed</v>
      </c>
    </row>
    <row r="67" spans="1:21" s="170" customFormat="1" ht="24.95" customHeight="1" x14ac:dyDescent="0.2">
      <c r="A67" s="174" t="s">
        <v>252</v>
      </c>
      <c r="B67" s="164" t="s">
        <v>204</v>
      </c>
      <c r="C67" s="165" t="s">
        <v>206</v>
      </c>
      <c r="D67" s="272">
        <v>1</v>
      </c>
      <c r="E67" s="273"/>
      <c r="F67" s="185"/>
      <c r="G67" s="167">
        <f>D67*F67</f>
        <v>0</v>
      </c>
      <c r="H67" s="166">
        <f t="shared" si="25"/>
        <v>0</v>
      </c>
      <c r="I67" s="167">
        <f t="shared" si="26"/>
        <v>0</v>
      </c>
      <c r="J67" s="168"/>
      <c r="K67" s="168" t="s">
        <v>49</v>
      </c>
      <c r="L67" s="168" t="s">
        <v>51</v>
      </c>
      <c r="M67" s="168" t="s">
        <v>52</v>
      </c>
      <c r="N67" s="168" t="s">
        <v>53</v>
      </c>
      <c r="O67" s="168" t="s">
        <v>54</v>
      </c>
      <c r="P67" s="168" t="s">
        <v>55</v>
      </c>
      <c r="Q67" s="168" t="s">
        <v>56</v>
      </c>
      <c r="R67" s="168" t="s">
        <v>57</v>
      </c>
      <c r="S67" s="168" t="s">
        <v>58</v>
      </c>
      <c r="T67" s="168" t="s">
        <v>59</v>
      </c>
      <c r="U67" s="169" t="str">
        <f>IF(J67="","Fixed",VLOOKUP(J67,'5.1.2 CPA Formulae'!$B$9:$E$20,2,FALSE))</f>
        <v>Fixed</v>
      </c>
    </row>
    <row r="68" spans="1:21" s="170" customFormat="1" ht="24.95" customHeight="1" x14ac:dyDescent="0.2">
      <c r="A68" s="174" t="s">
        <v>253</v>
      </c>
      <c r="B68" s="164" t="s">
        <v>205</v>
      </c>
      <c r="C68" s="165" t="s">
        <v>180</v>
      </c>
      <c r="D68" s="165">
        <v>1</v>
      </c>
      <c r="E68" s="165">
        <v>36</v>
      </c>
      <c r="F68" s="185"/>
      <c r="G68" s="167">
        <f t="shared" ref="G68:G69" si="28">D68*E68*F68</f>
        <v>0</v>
      </c>
      <c r="H68" s="166">
        <f t="shared" si="25"/>
        <v>0</v>
      </c>
      <c r="I68" s="167">
        <f t="shared" si="26"/>
        <v>0</v>
      </c>
      <c r="J68" s="168"/>
      <c r="K68" s="168" t="s">
        <v>49</v>
      </c>
      <c r="L68" s="168" t="s">
        <v>51</v>
      </c>
      <c r="M68" s="168" t="s">
        <v>52</v>
      </c>
      <c r="N68" s="168" t="s">
        <v>53</v>
      </c>
      <c r="O68" s="168" t="s">
        <v>54</v>
      </c>
      <c r="P68" s="168" t="s">
        <v>55</v>
      </c>
      <c r="Q68" s="168" t="s">
        <v>56</v>
      </c>
      <c r="R68" s="168" t="s">
        <v>57</v>
      </c>
      <c r="S68" s="168" t="s">
        <v>58</v>
      </c>
      <c r="T68" s="168" t="s">
        <v>59</v>
      </c>
      <c r="U68" s="169" t="str">
        <f>IF(J68="","Fixed",VLOOKUP(J68,'5.1.2 CPA Formulae'!$B$9:$E$20,2,FALSE))</f>
        <v>Fixed</v>
      </c>
    </row>
    <row r="69" spans="1:21" s="170" customFormat="1" ht="24.95" customHeight="1" x14ac:dyDescent="0.2">
      <c r="A69" s="174" t="s">
        <v>292</v>
      </c>
      <c r="B69" s="164" t="s">
        <v>184</v>
      </c>
      <c r="C69" s="165" t="s">
        <v>180</v>
      </c>
      <c r="D69" s="165">
        <v>1</v>
      </c>
      <c r="E69" s="165">
        <v>36</v>
      </c>
      <c r="F69" s="185"/>
      <c r="G69" s="167">
        <f t="shared" si="28"/>
        <v>0</v>
      </c>
      <c r="H69" s="166">
        <f t="shared" si="25"/>
        <v>0</v>
      </c>
      <c r="I69" s="167">
        <f t="shared" si="26"/>
        <v>0</v>
      </c>
      <c r="J69" s="168"/>
      <c r="K69" s="168" t="s">
        <v>49</v>
      </c>
      <c r="L69" s="168" t="s">
        <v>51</v>
      </c>
      <c r="M69" s="168" t="s">
        <v>52</v>
      </c>
      <c r="N69" s="168" t="s">
        <v>53</v>
      </c>
      <c r="O69" s="168" t="s">
        <v>54</v>
      </c>
      <c r="P69" s="168" t="s">
        <v>55</v>
      </c>
      <c r="Q69" s="168" t="s">
        <v>56</v>
      </c>
      <c r="R69" s="168" t="s">
        <v>57</v>
      </c>
      <c r="S69" s="168" t="s">
        <v>58</v>
      </c>
      <c r="T69" s="168" t="s">
        <v>59</v>
      </c>
      <c r="U69" s="169" t="str">
        <f>IF(J69="","Fixed",VLOOKUP(J69,'5.1.2 CPA Formulae'!$B$9:$E$20,2,FALSE))</f>
        <v>Fixed</v>
      </c>
    </row>
    <row r="70" spans="1:21" s="170" customFormat="1" ht="24.95" customHeight="1" x14ac:dyDescent="0.2">
      <c r="A70" s="174"/>
      <c r="B70" s="164"/>
      <c r="C70" s="165"/>
      <c r="D70" s="165"/>
      <c r="E70" s="165"/>
      <c r="F70" s="185"/>
      <c r="G70" s="167"/>
      <c r="H70" s="166"/>
      <c r="I70" s="167"/>
      <c r="J70" s="168"/>
      <c r="K70" s="168"/>
      <c r="L70" s="168"/>
      <c r="M70" s="168"/>
      <c r="N70" s="168"/>
      <c r="O70" s="168"/>
      <c r="P70" s="168"/>
      <c r="Q70" s="168"/>
      <c r="R70" s="168"/>
      <c r="S70" s="168"/>
      <c r="T70" s="168"/>
      <c r="U70" s="169"/>
    </row>
    <row r="71" spans="1:21" s="170" customFormat="1" ht="24.95" customHeight="1" x14ac:dyDescent="0.2">
      <c r="A71" s="171">
        <v>2.2999999999999998</v>
      </c>
      <c r="B71" s="184" t="s">
        <v>182</v>
      </c>
      <c r="C71" s="165"/>
      <c r="D71" s="165"/>
      <c r="E71" s="165"/>
      <c r="F71" s="166"/>
      <c r="G71" s="167"/>
      <c r="H71" s="166"/>
      <c r="I71" s="167"/>
      <c r="J71" s="168"/>
      <c r="K71" s="168"/>
      <c r="L71" s="168"/>
      <c r="M71" s="168"/>
      <c r="N71" s="168"/>
      <c r="O71" s="168"/>
      <c r="P71" s="168"/>
      <c r="Q71" s="168"/>
      <c r="R71" s="168"/>
      <c r="S71" s="168"/>
      <c r="T71" s="168"/>
      <c r="U71" s="169"/>
    </row>
    <row r="72" spans="1:21" s="170" customFormat="1" ht="24.95" customHeight="1" x14ac:dyDescent="0.2">
      <c r="A72" s="174" t="s">
        <v>254</v>
      </c>
      <c r="B72" s="164" t="s">
        <v>209</v>
      </c>
      <c r="C72" s="165" t="s">
        <v>180</v>
      </c>
      <c r="D72" s="165">
        <v>2</v>
      </c>
      <c r="E72" s="165">
        <v>36</v>
      </c>
      <c r="F72" s="185"/>
      <c r="G72" s="167">
        <f>D72*E72*F72</f>
        <v>0</v>
      </c>
      <c r="H72" s="166">
        <f t="shared" ref="H72:H76" si="29">G72*15%</f>
        <v>0</v>
      </c>
      <c r="I72" s="167">
        <f t="shared" ref="I72:I76" si="30">G72+H72</f>
        <v>0</v>
      </c>
      <c r="J72" s="168"/>
      <c r="K72" s="168" t="s">
        <v>49</v>
      </c>
      <c r="L72" s="168" t="s">
        <v>51</v>
      </c>
      <c r="M72" s="168" t="s">
        <v>52</v>
      </c>
      <c r="N72" s="168" t="s">
        <v>53</v>
      </c>
      <c r="O72" s="168" t="s">
        <v>54</v>
      </c>
      <c r="P72" s="168" t="s">
        <v>55</v>
      </c>
      <c r="Q72" s="168" t="s">
        <v>56</v>
      </c>
      <c r="R72" s="168" t="s">
        <v>57</v>
      </c>
      <c r="S72" s="168" t="s">
        <v>58</v>
      </c>
      <c r="T72" s="168" t="s">
        <v>59</v>
      </c>
      <c r="U72" s="169" t="str">
        <f>IF(J72="","Fixed",VLOOKUP(J72,'5.1.2 CPA Formulae'!$B$9:$E$20,2,FALSE))</f>
        <v>Fixed</v>
      </c>
    </row>
    <row r="73" spans="1:21" s="170" customFormat="1" ht="24.95" customHeight="1" x14ac:dyDescent="0.2">
      <c r="A73" s="174" t="s">
        <v>255</v>
      </c>
      <c r="B73" s="164" t="s">
        <v>210</v>
      </c>
      <c r="C73" s="165" t="s">
        <v>180</v>
      </c>
      <c r="D73" s="165">
        <v>2</v>
      </c>
      <c r="E73" s="165">
        <v>36</v>
      </c>
      <c r="F73" s="185"/>
      <c r="G73" s="167">
        <f t="shared" ref="G73" si="31">D73*E73*F73</f>
        <v>0</v>
      </c>
      <c r="H73" s="166">
        <f t="shared" si="29"/>
        <v>0</v>
      </c>
      <c r="I73" s="167">
        <f t="shared" si="30"/>
        <v>0</v>
      </c>
      <c r="J73" s="168"/>
      <c r="K73" s="168" t="s">
        <v>49</v>
      </c>
      <c r="L73" s="168" t="s">
        <v>51</v>
      </c>
      <c r="M73" s="168" t="s">
        <v>52</v>
      </c>
      <c r="N73" s="168" t="s">
        <v>53</v>
      </c>
      <c r="O73" s="168" t="s">
        <v>54</v>
      </c>
      <c r="P73" s="168" t="s">
        <v>55</v>
      </c>
      <c r="Q73" s="168" t="s">
        <v>56</v>
      </c>
      <c r="R73" s="168" t="s">
        <v>57</v>
      </c>
      <c r="S73" s="168" t="s">
        <v>58</v>
      </c>
      <c r="T73" s="168" t="s">
        <v>59</v>
      </c>
      <c r="U73" s="169" t="str">
        <f>IF(J73="","Fixed",VLOOKUP(J73,'5.1.2 CPA Formulae'!$B$9:$E$20,2,FALSE))</f>
        <v>Fixed</v>
      </c>
    </row>
    <row r="74" spans="1:21" s="170" customFormat="1" ht="24.95" customHeight="1" x14ac:dyDescent="0.2">
      <c r="A74" s="174" t="s">
        <v>256</v>
      </c>
      <c r="B74" s="164" t="s">
        <v>204</v>
      </c>
      <c r="C74" s="165" t="s">
        <v>206</v>
      </c>
      <c r="D74" s="272">
        <v>1</v>
      </c>
      <c r="E74" s="273"/>
      <c r="F74" s="185"/>
      <c r="G74" s="167">
        <f>D74*F74</f>
        <v>0</v>
      </c>
      <c r="H74" s="166">
        <f t="shared" si="29"/>
        <v>0</v>
      </c>
      <c r="I74" s="167">
        <f t="shared" si="30"/>
        <v>0</v>
      </c>
      <c r="J74" s="168"/>
      <c r="K74" s="168" t="s">
        <v>49</v>
      </c>
      <c r="L74" s="168" t="s">
        <v>51</v>
      </c>
      <c r="M74" s="168" t="s">
        <v>52</v>
      </c>
      <c r="N74" s="168" t="s">
        <v>53</v>
      </c>
      <c r="O74" s="168" t="s">
        <v>54</v>
      </c>
      <c r="P74" s="168" t="s">
        <v>55</v>
      </c>
      <c r="Q74" s="168" t="s">
        <v>56</v>
      </c>
      <c r="R74" s="168" t="s">
        <v>57</v>
      </c>
      <c r="S74" s="168" t="s">
        <v>58</v>
      </c>
      <c r="T74" s="168" t="s">
        <v>59</v>
      </c>
      <c r="U74" s="169" t="str">
        <f>IF(J74="","Fixed",VLOOKUP(J74,'5.1.2 CPA Formulae'!$B$9:$E$20,2,FALSE))</f>
        <v>Fixed</v>
      </c>
    </row>
    <row r="75" spans="1:21" s="170" customFormat="1" ht="24.95" customHeight="1" x14ac:dyDescent="0.2">
      <c r="A75" s="174" t="s">
        <v>257</v>
      </c>
      <c r="B75" s="164" t="s">
        <v>205</v>
      </c>
      <c r="C75" s="165" t="s">
        <v>180</v>
      </c>
      <c r="D75" s="165">
        <v>1</v>
      </c>
      <c r="E75" s="165">
        <v>36</v>
      </c>
      <c r="F75" s="185"/>
      <c r="G75" s="167">
        <f t="shared" ref="G75:G76" si="32">D75*E75*F75</f>
        <v>0</v>
      </c>
      <c r="H75" s="166">
        <f t="shared" si="29"/>
        <v>0</v>
      </c>
      <c r="I75" s="167">
        <f t="shared" si="30"/>
        <v>0</v>
      </c>
      <c r="J75" s="168"/>
      <c r="K75" s="168" t="s">
        <v>49</v>
      </c>
      <c r="L75" s="168" t="s">
        <v>51</v>
      </c>
      <c r="M75" s="168" t="s">
        <v>52</v>
      </c>
      <c r="N75" s="168" t="s">
        <v>53</v>
      </c>
      <c r="O75" s="168" t="s">
        <v>54</v>
      </c>
      <c r="P75" s="168" t="s">
        <v>55</v>
      </c>
      <c r="Q75" s="168" t="s">
        <v>56</v>
      </c>
      <c r="R75" s="168" t="s">
        <v>57</v>
      </c>
      <c r="S75" s="168" t="s">
        <v>58</v>
      </c>
      <c r="T75" s="168" t="s">
        <v>59</v>
      </c>
      <c r="U75" s="169" t="str">
        <f>IF(J75="","Fixed",VLOOKUP(J75,'5.1.2 CPA Formulae'!$B$9:$E$20,2,FALSE))</f>
        <v>Fixed</v>
      </c>
    </row>
    <row r="76" spans="1:21" s="170" customFormat="1" ht="24.95" customHeight="1" x14ac:dyDescent="0.2">
      <c r="A76" s="174" t="s">
        <v>293</v>
      </c>
      <c r="B76" s="164" t="s">
        <v>184</v>
      </c>
      <c r="C76" s="165" t="s">
        <v>180</v>
      </c>
      <c r="D76" s="165">
        <v>1</v>
      </c>
      <c r="E76" s="165">
        <v>36</v>
      </c>
      <c r="F76" s="185"/>
      <c r="G76" s="167">
        <f t="shared" si="32"/>
        <v>0</v>
      </c>
      <c r="H76" s="166">
        <f t="shared" si="29"/>
        <v>0</v>
      </c>
      <c r="I76" s="167">
        <f t="shared" si="30"/>
        <v>0</v>
      </c>
      <c r="J76" s="168"/>
      <c r="K76" s="168" t="s">
        <v>49</v>
      </c>
      <c r="L76" s="168" t="s">
        <v>51</v>
      </c>
      <c r="M76" s="168" t="s">
        <v>52</v>
      </c>
      <c r="N76" s="168" t="s">
        <v>53</v>
      </c>
      <c r="O76" s="168" t="s">
        <v>54</v>
      </c>
      <c r="P76" s="168" t="s">
        <v>55</v>
      </c>
      <c r="Q76" s="168" t="s">
        <v>56</v>
      </c>
      <c r="R76" s="168" t="s">
        <v>57</v>
      </c>
      <c r="S76" s="168" t="s">
        <v>58</v>
      </c>
      <c r="T76" s="168" t="s">
        <v>59</v>
      </c>
      <c r="U76" s="169" t="str">
        <f>IF(J76="","Fixed",VLOOKUP(J76,'5.1.2 CPA Formulae'!$B$9:$E$20,2,FALSE))</f>
        <v>Fixed</v>
      </c>
    </row>
    <row r="77" spans="1:21" s="170" customFormat="1" ht="24.95" customHeight="1" x14ac:dyDescent="0.2">
      <c r="A77" s="174"/>
      <c r="B77" s="164"/>
      <c r="C77" s="165"/>
      <c r="D77" s="165"/>
      <c r="E77" s="165"/>
      <c r="F77" s="185"/>
      <c r="G77" s="167"/>
      <c r="H77" s="166"/>
      <c r="I77" s="167"/>
      <c r="J77" s="168"/>
      <c r="K77" s="168"/>
      <c r="L77" s="168"/>
      <c r="M77" s="168"/>
      <c r="N77" s="168"/>
      <c r="O77" s="168"/>
      <c r="P77" s="168"/>
      <c r="Q77" s="168"/>
      <c r="R77" s="168"/>
      <c r="S77" s="168"/>
      <c r="T77" s="168"/>
      <c r="U77" s="169"/>
    </row>
    <row r="78" spans="1:21" s="170" customFormat="1" ht="24.95" customHeight="1" x14ac:dyDescent="0.2">
      <c r="A78" s="171">
        <v>2.4</v>
      </c>
      <c r="B78" s="184" t="s">
        <v>188</v>
      </c>
      <c r="C78" s="165"/>
      <c r="D78" s="165"/>
      <c r="E78" s="165"/>
      <c r="F78" s="166"/>
      <c r="G78" s="167"/>
      <c r="H78" s="166"/>
      <c r="I78" s="167"/>
      <c r="J78" s="168"/>
      <c r="K78" s="168"/>
      <c r="L78" s="168"/>
      <c r="M78" s="168"/>
      <c r="N78" s="168"/>
      <c r="O78" s="168"/>
      <c r="P78" s="168"/>
      <c r="Q78" s="168"/>
      <c r="R78" s="168"/>
      <c r="S78" s="168"/>
      <c r="T78" s="168"/>
      <c r="U78" s="169"/>
    </row>
    <row r="79" spans="1:21" s="170" customFormat="1" ht="24.95" customHeight="1" x14ac:dyDescent="0.2">
      <c r="A79" s="174" t="s">
        <v>258</v>
      </c>
      <c r="B79" s="164" t="s">
        <v>209</v>
      </c>
      <c r="C79" s="165" t="s">
        <v>180</v>
      </c>
      <c r="D79" s="165">
        <v>2</v>
      </c>
      <c r="E79" s="165">
        <v>36</v>
      </c>
      <c r="F79" s="185"/>
      <c r="G79" s="167">
        <f>D79*E79*F79</f>
        <v>0</v>
      </c>
      <c r="H79" s="166">
        <f t="shared" ref="H79:H83" si="33">G79*15%</f>
        <v>0</v>
      </c>
      <c r="I79" s="167">
        <f t="shared" ref="I79:I83" si="34">G79+H79</f>
        <v>0</v>
      </c>
      <c r="J79" s="168"/>
      <c r="K79" s="168" t="s">
        <v>49</v>
      </c>
      <c r="L79" s="168" t="s">
        <v>51</v>
      </c>
      <c r="M79" s="168" t="s">
        <v>52</v>
      </c>
      <c r="N79" s="168" t="s">
        <v>53</v>
      </c>
      <c r="O79" s="168" t="s">
        <v>54</v>
      </c>
      <c r="P79" s="168" t="s">
        <v>55</v>
      </c>
      <c r="Q79" s="168" t="s">
        <v>56</v>
      </c>
      <c r="R79" s="168" t="s">
        <v>57</v>
      </c>
      <c r="S79" s="168" t="s">
        <v>58</v>
      </c>
      <c r="T79" s="168" t="s">
        <v>59</v>
      </c>
      <c r="U79" s="169" t="str">
        <f>IF(J79="","Fixed",VLOOKUP(J79,'5.1.2 CPA Formulae'!$B$9:$E$20,2,FALSE))</f>
        <v>Fixed</v>
      </c>
    </row>
    <row r="80" spans="1:21" s="170" customFormat="1" ht="24.95" customHeight="1" x14ac:dyDescent="0.2">
      <c r="A80" s="174" t="s">
        <v>259</v>
      </c>
      <c r="B80" s="164" t="s">
        <v>210</v>
      </c>
      <c r="C80" s="165" t="s">
        <v>180</v>
      </c>
      <c r="D80" s="165">
        <v>2</v>
      </c>
      <c r="E80" s="165">
        <v>36</v>
      </c>
      <c r="F80" s="185"/>
      <c r="G80" s="167">
        <f t="shared" ref="G80" si="35">D80*E80*F80</f>
        <v>0</v>
      </c>
      <c r="H80" s="166">
        <f t="shared" si="33"/>
        <v>0</v>
      </c>
      <c r="I80" s="167">
        <f t="shared" si="34"/>
        <v>0</v>
      </c>
      <c r="J80" s="168"/>
      <c r="K80" s="168" t="s">
        <v>49</v>
      </c>
      <c r="L80" s="168" t="s">
        <v>51</v>
      </c>
      <c r="M80" s="168" t="s">
        <v>52</v>
      </c>
      <c r="N80" s="168" t="s">
        <v>53</v>
      </c>
      <c r="O80" s="168" t="s">
        <v>54</v>
      </c>
      <c r="P80" s="168" t="s">
        <v>55</v>
      </c>
      <c r="Q80" s="168" t="s">
        <v>56</v>
      </c>
      <c r="R80" s="168" t="s">
        <v>57</v>
      </c>
      <c r="S80" s="168" t="s">
        <v>58</v>
      </c>
      <c r="T80" s="168" t="s">
        <v>59</v>
      </c>
      <c r="U80" s="169" t="str">
        <f>IF(J80="","Fixed",VLOOKUP(J80,'5.1.2 CPA Formulae'!$B$9:$E$20,2,FALSE))</f>
        <v>Fixed</v>
      </c>
    </row>
    <row r="81" spans="1:21" s="170" customFormat="1" ht="24.95" customHeight="1" x14ac:dyDescent="0.2">
      <c r="A81" s="174" t="s">
        <v>260</v>
      </c>
      <c r="B81" s="164" t="s">
        <v>204</v>
      </c>
      <c r="C81" s="165" t="s">
        <v>206</v>
      </c>
      <c r="D81" s="272">
        <v>1</v>
      </c>
      <c r="E81" s="273"/>
      <c r="F81" s="185"/>
      <c r="G81" s="167">
        <f>D81*F81</f>
        <v>0</v>
      </c>
      <c r="H81" s="166">
        <f t="shared" si="33"/>
        <v>0</v>
      </c>
      <c r="I81" s="167">
        <f t="shared" si="34"/>
        <v>0</v>
      </c>
      <c r="J81" s="168"/>
      <c r="K81" s="168" t="s">
        <v>49</v>
      </c>
      <c r="L81" s="168" t="s">
        <v>51</v>
      </c>
      <c r="M81" s="168" t="s">
        <v>52</v>
      </c>
      <c r="N81" s="168" t="s">
        <v>53</v>
      </c>
      <c r="O81" s="168" t="s">
        <v>54</v>
      </c>
      <c r="P81" s="168" t="s">
        <v>55</v>
      </c>
      <c r="Q81" s="168" t="s">
        <v>56</v>
      </c>
      <c r="R81" s="168" t="s">
        <v>57</v>
      </c>
      <c r="S81" s="168" t="s">
        <v>58</v>
      </c>
      <c r="T81" s="168" t="s">
        <v>59</v>
      </c>
      <c r="U81" s="169" t="str">
        <f>IF(J81="","Fixed",VLOOKUP(J81,'5.1.2 CPA Formulae'!$B$9:$E$20,2,FALSE))</f>
        <v>Fixed</v>
      </c>
    </row>
    <row r="82" spans="1:21" s="170" customFormat="1" ht="24.95" customHeight="1" x14ac:dyDescent="0.2">
      <c r="A82" s="174" t="s">
        <v>261</v>
      </c>
      <c r="B82" s="164" t="s">
        <v>205</v>
      </c>
      <c r="C82" s="165" t="s">
        <v>180</v>
      </c>
      <c r="D82" s="165">
        <v>1</v>
      </c>
      <c r="E82" s="165">
        <v>36</v>
      </c>
      <c r="F82" s="185"/>
      <c r="G82" s="167">
        <f t="shared" ref="G82:G83" si="36">D82*E82*F82</f>
        <v>0</v>
      </c>
      <c r="H82" s="166">
        <f t="shared" si="33"/>
        <v>0</v>
      </c>
      <c r="I82" s="167">
        <f t="shared" si="34"/>
        <v>0</v>
      </c>
      <c r="J82" s="168"/>
      <c r="K82" s="168" t="s">
        <v>49</v>
      </c>
      <c r="L82" s="168" t="s">
        <v>51</v>
      </c>
      <c r="M82" s="168" t="s">
        <v>52</v>
      </c>
      <c r="N82" s="168" t="s">
        <v>53</v>
      </c>
      <c r="O82" s="168" t="s">
        <v>54</v>
      </c>
      <c r="P82" s="168" t="s">
        <v>55</v>
      </c>
      <c r="Q82" s="168" t="s">
        <v>56</v>
      </c>
      <c r="R82" s="168" t="s">
        <v>57</v>
      </c>
      <c r="S82" s="168" t="s">
        <v>58</v>
      </c>
      <c r="T82" s="168" t="s">
        <v>59</v>
      </c>
      <c r="U82" s="169" t="str">
        <f>IF(J82="","Fixed",VLOOKUP(J82,'5.1.2 CPA Formulae'!$B$9:$E$20,2,FALSE))</f>
        <v>Fixed</v>
      </c>
    </row>
    <row r="83" spans="1:21" s="170" customFormat="1" ht="24.95" customHeight="1" x14ac:dyDescent="0.2">
      <c r="A83" s="174" t="s">
        <v>294</v>
      </c>
      <c r="B83" s="164" t="s">
        <v>184</v>
      </c>
      <c r="C83" s="165" t="s">
        <v>180</v>
      </c>
      <c r="D83" s="165">
        <v>1</v>
      </c>
      <c r="E83" s="165">
        <v>36</v>
      </c>
      <c r="F83" s="185"/>
      <c r="G83" s="167">
        <f t="shared" si="36"/>
        <v>0</v>
      </c>
      <c r="H83" s="166">
        <f t="shared" si="33"/>
        <v>0</v>
      </c>
      <c r="I83" s="167">
        <f t="shared" si="34"/>
        <v>0</v>
      </c>
      <c r="J83" s="168"/>
      <c r="K83" s="168" t="s">
        <v>49</v>
      </c>
      <c r="L83" s="168" t="s">
        <v>51</v>
      </c>
      <c r="M83" s="168" t="s">
        <v>52</v>
      </c>
      <c r="N83" s="168" t="s">
        <v>53</v>
      </c>
      <c r="O83" s="168" t="s">
        <v>54</v>
      </c>
      <c r="P83" s="168" t="s">
        <v>55</v>
      </c>
      <c r="Q83" s="168" t="s">
        <v>56</v>
      </c>
      <c r="R83" s="168" t="s">
        <v>57</v>
      </c>
      <c r="S83" s="168" t="s">
        <v>58</v>
      </c>
      <c r="T83" s="168" t="s">
        <v>59</v>
      </c>
      <c r="U83" s="169" t="str">
        <f>IF(J83="","Fixed",VLOOKUP(J83,'5.1.2 CPA Formulae'!$B$9:$E$20,2,FALSE))</f>
        <v>Fixed</v>
      </c>
    </row>
    <row r="84" spans="1:21" s="170" customFormat="1" ht="24.95" customHeight="1" x14ac:dyDescent="0.2">
      <c r="A84" s="174"/>
      <c r="B84" s="164"/>
      <c r="C84" s="165"/>
      <c r="D84" s="165"/>
      <c r="E84" s="165"/>
      <c r="F84" s="185"/>
      <c r="G84" s="167"/>
      <c r="H84" s="166"/>
      <c r="I84" s="167"/>
      <c r="J84" s="168"/>
      <c r="K84" s="168"/>
      <c r="L84" s="168"/>
      <c r="M84" s="168"/>
      <c r="N84" s="168"/>
      <c r="O84" s="168"/>
      <c r="P84" s="168"/>
      <c r="Q84" s="168"/>
      <c r="R84" s="168"/>
      <c r="S84" s="168"/>
      <c r="T84" s="168"/>
      <c r="U84" s="169"/>
    </row>
    <row r="85" spans="1:21" s="170" customFormat="1" ht="24.95" customHeight="1" x14ac:dyDescent="0.2">
      <c r="A85" s="171">
        <v>2.5</v>
      </c>
      <c r="B85" s="184" t="s">
        <v>189</v>
      </c>
      <c r="C85" s="165"/>
      <c r="D85" s="165"/>
      <c r="E85" s="165"/>
      <c r="F85" s="166"/>
      <c r="G85" s="167"/>
      <c r="H85" s="166"/>
      <c r="I85" s="167"/>
      <c r="J85" s="168"/>
      <c r="K85" s="168"/>
      <c r="L85" s="168"/>
      <c r="M85" s="168"/>
      <c r="N85" s="168"/>
      <c r="O85" s="168"/>
      <c r="P85" s="168"/>
      <c r="Q85" s="168"/>
      <c r="R85" s="168"/>
      <c r="S85" s="168"/>
      <c r="T85" s="168"/>
      <c r="U85" s="169"/>
    </row>
    <row r="86" spans="1:21" s="170" customFormat="1" ht="24.95" customHeight="1" x14ac:dyDescent="0.2">
      <c r="A86" s="174" t="s">
        <v>262</v>
      </c>
      <c r="B86" s="164" t="s">
        <v>209</v>
      </c>
      <c r="C86" s="165" t="s">
        <v>180</v>
      </c>
      <c r="D86" s="165">
        <v>2</v>
      </c>
      <c r="E86" s="165">
        <v>36</v>
      </c>
      <c r="F86" s="185"/>
      <c r="G86" s="167">
        <f>D86*E86*F86</f>
        <v>0</v>
      </c>
      <c r="H86" s="166">
        <f t="shared" ref="H86:H90" si="37">G86*15%</f>
        <v>0</v>
      </c>
      <c r="I86" s="167">
        <f t="shared" ref="I86:I90" si="38">G86+H86</f>
        <v>0</v>
      </c>
      <c r="J86" s="168"/>
      <c r="K86" s="168" t="s">
        <v>49</v>
      </c>
      <c r="L86" s="168" t="s">
        <v>51</v>
      </c>
      <c r="M86" s="168" t="s">
        <v>52</v>
      </c>
      <c r="N86" s="168" t="s">
        <v>53</v>
      </c>
      <c r="O86" s="168" t="s">
        <v>54</v>
      </c>
      <c r="P86" s="168" t="s">
        <v>55</v>
      </c>
      <c r="Q86" s="168" t="s">
        <v>56</v>
      </c>
      <c r="R86" s="168" t="s">
        <v>57</v>
      </c>
      <c r="S86" s="168" t="s">
        <v>58</v>
      </c>
      <c r="T86" s="168" t="s">
        <v>59</v>
      </c>
      <c r="U86" s="169" t="str">
        <f>IF(J86="","Fixed",VLOOKUP(J86,'5.1.2 CPA Formulae'!$B$9:$E$20,2,FALSE))</f>
        <v>Fixed</v>
      </c>
    </row>
    <row r="87" spans="1:21" s="170" customFormat="1" ht="24.95" customHeight="1" x14ac:dyDescent="0.2">
      <c r="A87" s="174" t="s">
        <v>263</v>
      </c>
      <c r="B87" s="164" t="s">
        <v>210</v>
      </c>
      <c r="C87" s="165" t="s">
        <v>180</v>
      </c>
      <c r="D87" s="165">
        <v>2</v>
      </c>
      <c r="E87" s="165">
        <v>36</v>
      </c>
      <c r="F87" s="185"/>
      <c r="G87" s="167">
        <f t="shared" ref="G87" si="39">D87*E87*F87</f>
        <v>0</v>
      </c>
      <c r="H87" s="166">
        <f t="shared" si="37"/>
        <v>0</v>
      </c>
      <c r="I87" s="167">
        <f t="shared" si="38"/>
        <v>0</v>
      </c>
      <c r="J87" s="168"/>
      <c r="K87" s="168" t="s">
        <v>49</v>
      </c>
      <c r="L87" s="168" t="s">
        <v>51</v>
      </c>
      <c r="M87" s="168" t="s">
        <v>52</v>
      </c>
      <c r="N87" s="168" t="s">
        <v>53</v>
      </c>
      <c r="O87" s="168" t="s">
        <v>54</v>
      </c>
      <c r="P87" s="168" t="s">
        <v>55</v>
      </c>
      <c r="Q87" s="168" t="s">
        <v>56</v>
      </c>
      <c r="R87" s="168" t="s">
        <v>57</v>
      </c>
      <c r="S87" s="168" t="s">
        <v>58</v>
      </c>
      <c r="T87" s="168" t="s">
        <v>59</v>
      </c>
      <c r="U87" s="169" t="str">
        <f>IF(J87="","Fixed",VLOOKUP(J87,'5.1.2 CPA Formulae'!$B$9:$E$20,2,FALSE))</f>
        <v>Fixed</v>
      </c>
    </row>
    <row r="88" spans="1:21" s="170" customFormat="1" ht="24.95" customHeight="1" x14ac:dyDescent="0.2">
      <c r="A88" s="174" t="s">
        <v>264</v>
      </c>
      <c r="B88" s="164" t="s">
        <v>204</v>
      </c>
      <c r="C88" s="165" t="s">
        <v>206</v>
      </c>
      <c r="D88" s="272">
        <v>1</v>
      </c>
      <c r="E88" s="273"/>
      <c r="F88" s="185"/>
      <c r="G88" s="167">
        <f>D88*F88</f>
        <v>0</v>
      </c>
      <c r="H88" s="166">
        <f t="shared" si="37"/>
        <v>0</v>
      </c>
      <c r="I88" s="167">
        <f t="shared" si="38"/>
        <v>0</v>
      </c>
      <c r="J88" s="168"/>
      <c r="K88" s="168" t="s">
        <v>49</v>
      </c>
      <c r="L88" s="168" t="s">
        <v>51</v>
      </c>
      <c r="M88" s="168" t="s">
        <v>52</v>
      </c>
      <c r="N88" s="168" t="s">
        <v>53</v>
      </c>
      <c r="O88" s="168" t="s">
        <v>54</v>
      </c>
      <c r="P88" s="168" t="s">
        <v>55</v>
      </c>
      <c r="Q88" s="168" t="s">
        <v>56</v>
      </c>
      <c r="R88" s="168" t="s">
        <v>57</v>
      </c>
      <c r="S88" s="168" t="s">
        <v>58</v>
      </c>
      <c r="T88" s="168" t="s">
        <v>59</v>
      </c>
      <c r="U88" s="169" t="str">
        <f>IF(J88="","Fixed",VLOOKUP(J88,'5.1.2 CPA Formulae'!$B$9:$E$20,2,FALSE))</f>
        <v>Fixed</v>
      </c>
    </row>
    <row r="89" spans="1:21" s="170" customFormat="1" ht="24.95" customHeight="1" x14ac:dyDescent="0.2">
      <c r="A89" s="174" t="s">
        <v>265</v>
      </c>
      <c r="B89" s="164" t="s">
        <v>205</v>
      </c>
      <c r="C89" s="165" t="s">
        <v>180</v>
      </c>
      <c r="D89" s="165">
        <v>1</v>
      </c>
      <c r="E89" s="165">
        <v>36</v>
      </c>
      <c r="F89" s="185"/>
      <c r="G89" s="167">
        <f t="shared" ref="G89:G90" si="40">D89*E89*F89</f>
        <v>0</v>
      </c>
      <c r="H89" s="166">
        <f t="shared" si="37"/>
        <v>0</v>
      </c>
      <c r="I89" s="167">
        <f t="shared" si="38"/>
        <v>0</v>
      </c>
      <c r="J89" s="168"/>
      <c r="K89" s="168" t="s">
        <v>49</v>
      </c>
      <c r="L89" s="168" t="s">
        <v>51</v>
      </c>
      <c r="M89" s="168" t="s">
        <v>52</v>
      </c>
      <c r="N89" s="168" t="s">
        <v>53</v>
      </c>
      <c r="O89" s="168" t="s">
        <v>54</v>
      </c>
      <c r="P89" s="168" t="s">
        <v>55</v>
      </c>
      <c r="Q89" s="168" t="s">
        <v>56</v>
      </c>
      <c r="R89" s="168" t="s">
        <v>57</v>
      </c>
      <c r="S89" s="168" t="s">
        <v>58</v>
      </c>
      <c r="T89" s="168" t="s">
        <v>59</v>
      </c>
      <c r="U89" s="169" t="str">
        <f>IF(J89="","Fixed",VLOOKUP(J89,'5.1.2 CPA Formulae'!$B$9:$E$20,2,FALSE))</f>
        <v>Fixed</v>
      </c>
    </row>
    <row r="90" spans="1:21" s="170" customFormat="1" ht="24.95" customHeight="1" x14ac:dyDescent="0.2">
      <c r="A90" s="174" t="s">
        <v>295</v>
      </c>
      <c r="B90" s="164" t="s">
        <v>184</v>
      </c>
      <c r="C90" s="165" t="s">
        <v>180</v>
      </c>
      <c r="D90" s="165">
        <v>1</v>
      </c>
      <c r="E90" s="165">
        <v>36</v>
      </c>
      <c r="F90" s="185"/>
      <c r="G90" s="167">
        <f t="shared" si="40"/>
        <v>0</v>
      </c>
      <c r="H90" s="166">
        <f t="shared" si="37"/>
        <v>0</v>
      </c>
      <c r="I90" s="167">
        <f t="shared" si="38"/>
        <v>0</v>
      </c>
      <c r="J90" s="168"/>
      <c r="K90" s="168" t="s">
        <v>49</v>
      </c>
      <c r="L90" s="168" t="s">
        <v>51</v>
      </c>
      <c r="M90" s="168" t="s">
        <v>52</v>
      </c>
      <c r="N90" s="168" t="s">
        <v>53</v>
      </c>
      <c r="O90" s="168" t="s">
        <v>54</v>
      </c>
      <c r="P90" s="168" t="s">
        <v>55</v>
      </c>
      <c r="Q90" s="168" t="s">
        <v>56</v>
      </c>
      <c r="R90" s="168" t="s">
        <v>57</v>
      </c>
      <c r="S90" s="168" t="s">
        <v>58</v>
      </c>
      <c r="T90" s="168" t="s">
        <v>59</v>
      </c>
      <c r="U90" s="169" t="str">
        <f>IF(J90="","Fixed",VLOOKUP(J90,'5.1.2 CPA Formulae'!$B$9:$E$20,2,FALSE))</f>
        <v>Fixed</v>
      </c>
    </row>
    <row r="91" spans="1:21" s="170" customFormat="1" ht="24.95" customHeight="1" x14ac:dyDescent="0.2">
      <c r="A91" s="174"/>
      <c r="B91" s="164"/>
      <c r="C91" s="165"/>
      <c r="D91" s="165"/>
      <c r="E91" s="165"/>
      <c r="F91" s="185"/>
      <c r="G91" s="167"/>
      <c r="H91" s="166"/>
      <c r="I91" s="167"/>
      <c r="J91" s="168"/>
      <c r="K91" s="168"/>
      <c r="L91" s="168"/>
      <c r="M91" s="168"/>
      <c r="N91" s="168"/>
      <c r="O91" s="168"/>
      <c r="P91" s="168"/>
      <c r="Q91" s="168"/>
      <c r="R91" s="168"/>
      <c r="S91" s="168"/>
      <c r="T91" s="168"/>
      <c r="U91" s="169"/>
    </row>
    <row r="92" spans="1:21" s="170" customFormat="1" ht="24.95" customHeight="1" x14ac:dyDescent="0.2">
      <c r="A92" s="171">
        <v>2.6</v>
      </c>
      <c r="B92" s="184" t="s">
        <v>183</v>
      </c>
      <c r="C92" s="165"/>
      <c r="D92" s="165"/>
      <c r="E92" s="165"/>
      <c r="F92" s="166"/>
      <c r="G92" s="167"/>
      <c r="H92" s="166"/>
      <c r="I92" s="167"/>
      <c r="J92" s="168"/>
      <c r="K92" s="168"/>
      <c r="L92" s="168"/>
      <c r="M92" s="168"/>
      <c r="N92" s="168"/>
      <c r="O92" s="168"/>
      <c r="P92" s="168"/>
      <c r="Q92" s="168"/>
      <c r="R92" s="168"/>
      <c r="S92" s="168"/>
      <c r="T92" s="168"/>
      <c r="U92" s="169"/>
    </row>
    <row r="93" spans="1:21" s="170" customFormat="1" ht="24.95" customHeight="1" x14ac:dyDescent="0.2">
      <c r="A93" s="174" t="s">
        <v>296</v>
      </c>
      <c r="B93" s="164" t="s">
        <v>209</v>
      </c>
      <c r="C93" s="165" t="s">
        <v>180</v>
      </c>
      <c r="D93" s="165">
        <v>2</v>
      </c>
      <c r="E93" s="165">
        <v>36</v>
      </c>
      <c r="F93" s="185"/>
      <c r="G93" s="167">
        <f>D93*E93*F93</f>
        <v>0</v>
      </c>
      <c r="H93" s="166">
        <f t="shared" ref="H93:H97" si="41">G93*15%</f>
        <v>0</v>
      </c>
      <c r="I93" s="167">
        <f t="shared" ref="I93:I97" si="42">G93+H93</f>
        <v>0</v>
      </c>
      <c r="J93" s="168"/>
      <c r="K93" s="168" t="s">
        <v>49</v>
      </c>
      <c r="L93" s="168" t="s">
        <v>51</v>
      </c>
      <c r="M93" s="168" t="s">
        <v>52</v>
      </c>
      <c r="N93" s="168" t="s">
        <v>53</v>
      </c>
      <c r="O93" s="168" t="s">
        <v>54</v>
      </c>
      <c r="P93" s="168" t="s">
        <v>55</v>
      </c>
      <c r="Q93" s="168" t="s">
        <v>56</v>
      </c>
      <c r="R93" s="168" t="s">
        <v>57</v>
      </c>
      <c r="S93" s="168" t="s">
        <v>58</v>
      </c>
      <c r="T93" s="168" t="s">
        <v>59</v>
      </c>
      <c r="U93" s="169" t="str">
        <f>IF(J93="","Fixed",VLOOKUP(J93,'5.1.2 CPA Formulae'!$B$9:$E$20,2,FALSE))</f>
        <v>Fixed</v>
      </c>
    </row>
    <row r="94" spans="1:21" s="170" customFormat="1" ht="24.95" customHeight="1" x14ac:dyDescent="0.2">
      <c r="A94" s="174" t="s">
        <v>297</v>
      </c>
      <c r="B94" s="164" t="s">
        <v>210</v>
      </c>
      <c r="C94" s="165" t="s">
        <v>180</v>
      </c>
      <c r="D94" s="165">
        <v>2</v>
      </c>
      <c r="E94" s="165">
        <v>36</v>
      </c>
      <c r="F94" s="185"/>
      <c r="G94" s="167">
        <f t="shared" ref="G94" si="43">D94*E94*F94</f>
        <v>0</v>
      </c>
      <c r="H94" s="166">
        <f t="shared" si="41"/>
        <v>0</v>
      </c>
      <c r="I94" s="167">
        <f t="shared" si="42"/>
        <v>0</v>
      </c>
      <c r="J94" s="168"/>
      <c r="K94" s="168" t="s">
        <v>49</v>
      </c>
      <c r="L94" s="168" t="s">
        <v>51</v>
      </c>
      <c r="M94" s="168" t="s">
        <v>52</v>
      </c>
      <c r="N94" s="168" t="s">
        <v>53</v>
      </c>
      <c r="O94" s="168" t="s">
        <v>54</v>
      </c>
      <c r="P94" s="168" t="s">
        <v>55</v>
      </c>
      <c r="Q94" s="168" t="s">
        <v>56</v>
      </c>
      <c r="R94" s="168" t="s">
        <v>57</v>
      </c>
      <c r="S94" s="168" t="s">
        <v>58</v>
      </c>
      <c r="T94" s="168" t="s">
        <v>59</v>
      </c>
      <c r="U94" s="169" t="str">
        <f>IF(J94="","Fixed",VLOOKUP(J94,'5.1.2 CPA Formulae'!$B$9:$E$20,2,FALSE))</f>
        <v>Fixed</v>
      </c>
    </row>
    <row r="95" spans="1:21" s="170" customFormat="1" ht="24.95" customHeight="1" x14ac:dyDescent="0.2">
      <c r="A95" s="174" t="s">
        <v>298</v>
      </c>
      <c r="B95" s="164" t="s">
        <v>204</v>
      </c>
      <c r="C95" s="165" t="s">
        <v>206</v>
      </c>
      <c r="D95" s="272">
        <v>1</v>
      </c>
      <c r="E95" s="273"/>
      <c r="F95" s="185"/>
      <c r="G95" s="167">
        <f>D95*F95</f>
        <v>0</v>
      </c>
      <c r="H95" s="166">
        <f t="shared" si="41"/>
        <v>0</v>
      </c>
      <c r="I95" s="167">
        <f t="shared" si="42"/>
        <v>0</v>
      </c>
      <c r="J95" s="168"/>
      <c r="K95" s="168" t="s">
        <v>49</v>
      </c>
      <c r="L95" s="168" t="s">
        <v>51</v>
      </c>
      <c r="M95" s="168" t="s">
        <v>52</v>
      </c>
      <c r="N95" s="168" t="s">
        <v>53</v>
      </c>
      <c r="O95" s="168" t="s">
        <v>54</v>
      </c>
      <c r="P95" s="168" t="s">
        <v>55</v>
      </c>
      <c r="Q95" s="168" t="s">
        <v>56</v>
      </c>
      <c r="R95" s="168" t="s">
        <v>57</v>
      </c>
      <c r="S95" s="168" t="s">
        <v>58</v>
      </c>
      <c r="T95" s="168" t="s">
        <v>59</v>
      </c>
      <c r="U95" s="169" t="str">
        <f>IF(J95="","Fixed",VLOOKUP(J95,'5.1.2 CPA Formulae'!$B$9:$E$20,2,FALSE))</f>
        <v>Fixed</v>
      </c>
    </row>
    <row r="96" spans="1:21" s="170" customFormat="1" ht="24.95" customHeight="1" x14ac:dyDescent="0.2">
      <c r="A96" s="174" t="s">
        <v>299</v>
      </c>
      <c r="B96" s="164" t="s">
        <v>205</v>
      </c>
      <c r="C96" s="165" t="s">
        <v>180</v>
      </c>
      <c r="D96" s="165">
        <v>1</v>
      </c>
      <c r="E96" s="165">
        <v>36</v>
      </c>
      <c r="F96" s="185"/>
      <c r="G96" s="167">
        <f t="shared" ref="G96:G97" si="44">D96*E96*F96</f>
        <v>0</v>
      </c>
      <c r="H96" s="166">
        <f t="shared" si="41"/>
        <v>0</v>
      </c>
      <c r="I96" s="167">
        <f t="shared" si="42"/>
        <v>0</v>
      </c>
      <c r="J96" s="168"/>
      <c r="K96" s="168" t="s">
        <v>49</v>
      </c>
      <c r="L96" s="168" t="s">
        <v>51</v>
      </c>
      <c r="M96" s="168" t="s">
        <v>52</v>
      </c>
      <c r="N96" s="168" t="s">
        <v>53</v>
      </c>
      <c r="O96" s="168" t="s">
        <v>54</v>
      </c>
      <c r="P96" s="168" t="s">
        <v>55</v>
      </c>
      <c r="Q96" s="168" t="s">
        <v>56</v>
      </c>
      <c r="R96" s="168" t="s">
        <v>57</v>
      </c>
      <c r="S96" s="168" t="s">
        <v>58</v>
      </c>
      <c r="T96" s="168" t="s">
        <v>59</v>
      </c>
      <c r="U96" s="169" t="str">
        <f>IF(J96="","Fixed",VLOOKUP(J96,'5.1.2 CPA Formulae'!$B$9:$E$20,2,FALSE))</f>
        <v>Fixed</v>
      </c>
    </row>
    <row r="97" spans="1:21" s="170" customFormat="1" ht="24.95" customHeight="1" x14ac:dyDescent="0.2">
      <c r="A97" s="174" t="s">
        <v>300</v>
      </c>
      <c r="B97" s="164" t="s">
        <v>184</v>
      </c>
      <c r="C97" s="165" t="s">
        <v>180</v>
      </c>
      <c r="D97" s="165">
        <v>1</v>
      </c>
      <c r="E97" s="165">
        <v>36</v>
      </c>
      <c r="F97" s="185"/>
      <c r="G97" s="167">
        <f t="shared" si="44"/>
        <v>0</v>
      </c>
      <c r="H97" s="166">
        <f t="shared" si="41"/>
        <v>0</v>
      </c>
      <c r="I97" s="167">
        <f t="shared" si="42"/>
        <v>0</v>
      </c>
      <c r="J97" s="168"/>
      <c r="K97" s="168" t="s">
        <v>49</v>
      </c>
      <c r="L97" s="168" t="s">
        <v>51</v>
      </c>
      <c r="M97" s="168" t="s">
        <v>52</v>
      </c>
      <c r="N97" s="168" t="s">
        <v>53</v>
      </c>
      <c r="O97" s="168" t="s">
        <v>54</v>
      </c>
      <c r="P97" s="168" t="s">
        <v>55</v>
      </c>
      <c r="Q97" s="168" t="s">
        <v>56</v>
      </c>
      <c r="R97" s="168" t="s">
        <v>57</v>
      </c>
      <c r="S97" s="168" t="s">
        <v>58</v>
      </c>
      <c r="T97" s="168" t="s">
        <v>59</v>
      </c>
      <c r="U97" s="169" t="str">
        <f>IF(J97="","Fixed",VLOOKUP(J97,'5.1.2 CPA Formulae'!$B$9:$E$20,2,FALSE))</f>
        <v>Fixed</v>
      </c>
    </row>
    <row r="98" spans="1:21" s="170" customFormat="1" ht="26.45" customHeight="1" x14ac:dyDescent="0.2">
      <c r="A98" s="174"/>
      <c r="B98" s="164"/>
      <c r="C98" s="165"/>
      <c r="D98" s="165"/>
      <c r="E98" s="165"/>
      <c r="F98" s="185"/>
      <c r="G98" s="167"/>
      <c r="H98" s="166"/>
      <c r="I98" s="167"/>
      <c r="J98" s="168"/>
      <c r="K98" s="168"/>
      <c r="L98" s="168"/>
      <c r="M98" s="168"/>
      <c r="N98" s="168"/>
      <c r="O98" s="168"/>
      <c r="P98" s="168"/>
      <c r="Q98" s="168"/>
      <c r="R98" s="168"/>
      <c r="S98" s="168"/>
      <c r="T98" s="168"/>
      <c r="U98" s="169"/>
    </row>
    <row r="99" spans="1:21" s="170" customFormat="1" ht="24.95" customHeight="1" x14ac:dyDescent="0.2">
      <c r="A99" s="177"/>
      <c r="B99" s="178" t="s">
        <v>244</v>
      </c>
      <c r="C99" s="179"/>
      <c r="D99" s="179"/>
      <c r="E99" s="179"/>
      <c r="F99" s="180"/>
      <c r="G99" s="181">
        <f>SUM(G58:G98)</f>
        <v>0</v>
      </c>
      <c r="H99" s="181">
        <f t="shared" ref="H99:I99" si="45">SUM(H58:H98)</f>
        <v>0</v>
      </c>
      <c r="I99" s="181">
        <f t="shared" si="45"/>
        <v>0</v>
      </c>
      <c r="J99" s="182"/>
      <c r="K99" s="182"/>
      <c r="L99" s="182"/>
      <c r="M99" s="182"/>
      <c r="N99" s="182"/>
      <c r="O99" s="182"/>
      <c r="P99" s="182"/>
      <c r="Q99" s="182"/>
      <c r="R99" s="182"/>
      <c r="S99" s="182"/>
      <c r="T99" s="182"/>
      <c r="U99" s="183"/>
    </row>
    <row r="100" spans="1:21" s="170" customFormat="1" ht="56.25" customHeight="1" x14ac:dyDescent="0.2">
      <c r="A100" s="171" t="s">
        <v>266</v>
      </c>
      <c r="B100" s="172" t="s">
        <v>309</v>
      </c>
      <c r="C100" s="165"/>
      <c r="D100" s="165"/>
      <c r="E100" s="165"/>
      <c r="F100" s="166"/>
      <c r="G100" s="167"/>
      <c r="H100" s="166"/>
      <c r="I100" s="167"/>
      <c r="J100" s="168"/>
      <c r="K100" s="168"/>
      <c r="L100" s="168"/>
      <c r="M100" s="168"/>
      <c r="N100" s="168"/>
      <c r="O100" s="168"/>
      <c r="P100" s="168"/>
      <c r="Q100" s="168"/>
      <c r="R100" s="168"/>
      <c r="S100" s="168"/>
      <c r="T100" s="168"/>
      <c r="U100" s="169"/>
    </row>
    <row r="101" spans="1:21" s="170" customFormat="1" ht="24.95" customHeight="1" x14ac:dyDescent="0.2">
      <c r="A101" s="171">
        <v>3.1</v>
      </c>
      <c r="B101" s="184" t="s">
        <v>190</v>
      </c>
      <c r="C101" s="165"/>
      <c r="D101" s="165"/>
      <c r="E101" s="165"/>
      <c r="F101" s="166"/>
      <c r="G101" s="167"/>
      <c r="H101" s="166"/>
      <c r="I101" s="167"/>
      <c r="J101" s="168"/>
      <c r="K101" s="168"/>
      <c r="L101" s="168"/>
      <c r="M101" s="168"/>
      <c r="N101" s="168"/>
      <c r="O101" s="168"/>
      <c r="P101" s="168"/>
      <c r="Q101" s="168"/>
      <c r="R101" s="168"/>
      <c r="S101" s="168"/>
      <c r="T101" s="168"/>
      <c r="U101" s="169"/>
    </row>
    <row r="102" spans="1:21" s="170" customFormat="1" ht="28.5" customHeight="1" x14ac:dyDescent="0.2">
      <c r="A102" s="174" t="s">
        <v>267</v>
      </c>
      <c r="B102" s="186" t="s">
        <v>211</v>
      </c>
      <c r="C102" s="165" t="s">
        <v>185</v>
      </c>
      <c r="D102" s="165">
        <v>1</v>
      </c>
      <c r="E102" s="165">
        <v>36</v>
      </c>
      <c r="F102" s="185"/>
      <c r="G102" s="167">
        <f>D102*E102*F102</f>
        <v>0</v>
      </c>
      <c r="H102" s="166">
        <f t="shared" ref="H102:H104" si="46">G102*15%</f>
        <v>0</v>
      </c>
      <c r="I102" s="167">
        <f t="shared" ref="I102:I104" si="47">G102+H102</f>
        <v>0</v>
      </c>
      <c r="J102" s="168"/>
      <c r="K102" s="168" t="s">
        <v>49</v>
      </c>
      <c r="L102" s="168" t="s">
        <v>51</v>
      </c>
      <c r="M102" s="168" t="s">
        <v>52</v>
      </c>
      <c r="N102" s="168" t="s">
        <v>53</v>
      </c>
      <c r="O102" s="168" t="s">
        <v>54</v>
      </c>
      <c r="P102" s="168" t="s">
        <v>55</v>
      </c>
      <c r="Q102" s="168" t="s">
        <v>56</v>
      </c>
      <c r="R102" s="168" t="s">
        <v>57</v>
      </c>
      <c r="S102" s="168" t="s">
        <v>58</v>
      </c>
      <c r="T102" s="168" t="s">
        <v>59</v>
      </c>
      <c r="U102" s="169" t="str">
        <f>IF(J102="","Fixed",VLOOKUP(J102,'5.1.2 CPA Formulae'!$B$9:$E$20,2,FALSE))</f>
        <v>Fixed</v>
      </c>
    </row>
    <row r="103" spans="1:21" s="170" customFormat="1" ht="24.95" customHeight="1" x14ac:dyDescent="0.2">
      <c r="A103" s="174" t="s">
        <v>268</v>
      </c>
      <c r="B103" s="186" t="s">
        <v>186</v>
      </c>
      <c r="C103" s="165" t="s">
        <v>180</v>
      </c>
      <c r="D103" s="165">
        <v>1</v>
      </c>
      <c r="E103" s="165">
        <v>36</v>
      </c>
      <c r="F103" s="185"/>
      <c r="G103" s="167">
        <f t="shared" ref="G103:G104" si="48">D103*E103*F103</f>
        <v>0</v>
      </c>
      <c r="H103" s="166">
        <f t="shared" si="46"/>
        <v>0</v>
      </c>
      <c r="I103" s="167">
        <f t="shared" si="47"/>
        <v>0</v>
      </c>
      <c r="J103" s="168"/>
      <c r="K103" s="168" t="s">
        <v>49</v>
      </c>
      <c r="L103" s="168" t="s">
        <v>51</v>
      </c>
      <c r="M103" s="168" t="s">
        <v>52</v>
      </c>
      <c r="N103" s="168" t="s">
        <v>53</v>
      </c>
      <c r="O103" s="168" t="s">
        <v>54</v>
      </c>
      <c r="P103" s="168" t="s">
        <v>55</v>
      </c>
      <c r="Q103" s="168" t="s">
        <v>56</v>
      </c>
      <c r="R103" s="168" t="s">
        <v>57</v>
      </c>
      <c r="S103" s="168" t="s">
        <v>58</v>
      </c>
      <c r="T103" s="168" t="s">
        <v>59</v>
      </c>
      <c r="U103" s="169" t="str">
        <f>IF(J103="","Fixed",VLOOKUP(J103,'5.1.2 CPA Formulae'!$B$9:$E$20,2,FALSE))</f>
        <v>Fixed</v>
      </c>
    </row>
    <row r="104" spans="1:21" s="170" customFormat="1" ht="24.95" customHeight="1" x14ac:dyDescent="0.2">
      <c r="A104" s="174" t="s">
        <v>269</v>
      </c>
      <c r="B104" s="164" t="s">
        <v>187</v>
      </c>
      <c r="C104" s="165" t="s">
        <v>180</v>
      </c>
      <c r="D104" s="165">
        <v>1</v>
      </c>
      <c r="E104" s="165">
        <v>36</v>
      </c>
      <c r="F104" s="185"/>
      <c r="G104" s="167">
        <f t="shared" si="48"/>
        <v>0</v>
      </c>
      <c r="H104" s="166">
        <f t="shared" si="46"/>
        <v>0</v>
      </c>
      <c r="I104" s="167">
        <f t="shared" si="47"/>
        <v>0</v>
      </c>
      <c r="J104" s="168"/>
      <c r="K104" s="168" t="s">
        <v>49</v>
      </c>
      <c r="L104" s="168" t="s">
        <v>51</v>
      </c>
      <c r="M104" s="168" t="s">
        <v>52</v>
      </c>
      <c r="N104" s="168" t="s">
        <v>53</v>
      </c>
      <c r="O104" s="168" t="s">
        <v>54</v>
      </c>
      <c r="P104" s="168" t="s">
        <v>55</v>
      </c>
      <c r="Q104" s="168" t="s">
        <v>56</v>
      </c>
      <c r="R104" s="168" t="s">
        <v>57</v>
      </c>
      <c r="S104" s="168" t="s">
        <v>58</v>
      </c>
      <c r="T104" s="168" t="s">
        <v>59</v>
      </c>
      <c r="U104" s="169" t="str">
        <f>IF(J104="","Fixed",VLOOKUP(J104,'5.1.2 CPA Formulae'!$B$9:$E$20,2,FALSE))</f>
        <v>Fixed</v>
      </c>
    </row>
    <row r="105" spans="1:21" s="170" customFormat="1" ht="24.95" customHeight="1" x14ac:dyDescent="0.2">
      <c r="A105" s="174"/>
      <c r="B105" s="164"/>
      <c r="C105" s="165"/>
      <c r="D105" s="165"/>
      <c r="E105" s="165"/>
      <c r="F105" s="185"/>
      <c r="G105" s="167"/>
      <c r="H105" s="166"/>
      <c r="I105" s="167"/>
      <c r="J105" s="168"/>
      <c r="K105" s="168"/>
      <c r="L105" s="168"/>
      <c r="M105" s="168"/>
      <c r="N105" s="168"/>
      <c r="O105" s="168"/>
      <c r="P105" s="168"/>
      <c r="Q105" s="168"/>
      <c r="R105" s="168"/>
      <c r="S105" s="168"/>
      <c r="T105" s="168"/>
      <c r="U105" s="169"/>
    </row>
    <row r="106" spans="1:21" s="170" customFormat="1" ht="24.95" customHeight="1" x14ac:dyDescent="0.2">
      <c r="A106" s="171">
        <v>3.2</v>
      </c>
      <c r="B106" s="184" t="s">
        <v>191</v>
      </c>
      <c r="C106" s="165"/>
      <c r="D106" s="165"/>
      <c r="E106" s="165"/>
      <c r="F106" s="166"/>
      <c r="G106" s="167"/>
      <c r="H106" s="166"/>
      <c r="I106" s="167"/>
      <c r="J106" s="168"/>
      <c r="K106" s="168"/>
      <c r="L106" s="168"/>
      <c r="M106" s="168"/>
      <c r="N106" s="168"/>
      <c r="O106" s="168"/>
      <c r="P106" s="168"/>
      <c r="Q106" s="168"/>
      <c r="R106" s="168"/>
      <c r="S106" s="168"/>
      <c r="T106" s="168"/>
      <c r="U106" s="169"/>
    </row>
    <row r="107" spans="1:21" s="170" customFormat="1" ht="29.1" customHeight="1" x14ac:dyDescent="0.2">
      <c r="A107" s="174" t="s">
        <v>270</v>
      </c>
      <c r="B107" s="186" t="s">
        <v>211</v>
      </c>
      <c r="C107" s="165" t="s">
        <v>185</v>
      </c>
      <c r="D107" s="165">
        <v>1</v>
      </c>
      <c r="E107" s="165">
        <v>36</v>
      </c>
      <c r="F107" s="185"/>
      <c r="G107" s="167">
        <f t="shared" ref="G107:G109" si="49">D107*E107*F107</f>
        <v>0</v>
      </c>
      <c r="H107" s="166">
        <f t="shared" ref="H107:H109" si="50">G107*15%</f>
        <v>0</v>
      </c>
      <c r="I107" s="167">
        <f t="shared" ref="I107:I109" si="51">G107+H107</f>
        <v>0</v>
      </c>
      <c r="J107" s="168"/>
      <c r="K107" s="168" t="s">
        <v>49</v>
      </c>
      <c r="L107" s="168" t="s">
        <v>51</v>
      </c>
      <c r="M107" s="168" t="s">
        <v>52</v>
      </c>
      <c r="N107" s="168" t="s">
        <v>53</v>
      </c>
      <c r="O107" s="168" t="s">
        <v>54</v>
      </c>
      <c r="P107" s="168" t="s">
        <v>55</v>
      </c>
      <c r="Q107" s="168" t="s">
        <v>56</v>
      </c>
      <c r="R107" s="168" t="s">
        <v>57</v>
      </c>
      <c r="S107" s="168" t="s">
        <v>58</v>
      </c>
      <c r="T107" s="168" t="s">
        <v>59</v>
      </c>
      <c r="U107" s="169" t="str">
        <f>IF(J107="","Fixed",VLOOKUP(J107,'5.1.2 CPA Formulae'!$B$9:$E$20,2,FALSE))</f>
        <v>Fixed</v>
      </c>
    </row>
    <row r="108" spans="1:21" s="170" customFormat="1" ht="24.95" customHeight="1" x14ac:dyDescent="0.2">
      <c r="A108" s="174" t="s">
        <v>271</v>
      </c>
      <c r="B108" s="186" t="s">
        <v>186</v>
      </c>
      <c r="C108" s="165" t="s">
        <v>180</v>
      </c>
      <c r="D108" s="165">
        <v>1</v>
      </c>
      <c r="E108" s="165">
        <v>36</v>
      </c>
      <c r="F108" s="185"/>
      <c r="G108" s="167">
        <f t="shared" si="49"/>
        <v>0</v>
      </c>
      <c r="H108" s="166">
        <f t="shared" si="50"/>
        <v>0</v>
      </c>
      <c r="I108" s="167">
        <f t="shared" si="51"/>
        <v>0</v>
      </c>
      <c r="J108" s="168"/>
      <c r="K108" s="168" t="s">
        <v>49</v>
      </c>
      <c r="L108" s="168" t="s">
        <v>51</v>
      </c>
      <c r="M108" s="168" t="s">
        <v>52</v>
      </c>
      <c r="N108" s="168" t="s">
        <v>53</v>
      </c>
      <c r="O108" s="168" t="s">
        <v>54</v>
      </c>
      <c r="P108" s="168" t="s">
        <v>55</v>
      </c>
      <c r="Q108" s="168" t="s">
        <v>56</v>
      </c>
      <c r="R108" s="168" t="s">
        <v>57</v>
      </c>
      <c r="S108" s="168" t="s">
        <v>58</v>
      </c>
      <c r="T108" s="168" t="s">
        <v>59</v>
      </c>
      <c r="U108" s="169" t="str">
        <f>IF(J108="","Fixed",VLOOKUP(J108,'5.1.2 CPA Formulae'!$B$9:$E$20,2,FALSE))</f>
        <v>Fixed</v>
      </c>
    </row>
    <row r="109" spans="1:21" s="170" customFormat="1" ht="24.95" customHeight="1" x14ac:dyDescent="0.2">
      <c r="A109" s="174" t="s">
        <v>272</v>
      </c>
      <c r="B109" s="164" t="s">
        <v>187</v>
      </c>
      <c r="C109" s="165" t="s">
        <v>180</v>
      </c>
      <c r="D109" s="165">
        <v>1</v>
      </c>
      <c r="E109" s="165">
        <v>36</v>
      </c>
      <c r="F109" s="185"/>
      <c r="G109" s="167">
        <f t="shared" si="49"/>
        <v>0</v>
      </c>
      <c r="H109" s="166">
        <f t="shared" si="50"/>
        <v>0</v>
      </c>
      <c r="I109" s="167">
        <f t="shared" si="51"/>
        <v>0</v>
      </c>
      <c r="J109" s="168"/>
      <c r="K109" s="168" t="s">
        <v>49</v>
      </c>
      <c r="L109" s="168" t="s">
        <v>51</v>
      </c>
      <c r="M109" s="168" t="s">
        <v>52</v>
      </c>
      <c r="N109" s="168" t="s">
        <v>53</v>
      </c>
      <c r="O109" s="168" t="s">
        <v>54</v>
      </c>
      <c r="P109" s="168" t="s">
        <v>55</v>
      </c>
      <c r="Q109" s="168" t="s">
        <v>56</v>
      </c>
      <c r="R109" s="168" t="s">
        <v>57</v>
      </c>
      <c r="S109" s="168" t="s">
        <v>58</v>
      </c>
      <c r="T109" s="168" t="s">
        <v>59</v>
      </c>
      <c r="U109" s="169" t="str">
        <f>IF(J109="","Fixed",VLOOKUP(J109,'5.1.2 CPA Formulae'!$B$9:$E$20,2,FALSE))</f>
        <v>Fixed</v>
      </c>
    </row>
    <row r="110" spans="1:21" s="170" customFormat="1" ht="24.95" customHeight="1" x14ac:dyDescent="0.2">
      <c r="A110" s="174"/>
      <c r="B110" s="164"/>
      <c r="C110" s="165"/>
      <c r="D110" s="165"/>
      <c r="E110" s="165"/>
      <c r="F110" s="185"/>
      <c r="G110" s="167"/>
      <c r="H110" s="166"/>
      <c r="I110" s="167"/>
      <c r="J110" s="168"/>
      <c r="K110" s="168"/>
      <c r="L110" s="168"/>
      <c r="M110" s="168"/>
      <c r="N110" s="168"/>
      <c r="O110" s="168"/>
      <c r="P110" s="168"/>
      <c r="Q110" s="168"/>
      <c r="R110" s="168"/>
      <c r="S110" s="168"/>
      <c r="T110" s="168"/>
      <c r="U110" s="169"/>
    </row>
    <row r="111" spans="1:21" s="170" customFormat="1" ht="24.95" customHeight="1" x14ac:dyDescent="0.2">
      <c r="A111" s="171">
        <v>3.3</v>
      </c>
      <c r="B111" s="184" t="s">
        <v>182</v>
      </c>
      <c r="C111" s="165"/>
      <c r="D111" s="165"/>
      <c r="E111" s="165"/>
      <c r="F111" s="166"/>
      <c r="G111" s="167"/>
      <c r="H111" s="166"/>
      <c r="I111" s="167"/>
      <c r="J111" s="168"/>
      <c r="K111" s="168"/>
      <c r="L111" s="168"/>
      <c r="M111" s="168"/>
      <c r="N111" s="168"/>
      <c r="O111" s="168"/>
      <c r="P111" s="168"/>
      <c r="Q111" s="168"/>
      <c r="R111" s="168"/>
      <c r="S111" s="168"/>
      <c r="T111" s="168"/>
      <c r="U111" s="169"/>
    </row>
    <row r="112" spans="1:21" s="170" customFormat="1" ht="24.95" customHeight="1" x14ac:dyDescent="0.2">
      <c r="A112" s="174" t="s">
        <v>273</v>
      </c>
      <c r="B112" s="186" t="s">
        <v>211</v>
      </c>
      <c r="C112" s="165" t="s">
        <v>185</v>
      </c>
      <c r="D112" s="165">
        <v>1</v>
      </c>
      <c r="E112" s="165">
        <v>36</v>
      </c>
      <c r="F112" s="185"/>
      <c r="G112" s="167">
        <f>D112*E112*F112</f>
        <v>0</v>
      </c>
      <c r="H112" s="166">
        <f t="shared" ref="H112:H114" si="52">G112*15%</f>
        <v>0</v>
      </c>
      <c r="I112" s="167">
        <f t="shared" ref="I112:I114" si="53">G112+H112</f>
        <v>0</v>
      </c>
      <c r="J112" s="168"/>
      <c r="K112" s="168" t="s">
        <v>49</v>
      </c>
      <c r="L112" s="168" t="s">
        <v>51</v>
      </c>
      <c r="M112" s="168" t="s">
        <v>52</v>
      </c>
      <c r="N112" s="168" t="s">
        <v>53</v>
      </c>
      <c r="O112" s="168" t="s">
        <v>54</v>
      </c>
      <c r="P112" s="168" t="s">
        <v>55</v>
      </c>
      <c r="Q112" s="168" t="s">
        <v>56</v>
      </c>
      <c r="R112" s="168" t="s">
        <v>57</v>
      </c>
      <c r="S112" s="168" t="s">
        <v>58</v>
      </c>
      <c r="T112" s="168" t="s">
        <v>59</v>
      </c>
      <c r="U112" s="169" t="str">
        <f>IF(J112="","Fixed",VLOOKUP(J112,'5.1.2 CPA Formulae'!$B$9:$E$20,2,FALSE))</f>
        <v>Fixed</v>
      </c>
    </row>
    <row r="113" spans="1:21" s="170" customFormat="1" ht="24.95" customHeight="1" x14ac:dyDescent="0.2">
      <c r="A113" s="174" t="s">
        <v>274</v>
      </c>
      <c r="B113" s="186" t="s">
        <v>186</v>
      </c>
      <c r="C113" s="165" t="s">
        <v>180</v>
      </c>
      <c r="D113" s="165">
        <v>1</v>
      </c>
      <c r="E113" s="165">
        <v>36</v>
      </c>
      <c r="F113" s="185"/>
      <c r="G113" s="167">
        <f t="shared" ref="G113:G114" si="54">D113*E113*F113</f>
        <v>0</v>
      </c>
      <c r="H113" s="166">
        <f t="shared" si="52"/>
        <v>0</v>
      </c>
      <c r="I113" s="167">
        <f t="shared" si="53"/>
        <v>0</v>
      </c>
      <c r="J113" s="168"/>
      <c r="K113" s="168" t="s">
        <v>49</v>
      </c>
      <c r="L113" s="168" t="s">
        <v>51</v>
      </c>
      <c r="M113" s="168" t="s">
        <v>52</v>
      </c>
      <c r="N113" s="168" t="s">
        <v>53</v>
      </c>
      <c r="O113" s="168" t="s">
        <v>54</v>
      </c>
      <c r="P113" s="168" t="s">
        <v>55</v>
      </c>
      <c r="Q113" s="168" t="s">
        <v>56</v>
      </c>
      <c r="R113" s="168" t="s">
        <v>57</v>
      </c>
      <c r="S113" s="168" t="s">
        <v>58</v>
      </c>
      <c r="T113" s="168" t="s">
        <v>59</v>
      </c>
      <c r="U113" s="169" t="str">
        <f>IF(J113="","Fixed",VLOOKUP(J113,'5.1.2 CPA Formulae'!$B$9:$E$20,2,FALSE))</f>
        <v>Fixed</v>
      </c>
    </row>
    <row r="114" spans="1:21" s="170" customFormat="1" ht="24.95" customHeight="1" x14ac:dyDescent="0.2">
      <c r="A114" s="174" t="s">
        <v>275</v>
      </c>
      <c r="B114" s="164" t="s">
        <v>187</v>
      </c>
      <c r="C114" s="165" t="s">
        <v>180</v>
      </c>
      <c r="D114" s="165">
        <v>1</v>
      </c>
      <c r="E114" s="165">
        <v>36</v>
      </c>
      <c r="F114" s="185"/>
      <c r="G114" s="167">
        <f t="shared" si="54"/>
        <v>0</v>
      </c>
      <c r="H114" s="166">
        <f t="shared" si="52"/>
        <v>0</v>
      </c>
      <c r="I114" s="167">
        <f t="shared" si="53"/>
        <v>0</v>
      </c>
      <c r="J114" s="168"/>
      <c r="K114" s="168" t="s">
        <v>49</v>
      </c>
      <c r="L114" s="168" t="s">
        <v>51</v>
      </c>
      <c r="M114" s="168" t="s">
        <v>52</v>
      </c>
      <c r="N114" s="168" t="s">
        <v>53</v>
      </c>
      <c r="O114" s="168" t="s">
        <v>54</v>
      </c>
      <c r="P114" s="168" t="s">
        <v>55</v>
      </c>
      <c r="Q114" s="168" t="s">
        <v>56</v>
      </c>
      <c r="R114" s="168" t="s">
        <v>57</v>
      </c>
      <c r="S114" s="168" t="s">
        <v>58</v>
      </c>
      <c r="T114" s="168" t="s">
        <v>59</v>
      </c>
      <c r="U114" s="169" t="str">
        <f>IF(J114="","Fixed",VLOOKUP(J114,'5.1.2 CPA Formulae'!$B$9:$E$20,2,FALSE))</f>
        <v>Fixed</v>
      </c>
    </row>
    <row r="115" spans="1:21" s="170" customFormat="1" ht="24.95" customHeight="1" x14ac:dyDescent="0.2">
      <c r="A115" s="174"/>
      <c r="B115" s="164"/>
      <c r="C115" s="165"/>
      <c r="D115" s="165"/>
      <c r="E115" s="165"/>
      <c r="F115" s="185"/>
      <c r="G115" s="167"/>
      <c r="H115" s="166"/>
      <c r="I115" s="167"/>
      <c r="J115" s="168"/>
      <c r="K115" s="168"/>
      <c r="L115" s="168"/>
      <c r="M115" s="168"/>
      <c r="N115" s="168"/>
      <c r="O115" s="168"/>
      <c r="P115" s="168"/>
      <c r="Q115" s="168"/>
      <c r="R115" s="168"/>
      <c r="S115" s="168"/>
      <c r="T115" s="168"/>
      <c r="U115" s="169"/>
    </row>
    <row r="116" spans="1:21" s="170" customFormat="1" ht="24.95" customHeight="1" x14ac:dyDescent="0.2">
      <c r="A116" s="171">
        <v>3.4</v>
      </c>
      <c r="B116" s="184" t="s">
        <v>188</v>
      </c>
      <c r="C116" s="165"/>
      <c r="D116" s="165"/>
      <c r="E116" s="165"/>
      <c r="F116" s="166"/>
      <c r="G116" s="167"/>
      <c r="H116" s="166"/>
      <c r="I116" s="167"/>
      <c r="J116" s="168"/>
      <c r="K116" s="168"/>
      <c r="L116" s="168"/>
      <c r="M116" s="168"/>
      <c r="N116" s="168"/>
      <c r="O116" s="168"/>
      <c r="P116" s="168"/>
      <c r="Q116" s="168"/>
      <c r="R116" s="168"/>
      <c r="S116" s="168"/>
      <c r="T116" s="168"/>
      <c r="U116" s="169"/>
    </row>
    <row r="117" spans="1:21" s="170" customFormat="1" ht="24.95" customHeight="1" x14ac:dyDescent="0.2">
      <c r="A117" s="174" t="s">
        <v>276</v>
      </c>
      <c r="B117" s="186" t="s">
        <v>211</v>
      </c>
      <c r="C117" s="165" t="s">
        <v>185</v>
      </c>
      <c r="D117" s="165">
        <v>1</v>
      </c>
      <c r="E117" s="165">
        <v>36</v>
      </c>
      <c r="F117" s="185"/>
      <c r="G117" s="167">
        <f t="shared" ref="G117:G119" si="55">D117*E117*F117</f>
        <v>0</v>
      </c>
      <c r="H117" s="166">
        <f t="shared" ref="H117:H119" si="56">G117*15%</f>
        <v>0</v>
      </c>
      <c r="I117" s="167">
        <f t="shared" ref="I117:I119" si="57">G117+H117</f>
        <v>0</v>
      </c>
      <c r="J117" s="168"/>
      <c r="K117" s="168" t="s">
        <v>49</v>
      </c>
      <c r="L117" s="168" t="s">
        <v>51</v>
      </c>
      <c r="M117" s="168" t="s">
        <v>52</v>
      </c>
      <c r="N117" s="168" t="s">
        <v>53</v>
      </c>
      <c r="O117" s="168" t="s">
        <v>54</v>
      </c>
      <c r="P117" s="168" t="s">
        <v>55</v>
      </c>
      <c r="Q117" s="168" t="s">
        <v>56</v>
      </c>
      <c r="R117" s="168" t="s">
        <v>57</v>
      </c>
      <c r="S117" s="168" t="s">
        <v>58</v>
      </c>
      <c r="T117" s="168" t="s">
        <v>59</v>
      </c>
      <c r="U117" s="169" t="str">
        <f>IF(J117="","Fixed",VLOOKUP(J117,'5.1.2 CPA Formulae'!$B$9:$E$20,2,FALSE))</f>
        <v>Fixed</v>
      </c>
    </row>
    <row r="118" spans="1:21" s="170" customFormat="1" ht="24.95" customHeight="1" x14ac:dyDescent="0.2">
      <c r="A118" s="174" t="s">
        <v>277</v>
      </c>
      <c r="B118" s="186" t="s">
        <v>186</v>
      </c>
      <c r="C118" s="165" t="s">
        <v>180</v>
      </c>
      <c r="D118" s="165">
        <v>1</v>
      </c>
      <c r="E118" s="165">
        <v>36</v>
      </c>
      <c r="F118" s="185"/>
      <c r="G118" s="167">
        <f t="shared" si="55"/>
        <v>0</v>
      </c>
      <c r="H118" s="166">
        <f t="shared" si="56"/>
        <v>0</v>
      </c>
      <c r="I118" s="167">
        <f t="shared" si="57"/>
        <v>0</v>
      </c>
      <c r="J118" s="168"/>
      <c r="K118" s="168" t="s">
        <v>49</v>
      </c>
      <c r="L118" s="168" t="s">
        <v>51</v>
      </c>
      <c r="M118" s="168" t="s">
        <v>52</v>
      </c>
      <c r="N118" s="168" t="s">
        <v>53</v>
      </c>
      <c r="O118" s="168" t="s">
        <v>54</v>
      </c>
      <c r="P118" s="168" t="s">
        <v>55</v>
      </c>
      <c r="Q118" s="168" t="s">
        <v>56</v>
      </c>
      <c r="R118" s="168" t="s">
        <v>57</v>
      </c>
      <c r="S118" s="168" t="s">
        <v>58</v>
      </c>
      <c r="T118" s="168" t="s">
        <v>59</v>
      </c>
      <c r="U118" s="169" t="str">
        <f>IF(J118="","Fixed",VLOOKUP(J118,'5.1.2 CPA Formulae'!$B$9:$E$20,2,FALSE))</f>
        <v>Fixed</v>
      </c>
    </row>
    <row r="119" spans="1:21" s="170" customFormat="1" ht="24.95" customHeight="1" x14ac:dyDescent="0.2">
      <c r="A119" s="174" t="s">
        <v>278</v>
      </c>
      <c r="B119" s="164" t="s">
        <v>187</v>
      </c>
      <c r="C119" s="165" t="s">
        <v>180</v>
      </c>
      <c r="D119" s="165">
        <v>1</v>
      </c>
      <c r="E119" s="165">
        <v>36</v>
      </c>
      <c r="F119" s="185"/>
      <c r="G119" s="167">
        <f t="shared" si="55"/>
        <v>0</v>
      </c>
      <c r="H119" s="166">
        <f t="shared" si="56"/>
        <v>0</v>
      </c>
      <c r="I119" s="167">
        <f t="shared" si="57"/>
        <v>0</v>
      </c>
      <c r="J119" s="168"/>
      <c r="K119" s="168" t="s">
        <v>49</v>
      </c>
      <c r="L119" s="168" t="s">
        <v>51</v>
      </c>
      <c r="M119" s="168" t="s">
        <v>52</v>
      </c>
      <c r="N119" s="168" t="s">
        <v>53</v>
      </c>
      <c r="O119" s="168" t="s">
        <v>54</v>
      </c>
      <c r="P119" s="168" t="s">
        <v>55</v>
      </c>
      <c r="Q119" s="168" t="s">
        <v>56</v>
      </c>
      <c r="R119" s="168" t="s">
        <v>57</v>
      </c>
      <c r="S119" s="168" t="s">
        <v>58</v>
      </c>
      <c r="T119" s="168" t="s">
        <v>59</v>
      </c>
      <c r="U119" s="169" t="str">
        <f>IF(J119="","Fixed",VLOOKUP(J119,'5.1.2 CPA Formulae'!$B$9:$E$20,2,FALSE))</f>
        <v>Fixed</v>
      </c>
    </row>
    <row r="120" spans="1:21" s="170" customFormat="1" ht="24.95" customHeight="1" x14ac:dyDescent="0.2">
      <c r="A120" s="174"/>
      <c r="B120" s="164"/>
      <c r="C120" s="165"/>
      <c r="D120" s="165"/>
      <c r="E120" s="165"/>
      <c r="F120" s="185"/>
      <c r="G120" s="167"/>
      <c r="H120" s="166"/>
      <c r="I120" s="167"/>
      <c r="J120" s="168"/>
      <c r="K120" s="168"/>
      <c r="L120" s="168"/>
      <c r="M120" s="168"/>
      <c r="N120" s="168"/>
      <c r="O120" s="168"/>
      <c r="P120" s="168"/>
      <c r="Q120" s="168"/>
      <c r="R120" s="168"/>
      <c r="S120" s="168"/>
      <c r="T120" s="168"/>
      <c r="U120" s="169"/>
    </row>
    <row r="121" spans="1:21" s="170" customFormat="1" ht="24.95" customHeight="1" x14ac:dyDescent="0.2">
      <c r="A121" s="171">
        <v>3.5</v>
      </c>
      <c r="B121" s="184" t="s">
        <v>189</v>
      </c>
      <c r="C121" s="165"/>
      <c r="D121" s="165"/>
      <c r="E121" s="165"/>
      <c r="F121" s="166"/>
      <c r="G121" s="167"/>
      <c r="H121" s="166"/>
      <c r="I121" s="167"/>
      <c r="J121" s="168"/>
      <c r="K121" s="168"/>
      <c r="L121" s="168"/>
      <c r="M121" s="168"/>
      <c r="N121" s="168"/>
      <c r="O121" s="168"/>
      <c r="P121" s="168"/>
      <c r="Q121" s="168"/>
      <c r="R121" s="168"/>
      <c r="S121" s="168"/>
      <c r="T121" s="168"/>
      <c r="U121" s="169"/>
    </row>
    <row r="122" spans="1:21" s="170" customFormat="1" ht="24.95" customHeight="1" x14ac:dyDescent="0.2">
      <c r="A122" s="174" t="s">
        <v>279</v>
      </c>
      <c r="B122" s="186" t="s">
        <v>211</v>
      </c>
      <c r="C122" s="165" t="s">
        <v>185</v>
      </c>
      <c r="D122" s="165">
        <v>1</v>
      </c>
      <c r="E122" s="165">
        <v>36</v>
      </c>
      <c r="F122" s="185"/>
      <c r="G122" s="167">
        <f t="shared" ref="G122:G124" si="58">D122*E122*F122</f>
        <v>0</v>
      </c>
      <c r="H122" s="166">
        <f t="shared" ref="H122:H124" si="59">G122*15%</f>
        <v>0</v>
      </c>
      <c r="I122" s="167">
        <f t="shared" ref="I122:I124" si="60">G122+H122</f>
        <v>0</v>
      </c>
      <c r="J122" s="168"/>
      <c r="K122" s="168" t="s">
        <v>49</v>
      </c>
      <c r="L122" s="168" t="s">
        <v>51</v>
      </c>
      <c r="M122" s="168" t="s">
        <v>52</v>
      </c>
      <c r="N122" s="168" t="s">
        <v>53</v>
      </c>
      <c r="O122" s="168" t="s">
        <v>54</v>
      </c>
      <c r="P122" s="168" t="s">
        <v>55</v>
      </c>
      <c r="Q122" s="168" t="s">
        <v>56</v>
      </c>
      <c r="R122" s="168" t="s">
        <v>57</v>
      </c>
      <c r="S122" s="168" t="s">
        <v>58</v>
      </c>
      <c r="T122" s="168" t="s">
        <v>59</v>
      </c>
      <c r="U122" s="169" t="str">
        <f>IF(J122="","Fixed",VLOOKUP(J122,'5.1.2 CPA Formulae'!$B$9:$E$20,2,FALSE))</f>
        <v>Fixed</v>
      </c>
    </row>
    <row r="123" spans="1:21" s="170" customFormat="1" ht="24.95" customHeight="1" x14ac:dyDescent="0.2">
      <c r="A123" s="174" t="s">
        <v>280</v>
      </c>
      <c r="B123" s="186" t="s">
        <v>186</v>
      </c>
      <c r="C123" s="165" t="s">
        <v>180</v>
      </c>
      <c r="D123" s="165">
        <v>1</v>
      </c>
      <c r="E123" s="165">
        <v>36</v>
      </c>
      <c r="F123" s="185"/>
      <c r="G123" s="167">
        <f t="shared" si="58"/>
        <v>0</v>
      </c>
      <c r="H123" s="166">
        <f t="shared" si="59"/>
        <v>0</v>
      </c>
      <c r="I123" s="167">
        <f t="shared" si="60"/>
        <v>0</v>
      </c>
      <c r="J123" s="168"/>
      <c r="K123" s="168" t="s">
        <v>49</v>
      </c>
      <c r="L123" s="168" t="s">
        <v>51</v>
      </c>
      <c r="M123" s="168" t="s">
        <v>52</v>
      </c>
      <c r="N123" s="168" t="s">
        <v>53</v>
      </c>
      <c r="O123" s="168" t="s">
        <v>54</v>
      </c>
      <c r="P123" s="168" t="s">
        <v>55</v>
      </c>
      <c r="Q123" s="168" t="s">
        <v>56</v>
      </c>
      <c r="R123" s="168" t="s">
        <v>57</v>
      </c>
      <c r="S123" s="168" t="s">
        <v>58</v>
      </c>
      <c r="T123" s="168" t="s">
        <v>59</v>
      </c>
      <c r="U123" s="169" t="str">
        <f>IF(J123="","Fixed",VLOOKUP(J123,'5.1.2 CPA Formulae'!$B$9:$E$20,2,FALSE))</f>
        <v>Fixed</v>
      </c>
    </row>
    <row r="124" spans="1:21" s="170" customFormat="1" ht="24.95" customHeight="1" x14ac:dyDescent="0.2">
      <c r="A124" s="174" t="s">
        <v>281</v>
      </c>
      <c r="B124" s="164" t="s">
        <v>187</v>
      </c>
      <c r="C124" s="165" t="s">
        <v>180</v>
      </c>
      <c r="D124" s="165">
        <v>1</v>
      </c>
      <c r="E124" s="165">
        <v>36</v>
      </c>
      <c r="F124" s="185"/>
      <c r="G124" s="167">
        <f t="shared" si="58"/>
        <v>0</v>
      </c>
      <c r="H124" s="166">
        <f t="shared" si="59"/>
        <v>0</v>
      </c>
      <c r="I124" s="167">
        <f t="shared" si="60"/>
        <v>0</v>
      </c>
      <c r="J124" s="168"/>
      <c r="K124" s="168" t="s">
        <v>49</v>
      </c>
      <c r="L124" s="168" t="s">
        <v>51</v>
      </c>
      <c r="M124" s="168" t="s">
        <v>52</v>
      </c>
      <c r="N124" s="168" t="s">
        <v>53</v>
      </c>
      <c r="O124" s="168" t="s">
        <v>54</v>
      </c>
      <c r="P124" s="168" t="s">
        <v>55</v>
      </c>
      <c r="Q124" s="168" t="s">
        <v>56</v>
      </c>
      <c r="R124" s="168" t="s">
        <v>57</v>
      </c>
      <c r="S124" s="168" t="s">
        <v>58</v>
      </c>
      <c r="T124" s="168" t="s">
        <v>59</v>
      </c>
      <c r="U124" s="169" t="str">
        <f>IF(J124="","Fixed",VLOOKUP(J124,'5.1.2 CPA Formulae'!$B$9:$E$20,2,FALSE))</f>
        <v>Fixed</v>
      </c>
    </row>
    <row r="125" spans="1:21" s="170" customFormat="1" ht="24.95" customHeight="1" x14ac:dyDescent="0.2">
      <c r="A125" s="174"/>
      <c r="B125" s="187"/>
      <c r="C125" s="165"/>
      <c r="D125" s="165"/>
      <c r="E125" s="165"/>
      <c r="F125" s="185"/>
      <c r="G125" s="167"/>
      <c r="H125" s="166"/>
      <c r="I125" s="167"/>
      <c r="J125" s="168"/>
      <c r="K125" s="168"/>
      <c r="L125" s="168"/>
      <c r="M125" s="168"/>
      <c r="N125" s="168"/>
      <c r="O125" s="168"/>
      <c r="P125" s="168"/>
      <c r="Q125" s="168"/>
      <c r="R125" s="168"/>
      <c r="S125" s="168"/>
      <c r="T125" s="168"/>
      <c r="U125" s="169"/>
    </row>
    <row r="126" spans="1:21" s="170" customFormat="1" ht="24.95" customHeight="1" x14ac:dyDescent="0.2">
      <c r="A126" s="171">
        <v>3.6</v>
      </c>
      <c r="B126" s="184" t="s">
        <v>183</v>
      </c>
      <c r="C126" s="165"/>
      <c r="D126" s="165"/>
      <c r="E126" s="165"/>
      <c r="F126" s="166"/>
      <c r="G126" s="167"/>
      <c r="H126" s="166"/>
      <c r="I126" s="167"/>
      <c r="J126" s="168"/>
      <c r="K126" s="168"/>
      <c r="L126" s="168"/>
      <c r="M126" s="168"/>
      <c r="N126" s="168"/>
      <c r="O126" s="168"/>
      <c r="P126" s="168"/>
      <c r="Q126" s="168"/>
      <c r="R126" s="168"/>
      <c r="S126" s="168"/>
      <c r="T126" s="168"/>
      <c r="U126" s="169"/>
    </row>
    <row r="127" spans="1:21" s="170" customFormat="1" ht="24.95" customHeight="1" x14ac:dyDescent="0.2">
      <c r="A127" s="174" t="s">
        <v>310</v>
      </c>
      <c r="B127" s="186" t="s">
        <v>211</v>
      </c>
      <c r="C127" s="165" t="s">
        <v>185</v>
      </c>
      <c r="D127" s="165">
        <v>1</v>
      </c>
      <c r="E127" s="165">
        <v>36</v>
      </c>
      <c r="F127" s="185"/>
      <c r="G127" s="167">
        <f t="shared" ref="G127:G129" si="61">D127*E127*F127</f>
        <v>0</v>
      </c>
      <c r="H127" s="166">
        <f t="shared" ref="H127:H129" si="62">G127*15%</f>
        <v>0</v>
      </c>
      <c r="I127" s="167">
        <f t="shared" ref="I127:I129" si="63">G127+H127</f>
        <v>0</v>
      </c>
      <c r="J127" s="168"/>
      <c r="K127" s="168" t="s">
        <v>49</v>
      </c>
      <c r="L127" s="168" t="s">
        <v>51</v>
      </c>
      <c r="M127" s="168" t="s">
        <v>52</v>
      </c>
      <c r="N127" s="168" t="s">
        <v>53</v>
      </c>
      <c r="O127" s="168" t="s">
        <v>54</v>
      </c>
      <c r="P127" s="168" t="s">
        <v>55</v>
      </c>
      <c r="Q127" s="168" t="s">
        <v>56</v>
      </c>
      <c r="R127" s="168" t="s">
        <v>57</v>
      </c>
      <c r="S127" s="168" t="s">
        <v>58</v>
      </c>
      <c r="T127" s="168" t="s">
        <v>59</v>
      </c>
      <c r="U127" s="169" t="str">
        <f>IF(J127="","Fixed",VLOOKUP(J127,'5.1.2 CPA Formulae'!$B$9:$E$20,2,FALSE))</f>
        <v>Fixed</v>
      </c>
    </row>
    <row r="128" spans="1:21" s="170" customFormat="1" ht="24.95" customHeight="1" x14ac:dyDescent="0.2">
      <c r="A128" s="174" t="s">
        <v>311</v>
      </c>
      <c r="B128" s="186" t="s">
        <v>186</v>
      </c>
      <c r="C128" s="165" t="s">
        <v>180</v>
      </c>
      <c r="D128" s="165">
        <v>1</v>
      </c>
      <c r="E128" s="165">
        <v>36</v>
      </c>
      <c r="F128" s="185"/>
      <c r="G128" s="167">
        <f t="shared" si="61"/>
        <v>0</v>
      </c>
      <c r="H128" s="166">
        <f t="shared" si="62"/>
        <v>0</v>
      </c>
      <c r="I128" s="167">
        <f t="shared" si="63"/>
        <v>0</v>
      </c>
      <c r="J128" s="168"/>
      <c r="K128" s="168" t="s">
        <v>49</v>
      </c>
      <c r="L128" s="168" t="s">
        <v>51</v>
      </c>
      <c r="M128" s="168" t="s">
        <v>52</v>
      </c>
      <c r="N128" s="168" t="s">
        <v>53</v>
      </c>
      <c r="O128" s="168" t="s">
        <v>54</v>
      </c>
      <c r="P128" s="168" t="s">
        <v>55</v>
      </c>
      <c r="Q128" s="168" t="s">
        <v>56</v>
      </c>
      <c r="R128" s="168" t="s">
        <v>57</v>
      </c>
      <c r="S128" s="168" t="s">
        <v>58</v>
      </c>
      <c r="T128" s="168" t="s">
        <v>59</v>
      </c>
      <c r="U128" s="169" t="str">
        <f>IF(J128="","Fixed",VLOOKUP(J128,'5.1.2 CPA Formulae'!$B$9:$E$20,2,FALSE))</f>
        <v>Fixed</v>
      </c>
    </row>
    <row r="129" spans="1:21" s="170" customFormat="1" ht="24.95" customHeight="1" x14ac:dyDescent="0.2">
      <c r="A129" s="174" t="s">
        <v>312</v>
      </c>
      <c r="B129" s="164" t="s">
        <v>187</v>
      </c>
      <c r="C129" s="165" t="s">
        <v>180</v>
      </c>
      <c r="D129" s="165">
        <v>1</v>
      </c>
      <c r="E129" s="165">
        <v>36</v>
      </c>
      <c r="F129" s="185"/>
      <c r="G129" s="167">
        <f t="shared" si="61"/>
        <v>0</v>
      </c>
      <c r="H129" s="166">
        <f t="shared" si="62"/>
        <v>0</v>
      </c>
      <c r="I129" s="167">
        <f t="shared" si="63"/>
        <v>0</v>
      </c>
      <c r="J129" s="168"/>
      <c r="K129" s="168" t="s">
        <v>49</v>
      </c>
      <c r="L129" s="168" t="s">
        <v>51</v>
      </c>
      <c r="M129" s="168" t="s">
        <v>52</v>
      </c>
      <c r="N129" s="168" t="s">
        <v>53</v>
      </c>
      <c r="O129" s="168" t="s">
        <v>54</v>
      </c>
      <c r="P129" s="168" t="s">
        <v>55</v>
      </c>
      <c r="Q129" s="168" t="s">
        <v>56</v>
      </c>
      <c r="R129" s="168" t="s">
        <v>57</v>
      </c>
      <c r="S129" s="168" t="s">
        <v>58</v>
      </c>
      <c r="T129" s="168" t="s">
        <v>59</v>
      </c>
      <c r="U129" s="169" t="str">
        <f>IF(J129="","Fixed",VLOOKUP(J129,'5.1.2 CPA Formulae'!$B$9:$E$20,2,FALSE))</f>
        <v>Fixed</v>
      </c>
    </row>
    <row r="130" spans="1:21" s="170" customFormat="1" ht="24.95" customHeight="1" x14ac:dyDescent="0.2">
      <c r="A130" s="163"/>
      <c r="B130" s="187"/>
      <c r="C130" s="165"/>
      <c r="D130" s="165"/>
      <c r="E130" s="165"/>
      <c r="F130" s="166"/>
      <c r="G130" s="167"/>
      <c r="H130" s="166"/>
      <c r="I130" s="167"/>
      <c r="J130" s="168"/>
      <c r="K130" s="168"/>
      <c r="L130" s="168"/>
      <c r="M130" s="168"/>
      <c r="N130" s="168"/>
      <c r="O130" s="168"/>
      <c r="P130" s="168"/>
      <c r="Q130" s="168"/>
      <c r="R130" s="168"/>
      <c r="S130" s="168"/>
      <c r="T130" s="168"/>
      <c r="U130" s="169"/>
    </row>
    <row r="131" spans="1:21" s="170" customFormat="1" ht="24.95" customHeight="1" thickBot="1" x14ac:dyDescent="0.25">
      <c r="A131" s="177"/>
      <c r="B131" s="178" t="s">
        <v>244</v>
      </c>
      <c r="C131" s="179"/>
      <c r="D131" s="179"/>
      <c r="E131" s="179"/>
      <c r="F131" s="269"/>
      <c r="G131" s="181">
        <f>SUM(G102:G130)</f>
        <v>0</v>
      </c>
      <c r="H131" s="181">
        <f t="shared" ref="H131:I131" si="64">SUM(H102:H130)</f>
        <v>0</v>
      </c>
      <c r="I131" s="181">
        <f t="shared" si="64"/>
        <v>0</v>
      </c>
      <c r="J131" s="182"/>
      <c r="K131" s="182"/>
      <c r="L131" s="182"/>
      <c r="M131" s="182"/>
      <c r="N131" s="182"/>
      <c r="O131" s="182"/>
      <c r="P131" s="182"/>
      <c r="Q131" s="182"/>
      <c r="R131" s="182"/>
      <c r="S131" s="182"/>
      <c r="T131" s="182"/>
      <c r="U131" s="183"/>
    </row>
    <row r="132" spans="1:21" s="170" customFormat="1" ht="31.35" customHeight="1" thickBot="1" x14ac:dyDescent="0.3">
      <c r="A132" s="188"/>
      <c r="B132" s="189" t="s">
        <v>282</v>
      </c>
      <c r="C132" s="190"/>
      <c r="D132" s="190"/>
      <c r="E132" s="190"/>
      <c r="F132" s="191"/>
      <c r="G132" s="191">
        <f>G55+G99+G131</f>
        <v>0</v>
      </c>
      <c r="H132" s="191">
        <f>H55+H99+H131</f>
        <v>0</v>
      </c>
      <c r="I132" s="191">
        <f>I55+I99+I131</f>
        <v>0</v>
      </c>
      <c r="J132" s="192"/>
      <c r="K132" s="193"/>
      <c r="L132" s="193"/>
      <c r="M132" s="193"/>
      <c r="N132" s="193"/>
      <c r="O132" s="193"/>
      <c r="P132" s="193"/>
      <c r="Q132" s="193"/>
      <c r="R132" s="193"/>
      <c r="S132" s="193"/>
      <c r="T132" s="193"/>
      <c r="U132" s="194"/>
    </row>
    <row r="133" spans="1:21" ht="51" x14ac:dyDescent="0.25">
      <c r="I133" s="195" t="s">
        <v>178</v>
      </c>
    </row>
  </sheetData>
  <dataConsolidate/>
  <mergeCells count="23">
    <mergeCell ref="A13:A14"/>
    <mergeCell ref="B13:B14"/>
    <mergeCell ref="C13:C14"/>
    <mergeCell ref="E13:E14"/>
    <mergeCell ref="F13:F14"/>
    <mergeCell ref="U13:U14"/>
    <mergeCell ref="B9:C9"/>
    <mergeCell ref="B10:C10"/>
    <mergeCell ref="F12:G12"/>
    <mergeCell ref="H12:I12"/>
    <mergeCell ref="J12:U12"/>
    <mergeCell ref="G13:G14"/>
    <mergeCell ref="H13:H14"/>
    <mergeCell ref="I13:I14"/>
    <mergeCell ref="J13:J14"/>
    <mergeCell ref="K13:T14"/>
    <mergeCell ref="D95:E95"/>
    <mergeCell ref="D13:D14"/>
    <mergeCell ref="D60:E60"/>
    <mergeCell ref="D67:E67"/>
    <mergeCell ref="D74:E74"/>
    <mergeCell ref="D81:E81"/>
    <mergeCell ref="D88:E88"/>
  </mergeCells>
  <phoneticPr fontId="4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359AD5-8133-4778-A7AE-FF2E645C160D}">
          <x14:formula1>
            <xm:f>'5.1.2 CPA Formulae'!$B$9:$B$20</xm:f>
          </x14:formula1>
          <xm:sqref>J19:J22 J25:J28 J31:J34 J37:J40 J43:J46 J49:J52 J58:J62 J65:J69 J72:J76 J79:J83 J86:J90 J93:J97 J102:J104 J107:J109 J112:J114 J117:J119 J122:J124 J127:J129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87739-DD83-4594-87EB-22669970F00C}">
  <sheetPr>
    <tabColor theme="4" tint="0.59999389629810485"/>
    <pageSetUpPr fitToPage="1"/>
  </sheetPr>
  <dimension ref="A1:BW150"/>
  <sheetViews>
    <sheetView view="pageBreakPreview" zoomScale="80" zoomScaleNormal="90" zoomScaleSheetLayoutView="80" workbookViewId="0">
      <selection activeCell="F3" sqref="F3"/>
    </sheetView>
  </sheetViews>
  <sheetFormatPr defaultColWidth="9.140625" defaultRowHeight="12.75" x14ac:dyDescent="0.25"/>
  <cols>
    <col min="1" max="1" width="20.85546875" style="241" customWidth="1"/>
    <col min="2" max="2" width="17.42578125" style="143" customWidth="1"/>
    <col min="3" max="3" width="40.42578125" style="143" customWidth="1"/>
    <col min="4" max="4" width="23.5703125" style="143" customWidth="1"/>
    <col min="5" max="5" width="23.140625" style="143" customWidth="1"/>
    <col min="6" max="6" width="18.42578125" style="143" customWidth="1"/>
    <col min="7" max="7" width="19.140625" style="143" customWidth="1"/>
    <col min="8" max="8" width="14.85546875" style="143" customWidth="1"/>
    <col min="9" max="9" width="11.42578125" style="143" customWidth="1"/>
    <col min="10" max="10" width="9.42578125" style="143" bestFit="1" customWidth="1"/>
    <col min="11" max="11" width="10.42578125" style="143" bestFit="1" customWidth="1"/>
    <col min="12" max="12" width="10.140625" style="143" bestFit="1" customWidth="1"/>
    <col min="13" max="13" width="10" style="143" bestFit="1" customWidth="1"/>
    <col min="14" max="14" width="10.5703125" style="143" bestFit="1" customWidth="1"/>
    <col min="15" max="16" width="10.42578125" style="143" bestFit="1" customWidth="1"/>
    <col min="17" max="19" width="10.140625" style="143" bestFit="1" customWidth="1"/>
    <col min="20" max="20" width="10.42578125" style="143" bestFit="1" customWidth="1"/>
    <col min="21" max="21" width="10.140625" style="143" bestFit="1" customWidth="1"/>
    <col min="22" max="22" width="10.5703125" style="143" bestFit="1" customWidth="1"/>
    <col min="23" max="23" width="10.140625" style="143" bestFit="1" customWidth="1"/>
    <col min="24" max="24" width="10" style="143" bestFit="1" customWidth="1"/>
    <col min="25" max="25" width="10.42578125" style="143" bestFit="1" customWidth="1"/>
    <col min="26" max="26" width="10.140625" style="143" bestFit="1" customWidth="1"/>
    <col min="27" max="27" width="10" style="143" bestFit="1" customWidth="1"/>
    <col min="28" max="29" width="10.42578125" style="143" bestFit="1" customWidth="1"/>
    <col min="30" max="30" width="10.5703125" style="143" bestFit="1" customWidth="1"/>
    <col min="31" max="31" width="10.42578125" style="143" bestFit="1" customWidth="1"/>
    <col min="32" max="32" width="10.5703125" style="143" bestFit="1" customWidth="1"/>
    <col min="33" max="33" width="9.85546875" style="143" bestFit="1" customWidth="1"/>
    <col min="34" max="34" width="9.42578125" style="143" bestFit="1" customWidth="1"/>
    <col min="35" max="35" width="10.42578125" style="143" bestFit="1" customWidth="1"/>
    <col min="36" max="36" width="10.140625" style="143" bestFit="1" customWidth="1"/>
    <col min="37" max="37" width="10" style="143" bestFit="1" customWidth="1"/>
    <col min="38" max="38" width="10.42578125" style="143" bestFit="1" customWidth="1"/>
    <col min="39" max="39" width="10.140625" style="143" bestFit="1" customWidth="1"/>
    <col min="40" max="40" width="9.85546875" style="143" bestFit="1" customWidth="1"/>
    <col min="41" max="41" width="10.140625" style="143" bestFit="1" customWidth="1"/>
    <col min="42" max="42" width="10.42578125" style="143" bestFit="1" customWidth="1"/>
    <col min="43" max="43" width="10.140625" style="143" bestFit="1" customWidth="1"/>
    <col min="44" max="44" width="10.5703125" style="143" bestFit="1" customWidth="1"/>
    <col min="45" max="45" width="9.85546875" style="143" bestFit="1" customWidth="1"/>
    <col min="46" max="46" width="9.42578125" style="143" bestFit="1" customWidth="1"/>
    <col min="47" max="47" width="10.42578125" style="143" bestFit="1" customWidth="1"/>
    <col min="48" max="48" width="10.140625" style="143" bestFit="1" customWidth="1"/>
    <col min="49" max="49" width="10" style="143" bestFit="1" customWidth="1"/>
    <col min="50" max="50" width="10.42578125" style="143" bestFit="1" customWidth="1"/>
    <col min="51" max="51" width="10.140625" style="143" bestFit="1" customWidth="1"/>
    <col min="52" max="52" width="9.85546875" style="143" bestFit="1" customWidth="1"/>
    <col min="53" max="53" width="10.140625" style="143" bestFit="1" customWidth="1"/>
    <col min="54" max="54" width="10.42578125" style="143" bestFit="1" customWidth="1"/>
    <col min="55" max="55" width="10.140625" style="143" bestFit="1" customWidth="1"/>
    <col min="56" max="56" width="10.5703125" style="143" bestFit="1" customWidth="1"/>
    <col min="57" max="57" width="9.85546875" style="143" bestFit="1" customWidth="1"/>
    <col min="58" max="58" width="9.42578125" style="143" bestFit="1" customWidth="1"/>
    <col min="59" max="59" width="10.42578125" style="143" bestFit="1" customWidth="1"/>
    <col min="60" max="60" width="10.140625" style="143" bestFit="1" customWidth="1"/>
    <col min="61" max="61" width="10" style="143" bestFit="1" customWidth="1"/>
    <col min="62" max="62" width="10.42578125" style="143" bestFit="1" customWidth="1"/>
    <col min="63" max="63" width="10.140625" style="143" bestFit="1" customWidth="1"/>
    <col min="64" max="64" width="9.85546875" style="143" bestFit="1" customWidth="1"/>
    <col min="65" max="16384" width="9.140625" style="143"/>
  </cols>
  <sheetData>
    <row r="1" spans="1:17" s="136" customFormat="1" ht="15.75" x14ac:dyDescent="0.2">
      <c r="A1" s="340" t="s">
        <v>0</v>
      </c>
      <c r="B1" s="341"/>
      <c r="C1" s="348" t="s">
        <v>313</v>
      </c>
      <c r="D1" s="196"/>
      <c r="G1" s="197"/>
      <c r="I1" s="197"/>
      <c r="J1" s="198"/>
      <c r="K1" s="199"/>
      <c r="L1" s="200"/>
      <c r="N1" s="201"/>
      <c r="O1" s="200"/>
      <c r="P1" s="202"/>
    </row>
    <row r="2" spans="1:17" s="136" customFormat="1" ht="63.6" customHeight="1" x14ac:dyDescent="0.25">
      <c r="A2" s="340" t="s">
        <v>1</v>
      </c>
      <c r="B2" s="341"/>
      <c r="C2" s="52" t="s">
        <v>193</v>
      </c>
      <c r="G2" s="197"/>
      <c r="H2" s="203"/>
      <c r="I2" s="204"/>
      <c r="J2" s="15"/>
      <c r="K2" s="199"/>
      <c r="L2" s="200"/>
      <c r="N2" s="201"/>
      <c r="O2" s="200"/>
      <c r="P2" s="202"/>
    </row>
    <row r="3" spans="1:17" s="136" customFormat="1" ht="144" x14ac:dyDescent="0.25">
      <c r="A3" s="340" t="s">
        <v>2</v>
      </c>
      <c r="B3" s="341"/>
      <c r="C3" s="52" t="s">
        <v>203</v>
      </c>
      <c r="G3" s="197"/>
      <c r="H3" s="203"/>
      <c r="I3" s="204"/>
      <c r="J3" s="15"/>
      <c r="K3" s="199"/>
      <c r="L3" s="200"/>
      <c r="N3" s="201"/>
      <c r="O3" s="200"/>
      <c r="P3" s="202"/>
    </row>
    <row r="4" spans="1:17" s="136" customFormat="1" ht="15.75" x14ac:dyDescent="0.25">
      <c r="A4" s="340" t="s">
        <v>34</v>
      </c>
      <c r="B4" s="341"/>
      <c r="C4" s="132" t="str">
        <f>'[1]Read Me'!C4</f>
        <v>Main Offer Only</v>
      </c>
      <c r="G4" s="197"/>
      <c r="H4" s="203"/>
      <c r="I4" s="204"/>
      <c r="J4" s="15"/>
      <c r="K4" s="199"/>
      <c r="L4" s="200"/>
      <c r="N4" s="201"/>
      <c r="O4" s="200"/>
      <c r="P4" s="202"/>
    </row>
    <row r="5" spans="1:17" ht="15.75" x14ac:dyDescent="0.25">
      <c r="A5" s="205"/>
      <c r="B5" s="136"/>
      <c r="C5" s="206"/>
      <c r="N5" s="207"/>
      <c r="O5" s="207"/>
      <c r="P5" s="208"/>
      <c r="Q5" s="207"/>
    </row>
    <row r="6" spans="1:17" ht="48" customHeight="1" x14ac:dyDescent="0.25">
      <c r="A6" s="342" t="s">
        <v>42</v>
      </c>
      <c r="B6" s="342"/>
      <c r="C6" s="342"/>
      <c r="D6" s="342"/>
      <c r="E6" s="342"/>
      <c r="N6" s="207"/>
      <c r="O6" s="207"/>
      <c r="P6" s="207"/>
      <c r="Q6" s="208"/>
    </row>
    <row r="7" spans="1:17" ht="13.5" thickBot="1" x14ac:dyDescent="0.3">
      <c r="A7" s="209"/>
    </row>
    <row r="8" spans="1:17" ht="16.5" thickBot="1" x14ac:dyDescent="0.3">
      <c r="A8" s="210" t="s">
        <v>43</v>
      </c>
      <c r="B8" s="211" t="s">
        <v>44</v>
      </c>
      <c r="C8" s="212" t="s">
        <v>45</v>
      </c>
      <c r="D8" s="212"/>
      <c r="E8" s="213"/>
    </row>
    <row r="9" spans="1:17" ht="30.75" customHeight="1" thickBot="1" x14ac:dyDescent="0.3">
      <c r="A9" s="214">
        <v>1</v>
      </c>
      <c r="B9" s="215" t="s">
        <v>46</v>
      </c>
      <c r="C9" s="343" t="s">
        <v>47</v>
      </c>
      <c r="D9" s="343"/>
      <c r="E9" s="216"/>
      <c r="F9" s="327" t="s">
        <v>48</v>
      </c>
      <c r="G9" s="328"/>
      <c r="H9" s="329"/>
    </row>
    <row r="10" spans="1:17" ht="30.75" customHeight="1" thickBot="1" x14ac:dyDescent="0.3">
      <c r="A10" s="217">
        <v>2</v>
      </c>
      <c r="B10" s="218" t="s">
        <v>86</v>
      </c>
      <c r="C10" s="330" t="s">
        <v>283</v>
      </c>
      <c r="D10" s="318"/>
      <c r="E10" s="319"/>
      <c r="F10" s="331" t="s">
        <v>50</v>
      </c>
      <c r="G10" s="332"/>
      <c r="H10" s="333"/>
    </row>
    <row r="11" spans="1:17" ht="14.25" x14ac:dyDescent="0.25">
      <c r="A11" s="214">
        <v>3</v>
      </c>
      <c r="B11" s="219" t="s">
        <v>49</v>
      </c>
      <c r="C11" s="330" t="str">
        <f>B42</f>
        <v>Tenderer's description of Formula A</v>
      </c>
      <c r="D11" s="318"/>
      <c r="E11" s="319"/>
      <c r="F11" s="334"/>
      <c r="G11" s="335"/>
      <c r="H11" s="336"/>
    </row>
    <row r="12" spans="1:17" ht="15" thickBot="1" x14ac:dyDescent="0.3">
      <c r="A12" s="217">
        <v>4</v>
      </c>
      <c r="B12" s="219" t="s">
        <v>51</v>
      </c>
      <c r="C12" s="330" t="str">
        <f>B53</f>
        <v>Tenderer's description of Formula B</v>
      </c>
      <c r="D12" s="318"/>
      <c r="E12" s="319"/>
      <c r="F12" s="334"/>
      <c r="G12" s="335"/>
      <c r="H12" s="336"/>
    </row>
    <row r="13" spans="1:17" ht="14.25" x14ac:dyDescent="0.25">
      <c r="A13" s="214">
        <v>5</v>
      </c>
      <c r="B13" s="219" t="s">
        <v>52</v>
      </c>
      <c r="C13" s="318" t="str">
        <f>B64</f>
        <v>Tenderer's description of Formula C</v>
      </c>
      <c r="D13" s="318"/>
      <c r="E13" s="319"/>
      <c r="F13" s="334"/>
      <c r="G13" s="335"/>
      <c r="H13" s="336"/>
    </row>
    <row r="14" spans="1:17" ht="15" thickBot="1" x14ac:dyDescent="0.3">
      <c r="A14" s="217">
        <v>6</v>
      </c>
      <c r="B14" s="219" t="s">
        <v>53</v>
      </c>
      <c r="C14" s="318" t="str">
        <f>B75</f>
        <v>Tenderer's description of Formula D</v>
      </c>
      <c r="D14" s="318"/>
      <c r="E14" s="319"/>
      <c r="F14" s="334"/>
      <c r="G14" s="335"/>
      <c r="H14" s="336"/>
    </row>
    <row r="15" spans="1:17" ht="14.25" x14ac:dyDescent="0.25">
      <c r="A15" s="214">
        <v>7</v>
      </c>
      <c r="B15" s="219" t="s">
        <v>54</v>
      </c>
      <c r="C15" s="318" t="str">
        <f>B86</f>
        <v>Tenderer's description of Formula E</v>
      </c>
      <c r="D15" s="318"/>
      <c r="E15" s="319"/>
      <c r="F15" s="334"/>
      <c r="G15" s="335"/>
      <c r="H15" s="336"/>
    </row>
    <row r="16" spans="1:17" ht="15" thickBot="1" x14ac:dyDescent="0.3">
      <c r="A16" s="217">
        <v>8</v>
      </c>
      <c r="B16" s="219" t="s">
        <v>55</v>
      </c>
      <c r="C16" s="318" t="str">
        <f>B97</f>
        <v>Tenderer's description of Formula F</v>
      </c>
      <c r="D16" s="318"/>
      <c r="E16" s="319"/>
      <c r="F16" s="334"/>
      <c r="G16" s="335"/>
      <c r="H16" s="336"/>
    </row>
    <row r="17" spans="1:9" ht="14.25" x14ac:dyDescent="0.25">
      <c r="A17" s="214">
        <v>9</v>
      </c>
      <c r="B17" s="219" t="s">
        <v>56</v>
      </c>
      <c r="C17" s="318" t="str">
        <f>B108</f>
        <v>Tenderer's description of Formula G</v>
      </c>
      <c r="D17" s="318"/>
      <c r="E17" s="319"/>
      <c r="F17" s="334"/>
      <c r="G17" s="335"/>
      <c r="H17" s="336"/>
    </row>
    <row r="18" spans="1:9" ht="15" thickBot="1" x14ac:dyDescent="0.3">
      <c r="A18" s="217">
        <v>10</v>
      </c>
      <c r="B18" s="219" t="s">
        <v>57</v>
      </c>
      <c r="C18" s="318" t="str">
        <f>B119</f>
        <v>Tenderer's description of Formula H</v>
      </c>
      <c r="D18" s="318"/>
      <c r="E18" s="319"/>
      <c r="F18" s="334"/>
      <c r="G18" s="335"/>
      <c r="H18" s="336"/>
    </row>
    <row r="19" spans="1:9" ht="14.25" x14ac:dyDescent="0.25">
      <c r="A19" s="214">
        <v>11</v>
      </c>
      <c r="B19" s="219" t="s">
        <v>58</v>
      </c>
      <c r="C19" s="318" t="str">
        <f>B130</f>
        <v>Tenderer's description of Formula I</v>
      </c>
      <c r="D19" s="318"/>
      <c r="E19" s="319"/>
      <c r="F19" s="334"/>
      <c r="G19" s="335"/>
      <c r="H19" s="336"/>
    </row>
    <row r="20" spans="1:9" ht="15" thickBot="1" x14ac:dyDescent="0.3">
      <c r="A20" s="217">
        <v>12</v>
      </c>
      <c r="B20" s="220" t="s">
        <v>59</v>
      </c>
      <c r="C20" s="320" t="str">
        <f>B141</f>
        <v>Tenderer's description of Formula J</v>
      </c>
      <c r="D20" s="320"/>
      <c r="E20" s="321"/>
      <c r="F20" s="337"/>
      <c r="G20" s="338"/>
      <c r="H20" s="339"/>
    </row>
    <row r="21" spans="1:9" x14ac:dyDescent="0.25">
      <c r="A21" s="209"/>
      <c r="B21" s="221"/>
      <c r="C21" s="221"/>
      <c r="D21" s="221"/>
    </row>
    <row r="22" spans="1:9" ht="54" x14ac:dyDescent="0.25">
      <c r="A22" s="222" t="s">
        <v>60</v>
      </c>
      <c r="B22" s="223"/>
      <c r="C22" s="221"/>
      <c r="D22" s="221"/>
    </row>
    <row r="23" spans="1:9" ht="36.75" customHeight="1" x14ac:dyDescent="0.25">
      <c r="A23" s="224">
        <v>1</v>
      </c>
      <c r="B23" s="322" t="s">
        <v>61</v>
      </c>
      <c r="C23" s="323"/>
      <c r="D23" s="323"/>
      <c r="E23" s="323"/>
      <c r="F23" s="323"/>
      <c r="G23" s="324"/>
    </row>
    <row r="24" spans="1:9" ht="15" x14ac:dyDescent="0.25">
      <c r="A24" s="224">
        <v>2</v>
      </c>
      <c r="B24" s="325" t="s">
        <v>62</v>
      </c>
      <c r="C24" s="326"/>
      <c r="D24" s="326"/>
      <c r="E24" s="326"/>
      <c r="F24" s="326"/>
      <c r="G24" s="326"/>
    </row>
    <row r="25" spans="1:9" ht="15" x14ac:dyDescent="0.25">
      <c r="A25" s="225"/>
      <c r="B25" s="226"/>
      <c r="C25" s="221"/>
      <c r="D25" s="221"/>
    </row>
    <row r="26" spans="1:9" ht="18" customHeight="1" x14ac:dyDescent="0.25">
      <c r="A26" s="227" t="s">
        <v>63</v>
      </c>
      <c r="B26" s="228"/>
      <c r="C26" s="228"/>
    </row>
    <row r="27" spans="1:9" s="136" customFormat="1" ht="15" customHeight="1" x14ac:dyDescent="0.25">
      <c r="A27" s="229">
        <v>1</v>
      </c>
      <c r="B27" s="315" t="s">
        <v>64</v>
      </c>
      <c r="C27" s="315"/>
      <c r="D27" s="315"/>
      <c r="E27" s="315"/>
      <c r="F27" s="315"/>
      <c r="G27" s="315"/>
    </row>
    <row r="28" spans="1:9" s="136" customFormat="1" ht="48" customHeight="1" x14ac:dyDescent="0.25">
      <c r="A28" s="229">
        <v>2</v>
      </c>
      <c r="B28" s="315" t="s">
        <v>65</v>
      </c>
      <c r="C28" s="315"/>
      <c r="D28" s="315"/>
      <c r="E28" s="315"/>
      <c r="F28" s="315"/>
      <c r="G28" s="315"/>
      <c r="H28" s="230"/>
      <c r="I28" s="230"/>
    </row>
    <row r="29" spans="1:9" s="136" customFormat="1" ht="81.95" customHeight="1" x14ac:dyDescent="0.2">
      <c r="A29" s="231">
        <v>3</v>
      </c>
      <c r="B29" s="316" t="s">
        <v>66</v>
      </c>
      <c r="C29" s="316"/>
      <c r="D29" s="316"/>
      <c r="E29" s="316"/>
      <c r="F29" s="316"/>
      <c r="G29" s="316"/>
    </row>
    <row r="30" spans="1:9" s="136" customFormat="1" ht="80.25" customHeight="1" x14ac:dyDescent="0.25">
      <c r="A30" s="231">
        <v>4</v>
      </c>
      <c r="B30" s="315" t="s">
        <v>67</v>
      </c>
      <c r="C30" s="315"/>
      <c r="D30" s="315"/>
      <c r="E30" s="315"/>
      <c r="F30" s="315"/>
      <c r="G30" s="315"/>
      <c r="H30" s="137"/>
    </row>
    <row r="31" spans="1:9" s="136" customFormat="1" ht="51" customHeight="1" x14ac:dyDescent="0.25">
      <c r="A31" s="231">
        <v>5</v>
      </c>
      <c r="B31" s="317" t="s">
        <v>284</v>
      </c>
      <c r="C31" s="317"/>
      <c r="D31" s="317"/>
      <c r="E31" s="317"/>
      <c r="F31" s="317"/>
      <c r="G31" s="317"/>
    </row>
    <row r="32" spans="1:9" s="136" customFormat="1" ht="51" customHeight="1" x14ac:dyDescent="0.25">
      <c r="A32" s="231">
        <v>6</v>
      </c>
      <c r="B32" s="315" t="s">
        <v>68</v>
      </c>
      <c r="C32" s="315"/>
      <c r="D32" s="315"/>
      <c r="E32" s="315"/>
      <c r="F32" s="315"/>
      <c r="G32" s="315"/>
    </row>
    <row r="33" spans="1:75" ht="64.5" customHeight="1" x14ac:dyDescent="0.25">
      <c r="A33" s="227" t="s">
        <v>69</v>
      </c>
      <c r="B33" s="232"/>
      <c r="C33" s="228"/>
    </row>
    <row r="34" spans="1:75" s="234" customFormat="1" ht="63" customHeight="1" x14ac:dyDescent="0.2">
      <c r="A34" s="229">
        <v>1</v>
      </c>
      <c r="B34" s="312" t="s">
        <v>70</v>
      </c>
      <c r="C34" s="312"/>
      <c r="D34" s="312"/>
      <c r="E34" s="312"/>
      <c r="F34" s="312"/>
      <c r="G34" s="312"/>
      <c r="H34" s="233"/>
      <c r="I34" s="233"/>
      <c r="J34" s="233"/>
      <c r="K34" s="233"/>
      <c r="L34" s="233"/>
    </row>
    <row r="35" spans="1:75" s="234" customFormat="1" ht="51.75" customHeight="1" x14ac:dyDescent="0.2">
      <c r="A35" s="229">
        <v>2</v>
      </c>
      <c r="B35" s="312" t="s">
        <v>71</v>
      </c>
      <c r="C35" s="312"/>
      <c r="D35" s="312"/>
      <c r="E35" s="312"/>
      <c r="F35" s="312"/>
      <c r="G35" s="312"/>
      <c r="H35" s="233"/>
      <c r="I35" s="233"/>
      <c r="J35" s="233"/>
      <c r="K35" s="233"/>
      <c r="L35" s="233"/>
    </row>
    <row r="36" spans="1:75" s="234" customFormat="1" ht="66" customHeight="1" x14ac:dyDescent="0.2">
      <c r="A36" s="235">
        <v>3</v>
      </c>
      <c r="B36" s="313" t="s">
        <v>72</v>
      </c>
      <c r="C36" s="313"/>
      <c r="D36" s="313"/>
      <c r="E36" s="313"/>
      <c r="F36" s="313"/>
      <c r="G36" s="313"/>
      <c r="H36" s="233"/>
      <c r="I36" s="233"/>
      <c r="J36" s="233"/>
      <c r="K36" s="233"/>
      <c r="L36" s="233"/>
    </row>
    <row r="37" spans="1:75" s="234" customFormat="1" ht="87.75" customHeight="1" x14ac:dyDescent="0.2">
      <c r="A37" s="229">
        <v>4</v>
      </c>
      <c r="B37" s="312" t="s">
        <v>73</v>
      </c>
      <c r="C37" s="312"/>
      <c r="D37" s="312"/>
      <c r="E37" s="312"/>
      <c r="F37" s="312"/>
      <c r="G37" s="312"/>
      <c r="H37" s="233"/>
      <c r="I37" s="233"/>
      <c r="J37" s="233"/>
      <c r="K37" s="233"/>
      <c r="L37" s="233"/>
      <c r="M37" s="234" t="s">
        <v>33</v>
      </c>
    </row>
    <row r="38" spans="1:75" s="234" customFormat="1" ht="42" customHeight="1" x14ac:dyDescent="0.2">
      <c r="A38" s="236">
        <v>5</v>
      </c>
      <c r="B38" s="314" t="s">
        <v>74</v>
      </c>
      <c r="C38" s="314"/>
      <c r="D38" s="314"/>
      <c r="E38" s="314"/>
      <c r="F38" s="314"/>
      <c r="G38" s="314"/>
      <c r="H38" s="233"/>
      <c r="I38" s="233"/>
      <c r="J38" s="233"/>
      <c r="K38" s="233"/>
      <c r="L38" s="233"/>
    </row>
    <row r="39" spans="1:75" s="234" customFormat="1" ht="14.25" x14ac:dyDescent="0.25">
      <c r="A39" s="237" t="s">
        <v>33</v>
      </c>
      <c r="B39" s="238" t="s">
        <v>33</v>
      </c>
      <c r="C39" s="239"/>
      <c r="D39" s="240"/>
      <c r="E39" s="240"/>
      <c r="F39" s="240"/>
      <c r="G39" s="240"/>
    </row>
    <row r="40" spans="1:75" ht="14.25" x14ac:dyDescent="0.25">
      <c r="C40" s="228"/>
      <c r="D40" s="228"/>
      <c r="E40" s="228"/>
      <c r="F40" s="228"/>
      <c r="G40" s="228"/>
    </row>
    <row r="41" spans="1:75" x14ac:dyDescent="0.25">
      <c r="A41" s="242"/>
    </row>
    <row r="42" spans="1:75" ht="34.35" customHeight="1" x14ac:dyDescent="0.25">
      <c r="A42" s="243" t="s">
        <v>75</v>
      </c>
      <c r="B42" s="310" t="s">
        <v>76</v>
      </c>
      <c r="C42" s="311"/>
      <c r="D42" s="311"/>
      <c r="E42" s="311"/>
      <c r="F42" s="311"/>
      <c r="G42" s="311"/>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5"/>
    </row>
    <row r="43" spans="1:75" ht="81" customHeight="1" x14ac:dyDescent="0.25">
      <c r="A43" s="246" t="s">
        <v>77</v>
      </c>
      <c r="B43" s="247" t="s">
        <v>78</v>
      </c>
      <c r="C43" s="246" t="s">
        <v>79</v>
      </c>
      <c r="D43" s="246" t="s">
        <v>80</v>
      </c>
      <c r="E43" s="247" t="s">
        <v>81</v>
      </c>
      <c r="F43" s="247" t="s">
        <v>82</v>
      </c>
      <c r="G43" s="246" t="s">
        <v>83</v>
      </c>
      <c r="H43" s="248" t="s">
        <v>84</v>
      </c>
      <c r="I43" s="249" t="s">
        <v>85</v>
      </c>
      <c r="J43" s="249" t="s">
        <v>85</v>
      </c>
      <c r="K43" s="249" t="s">
        <v>85</v>
      </c>
      <c r="L43" s="249" t="s">
        <v>85</v>
      </c>
      <c r="M43" s="249" t="s">
        <v>85</v>
      </c>
      <c r="N43" s="249" t="s">
        <v>85</v>
      </c>
      <c r="O43" s="249" t="s">
        <v>85</v>
      </c>
      <c r="P43" s="249" t="s">
        <v>85</v>
      </c>
      <c r="Q43" s="249" t="s">
        <v>85</v>
      </c>
      <c r="R43" s="249" t="s">
        <v>85</v>
      </c>
      <c r="S43" s="249" t="s">
        <v>85</v>
      </c>
      <c r="T43" s="249" t="s">
        <v>85</v>
      </c>
      <c r="U43" s="249" t="s">
        <v>85</v>
      </c>
      <c r="V43" s="249" t="s">
        <v>85</v>
      </c>
      <c r="W43" s="249" t="s">
        <v>85</v>
      </c>
      <c r="X43" s="249" t="s">
        <v>85</v>
      </c>
      <c r="Y43" s="249" t="s">
        <v>85</v>
      </c>
      <c r="Z43" s="249" t="s">
        <v>85</v>
      </c>
      <c r="AA43" s="249" t="s">
        <v>85</v>
      </c>
      <c r="AB43" s="249" t="s">
        <v>85</v>
      </c>
      <c r="AC43" s="249" t="s">
        <v>85</v>
      </c>
      <c r="AD43" s="249" t="s">
        <v>85</v>
      </c>
      <c r="AE43" s="249" t="s">
        <v>85</v>
      </c>
      <c r="AF43" s="249" t="s">
        <v>85</v>
      </c>
      <c r="AG43" s="249" t="s">
        <v>85</v>
      </c>
      <c r="AH43" s="249" t="s">
        <v>85</v>
      </c>
      <c r="AI43" s="249" t="s">
        <v>85</v>
      </c>
      <c r="AJ43" s="249" t="s">
        <v>85</v>
      </c>
      <c r="AK43" s="249" t="s">
        <v>85</v>
      </c>
      <c r="AL43" s="249" t="s">
        <v>85</v>
      </c>
      <c r="AM43" s="249" t="s">
        <v>85</v>
      </c>
      <c r="AN43" s="249" t="s">
        <v>85</v>
      </c>
      <c r="AO43" s="249" t="s">
        <v>85</v>
      </c>
      <c r="AP43" s="249" t="s">
        <v>85</v>
      </c>
      <c r="AQ43" s="249" t="s">
        <v>85</v>
      </c>
      <c r="AR43" s="249" t="s">
        <v>85</v>
      </c>
      <c r="AS43" s="249" t="s">
        <v>85</v>
      </c>
      <c r="AT43" s="249" t="s">
        <v>85</v>
      </c>
      <c r="AU43" s="249" t="s">
        <v>85</v>
      </c>
      <c r="AV43" s="249" t="s">
        <v>85</v>
      </c>
      <c r="AW43" s="249" t="s">
        <v>85</v>
      </c>
      <c r="AX43" s="249" t="s">
        <v>85</v>
      </c>
      <c r="AY43" s="249" t="s">
        <v>85</v>
      </c>
      <c r="AZ43" s="249" t="s">
        <v>85</v>
      </c>
      <c r="BA43" s="249" t="s">
        <v>85</v>
      </c>
      <c r="BB43" s="249" t="s">
        <v>85</v>
      </c>
      <c r="BC43" s="249" t="s">
        <v>85</v>
      </c>
      <c r="BD43" s="249" t="s">
        <v>85</v>
      </c>
      <c r="BE43" s="249" t="s">
        <v>85</v>
      </c>
      <c r="BF43" s="249" t="s">
        <v>85</v>
      </c>
      <c r="BG43" s="249" t="s">
        <v>85</v>
      </c>
      <c r="BH43" s="249" t="s">
        <v>85</v>
      </c>
      <c r="BI43" s="249" t="s">
        <v>85</v>
      </c>
      <c r="BJ43" s="249" t="s">
        <v>85</v>
      </c>
      <c r="BK43" s="249" t="s">
        <v>85</v>
      </c>
      <c r="BL43" s="249" t="s">
        <v>85</v>
      </c>
      <c r="BM43" s="249" t="s">
        <v>85</v>
      </c>
      <c r="BN43" s="249" t="s">
        <v>85</v>
      </c>
      <c r="BO43" s="249" t="s">
        <v>85</v>
      </c>
    </row>
    <row r="44" spans="1:75" x14ac:dyDescent="0.25">
      <c r="A44" s="250" t="s">
        <v>86</v>
      </c>
      <c r="B44" s="78"/>
      <c r="C44" s="251"/>
      <c r="D44" s="251"/>
      <c r="E44" s="252"/>
      <c r="F44" s="253"/>
      <c r="G44" s="254"/>
      <c r="H44" s="255"/>
      <c r="I44" s="256"/>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8"/>
      <c r="BQ44" s="258"/>
      <c r="BR44" s="258"/>
      <c r="BS44" s="258"/>
      <c r="BT44" s="258"/>
      <c r="BU44" s="258"/>
      <c r="BV44" s="258"/>
      <c r="BW44" s="258"/>
    </row>
    <row r="45" spans="1:75" x14ac:dyDescent="0.25">
      <c r="A45" s="250" t="s">
        <v>87</v>
      </c>
      <c r="B45" s="79"/>
      <c r="C45" s="257"/>
      <c r="D45" s="251"/>
      <c r="E45" s="252"/>
      <c r="F45" s="253"/>
      <c r="G45" s="254"/>
      <c r="H45" s="255"/>
      <c r="I45" s="256"/>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8"/>
      <c r="BQ45" s="258"/>
      <c r="BR45" s="258"/>
      <c r="BS45" s="258"/>
      <c r="BT45" s="258"/>
      <c r="BU45" s="258"/>
      <c r="BV45" s="258"/>
      <c r="BW45" s="258"/>
    </row>
    <row r="46" spans="1:75" x14ac:dyDescent="0.25">
      <c r="A46" s="250" t="s">
        <v>88</v>
      </c>
      <c r="B46" s="79"/>
      <c r="C46" s="257"/>
      <c r="D46" s="251"/>
      <c r="E46" s="252"/>
      <c r="F46" s="253"/>
      <c r="G46" s="254"/>
      <c r="H46" s="255"/>
      <c r="I46" s="256"/>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8"/>
      <c r="BQ46" s="258"/>
      <c r="BR46" s="258"/>
      <c r="BS46" s="258"/>
      <c r="BT46" s="258"/>
      <c r="BU46" s="258"/>
      <c r="BV46" s="258"/>
      <c r="BW46" s="258"/>
    </row>
    <row r="47" spans="1:75" x14ac:dyDescent="0.25">
      <c r="A47" s="250" t="s">
        <v>89</v>
      </c>
      <c r="B47" s="79" t="s">
        <v>33</v>
      </c>
      <c r="C47" s="257"/>
      <c r="D47" s="257"/>
      <c r="E47" s="257"/>
      <c r="F47" s="259"/>
      <c r="G47" s="259"/>
      <c r="H47" s="257"/>
      <c r="I47" s="256"/>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8"/>
      <c r="BQ47" s="258"/>
      <c r="BR47" s="258"/>
      <c r="BS47" s="258"/>
      <c r="BT47" s="258"/>
      <c r="BU47" s="258"/>
      <c r="BV47" s="258"/>
      <c r="BW47" s="258"/>
    </row>
    <row r="48" spans="1:75" x14ac:dyDescent="0.25">
      <c r="A48" s="250" t="s">
        <v>90</v>
      </c>
      <c r="B48" s="79"/>
      <c r="C48" s="257"/>
      <c r="D48" s="257"/>
      <c r="E48" s="257"/>
      <c r="F48" s="259"/>
      <c r="G48" s="259"/>
      <c r="H48" s="257"/>
      <c r="I48" s="256"/>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8"/>
      <c r="BQ48" s="258"/>
      <c r="BR48" s="258"/>
      <c r="BS48" s="258"/>
      <c r="BT48" s="258"/>
      <c r="BU48" s="258"/>
      <c r="BV48" s="258"/>
      <c r="BW48" s="258"/>
    </row>
    <row r="49" spans="1:67" x14ac:dyDescent="0.25">
      <c r="A49" s="250" t="s">
        <v>91</v>
      </c>
      <c r="B49" s="80">
        <v>0.15</v>
      </c>
      <c r="C49" s="260" t="s">
        <v>92</v>
      </c>
      <c r="D49" s="261"/>
      <c r="E49" s="262"/>
    </row>
    <row r="50" spans="1:67" x14ac:dyDescent="0.25">
      <c r="A50" s="263"/>
      <c r="B50" s="80">
        <f>SUM(B44:B49)</f>
        <v>0.15</v>
      </c>
      <c r="C50" s="264" t="s">
        <v>93</v>
      </c>
      <c r="D50" s="265" t="s">
        <v>94</v>
      </c>
      <c r="E50" s="265"/>
      <c r="F50" s="265"/>
      <c r="G50" s="265"/>
    </row>
    <row r="51" spans="1:67" x14ac:dyDescent="0.25">
      <c r="A51" s="144"/>
    </row>
    <row r="52" spans="1:67" x14ac:dyDescent="0.25">
      <c r="A52" s="242"/>
    </row>
    <row r="53" spans="1:67" ht="42.6" customHeight="1" x14ac:dyDescent="0.25">
      <c r="A53" s="243" t="s">
        <v>95</v>
      </c>
      <c r="B53" s="310" t="s">
        <v>96</v>
      </c>
      <c r="C53" s="311"/>
      <c r="D53" s="311"/>
      <c r="E53" s="311"/>
      <c r="F53" s="311"/>
      <c r="G53" s="311"/>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5"/>
    </row>
    <row r="54" spans="1:67" ht="78.75" customHeight="1" x14ac:dyDescent="0.25">
      <c r="A54" s="246" t="s">
        <v>77</v>
      </c>
      <c r="B54" s="247" t="s">
        <v>78</v>
      </c>
      <c r="C54" s="246" t="s">
        <v>79</v>
      </c>
      <c r="D54" s="246" t="s">
        <v>80</v>
      </c>
      <c r="E54" s="247" t="s">
        <v>81</v>
      </c>
      <c r="F54" s="247" t="s">
        <v>82</v>
      </c>
      <c r="G54" s="246" t="s">
        <v>83</v>
      </c>
      <c r="H54" s="248" t="s">
        <v>97</v>
      </c>
      <c r="I54" s="249" t="s">
        <v>85</v>
      </c>
      <c r="J54" s="249" t="s">
        <v>85</v>
      </c>
      <c r="K54" s="249" t="s">
        <v>85</v>
      </c>
      <c r="L54" s="249" t="s">
        <v>85</v>
      </c>
      <c r="M54" s="249" t="s">
        <v>85</v>
      </c>
      <c r="N54" s="249" t="s">
        <v>85</v>
      </c>
      <c r="O54" s="249" t="s">
        <v>85</v>
      </c>
      <c r="P54" s="249" t="s">
        <v>85</v>
      </c>
      <c r="Q54" s="249" t="s">
        <v>85</v>
      </c>
      <c r="R54" s="249" t="s">
        <v>85</v>
      </c>
      <c r="S54" s="249" t="s">
        <v>85</v>
      </c>
      <c r="T54" s="249" t="s">
        <v>85</v>
      </c>
      <c r="U54" s="249" t="s">
        <v>85</v>
      </c>
      <c r="V54" s="249" t="s">
        <v>85</v>
      </c>
      <c r="W54" s="249" t="s">
        <v>85</v>
      </c>
      <c r="X54" s="249" t="s">
        <v>85</v>
      </c>
      <c r="Y54" s="249" t="s">
        <v>85</v>
      </c>
      <c r="Z54" s="249" t="s">
        <v>85</v>
      </c>
      <c r="AA54" s="249" t="s">
        <v>85</v>
      </c>
      <c r="AB54" s="249" t="s">
        <v>85</v>
      </c>
      <c r="AC54" s="249" t="s">
        <v>85</v>
      </c>
      <c r="AD54" s="249" t="s">
        <v>85</v>
      </c>
      <c r="AE54" s="249" t="s">
        <v>85</v>
      </c>
      <c r="AF54" s="249" t="s">
        <v>85</v>
      </c>
      <c r="AG54" s="249" t="s">
        <v>85</v>
      </c>
      <c r="AH54" s="249" t="s">
        <v>85</v>
      </c>
      <c r="AI54" s="249" t="s">
        <v>85</v>
      </c>
      <c r="AJ54" s="249" t="s">
        <v>85</v>
      </c>
      <c r="AK54" s="249" t="s">
        <v>85</v>
      </c>
      <c r="AL54" s="249" t="s">
        <v>85</v>
      </c>
      <c r="AM54" s="249" t="s">
        <v>85</v>
      </c>
      <c r="AN54" s="249" t="s">
        <v>85</v>
      </c>
      <c r="AO54" s="249" t="s">
        <v>85</v>
      </c>
      <c r="AP54" s="249" t="s">
        <v>85</v>
      </c>
      <c r="AQ54" s="249" t="s">
        <v>85</v>
      </c>
      <c r="AR54" s="249" t="s">
        <v>85</v>
      </c>
      <c r="AS54" s="249" t="s">
        <v>85</v>
      </c>
      <c r="AT54" s="249" t="s">
        <v>85</v>
      </c>
      <c r="AU54" s="249" t="s">
        <v>85</v>
      </c>
      <c r="AV54" s="249" t="s">
        <v>85</v>
      </c>
      <c r="AW54" s="249" t="s">
        <v>85</v>
      </c>
      <c r="AX54" s="249" t="s">
        <v>85</v>
      </c>
      <c r="AY54" s="249" t="s">
        <v>85</v>
      </c>
      <c r="AZ54" s="249" t="s">
        <v>85</v>
      </c>
      <c r="BA54" s="249" t="s">
        <v>85</v>
      </c>
      <c r="BB54" s="249" t="s">
        <v>85</v>
      </c>
      <c r="BC54" s="249" t="s">
        <v>85</v>
      </c>
      <c r="BD54" s="249" t="s">
        <v>85</v>
      </c>
      <c r="BE54" s="249" t="s">
        <v>85</v>
      </c>
      <c r="BF54" s="249" t="s">
        <v>85</v>
      </c>
      <c r="BG54" s="249" t="s">
        <v>85</v>
      </c>
      <c r="BH54" s="249" t="s">
        <v>85</v>
      </c>
      <c r="BI54" s="249" t="s">
        <v>85</v>
      </c>
      <c r="BJ54" s="249" t="s">
        <v>85</v>
      </c>
      <c r="BK54" s="249" t="s">
        <v>85</v>
      </c>
      <c r="BL54" s="249" t="s">
        <v>85</v>
      </c>
      <c r="BM54" s="249" t="s">
        <v>85</v>
      </c>
      <c r="BN54" s="249" t="s">
        <v>85</v>
      </c>
      <c r="BO54" s="249" t="s">
        <v>85</v>
      </c>
    </row>
    <row r="55" spans="1:67" x14ac:dyDescent="0.25">
      <c r="A55" s="250" t="s">
        <v>98</v>
      </c>
      <c r="B55" s="78"/>
      <c r="C55" s="251"/>
      <c r="D55" s="251"/>
      <c r="E55" s="251"/>
      <c r="F55" s="253"/>
      <c r="G55" s="254"/>
      <c r="H55" s="255"/>
      <c r="I55" s="256"/>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row>
    <row r="56" spans="1:67" x14ac:dyDescent="0.25">
      <c r="A56" s="250" t="s">
        <v>99</v>
      </c>
      <c r="B56" s="79" t="s">
        <v>33</v>
      </c>
      <c r="C56" s="257"/>
      <c r="D56" s="251"/>
      <c r="E56" s="251"/>
      <c r="F56" s="253"/>
      <c r="G56" s="254"/>
      <c r="H56" s="255"/>
      <c r="I56" s="256"/>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row>
    <row r="57" spans="1:67" x14ac:dyDescent="0.25">
      <c r="A57" s="250" t="s">
        <v>100</v>
      </c>
      <c r="B57" s="79"/>
      <c r="C57" s="257"/>
      <c r="D57" s="251"/>
      <c r="E57" s="251"/>
      <c r="F57" s="253"/>
      <c r="G57" s="254"/>
      <c r="H57" s="255"/>
      <c r="I57" s="256"/>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row>
    <row r="58" spans="1:67" x14ac:dyDescent="0.25">
      <c r="A58" s="250" t="s">
        <v>101</v>
      </c>
      <c r="B58" s="79" t="s">
        <v>33</v>
      </c>
      <c r="C58" s="257"/>
      <c r="D58" s="257"/>
      <c r="E58" s="257"/>
      <c r="F58" s="259"/>
      <c r="G58" s="259"/>
      <c r="H58" s="257"/>
      <c r="I58" s="256"/>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row>
    <row r="59" spans="1:67" x14ac:dyDescent="0.25">
      <c r="A59" s="250" t="s">
        <v>102</v>
      </c>
      <c r="B59" s="79" t="s">
        <v>33</v>
      </c>
      <c r="C59" s="257"/>
      <c r="D59" s="257"/>
      <c r="E59" s="257"/>
      <c r="F59" s="259"/>
      <c r="G59" s="259"/>
      <c r="H59" s="257"/>
      <c r="I59" s="256"/>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row>
    <row r="60" spans="1:67" x14ac:dyDescent="0.25">
      <c r="A60" s="250" t="s">
        <v>103</v>
      </c>
      <c r="B60" s="80">
        <v>0.15</v>
      </c>
      <c r="C60" s="260" t="s">
        <v>92</v>
      </c>
      <c r="D60" s="261"/>
      <c r="E60" s="262"/>
    </row>
    <row r="61" spans="1:67" x14ac:dyDescent="0.25">
      <c r="A61" s="263"/>
      <c r="B61" s="80">
        <f>SUM(B55:B60)</f>
        <v>0.15</v>
      </c>
      <c r="C61" s="264" t="s">
        <v>93</v>
      </c>
      <c r="D61" s="265" t="s">
        <v>94</v>
      </c>
      <c r="E61" s="265"/>
      <c r="F61" s="265"/>
      <c r="G61" s="265"/>
    </row>
    <row r="62" spans="1:67" x14ac:dyDescent="0.25">
      <c r="A62" s="144"/>
    </row>
    <row r="63" spans="1:67" x14ac:dyDescent="0.25">
      <c r="A63" s="242"/>
    </row>
    <row r="64" spans="1:67" ht="31.35" customHeight="1" x14ac:dyDescent="0.25">
      <c r="A64" s="243" t="s">
        <v>104</v>
      </c>
      <c r="B64" s="310" t="s">
        <v>105</v>
      </c>
      <c r="C64" s="311"/>
      <c r="D64" s="311"/>
      <c r="E64" s="311"/>
      <c r="F64" s="311"/>
      <c r="G64" s="311"/>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5"/>
    </row>
    <row r="65" spans="1:74" ht="82.5" customHeight="1" x14ac:dyDescent="0.25">
      <c r="A65" s="246" t="s">
        <v>77</v>
      </c>
      <c r="B65" s="247" t="s">
        <v>78</v>
      </c>
      <c r="C65" s="246" t="s">
        <v>79</v>
      </c>
      <c r="D65" s="246" t="s">
        <v>80</v>
      </c>
      <c r="E65" s="247" t="s">
        <v>81</v>
      </c>
      <c r="F65" s="247" t="s">
        <v>82</v>
      </c>
      <c r="G65" s="246" t="s">
        <v>83</v>
      </c>
      <c r="H65" s="248" t="s">
        <v>97</v>
      </c>
      <c r="I65" s="249" t="s">
        <v>85</v>
      </c>
      <c r="J65" s="249" t="s">
        <v>85</v>
      </c>
      <c r="K65" s="249" t="s">
        <v>85</v>
      </c>
      <c r="L65" s="249" t="s">
        <v>85</v>
      </c>
      <c r="M65" s="249" t="s">
        <v>85</v>
      </c>
      <c r="N65" s="249" t="s">
        <v>85</v>
      </c>
      <c r="O65" s="249" t="s">
        <v>85</v>
      </c>
      <c r="P65" s="249" t="s">
        <v>85</v>
      </c>
      <c r="Q65" s="249" t="s">
        <v>85</v>
      </c>
      <c r="R65" s="249" t="s">
        <v>85</v>
      </c>
      <c r="S65" s="249" t="s">
        <v>85</v>
      </c>
      <c r="T65" s="249" t="s">
        <v>85</v>
      </c>
      <c r="U65" s="249" t="s">
        <v>85</v>
      </c>
      <c r="V65" s="249" t="s">
        <v>85</v>
      </c>
      <c r="W65" s="249" t="s">
        <v>85</v>
      </c>
      <c r="X65" s="249" t="s">
        <v>85</v>
      </c>
      <c r="Y65" s="249" t="s">
        <v>85</v>
      </c>
      <c r="Z65" s="249" t="s">
        <v>85</v>
      </c>
      <c r="AA65" s="249" t="s">
        <v>85</v>
      </c>
      <c r="AB65" s="249" t="s">
        <v>85</v>
      </c>
      <c r="AC65" s="249" t="s">
        <v>85</v>
      </c>
      <c r="AD65" s="249" t="s">
        <v>85</v>
      </c>
      <c r="AE65" s="249" t="s">
        <v>85</v>
      </c>
      <c r="AF65" s="249" t="s">
        <v>85</v>
      </c>
      <c r="AG65" s="249" t="s">
        <v>85</v>
      </c>
      <c r="AH65" s="249" t="s">
        <v>85</v>
      </c>
      <c r="AI65" s="249" t="s">
        <v>85</v>
      </c>
      <c r="AJ65" s="249" t="s">
        <v>85</v>
      </c>
      <c r="AK65" s="249" t="s">
        <v>85</v>
      </c>
      <c r="AL65" s="249" t="s">
        <v>85</v>
      </c>
      <c r="AM65" s="249" t="s">
        <v>85</v>
      </c>
      <c r="AN65" s="249" t="s">
        <v>85</v>
      </c>
      <c r="AO65" s="249" t="s">
        <v>85</v>
      </c>
      <c r="AP65" s="249" t="s">
        <v>85</v>
      </c>
      <c r="AQ65" s="249" t="s">
        <v>85</v>
      </c>
      <c r="AR65" s="249" t="s">
        <v>85</v>
      </c>
      <c r="AS65" s="249" t="s">
        <v>85</v>
      </c>
      <c r="AT65" s="249" t="s">
        <v>85</v>
      </c>
      <c r="AU65" s="249" t="s">
        <v>85</v>
      </c>
      <c r="AV65" s="249" t="s">
        <v>85</v>
      </c>
      <c r="AW65" s="249" t="s">
        <v>85</v>
      </c>
      <c r="AX65" s="249" t="s">
        <v>85</v>
      </c>
      <c r="AY65" s="249" t="s">
        <v>85</v>
      </c>
      <c r="AZ65" s="249" t="s">
        <v>85</v>
      </c>
      <c r="BA65" s="249" t="s">
        <v>85</v>
      </c>
      <c r="BB65" s="249" t="s">
        <v>85</v>
      </c>
      <c r="BC65" s="249" t="s">
        <v>85</v>
      </c>
      <c r="BD65" s="249" t="s">
        <v>85</v>
      </c>
      <c r="BE65" s="249" t="s">
        <v>85</v>
      </c>
      <c r="BF65" s="249" t="s">
        <v>85</v>
      </c>
      <c r="BG65" s="249" t="s">
        <v>85</v>
      </c>
      <c r="BH65" s="249" t="s">
        <v>85</v>
      </c>
      <c r="BI65" s="249" t="s">
        <v>85</v>
      </c>
      <c r="BJ65" s="249" t="s">
        <v>85</v>
      </c>
      <c r="BK65" s="249" t="s">
        <v>85</v>
      </c>
      <c r="BL65" s="249" t="s">
        <v>85</v>
      </c>
      <c r="BM65" s="249" t="s">
        <v>85</v>
      </c>
      <c r="BN65" s="249" t="s">
        <v>85</v>
      </c>
      <c r="BO65" s="249" t="s">
        <v>85</v>
      </c>
    </row>
    <row r="66" spans="1:74" x14ac:dyDescent="0.25">
      <c r="A66" s="250" t="s">
        <v>106</v>
      </c>
      <c r="B66" s="78"/>
      <c r="C66" s="251"/>
      <c r="D66" s="251"/>
      <c r="E66" s="252"/>
      <c r="F66" s="253" t="s">
        <v>33</v>
      </c>
      <c r="G66" s="254" t="s">
        <v>33</v>
      </c>
      <c r="H66" s="255" t="s">
        <v>33</v>
      </c>
      <c r="I66" s="256"/>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8"/>
      <c r="BQ66" s="258"/>
      <c r="BR66" s="258"/>
      <c r="BS66" s="258"/>
      <c r="BT66" s="258"/>
      <c r="BU66" s="258"/>
      <c r="BV66" s="258"/>
    </row>
    <row r="67" spans="1:74" x14ac:dyDescent="0.25">
      <c r="A67" s="250" t="s">
        <v>107</v>
      </c>
      <c r="B67" s="79" t="s">
        <v>33</v>
      </c>
      <c r="C67" s="257"/>
      <c r="D67" s="257"/>
      <c r="E67" s="257"/>
      <c r="F67" s="259"/>
      <c r="G67" s="259"/>
      <c r="H67" s="257"/>
      <c r="I67" s="256"/>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8"/>
      <c r="BQ67" s="258"/>
      <c r="BR67" s="258"/>
      <c r="BS67" s="258"/>
      <c r="BT67" s="258"/>
      <c r="BU67" s="258"/>
      <c r="BV67" s="258"/>
    </row>
    <row r="68" spans="1:74" x14ac:dyDescent="0.25">
      <c r="A68" s="250" t="s">
        <v>108</v>
      </c>
      <c r="B68" s="79"/>
      <c r="C68" s="257"/>
      <c r="D68" s="257"/>
      <c r="E68" s="257"/>
      <c r="F68" s="259"/>
      <c r="G68" s="259"/>
      <c r="H68" s="257"/>
      <c r="I68" s="256"/>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c r="BD68" s="257"/>
      <c r="BE68" s="257"/>
      <c r="BF68" s="257"/>
      <c r="BG68" s="257"/>
      <c r="BH68" s="257"/>
      <c r="BI68" s="257"/>
      <c r="BJ68" s="257"/>
      <c r="BK68" s="257"/>
      <c r="BL68" s="257"/>
      <c r="BM68" s="257"/>
      <c r="BN68" s="257"/>
      <c r="BO68" s="257"/>
      <c r="BP68" s="258"/>
      <c r="BQ68" s="258"/>
      <c r="BR68" s="258"/>
      <c r="BS68" s="258"/>
      <c r="BT68" s="258"/>
      <c r="BU68" s="258"/>
      <c r="BV68" s="258"/>
    </row>
    <row r="69" spans="1:74" x14ac:dyDescent="0.25">
      <c r="A69" s="250" t="s">
        <v>109</v>
      </c>
      <c r="B69" s="79" t="s">
        <v>33</v>
      </c>
      <c r="C69" s="257"/>
      <c r="D69" s="257"/>
      <c r="E69" s="257"/>
      <c r="F69" s="259"/>
      <c r="G69" s="259"/>
      <c r="H69" s="257"/>
      <c r="I69" s="256"/>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8"/>
      <c r="BQ69" s="258"/>
      <c r="BR69" s="258"/>
      <c r="BS69" s="258"/>
      <c r="BT69" s="258"/>
      <c r="BU69" s="258"/>
      <c r="BV69" s="258"/>
    </row>
    <row r="70" spans="1:74" x14ac:dyDescent="0.25">
      <c r="A70" s="250" t="s">
        <v>110</v>
      </c>
      <c r="B70" s="79" t="s">
        <v>33</v>
      </c>
      <c r="C70" s="257"/>
      <c r="D70" s="257"/>
      <c r="E70" s="257"/>
      <c r="F70" s="259"/>
      <c r="G70" s="259"/>
      <c r="H70" s="257"/>
      <c r="I70" s="256"/>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8"/>
      <c r="BQ70" s="258"/>
      <c r="BR70" s="258"/>
      <c r="BS70" s="258"/>
      <c r="BT70" s="258"/>
      <c r="BU70" s="258"/>
      <c r="BV70" s="258"/>
    </row>
    <row r="71" spans="1:74" x14ac:dyDescent="0.25">
      <c r="A71" s="250" t="s">
        <v>111</v>
      </c>
      <c r="B71" s="80">
        <v>0.15</v>
      </c>
      <c r="C71" s="260" t="s">
        <v>92</v>
      </c>
      <c r="D71" s="261"/>
      <c r="E71" s="262"/>
    </row>
    <row r="72" spans="1:74" x14ac:dyDescent="0.25">
      <c r="A72" s="263"/>
      <c r="B72" s="80">
        <f>SUM(B66:B71)</f>
        <v>0.15</v>
      </c>
      <c r="C72" s="264" t="s">
        <v>93</v>
      </c>
      <c r="D72" s="265" t="s">
        <v>94</v>
      </c>
      <c r="E72" s="265"/>
      <c r="F72" s="265"/>
      <c r="G72" s="265"/>
    </row>
    <row r="73" spans="1:74" x14ac:dyDescent="0.25">
      <c r="A73" s="144"/>
    </row>
    <row r="74" spans="1:74" x14ac:dyDescent="0.25">
      <c r="A74" s="242"/>
    </row>
    <row r="75" spans="1:74" ht="36.6" customHeight="1" x14ac:dyDescent="0.25">
      <c r="A75" s="243" t="s">
        <v>112</v>
      </c>
      <c r="B75" s="310" t="s">
        <v>113</v>
      </c>
      <c r="C75" s="311"/>
      <c r="D75" s="311"/>
      <c r="E75" s="311"/>
      <c r="F75" s="311"/>
      <c r="G75" s="311"/>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5"/>
    </row>
    <row r="76" spans="1:74" ht="87" customHeight="1" x14ac:dyDescent="0.25">
      <c r="A76" s="246" t="s">
        <v>77</v>
      </c>
      <c r="B76" s="247" t="s">
        <v>78</v>
      </c>
      <c r="C76" s="246" t="s">
        <v>79</v>
      </c>
      <c r="D76" s="246" t="s">
        <v>80</v>
      </c>
      <c r="E76" s="247" t="s">
        <v>81</v>
      </c>
      <c r="F76" s="247" t="s">
        <v>82</v>
      </c>
      <c r="G76" s="246" t="s">
        <v>83</v>
      </c>
      <c r="H76" s="248" t="s">
        <v>97</v>
      </c>
      <c r="I76" s="249" t="s">
        <v>85</v>
      </c>
      <c r="J76" s="249" t="s">
        <v>85</v>
      </c>
      <c r="K76" s="249" t="s">
        <v>85</v>
      </c>
      <c r="L76" s="249" t="s">
        <v>85</v>
      </c>
      <c r="M76" s="249" t="s">
        <v>85</v>
      </c>
      <c r="N76" s="249" t="s">
        <v>85</v>
      </c>
      <c r="O76" s="249" t="s">
        <v>85</v>
      </c>
      <c r="P76" s="249" t="s">
        <v>85</v>
      </c>
      <c r="Q76" s="249" t="s">
        <v>85</v>
      </c>
      <c r="R76" s="249" t="s">
        <v>85</v>
      </c>
      <c r="S76" s="249" t="s">
        <v>85</v>
      </c>
      <c r="T76" s="249" t="s">
        <v>85</v>
      </c>
      <c r="U76" s="249" t="s">
        <v>85</v>
      </c>
      <c r="V76" s="249" t="s">
        <v>85</v>
      </c>
      <c r="W76" s="249" t="s">
        <v>85</v>
      </c>
      <c r="X76" s="249" t="s">
        <v>85</v>
      </c>
      <c r="Y76" s="249" t="s">
        <v>85</v>
      </c>
      <c r="Z76" s="249" t="s">
        <v>85</v>
      </c>
      <c r="AA76" s="249" t="s">
        <v>85</v>
      </c>
      <c r="AB76" s="249" t="s">
        <v>85</v>
      </c>
      <c r="AC76" s="249" t="s">
        <v>85</v>
      </c>
      <c r="AD76" s="249" t="s">
        <v>85</v>
      </c>
      <c r="AE76" s="249" t="s">
        <v>85</v>
      </c>
      <c r="AF76" s="249" t="s">
        <v>85</v>
      </c>
      <c r="AG76" s="249" t="s">
        <v>85</v>
      </c>
      <c r="AH76" s="249" t="s">
        <v>85</v>
      </c>
      <c r="AI76" s="249" t="s">
        <v>85</v>
      </c>
      <c r="AJ76" s="249" t="s">
        <v>85</v>
      </c>
      <c r="AK76" s="249" t="s">
        <v>85</v>
      </c>
      <c r="AL76" s="249" t="s">
        <v>85</v>
      </c>
      <c r="AM76" s="249" t="s">
        <v>85</v>
      </c>
      <c r="AN76" s="249" t="s">
        <v>85</v>
      </c>
      <c r="AO76" s="249" t="s">
        <v>85</v>
      </c>
      <c r="AP76" s="249" t="s">
        <v>85</v>
      </c>
      <c r="AQ76" s="249" t="s">
        <v>85</v>
      </c>
      <c r="AR76" s="249" t="s">
        <v>85</v>
      </c>
      <c r="AS76" s="249" t="s">
        <v>85</v>
      </c>
      <c r="AT76" s="249" t="s">
        <v>85</v>
      </c>
      <c r="AU76" s="249" t="s">
        <v>85</v>
      </c>
      <c r="AV76" s="249" t="s">
        <v>85</v>
      </c>
      <c r="AW76" s="249" t="s">
        <v>85</v>
      </c>
      <c r="AX76" s="249" t="s">
        <v>85</v>
      </c>
      <c r="AY76" s="249" t="s">
        <v>85</v>
      </c>
      <c r="AZ76" s="249" t="s">
        <v>85</v>
      </c>
      <c r="BA76" s="249" t="s">
        <v>85</v>
      </c>
      <c r="BB76" s="249" t="s">
        <v>85</v>
      </c>
      <c r="BC76" s="249" t="s">
        <v>85</v>
      </c>
      <c r="BD76" s="249" t="s">
        <v>85</v>
      </c>
      <c r="BE76" s="249" t="s">
        <v>85</v>
      </c>
      <c r="BF76" s="249" t="s">
        <v>85</v>
      </c>
      <c r="BG76" s="249" t="s">
        <v>85</v>
      </c>
      <c r="BH76" s="249" t="s">
        <v>85</v>
      </c>
      <c r="BI76" s="249" t="s">
        <v>85</v>
      </c>
      <c r="BJ76" s="249" t="s">
        <v>85</v>
      </c>
      <c r="BK76" s="249" t="s">
        <v>85</v>
      </c>
      <c r="BL76" s="249" t="s">
        <v>85</v>
      </c>
      <c r="BM76" s="249" t="s">
        <v>85</v>
      </c>
      <c r="BN76" s="249" t="s">
        <v>85</v>
      </c>
      <c r="BO76" s="249" t="s">
        <v>85</v>
      </c>
    </row>
    <row r="77" spans="1:74" x14ac:dyDescent="0.25">
      <c r="A77" s="250" t="s">
        <v>114</v>
      </c>
      <c r="B77" s="78" t="s">
        <v>33</v>
      </c>
      <c r="C77" s="251"/>
      <c r="D77" s="251"/>
      <c r="E77" s="252"/>
      <c r="F77" s="253"/>
      <c r="G77" s="253"/>
      <c r="H77" s="252"/>
      <c r="I77" s="256"/>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8"/>
      <c r="BQ77" s="258"/>
      <c r="BR77" s="258"/>
      <c r="BS77" s="258"/>
      <c r="BT77" s="258"/>
      <c r="BU77" s="258"/>
    </row>
    <row r="78" spans="1:74" x14ac:dyDescent="0.25">
      <c r="A78" s="250" t="s">
        <v>115</v>
      </c>
      <c r="B78" s="79" t="s">
        <v>33</v>
      </c>
      <c r="C78" s="257"/>
      <c r="D78" s="257"/>
      <c r="E78" s="257"/>
      <c r="F78" s="259"/>
      <c r="G78" s="259"/>
      <c r="H78" s="257"/>
      <c r="I78" s="256"/>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8"/>
      <c r="BQ78" s="258"/>
      <c r="BR78" s="258"/>
      <c r="BS78" s="258"/>
      <c r="BT78" s="258"/>
      <c r="BU78" s="258"/>
    </row>
    <row r="79" spans="1:74" x14ac:dyDescent="0.25">
      <c r="A79" s="250" t="s">
        <v>116</v>
      </c>
      <c r="B79" s="79"/>
      <c r="C79" s="257"/>
      <c r="D79" s="257"/>
      <c r="E79" s="257"/>
      <c r="F79" s="259"/>
      <c r="G79" s="259"/>
      <c r="H79" s="257"/>
      <c r="I79" s="256"/>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8"/>
      <c r="BQ79" s="258"/>
      <c r="BR79" s="258"/>
      <c r="BS79" s="258"/>
      <c r="BT79" s="258"/>
      <c r="BU79" s="258"/>
    </row>
    <row r="80" spans="1:74" x14ac:dyDescent="0.25">
      <c r="A80" s="250" t="s">
        <v>117</v>
      </c>
      <c r="B80" s="79" t="s">
        <v>33</v>
      </c>
      <c r="C80" s="257"/>
      <c r="D80" s="257"/>
      <c r="E80" s="257"/>
      <c r="F80" s="259"/>
      <c r="G80" s="259"/>
      <c r="H80" s="257"/>
      <c r="I80" s="256"/>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8"/>
      <c r="BQ80" s="258"/>
      <c r="BR80" s="258"/>
      <c r="BS80" s="258"/>
      <c r="BT80" s="258"/>
      <c r="BU80" s="258"/>
    </row>
    <row r="81" spans="1:75" x14ac:dyDescent="0.25">
      <c r="A81" s="250" t="s">
        <v>118</v>
      </c>
      <c r="B81" s="79" t="s">
        <v>33</v>
      </c>
      <c r="C81" s="257"/>
      <c r="D81" s="257"/>
      <c r="E81" s="257"/>
      <c r="F81" s="259"/>
      <c r="G81" s="259"/>
      <c r="H81" s="257"/>
      <c r="I81" s="256"/>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8"/>
      <c r="BQ81" s="258"/>
      <c r="BR81" s="258"/>
      <c r="BS81" s="258"/>
      <c r="BT81" s="258"/>
      <c r="BU81" s="258"/>
    </row>
    <row r="82" spans="1:75" x14ac:dyDescent="0.25">
      <c r="A82" s="250" t="s">
        <v>119</v>
      </c>
      <c r="B82" s="80">
        <v>0.15</v>
      </c>
      <c r="C82" s="260" t="s">
        <v>92</v>
      </c>
      <c r="D82" s="261"/>
      <c r="E82" s="262"/>
    </row>
    <row r="83" spans="1:75" x14ac:dyDescent="0.25">
      <c r="A83" s="263"/>
      <c r="B83" s="80">
        <f>SUM(B77:B82)</f>
        <v>0.15</v>
      </c>
      <c r="C83" s="264" t="s">
        <v>93</v>
      </c>
      <c r="D83" s="265" t="s">
        <v>94</v>
      </c>
      <c r="E83" s="265"/>
      <c r="F83" s="265"/>
      <c r="G83" s="265"/>
    </row>
    <row r="84" spans="1:75" x14ac:dyDescent="0.25">
      <c r="A84" s="144"/>
    </row>
    <row r="85" spans="1:75" x14ac:dyDescent="0.25">
      <c r="A85" s="242"/>
    </row>
    <row r="86" spans="1:75" ht="37.35" customHeight="1" x14ac:dyDescent="0.25">
      <c r="A86" s="243" t="s">
        <v>120</v>
      </c>
      <c r="B86" s="310" t="s">
        <v>121</v>
      </c>
      <c r="C86" s="311"/>
      <c r="D86" s="311"/>
      <c r="E86" s="311"/>
      <c r="F86" s="311"/>
      <c r="G86" s="311"/>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5"/>
    </row>
    <row r="87" spans="1:75" ht="81.75" customHeight="1" x14ac:dyDescent="0.25">
      <c r="A87" s="246" t="s">
        <v>77</v>
      </c>
      <c r="B87" s="247" t="s">
        <v>78</v>
      </c>
      <c r="C87" s="246" t="s">
        <v>79</v>
      </c>
      <c r="D87" s="246" t="s">
        <v>80</v>
      </c>
      <c r="E87" s="247" t="s">
        <v>81</v>
      </c>
      <c r="F87" s="247" t="s">
        <v>82</v>
      </c>
      <c r="G87" s="246" t="s">
        <v>83</v>
      </c>
      <c r="H87" s="248" t="s">
        <v>97</v>
      </c>
      <c r="I87" s="249" t="s">
        <v>85</v>
      </c>
      <c r="J87" s="249" t="s">
        <v>85</v>
      </c>
      <c r="K87" s="249" t="s">
        <v>85</v>
      </c>
      <c r="L87" s="249" t="s">
        <v>85</v>
      </c>
      <c r="M87" s="249" t="s">
        <v>85</v>
      </c>
      <c r="N87" s="249" t="s">
        <v>85</v>
      </c>
      <c r="O87" s="249" t="s">
        <v>85</v>
      </c>
      <c r="P87" s="249" t="s">
        <v>85</v>
      </c>
      <c r="Q87" s="249" t="s">
        <v>85</v>
      </c>
      <c r="R87" s="249" t="s">
        <v>85</v>
      </c>
      <c r="S87" s="249" t="s">
        <v>85</v>
      </c>
      <c r="T87" s="249" t="s">
        <v>85</v>
      </c>
      <c r="U87" s="249" t="s">
        <v>85</v>
      </c>
      <c r="V87" s="249" t="s">
        <v>85</v>
      </c>
      <c r="W87" s="249" t="s">
        <v>85</v>
      </c>
      <c r="X87" s="249" t="s">
        <v>85</v>
      </c>
      <c r="Y87" s="249" t="s">
        <v>85</v>
      </c>
      <c r="Z87" s="249" t="s">
        <v>85</v>
      </c>
      <c r="AA87" s="249" t="s">
        <v>85</v>
      </c>
      <c r="AB87" s="249" t="s">
        <v>85</v>
      </c>
      <c r="AC87" s="249" t="s">
        <v>85</v>
      </c>
      <c r="AD87" s="249" t="s">
        <v>85</v>
      </c>
      <c r="AE87" s="249" t="s">
        <v>85</v>
      </c>
      <c r="AF87" s="249" t="s">
        <v>85</v>
      </c>
      <c r="AG87" s="249" t="s">
        <v>85</v>
      </c>
      <c r="AH87" s="249" t="s">
        <v>85</v>
      </c>
      <c r="AI87" s="249" t="s">
        <v>85</v>
      </c>
      <c r="AJ87" s="249" t="s">
        <v>85</v>
      </c>
      <c r="AK87" s="249" t="s">
        <v>85</v>
      </c>
      <c r="AL87" s="249" t="s">
        <v>85</v>
      </c>
      <c r="AM87" s="249" t="s">
        <v>85</v>
      </c>
      <c r="AN87" s="249" t="s">
        <v>85</v>
      </c>
      <c r="AO87" s="249" t="s">
        <v>85</v>
      </c>
      <c r="AP87" s="249" t="s">
        <v>85</v>
      </c>
      <c r="AQ87" s="249" t="s">
        <v>85</v>
      </c>
      <c r="AR87" s="249" t="s">
        <v>85</v>
      </c>
      <c r="AS87" s="249" t="s">
        <v>85</v>
      </c>
      <c r="AT87" s="249" t="s">
        <v>85</v>
      </c>
      <c r="AU87" s="249" t="s">
        <v>85</v>
      </c>
      <c r="AV87" s="249" t="s">
        <v>85</v>
      </c>
      <c r="AW87" s="249" t="s">
        <v>85</v>
      </c>
      <c r="AX87" s="249" t="s">
        <v>85</v>
      </c>
      <c r="AY87" s="249" t="s">
        <v>85</v>
      </c>
      <c r="AZ87" s="249" t="s">
        <v>85</v>
      </c>
      <c r="BA87" s="249" t="s">
        <v>85</v>
      </c>
      <c r="BB87" s="249" t="s">
        <v>85</v>
      </c>
      <c r="BC87" s="249" t="s">
        <v>85</v>
      </c>
      <c r="BD87" s="249" t="s">
        <v>85</v>
      </c>
      <c r="BE87" s="249" t="s">
        <v>85</v>
      </c>
      <c r="BF87" s="249" t="s">
        <v>85</v>
      </c>
      <c r="BG87" s="249" t="s">
        <v>85</v>
      </c>
      <c r="BH87" s="249" t="s">
        <v>85</v>
      </c>
      <c r="BI87" s="249" t="s">
        <v>85</v>
      </c>
      <c r="BJ87" s="249" t="s">
        <v>85</v>
      </c>
      <c r="BK87" s="249" t="s">
        <v>85</v>
      </c>
      <c r="BL87" s="249" t="s">
        <v>85</v>
      </c>
      <c r="BM87" s="249" t="s">
        <v>85</v>
      </c>
      <c r="BN87" s="249" t="s">
        <v>85</v>
      </c>
      <c r="BO87" s="249" t="s">
        <v>85</v>
      </c>
    </row>
    <row r="88" spans="1:75" x14ac:dyDescent="0.25">
      <c r="A88" s="250" t="s">
        <v>122</v>
      </c>
      <c r="B88" s="78" t="s">
        <v>33</v>
      </c>
      <c r="C88" s="251"/>
      <c r="D88" s="251"/>
      <c r="E88" s="252"/>
      <c r="F88" s="253"/>
      <c r="G88" s="253"/>
      <c r="H88" s="252"/>
      <c r="I88" s="256"/>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8"/>
      <c r="BQ88" s="258"/>
      <c r="BR88" s="258"/>
      <c r="BS88" s="258"/>
      <c r="BT88" s="258"/>
      <c r="BU88" s="258"/>
      <c r="BV88" s="258"/>
      <c r="BW88" s="258"/>
    </row>
    <row r="89" spans="1:75" x14ac:dyDescent="0.25">
      <c r="A89" s="250" t="s">
        <v>123</v>
      </c>
      <c r="B89" s="79" t="s">
        <v>33</v>
      </c>
      <c r="C89" s="257"/>
      <c r="D89" s="257"/>
      <c r="E89" s="257"/>
      <c r="F89" s="259"/>
      <c r="G89" s="259"/>
      <c r="H89" s="257"/>
      <c r="I89" s="256"/>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8"/>
      <c r="BQ89" s="258"/>
      <c r="BR89" s="258"/>
      <c r="BS89" s="258"/>
      <c r="BT89" s="258"/>
      <c r="BU89" s="258"/>
      <c r="BV89" s="258"/>
      <c r="BW89" s="258"/>
    </row>
    <row r="90" spans="1:75" x14ac:dyDescent="0.25">
      <c r="A90" s="250" t="s">
        <v>124</v>
      </c>
      <c r="B90" s="79"/>
      <c r="C90" s="257"/>
      <c r="D90" s="257"/>
      <c r="E90" s="257"/>
      <c r="F90" s="259"/>
      <c r="G90" s="259"/>
      <c r="H90" s="257"/>
      <c r="I90" s="256"/>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8"/>
      <c r="BQ90" s="258"/>
      <c r="BR90" s="258"/>
      <c r="BS90" s="258"/>
      <c r="BT90" s="258"/>
      <c r="BU90" s="258"/>
      <c r="BV90" s="258"/>
      <c r="BW90" s="258"/>
    </row>
    <row r="91" spans="1:75" x14ac:dyDescent="0.25">
      <c r="A91" s="250" t="s">
        <v>125</v>
      </c>
      <c r="B91" s="79" t="s">
        <v>33</v>
      </c>
      <c r="C91" s="257"/>
      <c r="D91" s="257"/>
      <c r="E91" s="257"/>
      <c r="F91" s="259"/>
      <c r="G91" s="259"/>
      <c r="H91" s="257"/>
      <c r="I91" s="256"/>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8"/>
      <c r="BQ91" s="258"/>
      <c r="BR91" s="258"/>
      <c r="BS91" s="258"/>
      <c r="BT91" s="258"/>
      <c r="BU91" s="258"/>
      <c r="BV91" s="258"/>
      <c r="BW91" s="258"/>
    </row>
    <row r="92" spans="1:75" x14ac:dyDescent="0.25">
      <c r="A92" s="250" t="s">
        <v>126</v>
      </c>
      <c r="B92" s="79" t="s">
        <v>33</v>
      </c>
      <c r="C92" s="257"/>
      <c r="D92" s="257"/>
      <c r="E92" s="257"/>
      <c r="F92" s="259"/>
      <c r="G92" s="259"/>
      <c r="H92" s="257"/>
      <c r="I92" s="256"/>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8"/>
      <c r="BQ92" s="258"/>
      <c r="BR92" s="258"/>
      <c r="BS92" s="258"/>
      <c r="BT92" s="258"/>
      <c r="BU92" s="258"/>
      <c r="BV92" s="258"/>
      <c r="BW92" s="258"/>
    </row>
    <row r="93" spans="1:75" x14ac:dyDescent="0.25">
      <c r="A93" s="250" t="s">
        <v>127</v>
      </c>
      <c r="B93" s="80">
        <v>0.15</v>
      </c>
      <c r="C93" s="260" t="s">
        <v>92</v>
      </c>
      <c r="D93" s="261"/>
      <c r="E93" s="262"/>
    </row>
    <row r="94" spans="1:75" x14ac:dyDescent="0.25">
      <c r="A94" s="263"/>
      <c r="B94" s="80">
        <f>SUM(B88:B93)</f>
        <v>0.15</v>
      </c>
      <c r="C94" s="264" t="s">
        <v>93</v>
      </c>
      <c r="D94" s="265" t="s">
        <v>94</v>
      </c>
      <c r="E94" s="265"/>
      <c r="F94" s="265"/>
      <c r="G94" s="265"/>
    </row>
    <row r="95" spans="1:75" x14ac:dyDescent="0.25">
      <c r="A95" s="144"/>
    </row>
    <row r="96" spans="1:75" x14ac:dyDescent="0.25">
      <c r="A96" s="242"/>
    </row>
    <row r="97" spans="1:74" ht="41.45" customHeight="1" x14ac:dyDescent="0.25">
      <c r="A97" s="243" t="s">
        <v>128</v>
      </c>
      <c r="B97" s="310" t="s">
        <v>129</v>
      </c>
      <c r="C97" s="311"/>
      <c r="D97" s="311"/>
      <c r="E97" s="311"/>
      <c r="F97" s="311"/>
      <c r="G97" s="311"/>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5"/>
    </row>
    <row r="98" spans="1:74" ht="83.25" customHeight="1" x14ac:dyDescent="0.25">
      <c r="A98" s="246" t="s">
        <v>77</v>
      </c>
      <c r="B98" s="247" t="s">
        <v>78</v>
      </c>
      <c r="C98" s="246" t="s">
        <v>79</v>
      </c>
      <c r="D98" s="246" t="s">
        <v>80</v>
      </c>
      <c r="E98" s="247" t="s">
        <v>81</v>
      </c>
      <c r="F98" s="247" t="s">
        <v>82</v>
      </c>
      <c r="G98" s="246" t="s">
        <v>83</v>
      </c>
      <c r="H98" s="248" t="s">
        <v>97</v>
      </c>
      <c r="I98" s="249" t="s">
        <v>85</v>
      </c>
      <c r="J98" s="249" t="s">
        <v>85</v>
      </c>
      <c r="K98" s="249" t="s">
        <v>85</v>
      </c>
      <c r="L98" s="249" t="s">
        <v>85</v>
      </c>
      <c r="M98" s="249" t="s">
        <v>85</v>
      </c>
      <c r="N98" s="249" t="s">
        <v>85</v>
      </c>
      <c r="O98" s="249" t="s">
        <v>85</v>
      </c>
      <c r="P98" s="249" t="s">
        <v>85</v>
      </c>
      <c r="Q98" s="249" t="s">
        <v>85</v>
      </c>
      <c r="R98" s="249" t="s">
        <v>85</v>
      </c>
      <c r="S98" s="249" t="s">
        <v>85</v>
      </c>
      <c r="T98" s="249" t="s">
        <v>85</v>
      </c>
      <c r="U98" s="249" t="s">
        <v>85</v>
      </c>
      <c r="V98" s="249" t="s">
        <v>85</v>
      </c>
      <c r="W98" s="249" t="s">
        <v>85</v>
      </c>
      <c r="X98" s="249" t="s">
        <v>85</v>
      </c>
      <c r="Y98" s="249" t="s">
        <v>85</v>
      </c>
      <c r="Z98" s="249" t="s">
        <v>85</v>
      </c>
      <c r="AA98" s="249" t="s">
        <v>85</v>
      </c>
      <c r="AB98" s="249" t="s">
        <v>85</v>
      </c>
      <c r="AC98" s="249" t="s">
        <v>85</v>
      </c>
      <c r="AD98" s="249" t="s">
        <v>85</v>
      </c>
      <c r="AE98" s="249" t="s">
        <v>85</v>
      </c>
      <c r="AF98" s="249" t="s">
        <v>85</v>
      </c>
      <c r="AG98" s="249" t="s">
        <v>85</v>
      </c>
      <c r="AH98" s="249" t="s">
        <v>85</v>
      </c>
      <c r="AI98" s="249" t="s">
        <v>85</v>
      </c>
      <c r="AJ98" s="249" t="s">
        <v>85</v>
      </c>
      <c r="AK98" s="249" t="s">
        <v>85</v>
      </c>
      <c r="AL98" s="249" t="s">
        <v>85</v>
      </c>
      <c r="AM98" s="249" t="s">
        <v>85</v>
      </c>
      <c r="AN98" s="249" t="s">
        <v>85</v>
      </c>
      <c r="AO98" s="249" t="s">
        <v>85</v>
      </c>
      <c r="AP98" s="249" t="s">
        <v>85</v>
      </c>
      <c r="AQ98" s="249" t="s">
        <v>85</v>
      </c>
      <c r="AR98" s="249" t="s">
        <v>85</v>
      </c>
      <c r="AS98" s="249" t="s">
        <v>85</v>
      </c>
      <c r="AT98" s="249" t="s">
        <v>85</v>
      </c>
      <c r="AU98" s="249" t="s">
        <v>85</v>
      </c>
      <c r="AV98" s="249" t="s">
        <v>85</v>
      </c>
      <c r="AW98" s="249" t="s">
        <v>85</v>
      </c>
      <c r="AX98" s="249" t="s">
        <v>85</v>
      </c>
      <c r="AY98" s="249" t="s">
        <v>85</v>
      </c>
      <c r="AZ98" s="249" t="s">
        <v>85</v>
      </c>
      <c r="BA98" s="249" t="s">
        <v>85</v>
      </c>
      <c r="BB98" s="249" t="s">
        <v>85</v>
      </c>
      <c r="BC98" s="249" t="s">
        <v>85</v>
      </c>
      <c r="BD98" s="249" t="s">
        <v>85</v>
      </c>
      <c r="BE98" s="249" t="s">
        <v>85</v>
      </c>
      <c r="BF98" s="249" t="s">
        <v>85</v>
      </c>
      <c r="BG98" s="249" t="s">
        <v>85</v>
      </c>
      <c r="BH98" s="249" t="s">
        <v>85</v>
      </c>
      <c r="BI98" s="249" t="s">
        <v>85</v>
      </c>
      <c r="BJ98" s="249" t="s">
        <v>85</v>
      </c>
      <c r="BK98" s="249" t="s">
        <v>85</v>
      </c>
      <c r="BL98" s="249" t="s">
        <v>85</v>
      </c>
      <c r="BM98" s="249" t="s">
        <v>85</v>
      </c>
      <c r="BN98" s="249" t="s">
        <v>85</v>
      </c>
      <c r="BO98" s="249" t="s">
        <v>85</v>
      </c>
    </row>
    <row r="99" spans="1:74" x14ac:dyDescent="0.25">
      <c r="A99" s="250" t="s">
        <v>130</v>
      </c>
      <c r="B99" s="78"/>
      <c r="C99" s="251"/>
      <c r="D99" s="251"/>
      <c r="E99" s="252"/>
      <c r="F99" s="253"/>
      <c r="G99" s="253"/>
      <c r="H99" s="252"/>
      <c r="I99" s="256"/>
      <c r="J99" s="257"/>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8"/>
      <c r="BQ99" s="258"/>
      <c r="BR99" s="258"/>
      <c r="BS99" s="258"/>
      <c r="BT99" s="258"/>
      <c r="BU99" s="258"/>
      <c r="BV99" s="258"/>
    </row>
    <row r="100" spans="1:74" x14ac:dyDescent="0.25">
      <c r="A100" s="250" t="s">
        <v>131</v>
      </c>
      <c r="B100" s="79"/>
      <c r="C100" s="257"/>
      <c r="D100" s="257"/>
      <c r="E100" s="257"/>
      <c r="F100" s="259"/>
      <c r="G100" s="259"/>
      <c r="H100" s="257"/>
      <c r="I100" s="256"/>
      <c r="J100" s="257"/>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8"/>
      <c r="BQ100" s="258"/>
      <c r="BR100" s="258"/>
      <c r="BS100" s="258"/>
      <c r="BT100" s="258"/>
      <c r="BU100" s="258"/>
      <c r="BV100" s="258"/>
    </row>
    <row r="101" spans="1:74" x14ac:dyDescent="0.25">
      <c r="A101" s="250" t="s">
        <v>132</v>
      </c>
      <c r="B101" s="79"/>
      <c r="C101" s="257"/>
      <c r="D101" s="257"/>
      <c r="E101" s="257"/>
      <c r="F101" s="259"/>
      <c r="G101" s="259"/>
      <c r="H101" s="257"/>
      <c r="I101" s="256"/>
      <c r="J101" s="257"/>
      <c r="K101" s="257"/>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8"/>
      <c r="BQ101" s="258"/>
      <c r="BR101" s="258"/>
      <c r="BS101" s="258"/>
      <c r="BT101" s="258"/>
      <c r="BU101" s="258"/>
      <c r="BV101" s="258"/>
    </row>
    <row r="102" spans="1:74" x14ac:dyDescent="0.25">
      <c r="A102" s="250" t="s">
        <v>133</v>
      </c>
      <c r="B102" s="79"/>
      <c r="C102" s="257"/>
      <c r="D102" s="257"/>
      <c r="E102" s="257"/>
      <c r="F102" s="259"/>
      <c r="G102" s="259"/>
      <c r="H102" s="257"/>
      <c r="I102" s="256"/>
      <c r="J102" s="257"/>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8"/>
      <c r="BQ102" s="258"/>
      <c r="BR102" s="258"/>
      <c r="BS102" s="258"/>
      <c r="BT102" s="258"/>
      <c r="BU102" s="258"/>
      <c r="BV102" s="258"/>
    </row>
    <row r="103" spans="1:74" x14ac:dyDescent="0.25">
      <c r="A103" s="250" t="s">
        <v>134</v>
      </c>
      <c r="B103" s="79"/>
      <c r="C103" s="257"/>
      <c r="D103" s="257"/>
      <c r="E103" s="257"/>
      <c r="F103" s="259"/>
      <c r="G103" s="259"/>
      <c r="H103" s="257"/>
      <c r="I103" s="256"/>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8"/>
      <c r="BQ103" s="258"/>
      <c r="BR103" s="258"/>
      <c r="BS103" s="258"/>
      <c r="BT103" s="258"/>
      <c r="BU103" s="258"/>
      <c r="BV103" s="258"/>
    </row>
    <row r="104" spans="1:74" x14ac:dyDescent="0.25">
      <c r="A104" s="250" t="s">
        <v>135</v>
      </c>
      <c r="B104" s="80">
        <v>0.15</v>
      </c>
      <c r="C104" s="260" t="s">
        <v>92</v>
      </c>
      <c r="D104" s="261"/>
      <c r="E104" s="262"/>
    </row>
    <row r="105" spans="1:74" x14ac:dyDescent="0.25">
      <c r="A105" s="263"/>
      <c r="B105" s="80">
        <f>SUM(B99:B104)</f>
        <v>0.15</v>
      </c>
      <c r="C105" s="264" t="s">
        <v>93</v>
      </c>
      <c r="D105" s="265" t="s">
        <v>94</v>
      </c>
      <c r="E105" s="265"/>
      <c r="F105" s="265"/>
      <c r="G105" s="265"/>
    </row>
    <row r="106" spans="1:74" x14ac:dyDescent="0.25">
      <c r="A106" s="144"/>
    </row>
    <row r="107" spans="1:74" x14ac:dyDescent="0.25">
      <c r="A107" s="242"/>
    </row>
    <row r="108" spans="1:74" ht="40.35" customHeight="1" x14ac:dyDescent="0.25">
      <c r="A108" s="243" t="s">
        <v>136</v>
      </c>
      <c r="B108" s="310" t="s">
        <v>137</v>
      </c>
      <c r="C108" s="311"/>
      <c r="D108" s="311"/>
      <c r="E108" s="311"/>
      <c r="F108" s="311"/>
      <c r="G108" s="311"/>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5"/>
    </row>
    <row r="109" spans="1:74" ht="79.5" customHeight="1" x14ac:dyDescent="0.25">
      <c r="A109" s="246" t="s">
        <v>77</v>
      </c>
      <c r="B109" s="247" t="s">
        <v>78</v>
      </c>
      <c r="C109" s="246" t="s">
        <v>79</v>
      </c>
      <c r="D109" s="246" t="s">
        <v>80</v>
      </c>
      <c r="E109" s="247" t="s">
        <v>81</v>
      </c>
      <c r="F109" s="247" t="s">
        <v>82</v>
      </c>
      <c r="G109" s="246" t="s">
        <v>83</v>
      </c>
      <c r="H109" s="248" t="s">
        <v>97</v>
      </c>
      <c r="I109" s="249" t="s">
        <v>85</v>
      </c>
      <c r="J109" s="249" t="s">
        <v>85</v>
      </c>
      <c r="K109" s="249" t="s">
        <v>85</v>
      </c>
      <c r="L109" s="249" t="s">
        <v>85</v>
      </c>
      <c r="M109" s="249" t="s">
        <v>85</v>
      </c>
      <c r="N109" s="249" t="s">
        <v>85</v>
      </c>
      <c r="O109" s="249" t="s">
        <v>85</v>
      </c>
      <c r="P109" s="249" t="s">
        <v>85</v>
      </c>
      <c r="Q109" s="249" t="s">
        <v>85</v>
      </c>
      <c r="R109" s="249" t="s">
        <v>85</v>
      </c>
      <c r="S109" s="249" t="s">
        <v>85</v>
      </c>
      <c r="T109" s="249" t="s">
        <v>85</v>
      </c>
      <c r="U109" s="249" t="s">
        <v>85</v>
      </c>
      <c r="V109" s="249" t="s">
        <v>85</v>
      </c>
      <c r="W109" s="249" t="s">
        <v>85</v>
      </c>
      <c r="X109" s="249" t="s">
        <v>85</v>
      </c>
      <c r="Y109" s="249" t="s">
        <v>85</v>
      </c>
      <c r="Z109" s="249" t="s">
        <v>85</v>
      </c>
      <c r="AA109" s="249" t="s">
        <v>85</v>
      </c>
      <c r="AB109" s="249" t="s">
        <v>85</v>
      </c>
      <c r="AC109" s="249" t="s">
        <v>85</v>
      </c>
      <c r="AD109" s="249" t="s">
        <v>85</v>
      </c>
      <c r="AE109" s="249" t="s">
        <v>85</v>
      </c>
      <c r="AF109" s="249" t="s">
        <v>85</v>
      </c>
      <c r="AG109" s="249" t="s">
        <v>85</v>
      </c>
      <c r="AH109" s="249" t="s">
        <v>85</v>
      </c>
      <c r="AI109" s="249" t="s">
        <v>85</v>
      </c>
      <c r="AJ109" s="249" t="s">
        <v>85</v>
      </c>
      <c r="AK109" s="249" t="s">
        <v>85</v>
      </c>
      <c r="AL109" s="249" t="s">
        <v>85</v>
      </c>
      <c r="AM109" s="249" t="s">
        <v>85</v>
      </c>
      <c r="AN109" s="249" t="s">
        <v>85</v>
      </c>
      <c r="AO109" s="249" t="s">
        <v>85</v>
      </c>
      <c r="AP109" s="249" t="s">
        <v>85</v>
      </c>
      <c r="AQ109" s="249" t="s">
        <v>85</v>
      </c>
      <c r="AR109" s="249" t="s">
        <v>85</v>
      </c>
      <c r="AS109" s="249" t="s">
        <v>85</v>
      </c>
      <c r="AT109" s="249" t="s">
        <v>85</v>
      </c>
      <c r="AU109" s="249" t="s">
        <v>85</v>
      </c>
      <c r="AV109" s="249" t="s">
        <v>85</v>
      </c>
      <c r="AW109" s="249" t="s">
        <v>85</v>
      </c>
      <c r="AX109" s="249" t="s">
        <v>85</v>
      </c>
      <c r="AY109" s="249" t="s">
        <v>85</v>
      </c>
      <c r="AZ109" s="249" t="s">
        <v>85</v>
      </c>
      <c r="BA109" s="249" t="s">
        <v>85</v>
      </c>
      <c r="BB109" s="249" t="s">
        <v>85</v>
      </c>
      <c r="BC109" s="249" t="s">
        <v>85</v>
      </c>
      <c r="BD109" s="249" t="s">
        <v>85</v>
      </c>
      <c r="BE109" s="249" t="s">
        <v>85</v>
      </c>
      <c r="BF109" s="249" t="s">
        <v>85</v>
      </c>
      <c r="BG109" s="249" t="s">
        <v>85</v>
      </c>
      <c r="BH109" s="249" t="s">
        <v>85</v>
      </c>
      <c r="BI109" s="249" t="s">
        <v>85</v>
      </c>
      <c r="BJ109" s="249" t="s">
        <v>85</v>
      </c>
      <c r="BK109" s="249" t="s">
        <v>85</v>
      </c>
      <c r="BL109" s="249" t="s">
        <v>85</v>
      </c>
      <c r="BM109" s="249" t="s">
        <v>85</v>
      </c>
      <c r="BN109" s="249" t="s">
        <v>85</v>
      </c>
      <c r="BO109" s="249" t="s">
        <v>85</v>
      </c>
    </row>
    <row r="110" spans="1:74" x14ac:dyDescent="0.25">
      <c r="A110" s="250" t="s">
        <v>138</v>
      </c>
      <c r="B110" s="78" t="s">
        <v>33</v>
      </c>
      <c r="C110" s="251"/>
      <c r="D110" s="251"/>
      <c r="E110" s="252"/>
      <c r="F110" s="253"/>
      <c r="G110" s="253"/>
      <c r="H110" s="252"/>
      <c r="I110" s="256"/>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8"/>
      <c r="BQ110" s="258"/>
      <c r="BR110" s="258"/>
      <c r="BS110" s="258"/>
      <c r="BT110" s="258"/>
      <c r="BU110" s="258"/>
      <c r="BV110" s="258"/>
    </row>
    <row r="111" spans="1:74" x14ac:dyDescent="0.25">
      <c r="A111" s="250" t="s">
        <v>139</v>
      </c>
      <c r="B111" s="79" t="s">
        <v>33</v>
      </c>
      <c r="C111" s="257"/>
      <c r="D111" s="257"/>
      <c r="E111" s="257"/>
      <c r="F111" s="259"/>
      <c r="G111" s="259"/>
      <c r="H111" s="257"/>
      <c r="I111" s="256"/>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8"/>
      <c r="BQ111" s="258"/>
      <c r="BR111" s="258"/>
      <c r="BS111" s="258"/>
      <c r="BT111" s="258"/>
      <c r="BU111" s="258"/>
      <c r="BV111" s="258"/>
    </row>
    <row r="112" spans="1:74" x14ac:dyDescent="0.25">
      <c r="A112" s="250" t="s">
        <v>140</v>
      </c>
      <c r="B112" s="79" t="s">
        <v>33</v>
      </c>
      <c r="C112" s="257"/>
      <c r="D112" s="257"/>
      <c r="E112" s="257"/>
      <c r="F112" s="259"/>
      <c r="G112" s="259"/>
      <c r="H112" s="257"/>
      <c r="I112" s="256"/>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8"/>
      <c r="BQ112" s="258"/>
      <c r="BR112" s="258"/>
      <c r="BS112" s="258"/>
      <c r="BT112" s="258"/>
      <c r="BU112" s="258"/>
      <c r="BV112" s="258"/>
    </row>
    <row r="113" spans="1:75" x14ac:dyDescent="0.25">
      <c r="A113" s="250" t="s">
        <v>141</v>
      </c>
      <c r="B113" s="79"/>
      <c r="C113" s="257"/>
      <c r="D113" s="257"/>
      <c r="E113" s="257"/>
      <c r="F113" s="259"/>
      <c r="G113" s="259"/>
      <c r="H113" s="257"/>
      <c r="I113" s="256"/>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8"/>
      <c r="BQ113" s="258"/>
      <c r="BR113" s="258"/>
      <c r="BS113" s="258"/>
      <c r="BT113" s="258"/>
      <c r="BU113" s="258"/>
      <c r="BV113" s="258"/>
    </row>
    <row r="114" spans="1:75" x14ac:dyDescent="0.25">
      <c r="A114" s="250" t="s">
        <v>142</v>
      </c>
      <c r="B114" s="79" t="s">
        <v>33</v>
      </c>
      <c r="C114" s="257"/>
      <c r="D114" s="257"/>
      <c r="E114" s="257"/>
      <c r="F114" s="259"/>
      <c r="G114" s="259"/>
      <c r="H114" s="257"/>
      <c r="I114" s="256"/>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8"/>
      <c r="BQ114" s="258"/>
      <c r="BR114" s="258"/>
      <c r="BS114" s="258"/>
      <c r="BT114" s="258"/>
      <c r="BU114" s="258"/>
      <c r="BV114" s="258"/>
    </row>
    <row r="115" spans="1:75" x14ac:dyDescent="0.25">
      <c r="A115" s="250" t="s">
        <v>143</v>
      </c>
      <c r="B115" s="80">
        <v>0.15</v>
      </c>
      <c r="C115" s="260" t="s">
        <v>92</v>
      </c>
      <c r="D115" s="261"/>
      <c r="E115" s="262"/>
    </row>
    <row r="116" spans="1:75" x14ac:dyDescent="0.25">
      <c r="A116" s="263"/>
      <c r="B116" s="80">
        <f>SUM(B110:B115)</f>
        <v>0.15</v>
      </c>
      <c r="C116" s="264" t="s">
        <v>93</v>
      </c>
      <c r="D116" s="265" t="s">
        <v>94</v>
      </c>
      <c r="E116" s="265"/>
      <c r="F116" s="265"/>
      <c r="G116" s="265"/>
    </row>
    <row r="117" spans="1:75" x14ac:dyDescent="0.25">
      <c r="A117" s="144"/>
    </row>
    <row r="118" spans="1:75" x14ac:dyDescent="0.25">
      <c r="A118" s="242"/>
    </row>
    <row r="119" spans="1:75" ht="35.1" customHeight="1" x14ac:dyDescent="0.25">
      <c r="A119" s="243" t="s">
        <v>144</v>
      </c>
      <c r="B119" s="310" t="s">
        <v>145</v>
      </c>
      <c r="C119" s="311"/>
      <c r="D119" s="311"/>
      <c r="E119" s="311"/>
      <c r="F119" s="311"/>
      <c r="G119" s="311"/>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5"/>
    </row>
    <row r="120" spans="1:75" ht="78" customHeight="1" x14ac:dyDescent="0.25">
      <c r="A120" s="246" t="s">
        <v>77</v>
      </c>
      <c r="B120" s="247" t="s">
        <v>78</v>
      </c>
      <c r="C120" s="246" t="s">
        <v>79</v>
      </c>
      <c r="D120" s="246" t="s">
        <v>80</v>
      </c>
      <c r="E120" s="247" t="s">
        <v>81</v>
      </c>
      <c r="F120" s="247" t="s">
        <v>82</v>
      </c>
      <c r="G120" s="246" t="s">
        <v>83</v>
      </c>
      <c r="H120" s="248" t="s">
        <v>97</v>
      </c>
      <c r="I120" s="249" t="s">
        <v>85</v>
      </c>
      <c r="J120" s="249" t="s">
        <v>85</v>
      </c>
      <c r="K120" s="249" t="s">
        <v>85</v>
      </c>
      <c r="L120" s="249" t="s">
        <v>85</v>
      </c>
      <c r="M120" s="249" t="s">
        <v>85</v>
      </c>
      <c r="N120" s="249" t="s">
        <v>85</v>
      </c>
      <c r="O120" s="249" t="s">
        <v>85</v>
      </c>
      <c r="P120" s="249" t="s">
        <v>85</v>
      </c>
      <c r="Q120" s="249" t="s">
        <v>85</v>
      </c>
      <c r="R120" s="249" t="s">
        <v>85</v>
      </c>
      <c r="S120" s="249" t="s">
        <v>85</v>
      </c>
      <c r="T120" s="249" t="s">
        <v>85</v>
      </c>
      <c r="U120" s="249" t="s">
        <v>85</v>
      </c>
      <c r="V120" s="249" t="s">
        <v>85</v>
      </c>
      <c r="W120" s="249" t="s">
        <v>85</v>
      </c>
      <c r="X120" s="249" t="s">
        <v>85</v>
      </c>
      <c r="Y120" s="249" t="s">
        <v>85</v>
      </c>
      <c r="Z120" s="249" t="s">
        <v>85</v>
      </c>
      <c r="AA120" s="249" t="s">
        <v>85</v>
      </c>
      <c r="AB120" s="249" t="s">
        <v>85</v>
      </c>
      <c r="AC120" s="249" t="s">
        <v>85</v>
      </c>
      <c r="AD120" s="249" t="s">
        <v>85</v>
      </c>
      <c r="AE120" s="249" t="s">
        <v>85</v>
      </c>
      <c r="AF120" s="249" t="s">
        <v>85</v>
      </c>
      <c r="AG120" s="249" t="s">
        <v>85</v>
      </c>
      <c r="AH120" s="249" t="s">
        <v>85</v>
      </c>
      <c r="AI120" s="249" t="s">
        <v>85</v>
      </c>
      <c r="AJ120" s="249" t="s">
        <v>85</v>
      </c>
      <c r="AK120" s="249" t="s">
        <v>85</v>
      </c>
      <c r="AL120" s="249" t="s">
        <v>85</v>
      </c>
      <c r="AM120" s="249" t="s">
        <v>85</v>
      </c>
      <c r="AN120" s="249" t="s">
        <v>85</v>
      </c>
      <c r="AO120" s="249" t="s">
        <v>85</v>
      </c>
      <c r="AP120" s="249" t="s">
        <v>85</v>
      </c>
      <c r="AQ120" s="249" t="s">
        <v>85</v>
      </c>
      <c r="AR120" s="249" t="s">
        <v>85</v>
      </c>
      <c r="AS120" s="249" t="s">
        <v>85</v>
      </c>
      <c r="AT120" s="249" t="s">
        <v>85</v>
      </c>
      <c r="AU120" s="249" t="s">
        <v>85</v>
      </c>
      <c r="AV120" s="249" t="s">
        <v>85</v>
      </c>
      <c r="AW120" s="249" t="s">
        <v>85</v>
      </c>
      <c r="AX120" s="249" t="s">
        <v>85</v>
      </c>
      <c r="AY120" s="249" t="s">
        <v>85</v>
      </c>
      <c r="AZ120" s="249" t="s">
        <v>85</v>
      </c>
      <c r="BA120" s="249" t="s">
        <v>85</v>
      </c>
      <c r="BB120" s="249" t="s">
        <v>85</v>
      </c>
      <c r="BC120" s="249" t="s">
        <v>85</v>
      </c>
      <c r="BD120" s="249" t="s">
        <v>85</v>
      </c>
      <c r="BE120" s="249" t="s">
        <v>85</v>
      </c>
      <c r="BF120" s="249" t="s">
        <v>85</v>
      </c>
      <c r="BG120" s="249" t="s">
        <v>85</v>
      </c>
      <c r="BH120" s="249" t="s">
        <v>85</v>
      </c>
      <c r="BI120" s="249" t="s">
        <v>85</v>
      </c>
      <c r="BJ120" s="249" t="s">
        <v>85</v>
      </c>
      <c r="BK120" s="249" t="s">
        <v>85</v>
      </c>
      <c r="BL120" s="249" t="s">
        <v>85</v>
      </c>
      <c r="BM120" s="249" t="s">
        <v>85</v>
      </c>
      <c r="BN120" s="249" t="s">
        <v>85</v>
      </c>
      <c r="BO120" s="249" t="s">
        <v>85</v>
      </c>
    </row>
    <row r="121" spans="1:75" x14ac:dyDescent="0.25">
      <c r="A121" s="250" t="s">
        <v>146</v>
      </c>
      <c r="B121" s="78" t="s">
        <v>33</v>
      </c>
      <c r="C121" s="251"/>
      <c r="D121" s="251"/>
      <c r="E121" s="252"/>
      <c r="F121" s="253"/>
      <c r="G121" s="253"/>
      <c r="H121" s="252"/>
      <c r="I121" s="256"/>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8"/>
      <c r="BQ121" s="258"/>
      <c r="BR121" s="258"/>
      <c r="BS121" s="258"/>
      <c r="BT121" s="258"/>
      <c r="BU121" s="258"/>
      <c r="BV121" s="258"/>
      <c r="BW121" s="258"/>
    </row>
    <row r="122" spans="1:75" x14ac:dyDescent="0.25">
      <c r="A122" s="250" t="s">
        <v>147</v>
      </c>
      <c r="B122" s="79" t="s">
        <v>33</v>
      </c>
      <c r="C122" s="257"/>
      <c r="D122" s="257"/>
      <c r="E122" s="257"/>
      <c r="F122" s="259"/>
      <c r="G122" s="259"/>
      <c r="H122" s="257"/>
      <c r="I122" s="256"/>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8"/>
      <c r="BQ122" s="258"/>
      <c r="BR122" s="258"/>
      <c r="BS122" s="258"/>
      <c r="BT122" s="258"/>
      <c r="BU122" s="258"/>
      <c r="BV122" s="258"/>
      <c r="BW122" s="258"/>
    </row>
    <row r="123" spans="1:75" x14ac:dyDescent="0.25">
      <c r="A123" s="250" t="s">
        <v>148</v>
      </c>
      <c r="B123" s="79" t="s">
        <v>33</v>
      </c>
      <c r="C123" s="257"/>
      <c r="D123" s="257"/>
      <c r="E123" s="257"/>
      <c r="F123" s="259"/>
      <c r="G123" s="259"/>
      <c r="H123" s="257"/>
      <c r="I123" s="256"/>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8"/>
      <c r="BQ123" s="258"/>
      <c r="BR123" s="258"/>
      <c r="BS123" s="258"/>
      <c r="BT123" s="258"/>
      <c r="BU123" s="258"/>
      <c r="BV123" s="258"/>
      <c r="BW123" s="258"/>
    </row>
    <row r="124" spans="1:75" x14ac:dyDescent="0.25">
      <c r="A124" s="250" t="s">
        <v>149</v>
      </c>
      <c r="B124" s="79" t="s">
        <v>33</v>
      </c>
      <c r="C124" s="257"/>
      <c r="D124" s="257"/>
      <c r="E124" s="257"/>
      <c r="F124" s="259"/>
      <c r="G124" s="259"/>
      <c r="H124" s="257"/>
      <c r="I124" s="256"/>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8"/>
      <c r="BQ124" s="258"/>
      <c r="BR124" s="258"/>
      <c r="BS124" s="258"/>
      <c r="BT124" s="258"/>
      <c r="BU124" s="258"/>
      <c r="BV124" s="258"/>
      <c r="BW124" s="258"/>
    </row>
    <row r="125" spans="1:75" x14ac:dyDescent="0.25">
      <c r="A125" s="250" t="s">
        <v>150</v>
      </c>
      <c r="B125" s="79" t="s">
        <v>33</v>
      </c>
      <c r="C125" s="257"/>
      <c r="D125" s="257"/>
      <c r="E125" s="257"/>
      <c r="F125" s="259"/>
      <c r="G125" s="259"/>
      <c r="H125" s="257"/>
      <c r="I125" s="256"/>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8"/>
      <c r="BQ125" s="258"/>
      <c r="BR125" s="258"/>
      <c r="BS125" s="258"/>
      <c r="BT125" s="258"/>
      <c r="BU125" s="258"/>
      <c r="BV125" s="258"/>
      <c r="BW125" s="258"/>
    </row>
    <row r="126" spans="1:75" x14ac:dyDescent="0.25">
      <c r="A126" s="250" t="s">
        <v>151</v>
      </c>
      <c r="B126" s="80">
        <v>0.15</v>
      </c>
      <c r="C126" s="260" t="s">
        <v>92</v>
      </c>
      <c r="D126" s="261"/>
      <c r="E126" s="262"/>
    </row>
    <row r="127" spans="1:75" x14ac:dyDescent="0.25">
      <c r="A127" s="263"/>
      <c r="B127" s="80">
        <f>SUM(B121:B126)</f>
        <v>0.15</v>
      </c>
      <c r="C127" s="264" t="s">
        <v>93</v>
      </c>
      <c r="D127" s="265" t="s">
        <v>94</v>
      </c>
      <c r="E127" s="265"/>
      <c r="F127" s="265"/>
      <c r="G127" s="265"/>
    </row>
    <row r="128" spans="1:75" x14ac:dyDescent="0.25">
      <c r="A128" s="144"/>
    </row>
    <row r="129" spans="1:74" x14ac:dyDescent="0.25">
      <c r="A129" s="242"/>
    </row>
    <row r="130" spans="1:74" ht="29.45" customHeight="1" x14ac:dyDescent="0.25">
      <c r="A130" s="243" t="s">
        <v>152</v>
      </c>
      <c r="B130" s="310" t="s">
        <v>153</v>
      </c>
      <c r="C130" s="311"/>
      <c r="D130" s="311"/>
      <c r="E130" s="311"/>
      <c r="F130" s="311"/>
      <c r="G130" s="311"/>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5"/>
    </row>
    <row r="131" spans="1:74" ht="78" customHeight="1" x14ac:dyDescent="0.25">
      <c r="A131" s="246" t="s">
        <v>77</v>
      </c>
      <c r="B131" s="247" t="s">
        <v>78</v>
      </c>
      <c r="C131" s="246" t="s">
        <v>79</v>
      </c>
      <c r="D131" s="246" t="s">
        <v>80</v>
      </c>
      <c r="E131" s="247" t="s">
        <v>81</v>
      </c>
      <c r="F131" s="247" t="s">
        <v>82</v>
      </c>
      <c r="G131" s="246" t="s">
        <v>83</v>
      </c>
      <c r="H131" s="248" t="s">
        <v>97</v>
      </c>
      <c r="I131" s="249" t="s">
        <v>85</v>
      </c>
      <c r="J131" s="249" t="s">
        <v>85</v>
      </c>
      <c r="K131" s="249" t="s">
        <v>85</v>
      </c>
      <c r="L131" s="249" t="s">
        <v>85</v>
      </c>
      <c r="M131" s="249" t="s">
        <v>85</v>
      </c>
      <c r="N131" s="249" t="s">
        <v>85</v>
      </c>
      <c r="O131" s="249" t="s">
        <v>85</v>
      </c>
      <c r="P131" s="249" t="s">
        <v>85</v>
      </c>
      <c r="Q131" s="249" t="s">
        <v>85</v>
      </c>
      <c r="R131" s="249" t="s">
        <v>85</v>
      </c>
      <c r="S131" s="249" t="s">
        <v>85</v>
      </c>
      <c r="T131" s="249" t="s">
        <v>85</v>
      </c>
      <c r="U131" s="249" t="s">
        <v>85</v>
      </c>
      <c r="V131" s="249" t="s">
        <v>85</v>
      </c>
      <c r="W131" s="249" t="s">
        <v>85</v>
      </c>
      <c r="X131" s="249" t="s">
        <v>85</v>
      </c>
      <c r="Y131" s="249" t="s">
        <v>85</v>
      </c>
      <c r="Z131" s="249" t="s">
        <v>85</v>
      </c>
      <c r="AA131" s="249" t="s">
        <v>85</v>
      </c>
      <c r="AB131" s="249" t="s">
        <v>85</v>
      </c>
      <c r="AC131" s="249" t="s">
        <v>85</v>
      </c>
      <c r="AD131" s="249" t="s">
        <v>85</v>
      </c>
      <c r="AE131" s="249" t="s">
        <v>85</v>
      </c>
      <c r="AF131" s="249" t="s">
        <v>85</v>
      </c>
      <c r="AG131" s="249" t="s">
        <v>85</v>
      </c>
      <c r="AH131" s="249" t="s">
        <v>85</v>
      </c>
      <c r="AI131" s="249" t="s">
        <v>85</v>
      </c>
      <c r="AJ131" s="249" t="s">
        <v>85</v>
      </c>
      <c r="AK131" s="249" t="s">
        <v>85</v>
      </c>
      <c r="AL131" s="249" t="s">
        <v>85</v>
      </c>
      <c r="AM131" s="249" t="s">
        <v>85</v>
      </c>
      <c r="AN131" s="249" t="s">
        <v>85</v>
      </c>
      <c r="AO131" s="249" t="s">
        <v>85</v>
      </c>
      <c r="AP131" s="249" t="s">
        <v>85</v>
      </c>
      <c r="AQ131" s="249" t="s">
        <v>85</v>
      </c>
      <c r="AR131" s="249" t="s">
        <v>85</v>
      </c>
      <c r="AS131" s="249" t="s">
        <v>85</v>
      </c>
      <c r="AT131" s="249" t="s">
        <v>85</v>
      </c>
      <c r="AU131" s="249" t="s">
        <v>85</v>
      </c>
      <c r="AV131" s="249" t="s">
        <v>85</v>
      </c>
      <c r="AW131" s="249" t="s">
        <v>85</v>
      </c>
      <c r="AX131" s="249" t="s">
        <v>85</v>
      </c>
      <c r="AY131" s="249" t="s">
        <v>85</v>
      </c>
      <c r="AZ131" s="249" t="s">
        <v>85</v>
      </c>
      <c r="BA131" s="249" t="s">
        <v>85</v>
      </c>
      <c r="BB131" s="249" t="s">
        <v>85</v>
      </c>
      <c r="BC131" s="249" t="s">
        <v>85</v>
      </c>
      <c r="BD131" s="249" t="s">
        <v>85</v>
      </c>
      <c r="BE131" s="249" t="s">
        <v>85</v>
      </c>
      <c r="BF131" s="249" t="s">
        <v>85</v>
      </c>
      <c r="BG131" s="249" t="s">
        <v>85</v>
      </c>
      <c r="BH131" s="249" t="s">
        <v>85</v>
      </c>
      <c r="BI131" s="249" t="s">
        <v>85</v>
      </c>
      <c r="BJ131" s="249" t="s">
        <v>85</v>
      </c>
      <c r="BK131" s="249" t="s">
        <v>85</v>
      </c>
      <c r="BL131" s="249" t="s">
        <v>85</v>
      </c>
      <c r="BM131" s="249" t="s">
        <v>85</v>
      </c>
      <c r="BN131" s="249" t="s">
        <v>85</v>
      </c>
      <c r="BO131" s="249" t="s">
        <v>85</v>
      </c>
    </row>
    <row r="132" spans="1:74" x14ac:dyDescent="0.25">
      <c r="A132" s="250" t="s">
        <v>154</v>
      </c>
      <c r="B132" s="78" t="s">
        <v>33</v>
      </c>
      <c r="C132" s="251"/>
      <c r="D132" s="251"/>
      <c r="E132" s="252"/>
      <c r="F132" s="253"/>
      <c r="G132" s="253"/>
      <c r="H132" s="252"/>
      <c r="I132" s="256"/>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8"/>
      <c r="BQ132" s="258"/>
      <c r="BR132" s="258"/>
      <c r="BS132" s="258"/>
      <c r="BT132" s="258"/>
      <c r="BU132" s="258"/>
      <c r="BV132" s="258"/>
    </row>
    <row r="133" spans="1:74" x14ac:dyDescent="0.25">
      <c r="A133" s="250" t="s">
        <v>155</v>
      </c>
      <c r="B133" s="79" t="s">
        <v>33</v>
      </c>
      <c r="C133" s="257"/>
      <c r="D133" s="257"/>
      <c r="E133" s="257"/>
      <c r="F133" s="259"/>
      <c r="G133" s="259"/>
      <c r="H133" s="257"/>
      <c r="I133" s="256"/>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8"/>
      <c r="BQ133" s="258"/>
      <c r="BR133" s="258"/>
      <c r="BS133" s="258"/>
      <c r="BT133" s="258"/>
      <c r="BU133" s="258"/>
      <c r="BV133" s="258"/>
    </row>
    <row r="134" spans="1:74" x14ac:dyDescent="0.25">
      <c r="A134" s="250" t="s">
        <v>156</v>
      </c>
      <c r="B134" s="79" t="s">
        <v>33</v>
      </c>
      <c r="C134" s="257"/>
      <c r="D134" s="257"/>
      <c r="E134" s="257"/>
      <c r="F134" s="259"/>
      <c r="G134" s="259"/>
      <c r="H134" s="257"/>
      <c r="I134" s="256"/>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8"/>
      <c r="BQ134" s="258"/>
      <c r="BR134" s="258"/>
      <c r="BS134" s="258"/>
      <c r="BT134" s="258"/>
      <c r="BU134" s="258"/>
      <c r="BV134" s="258"/>
    </row>
    <row r="135" spans="1:74" x14ac:dyDescent="0.25">
      <c r="A135" s="250" t="s">
        <v>157</v>
      </c>
      <c r="B135" s="79"/>
      <c r="C135" s="257"/>
      <c r="D135" s="257"/>
      <c r="E135" s="257"/>
      <c r="F135" s="259"/>
      <c r="G135" s="259"/>
      <c r="H135" s="257"/>
      <c r="I135" s="256"/>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8"/>
      <c r="BQ135" s="258"/>
      <c r="BR135" s="258"/>
      <c r="BS135" s="258"/>
      <c r="BT135" s="258"/>
      <c r="BU135" s="258"/>
      <c r="BV135" s="258"/>
    </row>
    <row r="136" spans="1:74" x14ac:dyDescent="0.25">
      <c r="A136" s="250" t="s">
        <v>158</v>
      </c>
      <c r="B136" s="79" t="s">
        <v>33</v>
      </c>
      <c r="C136" s="257"/>
      <c r="D136" s="257"/>
      <c r="E136" s="257"/>
      <c r="F136" s="259"/>
      <c r="G136" s="259"/>
      <c r="H136" s="257"/>
      <c r="I136" s="256"/>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8"/>
      <c r="BQ136" s="258"/>
      <c r="BR136" s="258"/>
      <c r="BS136" s="258"/>
      <c r="BT136" s="258"/>
      <c r="BU136" s="258"/>
      <c r="BV136" s="258"/>
    </row>
    <row r="137" spans="1:74" x14ac:dyDescent="0.25">
      <c r="A137" s="250" t="s">
        <v>159</v>
      </c>
      <c r="B137" s="80">
        <v>0.15</v>
      </c>
      <c r="C137" s="260" t="s">
        <v>92</v>
      </c>
      <c r="D137" s="261"/>
      <c r="E137" s="262"/>
    </row>
    <row r="138" spans="1:74" x14ac:dyDescent="0.25">
      <c r="A138" s="263"/>
      <c r="B138" s="80">
        <f>SUM(B132:B137)</f>
        <v>0.15</v>
      </c>
      <c r="C138" s="264" t="s">
        <v>93</v>
      </c>
      <c r="D138" s="265" t="s">
        <v>94</v>
      </c>
      <c r="E138" s="265"/>
      <c r="F138" s="265"/>
      <c r="G138" s="265"/>
    </row>
    <row r="139" spans="1:74" x14ac:dyDescent="0.25">
      <c r="A139" s="144"/>
    </row>
    <row r="140" spans="1:74" x14ac:dyDescent="0.25">
      <c r="A140" s="242"/>
    </row>
    <row r="141" spans="1:74" ht="30" customHeight="1" x14ac:dyDescent="0.25">
      <c r="A141" s="243" t="s">
        <v>160</v>
      </c>
      <c r="B141" s="310" t="s">
        <v>161</v>
      </c>
      <c r="C141" s="311"/>
      <c r="D141" s="311"/>
      <c r="E141" s="311"/>
      <c r="F141" s="311"/>
      <c r="G141" s="311"/>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5"/>
    </row>
    <row r="142" spans="1:74" ht="79.5" customHeight="1" x14ac:dyDescent="0.25">
      <c r="A142" s="246" t="s">
        <v>77</v>
      </c>
      <c r="B142" s="247" t="s">
        <v>78</v>
      </c>
      <c r="C142" s="246" t="s">
        <v>79</v>
      </c>
      <c r="D142" s="246" t="s">
        <v>80</v>
      </c>
      <c r="E142" s="247" t="s">
        <v>81</v>
      </c>
      <c r="F142" s="247" t="s">
        <v>82</v>
      </c>
      <c r="G142" s="246" t="s">
        <v>83</v>
      </c>
      <c r="H142" s="248" t="s">
        <v>97</v>
      </c>
      <c r="I142" s="249" t="s">
        <v>85</v>
      </c>
      <c r="J142" s="249" t="s">
        <v>85</v>
      </c>
      <c r="K142" s="249" t="s">
        <v>85</v>
      </c>
      <c r="L142" s="249" t="s">
        <v>85</v>
      </c>
      <c r="M142" s="249" t="s">
        <v>85</v>
      </c>
      <c r="N142" s="249" t="s">
        <v>85</v>
      </c>
      <c r="O142" s="249" t="s">
        <v>85</v>
      </c>
      <c r="P142" s="249" t="s">
        <v>85</v>
      </c>
      <c r="Q142" s="249" t="s">
        <v>85</v>
      </c>
      <c r="R142" s="249" t="s">
        <v>85</v>
      </c>
      <c r="S142" s="249" t="s">
        <v>85</v>
      </c>
      <c r="T142" s="249" t="s">
        <v>85</v>
      </c>
      <c r="U142" s="249" t="s">
        <v>85</v>
      </c>
      <c r="V142" s="249" t="s">
        <v>85</v>
      </c>
      <c r="W142" s="249" t="s">
        <v>85</v>
      </c>
      <c r="X142" s="249" t="s">
        <v>85</v>
      </c>
      <c r="Y142" s="249" t="s">
        <v>85</v>
      </c>
      <c r="Z142" s="249" t="s">
        <v>85</v>
      </c>
      <c r="AA142" s="249" t="s">
        <v>85</v>
      </c>
      <c r="AB142" s="249" t="s">
        <v>85</v>
      </c>
      <c r="AC142" s="249" t="s">
        <v>85</v>
      </c>
      <c r="AD142" s="249" t="s">
        <v>85</v>
      </c>
      <c r="AE142" s="249" t="s">
        <v>85</v>
      </c>
      <c r="AF142" s="249" t="s">
        <v>85</v>
      </c>
      <c r="AG142" s="249" t="s">
        <v>85</v>
      </c>
      <c r="AH142" s="249" t="s">
        <v>85</v>
      </c>
      <c r="AI142" s="249" t="s">
        <v>85</v>
      </c>
      <c r="AJ142" s="249" t="s">
        <v>85</v>
      </c>
      <c r="AK142" s="249" t="s">
        <v>85</v>
      </c>
      <c r="AL142" s="249" t="s">
        <v>85</v>
      </c>
      <c r="AM142" s="249" t="s">
        <v>85</v>
      </c>
      <c r="AN142" s="249" t="s">
        <v>85</v>
      </c>
      <c r="AO142" s="249" t="s">
        <v>85</v>
      </c>
      <c r="AP142" s="249" t="s">
        <v>85</v>
      </c>
      <c r="AQ142" s="249" t="s">
        <v>85</v>
      </c>
      <c r="AR142" s="249" t="s">
        <v>85</v>
      </c>
      <c r="AS142" s="249" t="s">
        <v>85</v>
      </c>
      <c r="AT142" s="249" t="s">
        <v>85</v>
      </c>
      <c r="AU142" s="249" t="s">
        <v>85</v>
      </c>
      <c r="AV142" s="249" t="s">
        <v>85</v>
      </c>
      <c r="AW142" s="249" t="s">
        <v>85</v>
      </c>
      <c r="AX142" s="249" t="s">
        <v>85</v>
      </c>
      <c r="AY142" s="249" t="s">
        <v>85</v>
      </c>
      <c r="AZ142" s="249" t="s">
        <v>85</v>
      </c>
      <c r="BA142" s="249" t="s">
        <v>85</v>
      </c>
      <c r="BB142" s="249" t="s">
        <v>85</v>
      </c>
      <c r="BC142" s="249" t="s">
        <v>85</v>
      </c>
      <c r="BD142" s="249" t="s">
        <v>85</v>
      </c>
      <c r="BE142" s="249" t="s">
        <v>85</v>
      </c>
      <c r="BF142" s="249" t="s">
        <v>85</v>
      </c>
      <c r="BG142" s="249" t="s">
        <v>85</v>
      </c>
      <c r="BH142" s="249" t="s">
        <v>85</v>
      </c>
      <c r="BI142" s="249" t="s">
        <v>85</v>
      </c>
      <c r="BJ142" s="249" t="s">
        <v>85</v>
      </c>
      <c r="BK142" s="249" t="s">
        <v>85</v>
      </c>
      <c r="BL142" s="249" t="s">
        <v>85</v>
      </c>
      <c r="BM142" s="249" t="s">
        <v>85</v>
      </c>
      <c r="BN142" s="249" t="s">
        <v>85</v>
      </c>
      <c r="BO142" s="249" t="s">
        <v>85</v>
      </c>
    </row>
    <row r="143" spans="1:74" x14ac:dyDescent="0.25">
      <c r="A143" s="250" t="s">
        <v>162</v>
      </c>
      <c r="B143" s="78" t="s">
        <v>33</v>
      </c>
      <c r="C143" s="251"/>
      <c r="D143" s="251"/>
      <c r="E143" s="252"/>
      <c r="F143" s="253"/>
      <c r="G143" s="253"/>
      <c r="H143" s="252"/>
      <c r="I143" s="256"/>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8"/>
      <c r="BQ143" s="258"/>
      <c r="BR143" s="258"/>
      <c r="BS143" s="258"/>
      <c r="BT143" s="258"/>
      <c r="BU143" s="258"/>
      <c r="BV143" s="258"/>
    </row>
    <row r="144" spans="1:74" x14ac:dyDescent="0.25">
      <c r="A144" s="250" t="s">
        <v>163</v>
      </c>
      <c r="B144" s="79"/>
      <c r="C144" s="257"/>
      <c r="D144" s="257"/>
      <c r="E144" s="257"/>
      <c r="F144" s="259"/>
      <c r="G144" s="259"/>
      <c r="H144" s="257"/>
      <c r="I144" s="256"/>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8"/>
      <c r="BQ144" s="258"/>
      <c r="BR144" s="258"/>
      <c r="BS144" s="258"/>
      <c r="BT144" s="258"/>
      <c r="BU144" s="258"/>
      <c r="BV144" s="258"/>
    </row>
    <row r="145" spans="1:74" x14ac:dyDescent="0.25">
      <c r="A145" s="250" t="s">
        <v>164</v>
      </c>
      <c r="B145" s="79" t="s">
        <v>33</v>
      </c>
      <c r="C145" s="257"/>
      <c r="D145" s="257"/>
      <c r="E145" s="257"/>
      <c r="F145" s="259"/>
      <c r="G145" s="259"/>
      <c r="H145" s="257"/>
      <c r="I145" s="256"/>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8"/>
      <c r="BQ145" s="258"/>
      <c r="BR145" s="258"/>
      <c r="BS145" s="258"/>
      <c r="BT145" s="258"/>
      <c r="BU145" s="258"/>
      <c r="BV145" s="258"/>
    </row>
    <row r="146" spans="1:74" x14ac:dyDescent="0.25">
      <c r="A146" s="250" t="s">
        <v>165</v>
      </c>
      <c r="B146" s="79" t="s">
        <v>33</v>
      </c>
      <c r="C146" s="257"/>
      <c r="D146" s="257"/>
      <c r="E146" s="257"/>
      <c r="F146" s="259"/>
      <c r="G146" s="259"/>
      <c r="H146" s="257"/>
      <c r="I146" s="256"/>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8"/>
      <c r="BQ146" s="258"/>
      <c r="BR146" s="258"/>
      <c r="BS146" s="258"/>
      <c r="BT146" s="258"/>
      <c r="BU146" s="258"/>
      <c r="BV146" s="258"/>
    </row>
    <row r="147" spans="1:74" x14ac:dyDescent="0.25">
      <c r="A147" s="250" t="s">
        <v>166</v>
      </c>
      <c r="B147" s="79" t="s">
        <v>33</v>
      </c>
      <c r="C147" s="257"/>
      <c r="D147" s="257"/>
      <c r="E147" s="257"/>
      <c r="F147" s="259"/>
      <c r="G147" s="259"/>
      <c r="H147" s="257"/>
      <c r="I147" s="256"/>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8"/>
      <c r="BQ147" s="258"/>
      <c r="BR147" s="258"/>
      <c r="BS147" s="258"/>
      <c r="BT147" s="258"/>
      <c r="BU147" s="258"/>
      <c r="BV147" s="258"/>
    </row>
    <row r="148" spans="1:74" x14ac:dyDescent="0.25">
      <c r="A148" s="250" t="s">
        <v>167</v>
      </c>
      <c r="B148" s="80">
        <v>0.15</v>
      </c>
      <c r="C148" s="260" t="s">
        <v>92</v>
      </c>
      <c r="D148" s="261"/>
      <c r="E148" s="262"/>
    </row>
    <row r="149" spans="1:74" x14ac:dyDescent="0.25">
      <c r="A149" s="263"/>
      <c r="B149" s="80">
        <f>SUM(B143:B148)</f>
        <v>0.15</v>
      </c>
      <c r="C149" s="264" t="s">
        <v>93</v>
      </c>
      <c r="D149" s="265" t="s">
        <v>94</v>
      </c>
      <c r="E149" s="265"/>
      <c r="F149" s="265"/>
      <c r="G149" s="265"/>
    </row>
    <row r="150" spans="1:74" x14ac:dyDescent="0.25">
      <c r="A150" s="144"/>
    </row>
  </sheetData>
  <mergeCells count="42">
    <mergeCell ref="A1:B1"/>
    <mergeCell ref="A2:B2"/>
    <mergeCell ref="A3:B3"/>
    <mergeCell ref="A4:B4"/>
    <mergeCell ref="A6:E6"/>
    <mergeCell ref="B27:G27"/>
    <mergeCell ref="F9:H9"/>
    <mergeCell ref="C10:E10"/>
    <mergeCell ref="F10:H20"/>
    <mergeCell ref="C11:E11"/>
    <mergeCell ref="C12:E12"/>
    <mergeCell ref="C13:E13"/>
    <mergeCell ref="C14:E14"/>
    <mergeCell ref="C15:E15"/>
    <mergeCell ref="C16:E16"/>
    <mergeCell ref="C17:E17"/>
    <mergeCell ref="C9:D9"/>
    <mergeCell ref="C18:E18"/>
    <mergeCell ref="C19:E19"/>
    <mergeCell ref="C20:E20"/>
    <mergeCell ref="B23:G23"/>
    <mergeCell ref="B24:G24"/>
    <mergeCell ref="B53:G53"/>
    <mergeCell ref="B28:G28"/>
    <mergeCell ref="B29:G29"/>
    <mergeCell ref="B30:G30"/>
    <mergeCell ref="B31:G31"/>
    <mergeCell ref="B32:G32"/>
    <mergeCell ref="B34:G34"/>
    <mergeCell ref="B35:G35"/>
    <mergeCell ref="B36:G36"/>
    <mergeCell ref="B37:G37"/>
    <mergeCell ref="B38:G38"/>
    <mergeCell ref="B42:G42"/>
    <mergeCell ref="B130:G130"/>
    <mergeCell ref="B141:G141"/>
    <mergeCell ref="B64:G64"/>
    <mergeCell ref="B75:G75"/>
    <mergeCell ref="B86:G86"/>
    <mergeCell ref="B97:G97"/>
    <mergeCell ref="B108:G108"/>
    <mergeCell ref="B119:G119"/>
  </mergeCells>
  <pageMargins left="0.78740157480314965" right="0.78740157480314965" top="0.98425196850393704" bottom="0.78740157480314965" header="0.51181102362204722" footer="0.51181102362204722"/>
  <pageSetup paperSize="8" scale="24" fitToHeight="0" orientation="landscape" r:id="rId1"/>
  <headerFooter>
    <oddHeader>&amp;R&amp;14Eskom Holdings SOC Limited
)&amp;A</oddHeader>
    <oddFooter>&amp;C&amp;11Page &amp;P of &amp;N&amp;R&amp;11&amp;D&amp;L&amp;11&amp;F
&amp;A</oddFooter>
  </headerFooter>
  <rowBreaks count="1" manualBreakCount="1">
    <brk id="128" max="6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239D-0AA9-4958-94CD-6175607FFCC0}">
  <sheetPr>
    <tabColor rgb="FF92D050"/>
  </sheetPr>
  <dimension ref="A1:CT116"/>
  <sheetViews>
    <sheetView tabSelected="1" view="pageBreakPreview" zoomScale="60" zoomScaleNormal="70" workbookViewId="0">
      <selection activeCell="H3" sqref="H3"/>
    </sheetView>
  </sheetViews>
  <sheetFormatPr defaultColWidth="8.5703125" defaultRowHeight="12.75" x14ac:dyDescent="0.2"/>
  <cols>
    <col min="1" max="1" width="10.85546875" style="77" customWidth="1"/>
    <col min="2" max="2" width="58.140625" style="77" customWidth="1"/>
    <col min="3" max="3" width="45" style="77" customWidth="1"/>
    <col min="4" max="4" width="40" style="77" customWidth="1"/>
    <col min="5" max="5" width="18.85546875" style="77" bestFit="1" customWidth="1"/>
    <col min="6" max="16384" width="8.5703125" style="77"/>
  </cols>
  <sheetData>
    <row r="1" spans="1:98" ht="20.25" x14ac:dyDescent="0.2">
      <c r="A1" s="345" t="s">
        <v>0</v>
      </c>
      <c r="B1" s="346"/>
      <c r="C1" s="348" t="s">
        <v>313</v>
      </c>
      <c r="D1" s="82"/>
      <c r="E1" s="83"/>
      <c r="F1" s="83"/>
      <c r="G1" s="84"/>
      <c r="H1" s="85"/>
      <c r="I1" s="86"/>
      <c r="J1" s="87"/>
      <c r="K1" s="83"/>
      <c r="L1" s="88"/>
      <c r="M1" s="87"/>
      <c r="N1" s="89"/>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row>
    <row r="2" spans="1:98" ht="84" customHeight="1" x14ac:dyDescent="0.2">
      <c r="A2" s="345" t="s">
        <v>1</v>
      </c>
      <c r="B2" s="346"/>
      <c r="C2" s="90" t="s">
        <v>193</v>
      </c>
      <c r="D2" s="82"/>
      <c r="E2" s="83"/>
      <c r="F2" s="91"/>
      <c r="G2" s="92"/>
      <c r="H2" s="15"/>
      <c r="I2" s="86"/>
      <c r="J2" s="87"/>
      <c r="K2" s="83"/>
      <c r="L2" s="88"/>
      <c r="M2" s="87"/>
      <c r="N2" s="89"/>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row>
    <row r="3" spans="1:98" ht="162" x14ac:dyDescent="0.2">
      <c r="A3" s="345" t="s">
        <v>2</v>
      </c>
      <c r="B3" s="346"/>
      <c r="C3" s="90" t="s">
        <v>203</v>
      </c>
      <c r="D3" s="270"/>
      <c r="E3" s="83"/>
      <c r="F3" s="91"/>
      <c r="G3" s="92"/>
      <c r="H3" s="15"/>
      <c r="I3" s="86"/>
      <c r="J3" s="87"/>
      <c r="K3" s="83"/>
      <c r="L3" s="88"/>
      <c r="M3" s="87"/>
      <c r="N3" s="89"/>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row>
    <row r="4" spans="1:98" ht="20.25" x14ac:dyDescent="0.2">
      <c r="A4" s="345" t="s">
        <v>34</v>
      </c>
      <c r="B4" s="346"/>
      <c r="C4" s="81" t="str">
        <f>'[3]Read Me'!C4</f>
        <v>Main Offer Only</v>
      </c>
      <c r="D4" s="82"/>
      <c r="E4" s="83"/>
      <c r="F4" s="91"/>
      <c r="G4" s="92"/>
      <c r="H4" s="15"/>
      <c r="I4" s="86"/>
      <c r="J4" s="87"/>
      <c r="K4" s="83"/>
      <c r="L4" s="88"/>
      <c r="M4" s="87"/>
      <c r="N4" s="89"/>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row>
    <row r="5" spans="1:98" ht="15.75" x14ac:dyDescent="0.2">
      <c r="A5" s="93"/>
      <c r="B5" s="94"/>
      <c r="C5" s="95"/>
      <c r="D5" s="82"/>
      <c r="E5" s="83"/>
      <c r="F5" s="91"/>
      <c r="G5" s="92"/>
      <c r="H5" s="15"/>
      <c r="I5" s="86"/>
      <c r="J5" s="87"/>
      <c r="K5" s="83"/>
      <c r="L5" s="88"/>
      <c r="M5" s="87"/>
      <c r="N5" s="89"/>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row>
    <row r="6" spans="1:98" ht="20.25" x14ac:dyDescent="0.2">
      <c r="A6" s="96" t="s">
        <v>168</v>
      </c>
      <c r="B6" s="97"/>
      <c r="C6" s="98"/>
      <c r="D6" s="99"/>
      <c r="E6" s="100" t="s">
        <v>169</v>
      </c>
      <c r="F6" s="100"/>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row>
    <row r="7" spans="1:98" ht="21" thickBot="1" x14ac:dyDescent="0.35">
      <c r="A7" s="102"/>
      <c r="B7" s="102"/>
      <c r="C7" s="102"/>
      <c r="D7" s="103"/>
      <c r="E7" s="102"/>
      <c r="F7" s="102"/>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row>
    <row r="8" spans="1:98" ht="32.1" customHeight="1" thickBot="1" x14ac:dyDescent="0.25">
      <c r="A8" s="105"/>
      <c r="B8" s="106"/>
      <c r="C8" s="107" t="s">
        <v>170</v>
      </c>
      <c r="D8" s="108"/>
      <c r="E8" s="109"/>
      <c r="F8" s="109"/>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row>
    <row r="9" spans="1:98" ht="40.5" customHeight="1" thickBot="1" x14ac:dyDescent="0.35">
      <c r="A9" s="110" t="s">
        <v>171</v>
      </c>
      <c r="B9" s="110" t="s">
        <v>172</v>
      </c>
      <c r="C9" s="111" t="s">
        <v>173</v>
      </c>
      <c r="D9" s="112"/>
      <c r="E9" s="112"/>
      <c r="F9" s="102"/>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04"/>
      <c r="CA9" s="104"/>
      <c r="CB9" s="104"/>
      <c r="CC9" s="104"/>
      <c r="CD9" s="104"/>
      <c r="CE9" s="104"/>
      <c r="CF9" s="104"/>
      <c r="CG9" s="104"/>
      <c r="CH9" s="104"/>
      <c r="CI9" s="104"/>
      <c r="CJ9" s="104"/>
      <c r="CK9" s="104"/>
      <c r="CL9" s="104"/>
      <c r="CM9" s="104"/>
      <c r="CN9" s="104"/>
      <c r="CO9" s="104"/>
      <c r="CP9" s="104"/>
      <c r="CQ9" s="104"/>
      <c r="CR9" s="104"/>
      <c r="CS9" s="104"/>
    </row>
    <row r="10" spans="1:98" ht="60.75" x14ac:dyDescent="0.3">
      <c r="A10" s="113">
        <v>1</v>
      </c>
      <c r="B10" s="114" t="str">
        <f>'5.1.1 Pricing Table 1-3'!B17</f>
        <v>Grade C Armed patrol, armed escorting and armed response for Gauteng Radio Sites (Only When Required)</v>
      </c>
      <c r="C10" s="115">
        <f>'5.1.1 Pricing Table 1-3'!G55</f>
        <v>0</v>
      </c>
      <c r="D10" s="109"/>
      <c r="E10" s="109"/>
      <c r="F10" s="102"/>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row>
    <row r="11" spans="1:98" ht="60.75" x14ac:dyDescent="0.3">
      <c r="A11" s="113">
        <v>2</v>
      </c>
      <c r="B11" s="114" t="str">
        <f>'5.1.1 Pricing Table 1-3'!B56</f>
        <v>Grade C Static Guarding for Gauteng Radio Sites (Adhoc Security Services ONLY When Required)</v>
      </c>
      <c r="C11" s="116">
        <f>'5.1.1 Pricing Table 1-3'!G99</f>
        <v>0</v>
      </c>
      <c r="D11" s="109"/>
      <c r="E11" s="109"/>
      <c r="F11" s="102"/>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row>
    <row r="12" spans="1:98" ht="81.75" thickBot="1" x14ac:dyDescent="0.35">
      <c r="A12" s="113">
        <v>3</v>
      </c>
      <c r="B12" s="114" t="str">
        <f>'5.1.1 Pricing Table 1-3'!B100</f>
        <v>Dog and Dog Handler for Gauteng Radio Sites, Staff, Assets, with Armed escorting, patrol and response officer (Adhoc) (Only When Required)</v>
      </c>
      <c r="C12" s="116">
        <f>'5.1.1 Pricing Table 1-3'!G131</f>
        <v>0</v>
      </c>
      <c r="D12" s="109"/>
      <c r="E12" s="109"/>
      <c r="F12" s="102"/>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row>
    <row r="13" spans="1:98" ht="20.100000000000001" customHeight="1" thickBot="1" x14ac:dyDescent="0.35">
      <c r="A13" s="113"/>
      <c r="B13" s="117"/>
      <c r="C13" s="115">
        <f ca="1">SUM(C10:C13)</f>
        <v>0</v>
      </c>
      <c r="D13" s="109"/>
      <c r="E13" s="109"/>
      <c r="F13" s="102"/>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row>
    <row r="14" spans="1:98" ht="41.1" customHeight="1" thickBot="1" x14ac:dyDescent="0.25">
      <c r="A14" s="113"/>
      <c r="B14" s="118" t="s">
        <v>174</v>
      </c>
      <c r="C14" s="271">
        <f>SUM(C10:C12)</f>
        <v>0</v>
      </c>
      <c r="D14" s="347" t="s">
        <v>175</v>
      </c>
      <c r="E14" s="347"/>
      <c r="F14" s="347"/>
    </row>
    <row r="15" spans="1:98" ht="42.6" customHeight="1" thickBot="1" x14ac:dyDescent="0.35">
      <c r="A15" s="113"/>
      <c r="B15" s="118" t="s">
        <v>176</v>
      </c>
      <c r="C15" s="119">
        <f ca="1">C13*15%</f>
        <v>0</v>
      </c>
      <c r="D15" s="120" t="s">
        <v>33</v>
      </c>
      <c r="E15" s="121"/>
      <c r="F15" s="122"/>
    </row>
    <row r="16" spans="1:98" ht="39.950000000000003" customHeight="1" thickBot="1" x14ac:dyDescent="0.25">
      <c r="A16" s="113"/>
      <c r="B16" s="118" t="s">
        <v>177</v>
      </c>
      <c r="C16" s="123">
        <f ca="1">C13+C15</f>
        <v>0</v>
      </c>
      <c r="D16" s="344" t="s">
        <v>178</v>
      </c>
      <c r="E16" s="344"/>
      <c r="F16" s="344"/>
    </row>
    <row r="17" spans="1:6" x14ac:dyDescent="0.2">
      <c r="A17" s="104"/>
      <c r="B17" s="104"/>
      <c r="C17" s="124"/>
      <c r="D17" s="125"/>
      <c r="E17" s="104"/>
      <c r="F17" s="104"/>
    </row>
    <row r="18" spans="1:6" x14ac:dyDescent="0.2">
      <c r="A18" s="104"/>
      <c r="B18" s="104"/>
      <c r="C18" s="104"/>
      <c r="D18" s="125"/>
      <c r="E18" s="104"/>
      <c r="F18" s="104"/>
    </row>
    <row r="19" spans="1:6" ht="18" x14ac:dyDescent="0.2">
      <c r="A19" s="126"/>
      <c r="B19" s="127"/>
      <c r="C19" s="128"/>
      <c r="D19" s="104"/>
      <c r="E19" s="128"/>
      <c r="F19" s="128"/>
    </row>
    <row r="20" spans="1:6" x14ac:dyDescent="0.2">
      <c r="A20" s="104"/>
      <c r="B20" s="104"/>
      <c r="C20" s="104"/>
      <c r="D20" s="125"/>
    </row>
    <row r="21" spans="1:6" x14ac:dyDescent="0.2">
      <c r="A21" s="104"/>
      <c r="B21" s="104"/>
      <c r="C21" s="104"/>
      <c r="D21" s="125"/>
    </row>
    <row r="22" spans="1:6" x14ac:dyDescent="0.2">
      <c r="A22" s="104"/>
      <c r="B22" s="104"/>
      <c r="C22" s="104"/>
      <c r="D22" s="125"/>
    </row>
    <row r="23" spans="1:6" x14ac:dyDescent="0.2">
      <c r="A23" s="104"/>
      <c r="B23" s="104"/>
      <c r="C23" s="104"/>
      <c r="D23" s="125"/>
    </row>
    <row r="24" spans="1:6" x14ac:dyDescent="0.2">
      <c r="A24" s="104"/>
      <c r="B24" s="104"/>
      <c r="C24" s="104"/>
      <c r="D24" s="125"/>
    </row>
    <row r="25" spans="1:6" x14ac:dyDescent="0.2">
      <c r="A25" s="104"/>
      <c r="B25" s="104"/>
      <c r="C25" s="104"/>
      <c r="D25" s="125"/>
    </row>
    <row r="26" spans="1:6" x14ac:dyDescent="0.2">
      <c r="A26" s="104"/>
      <c r="B26" s="104"/>
      <c r="C26" s="104"/>
      <c r="D26" s="125"/>
    </row>
    <row r="27" spans="1:6" x14ac:dyDescent="0.2">
      <c r="A27" s="104"/>
      <c r="B27" s="104"/>
      <c r="C27" s="104"/>
      <c r="D27" s="125"/>
    </row>
    <row r="28" spans="1:6" x14ac:dyDescent="0.2">
      <c r="A28" s="104"/>
      <c r="B28" s="104"/>
      <c r="C28" s="104"/>
      <c r="D28" s="125"/>
    </row>
    <row r="29" spans="1:6" x14ac:dyDescent="0.2">
      <c r="A29" s="104"/>
      <c r="B29" s="104"/>
      <c r="C29" s="104"/>
      <c r="D29" s="125"/>
    </row>
    <row r="30" spans="1:6" x14ac:dyDescent="0.2">
      <c r="A30" s="104"/>
      <c r="B30" s="104"/>
      <c r="C30" s="104"/>
      <c r="D30" s="125"/>
    </row>
    <row r="31" spans="1:6" x14ac:dyDescent="0.2">
      <c r="A31" s="104"/>
      <c r="B31" s="104"/>
      <c r="C31" s="104"/>
      <c r="D31" s="125"/>
    </row>
    <row r="32" spans="1:6" x14ac:dyDescent="0.2">
      <c r="A32" s="104"/>
      <c r="B32" s="104"/>
      <c r="C32" s="104"/>
      <c r="D32" s="125"/>
    </row>
    <row r="33" spans="4:4" x14ac:dyDescent="0.2">
      <c r="D33" s="125"/>
    </row>
    <row r="34" spans="4:4" x14ac:dyDescent="0.2">
      <c r="D34" s="125"/>
    </row>
    <row r="35" spans="4:4" x14ac:dyDescent="0.2">
      <c r="D35" s="125"/>
    </row>
    <row r="36" spans="4:4" x14ac:dyDescent="0.2">
      <c r="D36" s="125"/>
    </row>
    <row r="37" spans="4:4" x14ac:dyDescent="0.2">
      <c r="D37" s="125"/>
    </row>
    <row r="38" spans="4:4" x14ac:dyDescent="0.2">
      <c r="D38" s="125"/>
    </row>
    <row r="39" spans="4:4" x14ac:dyDescent="0.2">
      <c r="D39" s="125"/>
    </row>
    <row r="40" spans="4:4" x14ac:dyDescent="0.2">
      <c r="D40" s="125"/>
    </row>
    <row r="41" spans="4:4" x14ac:dyDescent="0.2">
      <c r="D41" s="125"/>
    </row>
    <row r="42" spans="4:4" x14ac:dyDescent="0.2">
      <c r="D42" s="125"/>
    </row>
    <row r="43" spans="4:4" x14ac:dyDescent="0.2">
      <c r="D43" s="125"/>
    </row>
    <row r="44" spans="4:4" x14ac:dyDescent="0.2">
      <c r="D44" s="125"/>
    </row>
    <row r="45" spans="4:4" x14ac:dyDescent="0.2">
      <c r="D45" s="125"/>
    </row>
    <row r="46" spans="4:4" x14ac:dyDescent="0.2">
      <c r="D46" s="125"/>
    </row>
    <row r="47" spans="4:4" x14ac:dyDescent="0.2">
      <c r="D47" s="125"/>
    </row>
    <row r="48" spans="4:4" x14ac:dyDescent="0.2">
      <c r="D48" s="125"/>
    </row>
    <row r="49" spans="4:4" x14ac:dyDescent="0.2">
      <c r="D49" s="125"/>
    </row>
    <row r="50" spans="4:4" x14ac:dyDescent="0.2">
      <c r="D50" s="125"/>
    </row>
    <row r="51" spans="4:4" x14ac:dyDescent="0.2">
      <c r="D51" s="125"/>
    </row>
    <row r="52" spans="4:4" x14ac:dyDescent="0.2">
      <c r="D52" s="125"/>
    </row>
    <row r="53" spans="4:4" x14ac:dyDescent="0.2">
      <c r="D53" s="125"/>
    </row>
    <row r="54" spans="4:4" x14ac:dyDescent="0.2">
      <c r="D54" s="125"/>
    </row>
    <row r="55" spans="4:4" x14ac:dyDescent="0.2">
      <c r="D55" s="125"/>
    </row>
    <row r="56" spans="4:4" x14ac:dyDescent="0.2">
      <c r="D56" s="125"/>
    </row>
    <row r="57" spans="4:4" x14ac:dyDescent="0.2">
      <c r="D57" s="125"/>
    </row>
    <row r="58" spans="4:4" x14ac:dyDescent="0.2">
      <c r="D58" s="125"/>
    </row>
    <row r="59" spans="4:4" x14ac:dyDescent="0.2">
      <c r="D59" s="125"/>
    </row>
    <row r="60" spans="4:4" x14ac:dyDescent="0.2">
      <c r="D60" s="125"/>
    </row>
    <row r="61" spans="4:4" x14ac:dyDescent="0.2">
      <c r="D61" s="125"/>
    </row>
    <row r="62" spans="4:4" x14ac:dyDescent="0.2">
      <c r="D62" s="125"/>
    </row>
    <row r="63" spans="4:4" x14ac:dyDescent="0.2">
      <c r="D63" s="125"/>
    </row>
    <row r="64" spans="4:4" x14ac:dyDescent="0.2">
      <c r="D64" s="125"/>
    </row>
    <row r="65" spans="4:4" x14ac:dyDescent="0.2">
      <c r="D65" s="125"/>
    </row>
    <row r="66" spans="4:4" x14ac:dyDescent="0.2">
      <c r="D66" s="125"/>
    </row>
    <row r="67" spans="4:4" x14ac:dyDescent="0.2">
      <c r="D67" s="125"/>
    </row>
    <row r="68" spans="4:4" x14ac:dyDescent="0.2">
      <c r="D68" s="125"/>
    </row>
    <row r="69" spans="4:4" x14ac:dyDescent="0.2">
      <c r="D69" s="125"/>
    </row>
    <row r="70" spans="4:4" x14ac:dyDescent="0.2">
      <c r="D70" s="125"/>
    </row>
    <row r="71" spans="4:4" x14ac:dyDescent="0.2">
      <c r="D71" s="125"/>
    </row>
    <row r="72" spans="4:4" x14ac:dyDescent="0.2">
      <c r="D72" s="125"/>
    </row>
    <row r="73" spans="4:4" x14ac:dyDescent="0.2">
      <c r="D73" s="125"/>
    </row>
    <row r="74" spans="4:4" x14ac:dyDescent="0.2">
      <c r="D74" s="125"/>
    </row>
    <row r="75" spans="4:4" x14ac:dyDescent="0.2">
      <c r="D75" s="125"/>
    </row>
    <row r="76" spans="4:4" x14ac:dyDescent="0.2">
      <c r="D76" s="125"/>
    </row>
    <row r="77" spans="4:4" x14ac:dyDescent="0.2">
      <c r="D77" s="125"/>
    </row>
    <row r="78" spans="4:4" x14ac:dyDescent="0.2">
      <c r="D78" s="125"/>
    </row>
    <row r="79" spans="4:4" x14ac:dyDescent="0.2">
      <c r="D79" s="125"/>
    </row>
    <row r="80" spans="4:4" x14ac:dyDescent="0.2">
      <c r="D80" s="125"/>
    </row>
    <row r="81" spans="4:4" x14ac:dyDescent="0.2">
      <c r="D81" s="125"/>
    </row>
    <row r="82" spans="4:4" x14ac:dyDescent="0.2">
      <c r="D82" s="125"/>
    </row>
    <row r="83" spans="4:4" x14ac:dyDescent="0.2">
      <c r="D83" s="125"/>
    </row>
    <row r="84" spans="4:4" x14ac:dyDescent="0.2">
      <c r="D84" s="125"/>
    </row>
    <row r="85" spans="4:4" x14ac:dyDescent="0.2">
      <c r="D85" s="125"/>
    </row>
    <row r="86" spans="4:4" x14ac:dyDescent="0.2">
      <c r="D86" s="125"/>
    </row>
    <row r="87" spans="4:4" x14ac:dyDescent="0.2">
      <c r="D87" s="125"/>
    </row>
    <row r="88" spans="4:4" x14ac:dyDescent="0.2">
      <c r="D88" s="125"/>
    </row>
    <row r="89" spans="4:4" x14ac:dyDescent="0.2">
      <c r="D89" s="125"/>
    </row>
    <row r="90" spans="4:4" x14ac:dyDescent="0.2">
      <c r="D90" s="125"/>
    </row>
    <row r="91" spans="4:4" x14ac:dyDescent="0.2">
      <c r="D91" s="125"/>
    </row>
    <row r="92" spans="4:4" x14ac:dyDescent="0.2">
      <c r="D92" s="125"/>
    </row>
    <row r="93" spans="4:4" x14ac:dyDescent="0.2">
      <c r="D93" s="125"/>
    </row>
    <row r="94" spans="4:4" x14ac:dyDescent="0.2">
      <c r="D94" s="125"/>
    </row>
    <row r="95" spans="4:4" x14ac:dyDescent="0.2">
      <c r="D95" s="125"/>
    </row>
    <row r="96" spans="4:4" x14ac:dyDescent="0.2">
      <c r="D96" s="125"/>
    </row>
    <row r="97" spans="4:4" x14ac:dyDescent="0.2">
      <c r="D97" s="125"/>
    </row>
    <row r="98" spans="4:4" x14ac:dyDescent="0.2">
      <c r="D98" s="125"/>
    </row>
    <row r="99" spans="4:4" x14ac:dyDescent="0.2">
      <c r="D99" s="125"/>
    </row>
    <row r="100" spans="4:4" x14ac:dyDescent="0.2">
      <c r="D100" s="125"/>
    </row>
    <row r="101" spans="4:4" x14ac:dyDescent="0.2">
      <c r="D101" s="125"/>
    </row>
    <row r="102" spans="4:4" x14ac:dyDescent="0.2">
      <c r="D102" s="125"/>
    </row>
    <row r="103" spans="4:4" x14ac:dyDescent="0.2">
      <c r="D103" s="125"/>
    </row>
    <row r="104" spans="4:4" x14ac:dyDescent="0.2">
      <c r="D104" s="125"/>
    </row>
    <row r="105" spans="4:4" x14ac:dyDescent="0.2">
      <c r="D105" s="125"/>
    </row>
    <row r="106" spans="4:4" x14ac:dyDescent="0.2">
      <c r="D106" s="125"/>
    </row>
    <row r="107" spans="4:4" x14ac:dyDescent="0.2">
      <c r="D107" s="125"/>
    </row>
    <row r="108" spans="4:4" x14ac:dyDescent="0.2">
      <c r="D108" s="125"/>
    </row>
    <row r="109" spans="4:4" x14ac:dyDescent="0.2">
      <c r="D109" s="125"/>
    </row>
    <row r="110" spans="4:4" x14ac:dyDescent="0.2">
      <c r="D110" s="125"/>
    </row>
    <row r="111" spans="4:4" x14ac:dyDescent="0.2">
      <c r="D111" s="125"/>
    </row>
    <row r="112" spans="4:4" x14ac:dyDescent="0.2">
      <c r="D112" s="125"/>
    </row>
    <row r="113" spans="2:6" x14ac:dyDescent="0.2">
      <c r="B113" s="104"/>
      <c r="C113" s="104"/>
      <c r="D113" s="125"/>
      <c r="E113" s="104"/>
      <c r="F113" s="104"/>
    </row>
    <row r="114" spans="2:6" ht="15" x14ac:dyDescent="0.2">
      <c r="B114" s="129"/>
      <c r="C114" s="129"/>
      <c r="D114" s="130"/>
      <c r="E114" s="129"/>
      <c r="F114" s="129"/>
    </row>
    <row r="115" spans="2:6" ht="15" x14ac:dyDescent="0.2">
      <c r="B115" s="129"/>
      <c r="C115" s="129"/>
      <c r="D115" s="130"/>
      <c r="E115" s="129"/>
      <c r="F115" s="129"/>
    </row>
    <row r="116" spans="2:6" ht="15" x14ac:dyDescent="0.2">
      <c r="B116" s="129"/>
      <c r="C116" s="129"/>
      <c r="D116" s="130"/>
      <c r="E116" s="129"/>
      <c r="F116" s="129"/>
    </row>
  </sheetData>
  <mergeCells count="6">
    <mergeCell ref="D16:F16"/>
    <mergeCell ref="A1:B1"/>
    <mergeCell ref="A2:B2"/>
    <mergeCell ref="A3:B3"/>
    <mergeCell ref="A4:B4"/>
    <mergeCell ref="D14:F14"/>
  </mergeCell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Read Me</vt:lpstr>
      <vt:lpstr>Tender Cover Sheet</vt:lpstr>
      <vt:lpstr>5.1.0 Preamble</vt:lpstr>
      <vt:lpstr>5.1.1 Pricing Table 1-3</vt:lpstr>
      <vt:lpstr>5.1.2 CPA Formulae</vt:lpstr>
      <vt:lpstr>5.1.3 Summary</vt:lpstr>
      <vt:lpstr>'5.1.2 CPA Formulae'!Print_Area</vt:lpstr>
      <vt:lpstr>'5.1.3 Summary'!Print_Area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Wandile Mbatha</dc:creator>
  <cp:lastModifiedBy>Mmbudzeni Netshiavha</cp:lastModifiedBy>
  <dcterms:created xsi:type="dcterms:W3CDTF">2025-08-06T05:49:54Z</dcterms:created>
  <dcterms:modified xsi:type="dcterms:W3CDTF">2026-03-26T07:52:15Z</dcterms:modified>
</cp:coreProperties>
</file>