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khuduthamagagovza-my.sharepoint.com/personal/ntwelengm_makhuduthamaga_gov_za/Documents/Desktop/Tender Document/BROOKLYN TO MAKOSHALA/"/>
    </mc:Choice>
  </mc:AlternateContent>
  <xr:revisionPtr revIDLastSave="39" documentId="13_ncr:1_{4DCF5DB0-9155-421D-99D8-DB3E17FC2952}" xr6:coauthVersionLast="47" xr6:coauthVersionMax="47" xr10:uidLastSave="{CD98E1DA-AB39-48B6-9F80-C16D8970517A}"/>
  <bookViews>
    <workbookView xWindow="-108" yWindow="-108" windowWidth="23256" windowHeight="13896" tabRatio="948" firstSheet="5" activeTab="26" xr2:uid="{00000000-000D-0000-FFFF-FFFF00000000}"/>
  </bookViews>
  <sheets>
    <sheet name="1200" sheetId="39" r:id="rId1"/>
    <sheet name="1300" sheetId="49" r:id="rId2"/>
    <sheet name="1400" sheetId="66" r:id="rId3"/>
    <sheet name="1500" sheetId="11" r:id="rId4"/>
    <sheet name="1700" sheetId="13" r:id="rId5"/>
    <sheet name="1800" sheetId="47" r:id="rId6"/>
    <sheet name="2100" sheetId="67" r:id="rId7"/>
    <sheet name="2200" sheetId="75" r:id="rId8"/>
    <sheet name="2300" sheetId="72" r:id="rId9"/>
    <sheet name="3100" sheetId="65" r:id="rId10"/>
    <sheet name="3300" sheetId="52" r:id="rId11"/>
    <sheet name="3400" sheetId="17" r:id="rId12"/>
    <sheet name="3500" sheetId="18" r:id="rId13"/>
    <sheet name="3600" sheetId="82" r:id="rId14"/>
    <sheet name="4100" sheetId="20" r:id="rId15"/>
    <sheet name="4200" sheetId="70" r:id="rId16"/>
    <sheet name="5100" sheetId="81" r:id="rId17"/>
    <sheet name="5200" sheetId="84" r:id="rId18"/>
    <sheet name="5400" sheetId="85" r:id="rId19"/>
    <sheet name="5600" sheetId="68" r:id="rId20"/>
    <sheet name="5700" sheetId="29" r:id="rId21"/>
    <sheet name="5900" sheetId="30" r:id="rId22"/>
    <sheet name="7300" sheetId="83" r:id="rId23"/>
    <sheet name="8100" sheetId="43" r:id="rId24"/>
    <sheet name="Sch B" sheetId="60" r:id="rId25"/>
    <sheet name="Sch D" sheetId="42" r:id="rId26"/>
    <sheet name="Sum" sheetId="38" r:id="rId27"/>
  </sheets>
  <externalReferences>
    <externalReference r:id="rId28"/>
  </externalReferences>
  <definedNames>
    <definedName name="__SEC1200" localSheetId="13">#REF!</definedName>
    <definedName name="__SEC1200">#REF!</definedName>
    <definedName name="_Parse_Out" localSheetId="13" hidden="1">#REF!</definedName>
    <definedName name="_Parse_Out" hidden="1">#REF!</definedName>
    <definedName name="_sec12" localSheetId="13">#REF!</definedName>
    <definedName name="_sec12">#REF!</definedName>
    <definedName name="_SEC1200" localSheetId="13">#REF!</definedName>
    <definedName name="_SEC1200">#REF!</definedName>
    <definedName name="_SEC1500" localSheetId="13">#REF!</definedName>
    <definedName name="_SEC1500">#REF!</definedName>
    <definedName name="_SEC2100" localSheetId="13">'[1]SCHEDULE A'!#REF!</definedName>
    <definedName name="_SEC2100">'[1]SCHEDULE A'!#REF!</definedName>
    <definedName name="_SEC2200" localSheetId="13">#REF!</definedName>
    <definedName name="_SEC2200">#REF!</definedName>
    <definedName name="_SEC3400" localSheetId="13">#REF!</definedName>
    <definedName name="_SEC3400">#REF!</definedName>
    <definedName name="_SEC5000" localSheetId="13">#REF!</definedName>
    <definedName name="_SEC5000">#REF!</definedName>
    <definedName name="_SEC5900" localSheetId="13">#REF!</definedName>
    <definedName name="_SEC5900">#REF!</definedName>
    <definedName name="_SEC8100" localSheetId="13">#REF!</definedName>
    <definedName name="_SEC8100">#REF!</definedName>
    <definedName name="ALL" localSheetId="13">#REF!</definedName>
    <definedName name="ALL">#REF!</definedName>
    <definedName name="AMOUNT" localSheetId="13">#REF!</definedName>
    <definedName name="AMOUNT">#REF!</definedName>
    <definedName name="DESCRIPTION" localSheetId="13">#REF!</definedName>
    <definedName name="DESCRIPTION">#REF!</definedName>
    <definedName name="Evaluation" localSheetId="13">#REF!</definedName>
    <definedName name="Evaluation">#REF!</definedName>
    <definedName name="ITEM" localSheetId="13">#REF!</definedName>
    <definedName name="ITEM">#REF!</definedName>
    <definedName name="Items_01" localSheetId="13">#REF!</definedName>
    <definedName name="Items_01">#REF!</definedName>
    <definedName name="NPRA" localSheetId="13" hidden="1">#REF!</definedName>
    <definedName name="NPRA" hidden="1">#REF!</definedName>
    <definedName name="_xlnm.Print_Area" localSheetId="0">'1200'!$A$1:$F$52</definedName>
    <definedName name="_xlnm.Print_Area" localSheetId="1">'1300'!$A$1:$F$58</definedName>
    <definedName name="_xlnm.Print_Area" localSheetId="2">'1400'!$A$1:$F$60</definedName>
    <definedName name="_xlnm.Print_Area" localSheetId="3">'1500'!$A$1:$F$61</definedName>
    <definedName name="_xlnm.Print_Area" localSheetId="4">'1700'!$A$1:$F$51</definedName>
    <definedName name="_xlnm.Print_Area" localSheetId="5">'1800'!$A$1:$F$59</definedName>
    <definedName name="_xlnm.Print_Area" localSheetId="6">'2100'!$A$1:$G$54</definedName>
    <definedName name="_xlnm.Print_Area" localSheetId="7">'2200'!$A$1:$G$106</definedName>
    <definedName name="_xlnm.Print_Area" localSheetId="8">'2300'!$A$1:$G$45</definedName>
    <definedName name="_xlnm.Print_Area" localSheetId="9">'3100'!$A$1:$F$49</definedName>
    <definedName name="_xlnm.Print_Area" localSheetId="10">'3300'!$A$1:$F$72</definedName>
    <definedName name="_xlnm.Print_Area" localSheetId="11">'3400'!$A$1:$F$46</definedName>
    <definedName name="_xlnm.Print_Area" localSheetId="12">'3500'!$A$1:$F$58</definedName>
    <definedName name="_xlnm.Print_Area" localSheetId="13">'3600'!$A$1:$F$52</definedName>
    <definedName name="_xlnm.Print_Area" localSheetId="14">'4100'!$A$1:$F$50</definedName>
    <definedName name="_xlnm.Print_Area" localSheetId="15">'4200'!$A$1:$F$53</definedName>
    <definedName name="_xlnm.Print_Area" localSheetId="16">'5100'!$A$1:$G$54</definedName>
    <definedName name="_xlnm.Print_Area" localSheetId="19">'5600'!$A$1:$F$48</definedName>
    <definedName name="_xlnm.Print_Area" localSheetId="20">'5700'!$A$1:$F$58</definedName>
    <definedName name="_xlnm.Print_Area" localSheetId="21">'5900'!$A$1:$F$58</definedName>
    <definedName name="_xlnm.Print_Area" localSheetId="22">'7300'!$A$1:$G$51</definedName>
    <definedName name="_xlnm.Print_Area" localSheetId="23">'8100'!$A$1:$F$58</definedName>
    <definedName name="_xlnm.Print_Area" localSheetId="24">'Sch B'!$A$1:$F$48</definedName>
    <definedName name="_xlnm.Print_Area" localSheetId="25">'Sch D'!$A$1:$F$58</definedName>
    <definedName name="_xlnm.Print_Area" localSheetId="26">Sum!$A$1:$D$135</definedName>
    <definedName name="_xlnm.Print_Titles" localSheetId="0">'1200'!$1:$4</definedName>
    <definedName name="_xlnm.Print_Titles" localSheetId="1">'1300'!$1:$4</definedName>
    <definedName name="_xlnm.Print_Titles" localSheetId="2">'1400'!$1:$4</definedName>
    <definedName name="_xlnm.Print_Titles" localSheetId="3">'1500'!$1:$3</definedName>
    <definedName name="_xlnm.Print_Titles" localSheetId="4">'1700'!$1:$4</definedName>
    <definedName name="_xlnm.Print_Titles" localSheetId="5">'1800'!$1:$4</definedName>
    <definedName name="_xlnm.Print_Titles" localSheetId="6">'2100'!$1:$3</definedName>
    <definedName name="_xlnm.Print_Titles" localSheetId="8">'2300'!$1:$6</definedName>
    <definedName name="_xlnm.Print_Titles" localSheetId="9">'3100'!$1:$4</definedName>
    <definedName name="_xlnm.Print_Titles" localSheetId="10">'3300'!$1:$4</definedName>
    <definedName name="_xlnm.Print_Titles" localSheetId="11">'3400'!$1:$4</definedName>
    <definedName name="_xlnm.Print_Titles" localSheetId="12">'3500'!$1:$4</definedName>
    <definedName name="_xlnm.Print_Titles" localSheetId="13">'3600'!$1:$4</definedName>
    <definedName name="_xlnm.Print_Titles" localSheetId="14">'4100'!$1:$4</definedName>
    <definedName name="_xlnm.Print_Titles" localSheetId="15">'4200'!$1:$4</definedName>
    <definedName name="_xlnm.Print_Titles" localSheetId="19">'5600'!$1:$4</definedName>
    <definedName name="_xlnm.Print_Titles" localSheetId="20">'5700'!$1:$4</definedName>
    <definedName name="_xlnm.Print_Titles" localSheetId="21">'5900'!$1:$4</definedName>
    <definedName name="_xlnm.Print_Titles" localSheetId="23">'8100'!$1:$4</definedName>
    <definedName name="_xlnm.Print_Titles" localSheetId="24">'Sch B'!$1:$4</definedName>
    <definedName name="_xlnm.Print_Titles" localSheetId="25">'Sch D'!$1:$4</definedName>
    <definedName name="QUANT" localSheetId="13">#REF!</definedName>
    <definedName name="QUANT">#REF!</definedName>
    <definedName name="RATE" localSheetId="13">#REF!</definedName>
    <definedName name="RATE">#REF!</definedName>
    <definedName name="SCHED1" localSheetId="13">#REF!</definedName>
    <definedName name="SCHED1">#REF!</definedName>
    <definedName name="SCHED2" localSheetId="13">#REF!</definedName>
    <definedName name="SCHED2">#REF!</definedName>
    <definedName name="Tender" localSheetId="13">#REF!</definedName>
    <definedName name="Tender">#REF!</definedName>
    <definedName name="UNIT" localSheetId="13">#REF!</definedName>
    <definedName name="UN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0" l="1"/>
  <c r="E37" i="72"/>
  <c r="E12" i="83"/>
  <c r="D9" i="20"/>
  <c r="D13" i="18"/>
  <c r="D9" i="18"/>
  <c r="D20" i="17"/>
  <c r="D15" i="17"/>
  <c r="D11" i="17"/>
  <c r="D29" i="52"/>
  <c r="D17" i="52"/>
  <c r="D11" i="52"/>
  <c r="D13" i="52"/>
  <c r="E10" i="67"/>
  <c r="D13" i="11"/>
  <c r="D31" i="17"/>
  <c r="D26" i="17"/>
  <c r="E10" i="84"/>
  <c r="E18" i="84"/>
  <c r="D29" i="17"/>
  <c r="E14" i="75"/>
  <c r="E12" i="75"/>
  <c r="E30" i="67"/>
  <c r="E24" i="67"/>
  <c r="E20" i="67"/>
  <c r="E26" i="84" l="1"/>
  <c r="E12" i="84"/>
  <c r="E44" i="67"/>
  <c r="E34" i="67"/>
  <c r="D19" i="52" l="1"/>
  <c r="D21" i="52" s="1"/>
  <c r="E39" i="72" l="1"/>
  <c r="E29" i="72"/>
  <c r="E83" i="75"/>
  <c r="E23" i="84" l="1"/>
  <c r="D45" i="52" l="1"/>
  <c r="E31" i="72"/>
  <c r="E25" i="75"/>
  <c r="E27" i="75" s="1"/>
  <c r="E12" i="67" l="1"/>
  <c r="E22" i="67"/>
  <c r="D11" i="65"/>
  <c r="D13" i="70"/>
  <c r="H13" i="49"/>
  <c r="H11" i="49"/>
  <c r="H9" i="49"/>
  <c r="I9" i="81"/>
  <c r="N15" i="72"/>
  <c r="H23" i="42"/>
  <c r="H18" i="70"/>
  <c r="H17" i="70"/>
  <c r="Q12" i="18"/>
  <c r="J10" i="49"/>
  <c r="I39" i="52"/>
  <c r="N41" i="52"/>
  <c r="J45" i="52"/>
  <c r="H9" i="65"/>
  <c r="E20" i="75" l="1"/>
  <c r="E30" i="75"/>
  <c r="H17" i="49" l="1"/>
  <c r="J2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Nosipho Lubisi</author>
  </authors>
  <commentList>
    <comment ref="E3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Nosipho Lubisi:</t>
        </r>
        <r>
          <rPr>
            <sz val="9"/>
            <color indexed="81"/>
            <rFont val="Tahoma"/>
            <charset val="1"/>
          </rPr>
          <t xml:space="preserve">
???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makone</author>
  </authors>
  <commentList>
    <comment ref="C7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makone:</t>
        </r>
        <r>
          <rPr>
            <sz val="9"/>
            <color indexed="81"/>
            <rFont val="Tahoma"/>
            <family val="2"/>
          </rPr>
          <t xml:space="preserve">
Prices:
1. Gaurdrail 3810mm R625 (excl.)
2. Treated poles R98.71 each
3. Spacer R22.50 each
4. Bolts R30 each
5. Bull Nose R 550 each</t>
        </r>
      </text>
    </comment>
  </commentList>
</comments>
</file>

<file path=xl/sharedStrings.xml><?xml version="1.0" encoding="utf-8"?>
<sst xmlns="http://schemas.openxmlformats.org/spreadsheetml/2006/main" count="1095" uniqueCount="608">
  <si>
    <t>ITEM NO</t>
  </si>
  <si>
    <t>DESCRIPTION</t>
  </si>
  <si>
    <t>UNIT</t>
  </si>
  <si>
    <t>QUANTITY</t>
  </si>
  <si>
    <t>RATE</t>
  </si>
  <si>
    <t>AMOUNT</t>
  </si>
  <si>
    <t xml:space="preserve"> </t>
  </si>
  <si>
    <t>B12.01</t>
  </si>
  <si>
    <t>Lump Sum</t>
  </si>
  <si>
    <t>%</t>
  </si>
  <si>
    <t>B12.02</t>
  </si>
  <si>
    <t>TOTAL SECTION 1200 CARRIED TO SUMMARY</t>
  </si>
  <si>
    <t>month</t>
  </si>
  <si>
    <t>m²</t>
  </si>
  <si>
    <t>No</t>
  </si>
  <si>
    <t>Prov Sum</t>
  </si>
  <si>
    <t>Accommodation of traffic and maintaining temporary deviations</t>
  </si>
  <si>
    <t>km</t>
  </si>
  <si>
    <t>m³</t>
  </si>
  <si>
    <t>ha</t>
  </si>
  <si>
    <t>3400</t>
  </si>
  <si>
    <t>3500</t>
  </si>
  <si>
    <t>Chemical stabilisation extra-over unstabilized compacted layers:</t>
  </si>
  <si>
    <t>Chemical stabilising agent:</t>
  </si>
  <si>
    <t>t</t>
  </si>
  <si>
    <t>4100</t>
  </si>
  <si>
    <t>41.01</t>
  </si>
  <si>
    <t>Prime coat:</t>
  </si>
  <si>
    <t>l</t>
  </si>
  <si>
    <t>41.03</t>
  </si>
  <si>
    <t>Extra over item 41.01 for applying the prime coat in areas accessible only to hand held equipment</t>
  </si>
  <si>
    <t>57.02</t>
  </si>
  <si>
    <t>Retro-reflective road-marking paint:</t>
  </si>
  <si>
    <t>(a) White lines (broken or unbroken)</t>
  </si>
  <si>
    <t>(d) White lettering and symbols</t>
  </si>
  <si>
    <t>57.04</t>
  </si>
  <si>
    <t xml:space="preserve">Variations in rate of application: </t>
  </si>
  <si>
    <t>(a) White paint</t>
  </si>
  <si>
    <t>Setting out and pre-marking the lines (excluding traffic island markings, lettering and symbols)</t>
  </si>
  <si>
    <t>59.01</t>
  </si>
  <si>
    <t>Finishing the road and road reserve:</t>
  </si>
  <si>
    <t>(b) Single carriageway road</t>
  </si>
  <si>
    <t>8100</t>
  </si>
  <si>
    <t>Other special tests requested by the engineer</t>
  </si>
  <si>
    <t>SECTION 1500</t>
  </si>
  <si>
    <t>SECTION 1700</t>
  </si>
  <si>
    <t>SECTION 3400</t>
  </si>
  <si>
    <t>SECTION 3500</t>
  </si>
  <si>
    <t>SECTION 4100</t>
  </si>
  <si>
    <t>SECTION 5700</t>
  </si>
  <si>
    <t>SECTION 5900</t>
  </si>
  <si>
    <t>SECTION 8100</t>
  </si>
  <si>
    <t>TOTAL SECTION 1500 CARRIED TO SUMMARY</t>
  </si>
  <si>
    <t>TOTAL SECTION 1700 CARRIED TO SUMMARY</t>
  </si>
  <si>
    <t>TOTAL SECTION 3400 CARRIED TO SUMMARY</t>
  </si>
  <si>
    <t>TOTAL SECTION 3500 CARRIED TO SUMMARY</t>
  </si>
  <si>
    <t>TOTAL SECTION 4100 CARRIED TO SUMMARY</t>
  </si>
  <si>
    <t>TOTAL SECTION 5700 CARRIED TO SUMMARY</t>
  </si>
  <si>
    <t>TOTAL SECTION 5900 CARRIED TO SUMMARY</t>
  </si>
  <si>
    <t>TOTAL SECTION 8100 CARRIED TO SUMMARY</t>
  </si>
  <si>
    <t>SECTION 1200</t>
  </si>
  <si>
    <t>41.02</t>
  </si>
  <si>
    <t>Aggregate for blinding</t>
  </si>
  <si>
    <t xml:space="preserve"> m²</t>
  </si>
  <si>
    <t xml:space="preserve"> (i) 100 mm wide</t>
  </si>
  <si>
    <t>(a) Other special tests requested by the engineer</t>
  </si>
  <si>
    <t>(b) Handling costs and profit in respect of subitem B12.02(a)</t>
  </si>
  <si>
    <t>Provision for a Community Liaison Officer</t>
  </si>
  <si>
    <t>(b) Handling costs and profit in respect of subitem B12.01(a)</t>
  </si>
  <si>
    <t>Provision for cost of attending Steering Committee meetings</t>
  </si>
  <si>
    <t>(a) Provisional Sum for the payment of travel cost incurred by Steering Committee members for attending Steering Committee meetings</t>
  </si>
  <si>
    <t>Provision for accredited training</t>
  </si>
  <si>
    <t>(a) Generic Skills</t>
  </si>
  <si>
    <t>(b) Entrepreneural Skills</t>
  </si>
  <si>
    <t>(b) Handling cost and profit in respect of sub-item B81.02(a)</t>
  </si>
  <si>
    <t>SECTION</t>
  </si>
  <si>
    <t>SECTION 1800</t>
  </si>
  <si>
    <t>B18.01</t>
  </si>
  <si>
    <t>Labourers:</t>
  </si>
  <si>
    <t>(i) Unskilled</t>
  </si>
  <si>
    <t>hr</t>
  </si>
  <si>
    <t>Rate Only</t>
  </si>
  <si>
    <t>(ii) Semi-skilled</t>
  </si>
  <si>
    <t>(iii) Skilled</t>
  </si>
  <si>
    <t>B18.02</t>
  </si>
  <si>
    <t>Foreman</t>
  </si>
  <si>
    <t>B18.03</t>
  </si>
  <si>
    <t>Tipper trucks:</t>
  </si>
  <si>
    <t>(i) 3 - 5 ton</t>
  </si>
  <si>
    <t>(ii) 5,1 - 10 ton</t>
  </si>
  <si>
    <t>B18.04</t>
  </si>
  <si>
    <t>Loader (0,5m³)</t>
  </si>
  <si>
    <t>B18.05</t>
  </si>
  <si>
    <t>Grader (CAT 140G or similar)</t>
  </si>
  <si>
    <t>B18.06</t>
  </si>
  <si>
    <t>LDV</t>
  </si>
  <si>
    <t>B18.07</t>
  </si>
  <si>
    <t>Compaction Rollers:</t>
  </si>
  <si>
    <t>(i) Vibrator roller</t>
  </si>
  <si>
    <t>(ii) Tamping roller</t>
  </si>
  <si>
    <t>(iii) Grid roller</t>
  </si>
  <si>
    <t>B18.08</t>
  </si>
  <si>
    <t>Hand Controlled Compactors</t>
  </si>
  <si>
    <t>(i) Pedestrian roller (Bomag BW90 or similar)</t>
  </si>
  <si>
    <t>(ii) Vibratory plate</t>
  </si>
  <si>
    <t>(iii) Rammers</t>
  </si>
  <si>
    <t>B18.09</t>
  </si>
  <si>
    <t>B18.10</t>
  </si>
  <si>
    <t>Dozer (D7 or similar)</t>
  </si>
  <si>
    <t>TOTAL SECTION 1800 CARRIED TO SUMMARY</t>
  </si>
  <si>
    <t>SCHEDULE A: ROADWORKS</t>
  </si>
  <si>
    <t>SECTION 1300</t>
  </si>
  <si>
    <t>B13.01</t>
  </si>
  <si>
    <t>The Contractor's general obligations:</t>
  </si>
  <si>
    <t>(a) Fixed obligations</t>
  </si>
  <si>
    <t>(c) Time-related obligations</t>
  </si>
  <si>
    <t>TOTAL SECTION 1300 CARRIED TO SUMMARY</t>
  </si>
  <si>
    <t>No.</t>
  </si>
  <si>
    <t>B57.06</t>
  </si>
  <si>
    <t>B12.03</t>
  </si>
  <si>
    <t>3300</t>
  </si>
  <si>
    <t>SECTION 3300</t>
  </si>
  <si>
    <t>TOTAL SCHEDULE A</t>
  </si>
  <si>
    <t>CALCULATION OF TENDER SUM</t>
  </si>
  <si>
    <t>TENDER (CONTRACT) SUM</t>
  </si>
  <si>
    <t>SUBTOTAL</t>
  </si>
  <si>
    <t xml:space="preserve"> (ii) 300 mm wide</t>
  </si>
  <si>
    <t>R</t>
  </si>
  <si>
    <t>TOTAL SCHEDULE A : ROADWORKS</t>
  </si>
  <si>
    <t>SCHEDULE A : ROADWORKS</t>
  </si>
  <si>
    <t>C2.4</t>
  </si>
  <si>
    <t>TENDER (CONTRACT) PRICE CARRIED TO FORM OF ACCEPTANCE (Page C.3)</t>
  </si>
  <si>
    <r>
      <t>Note :</t>
    </r>
    <r>
      <rPr>
        <sz val="10"/>
        <rFont val="Arial"/>
        <family val="2"/>
      </rPr>
      <t xml:space="preserve"> Tender sum is the value of the offered total of the prices exclusive of VAT, contingencies,</t>
    </r>
  </si>
  <si>
    <t>CPA and special materials but including contractual variations.</t>
  </si>
  <si>
    <t>C2.3 SUMMARY OF BILL OF QUANTITIES</t>
  </si>
  <si>
    <t>General requirements and provisions</t>
  </si>
  <si>
    <t>Contractor's establishment on site and general obligations</t>
  </si>
  <si>
    <t>Accommodation of traffic</t>
  </si>
  <si>
    <t>Clearing and grubbing</t>
  </si>
  <si>
    <t>Dayworks</t>
  </si>
  <si>
    <t>Mass earthworks</t>
  </si>
  <si>
    <t>Pavement layers of gravel materials</t>
  </si>
  <si>
    <t>Stabilization</t>
  </si>
  <si>
    <t>Prime coat</t>
  </si>
  <si>
    <t>Road markings</t>
  </si>
  <si>
    <t>Finishing the road and road reserve and treating old roads</t>
  </si>
  <si>
    <t>Testing materials and workmanship</t>
  </si>
  <si>
    <t>15.07</t>
  </si>
  <si>
    <t>Blading by road grader of :</t>
  </si>
  <si>
    <t>km-pass</t>
  </si>
  <si>
    <t>15.06</t>
  </si>
  <si>
    <t>Watering of temporary deviations</t>
  </si>
  <si>
    <t>kl</t>
  </si>
  <si>
    <t>SCHEDULE D: PROVISION OF STRUCTURED TRAINING</t>
  </si>
  <si>
    <t>Contractor’s initial obligations in respect of the Occupational Health and Safety Act and Construction Regulations</t>
  </si>
  <si>
    <t>Submission of the Health and Safety File</t>
  </si>
  <si>
    <t>SCHEDULE B: OHS ACT OBLIGATIONS</t>
  </si>
  <si>
    <t>TOTAL SCHEDULE B: OHS ACT OBLIGATIONS</t>
  </si>
  <si>
    <t xml:space="preserve">TOTAL SCHEDULE D: PROVISION FOR STRUCTURED TRAINING </t>
  </si>
  <si>
    <t>TOTAL SECTION 3300 CARRIED TO SUMMARY</t>
  </si>
  <si>
    <t>TOTAL SCHEDULE B CARRIED TO SUMMARY</t>
  </si>
  <si>
    <t>TOTAL SCHEDULE D CARRIED TO SUMMARY</t>
  </si>
  <si>
    <t>B12.04</t>
  </si>
  <si>
    <t>(a) Allow a provisional sum for existing services to be relocated/or protected as ordered by the engineer</t>
  </si>
  <si>
    <t xml:space="preserve">(d) Handling cost and profit in respect of sub-item B12.04(a) </t>
  </si>
  <si>
    <t>(c) Handling cost and profit in respect of sub-item C2.1(a) and (b) above</t>
  </si>
  <si>
    <t>SCHEDULE B : OHS ACT OBLIGATIONS</t>
  </si>
  <si>
    <t>Occupational Health and Safety Act Obligations</t>
  </si>
  <si>
    <t xml:space="preserve">R </t>
  </si>
  <si>
    <t>TOTAL SCHEDULE B</t>
  </si>
  <si>
    <t>SCHEDULE D : PROVISION OF STRUCTURED TRAINING</t>
  </si>
  <si>
    <t>Structured Training</t>
  </si>
  <si>
    <t>TOTAL SCHEDULE D</t>
  </si>
  <si>
    <t>(a) Soft excavation</t>
  </si>
  <si>
    <t>(b) Intermediate excavation</t>
  </si>
  <si>
    <t>15.02</t>
  </si>
  <si>
    <t>(a) Shaping of temporary deviations</t>
  </si>
  <si>
    <t>(a) Temporary deviations</t>
  </si>
  <si>
    <t>(b) Existing roads used as temporary deviations</t>
  </si>
  <si>
    <t>Earthworks for temporary deviation</t>
  </si>
  <si>
    <t>Contract information board</t>
  </si>
  <si>
    <t>Relocation and/or protection of services</t>
  </si>
  <si>
    <t>15.04</t>
  </si>
  <si>
    <t>Relocation of traffic control facilities</t>
  </si>
  <si>
    <t>L/Sum</t>
  </si>
  <si>
    <r>
      <t>m</t>
    </r>
    <r>
      <rPr>
        <vertAlign val="superscript"/>
        <sz val="9"/>
        <rFont val="Arial"/>
        <family val="2"/>
      </rPr>
      <t>2</t>
    </r>
  </si>
  <si>
    <t>Cut and spoil, including free-haul up to 1.0km, material obtained from:</t>
  </si>
  <si>
    <t>35.01</t>
  </si>
  <si>
    <t>SCHEDULE B</t>
  </si>
  <si>
    <t>SCHEDULE D</t>
  </si>
  <si>
    <t>B35.02</t>
  </si>
  <si>
    <t>Temporary traffic-control facilities</t>
  </si>
  <si>
    <t>(a) Flagmen</t>
  </si>
  <si>
    <t>(b) Portable STOP and GO-RY sign</t>
  </si>
  <si>
    <t>(e) Road signs, R - and TR-serie, 1200mm in dia</t>
  </si>
  <si>
    <t>(f) Road signs, TW-series, 1500mm sides</t>
  </si>
  <si>
    <t>(g) Road signs, STW-, DTG-,TGS- AND TG-
series excluding delineators and barricades</t>
  </si>
  <si>
    <t>(h) Delineators (800mm x 200mm)</t>
  </si>
  <si>
    <t>(i) Single</t>
  </si>
  <si>
    <t>(ii) Mounted back to back</t>
  </si>
  <si>
    <t>(m) Two way communication devices</t>
  </si>
  <si>
    <t>man-day</t>
  </si>
  <si>
    <t>(a) Clearing and grubbing</t>
  </si>
  <si>
    <t>(i) Within the road reserve</t>
  </si>
  <si>
    <t>(ii) In borrow pits</t>
  </si>
  <si>
    <t>3100</t>
  </si>
  <si>
    <t>SECTION 3100</t>
  </si>
  <si>
    <t>B31.01</t>
  </si>
  <si>
    <t>Excess overburden:</t>
  </si>
  <si>
    <t>(a) Depth up to and including 0,5m</t>
  </si>
  <si>
    <t xml:space="preserve"> m³</t>
  </si>
  <si>
    <t>31.03</t>
  </si>
  <si>
    <t>Finishing-off borrow areas in:</t>
  </si>
  <si>
    <t>(a) Hard material</t>
  </si>
  <si>
    <t xml:space="preserve"> ha</t>
  </si>
  <si>
    <t>(c) Soft material</t>
  </si>
  <si>
    <t>Compensation to landowners:</t>
  </si>
  <si>
    <t>(a) Prime cost for compensation to landowners</t>
  </si>
  <si>
    <t>PC Sum</t>
  </si>
  <si>
    <t>(b) Handling cost and profit in respect of sub-item B31.04(a) above</t>
  </si>
  <si>
    <t>Fencing</t>
  </si>
  <si>
    <t>31/B55.10</t>
  </si>
  <si>
    <t>Borrow-pit game proof fencing</t>
  </si>
  <si>
    <t>(a) Provisional sum for the erecting of 1.8m height, with provision of gate fencing around borrow pit.</t>
  </si>
  <si>
    <t>(b) Handling costs and profit in respect of subitem 31/B55.10(a)</t>
  </si>
  <si>
    <t>TOTAL SECTION 3100 CARRIED TO SUMMARY</t>
  </si>
  <si>
    <t>33.10</t>
  </si>
  <si>
    <t>Roadbed preparation and the compaction of material</t>
  </si>
  <si>
    <t>33.11</t>
  </si>
  <si>
    <t>Three roller passes</t>
  </si>
  <si>
    <t>(a) Vibratory roller</t>
  </si>
  <si>
    <t>33.09</t>
  </si>
  <si>
    <t>Material bladed down to windrow</t>
  </si>
  <si>
    <t>(c) Hard excavation</t>
  </si>
  <si>
    <t>(b) Heavy grid roller</t>
  </si>
  <si>
    <t>34.01</t>
  </si>
  <si>
    <t>Pavement layers constructed from gravel taken from cut or borrow, including free-haul up to 1,0 km:</t>
  </si>
  <si>
    <t>(c) MC-30 cut-back bitumen (0.8l/m2)</t>
  </si>
  <si>
    <t>(d) MC-70 cut-back bitumen (0.8l/m2)</t>
  </si>
  <si>
    <t>Borrow materials</t>
  </si>
  <si>
    <t>(e) Yellow lettering and symbols</t>
  </si>
  <si>
    <t>(b) Yellow paint</t>
  </si>
  <si>
    <t>(b) Yellow lines (broken or unbroken)</t>
  </si>
  <si>
    <t xml:space="preserve"> (ii) 150 mm wide</t>
  </si>
  <si>
    <t>(b) Value-related obligations</t>
  </si>
  <si>
    <t>35.04</t>
  </si>
  <si>
    <t>Provision and application of water for curing</t>
  </si>
  <si>
    <t>35.05</t>
  </si>
  <si>
    <t>Curing by covering with subsequent layer</t>
  </si>
  <si>
    <t>SECTION 1400</t>
  </si>
  <si>
    <t>14.01</t>
  </si>
  <si>
    <t>Office and laboratory accommodation:</t>
  </si>
  <si>
    <t>(e) Ablution units</t>
  </si>
  <si>
    <t>14.02</t>
  </si>
  <si>
    <t>Office furniture:</t>
  </si>
  <si>
    <t>(a) Chairs</t>
  </si>
  <si>
    <t>(d) Desks, complete with drawers and locks</t>
  </si>
  <si>
    <t>14.08</t>
  </si>
  <si>
    <t>Services:</t>
  </si>
  <si>
    <t>(a) Services at offices:</t>
  </si>
  <si>
    <t>(i) Fixed costs</t>
  </si>
  <si>
    <t>(ii) Running costs</t>
  </si>
  <si>
    <t>TOTAL SECTION 1400 CARRIED TO SUMMARY</t>
  </si>
  <si>
    <t>Houses, offices and laboratories for the Engineer's personnel</t>
  </si>
  <si>
    <t>Drain</t>
  </si>
  <si>
    <t>SECTION 5600</t>
  </si>
  <si>
    <t>B56.01</t>
  </si>
  <si>
    <t>Road sign boards with painted or coloured semi-matt background.  Symbols, lettering, and borders in diamond grade retro-reflective material, where the sign board is constructed from:</t>
  </si>
  <si>
    <t>(e) Aluminium sheet regulatory warning and information signs</t>
  </si>
  <si>
    <t xml:space="preserve"> (i) Area not exceeding 2m²</t>
  </si>
  <si>
    <t>56.03</t>
  </si>
  <si>
    <t>Road sign supports (overhead road sign structures excluded):</t>
  </si>
  <si>
    <t>(b) Steel tubing</t>
  </si>
  <si>
    <t>56.05</t>
  </si>
  <si>
    <t>Excavation and backfilling for road sign supports (not applicable to kilometre posts)</t>
  </si>
  <si>
    <t>56.06</t>
  </si>
  <si>
    <t>Extra over item 56.05 for cement-treated soil backfill</t>
  </si>
  <si>
    <t>56.07</t>
  </si>
  <si>
    <t>Extra over item 56.05 for rock excavation</t>
  </si>
  <si>
    <t>TOTAL SECTION 5600 CARRIED TO SUMMARY</t>
  </si>
  <si>
    <t>Road Signs</t>
  </si>
  <si>
    <t>SECTION 4200</t>
  </si>
  <si>
    <t>4200</t>
  </si>
  <si>
    <t>Asphalt surfacing</t>
  </si>
  <si>
    <t>42.04</t>
  </si>
  <si>
    <t>Tack coat of 30% stable-grade emulsion</t>
  </si>
  <si>
    <t>B42.08</t>
  </si>
  <si>
    <t>100mm cores in asphalt paving</t>
  </si>
  <si>
    <t>B45.21</t>
  </si>
  <si>
    <t xml:space="preserve">Aggregate variations </t>
  </si>
  <si>
    <t>TOTAL SECTION 4200 CARRIED TO SUMMARY</t>
  </si>
  <si>
    <t>The combined total tendered for sub-items (a),</t>
  </si>
  <si>
    <t xml:space="preserve">(b)  and  (c)  shall not exceed 15% of the tender </t>
  </si>
  <si>
    <t>sum.</t>
  </si>
  <si>
    <t>(a) Offices (Fully furnished)</t>
  </si>
  <si>
    <t>no</t>
  </si>
  <si>
    <t>SECTION 2100</t>
  </si>
  <si>
    <t>B22.01</t>
  </si>
  <si>
    <t>Excavation:</t>
  </si>
  <si>
    <t>(a)  Excavating soft material situated within the</t>
  </si>
  <si>
    <r>
      <t xml:space="preserve">       </t>
    </r>
    <r>
      <rPr>
        <sz val="9"/>
        <rFont val="Arial"/>
        <family val="2"/>
      </rPr>
      <t>following depth ranges below the surface</t>
    </r>
  </si>
  <si>
    <t xml:space="preserve">       level:</t>
  </si>
  <si>
    <t xml:space="preserve">     (i)  0m up to 1,5m</t>
  </si>
  <si>
    <t xml:space="preserve">     (ii)  Exceeding 1,5m up to 3,0m</t>
  </si>
  <si>
    <t>Backfilling:</t>
  </si>
  <si>
    <t>(a)  Using the excavated material</t>
  </si>
  <si>
    <t>(c)  Extra over subitems 22.02(a) and 22.02(b) for</t>
  </si>
  <si>
    <t>m</t>
  </si>
  <si>
    <t>Cast in situ concrete and formwork:</t>
  </si>
  <si>
    <t xml:space="preserve">(c)  In inlet and outlet structures, skewed ends, </t>
  </si>
  <si>
    <t xml:space="preserve">       catchpits,manholes, thrust and anchor </t>
  </si>
  <si>
    <t xml:space="preserve">       blocks, excluding formwork but including</t>
  </si>
  <si>
    <t xml:space="preserve">       Class U2 surface finish:</t>
  </si>
  <si>
    <t xml:space="preserve">      (i)  Class 25/19 concrete</t>
  </si>
  <si>
    <t>Prefarbicated Culvert Structure</t>
  </si>
  <si>
    <t>SECTION 2300</t>
  </si>
  <si>
    <t xml:space="preserve"> AND CONCRETE LININGS FOR OPEN DRAINS</t>
  </si>
  <si>
    <t>Concrete kerbing:</t>
  </si>
  <si>
    <t xml:space="preserve">  m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</si>
  <si>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</si>
  <si>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</si>
  <si>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(c)  Class U2 surface finish to</t>
  </si>
  <si>
    <t xml:space="preserve">       cast in situ concrete:</t>
  </si>
  <si>
    <t>kg</t>
  </si>
  <si>
    <t>2300</t>
  </si>
  <si>
    <t>TOTAL CARRIED FORWARD TO SUMMARY</t>
  </si>
  <si>
    <t>Concrete Kerbing, Concrete Channeling, Open Chutes</t>
  </si>
  <si>
    <t xml:space="preserve">  </t>
  </si>
  <si>
    <t>(d) Boulder Excavation class B</t>
  </si>
  <si>
    <t>42.02</t>
  </si>
  <si>
    <t>B81.02</t>
  </si>
  <si>
    <t>ITEM</t>
  </si>
  <si>
    <t>TOTAL SECTION 2100 CARRIED TO SUMMARY</t>
  </si>
  <si>
    <t>Asphalt Base and Surfacing</t>
  </si>
  <si>
    <t>(a) Gravel selected layer compacted to:</t>
  </si>
  <si>
    <t xml:space="preserve">     (iii)  Exceeding 3,0m up to 4.5m</t>
  </si>
  <si>
    <t xml:space="preserve">     (iii)  Exceeding 4,0m up to 6,0m</t>
  </si>
  <si>
    <t>(b)  Using imported selected material</t>
  </si>
  <si>
    <t>Concrete pipe culverts:</t>
  </si>
  <si>
    <t>(b)  On Class B bedding:</t>
  </si>
  <si>
    <t>(b)  In floor slabs for portal or rectangular culverts</t>
  </si>
  <si>
    <r>
      <t xml:space="preserve">       </t>
    </r>
    <r>
      <rPr>
        <sz val="9"/>
        <rFont val="Arial"/>
        <family val="2"/>
      </rPr>
      <t>including formwork, joints and Class U2</t>
    </r>
  </si>
  <si>
    <t xml:space="preserve">       finish for:</t>
  </si>
  <si>
    <t>TOTAL CARRIED FORWARD</t>
  </si>
  <si>
    <t>AMOUNT BROUGHT FORWARD</t>
  </si>
  <si>
    <t xml:space="preserve">(d)  Formwork of concrete under subitem </t>
  </si>
  <si>
    <t xml:space="preserve">       22.07(c)   </t>
  </si>
  <si>
    <t xml:space="preserve">      (i)  Vertical formwork for F1 surface finish</t>
  </si>
  <si>
    <t xml:space="preserve">      (ii)  Vertical formwork for F2 surface finish</t>
  </si>
  <si>
    <t>Steel reinforcement:</t>
  </si>
  <si>
    <t>(c)  High tensile steel mesh:</t>
  </si>
  <si>
    <t xml:space="preserve">    (i)  Ref. 245</t>
  </si>
  <si>
    <t xml:space="preserve">    (iii) Ref. 395</t>
  </si>
  <si>
    <t>Removing existing concrete:</t>
  </si>
  <si>
    <t>(a)  Plain concrete</t>
  </si>
  <si>
    <t>(b)  Reinforced concrete</t>
  </si>
  <si>
    <t>Removing and stacking existing prefabri-</t>
  </si>
  <si>
    <t>cated culverts (all sizes)</t>
  </si>
  <si>
    <t>B14.03</t>
  </si>
  <si>
    <t xml:space="preserve">(b)    Prime-cost items and items paid for in a </t>
  </si>
  <si>
    <t xml:space="preserve">         lump sum:</t>
  </si>
  <si>
    <t xml:space="preserve">     (ix)  Provision of cellular telephones:</t>
  </si>
  <si>
    <t xml:space="preserve">           (1)  Provision of cellular telephones</t>
  </si>
  <si>
    <t xml:space="preserve">           (2)  Cost of calls and other charges</t>
  </si>
  <si>
    <t>Prov. sum</t>
  </si>
  <si>
    <t xml:space="preserve">           (3)  Handling cost and profit in respect of </t>
  </si>
  <si>
    <t xml:space="preserve">                 subsubitem B14.03(b)(ix)(2) above</t>
  </si>
  <si>
    <t>(c)   Items measured by area:</t>
  </si>
  <si>
    <t xml:space="preserve">      (viii)  Notice boards as per dwg. No.   </t>
  </si>
  <si>
    <t xml:space="preserve">      (ix)  White board </t>
  </si>
  <si>
    <t>Car ports</t>
  </si>
  <si>
    <t xml:space="preserve">Car ports, 3.0m wide and 2,5m high, at offices </t>
  </si>
  <si>
    <t xml:space="preserve">Rented, hotel and other accommodation </t>
  </si>
  <si>
    <t>(a)  Provisional sum for providing rented housing,</t>
  </si>
  <si>
    <t xml:space="preserve">       hotel or other accommodation as described</t>
  </si>
  <si>
    <t xml:space="preserve">       in subsubclause 14.03 (c)(ii) </t>
  </si>
  <si>
    <t>Prov.Sum</t>
  </si>
  <si>
    <t xml:space="preserve">(b)  Handling costs and profit in respect of </t>
  </si>
  <si>
    <t xml:space="preserve">       subitem 14.07 (a)</t>
  </si>
  <si>
    <t>B14.07</t>
  </si>
  <si>
    <t xml:space="preserve">       soil cement backfilling (3% cement)</t>
  </si>
  <si>
    <t>B22.14</t>
  </si>
  <si>
    <t>for re use as directed by the engineer</t>
  </si>
  <si>
    <t>(a) Base  layer : 150mm thickness</t>
  </si>
  <si>
    <t>Stone pitching:</t>
  </si>
  <si>
    <t>.</t>
  </si>
  <si>
    <t>1200: GENERAL REQUIREMENTS AND PROVISIONS</t>
  </si>
  <si>
    <t>1300: CONTRACTOR'S ESTABLISHMENT ON SITE AND GENERAL OBLIGATIONS</t>
  </si>
  <si>
    <t>1400: HOUSING, OFFICES AND LABORATORIES FOR THE ENGINEER'S SITE PERSONNEL</t>
  </si>
  <si>
    <t>Office and laboratory fittings, installations and equipment:</t>
  </si>
  <si>
    <t>Provision of photostat facilities</t>
  </si>
  <si>
    <t>15.01</t>
  </si>
  <si>
    <t>15.03</t>
  </si>
  <si>
    <t>1500: ACCOMMODATION OF TRAFFIC</t>
  </si>
  <si>
    <t>1700: CLEARING AND GRUBBING</t>
  </si>
  <si>
    <t>1800: DAYWORKS</t>
  </si>
  <si>
    <r>
      <t xml:space="preserve">Water truck (min 10 000 </t>
    </r>
    <r>
      <rPr>
        <b/>
        <sz val="9"/>
        <rFont val="MT Extra"/>
        <family val="1"/>
        <charset val="2"/>
      </rPr>
      <t xml:space="preserve">l </t>
    </r>
    <r>
      <rPr>
        <b/>
        <sz val="9"/>
        <rFont val="Arial"/>
        <family val="2"/>
      </rPr>
      <t>)</t>
    </r>
  </si>
  <si>
    <t>2100: DRAINS</t>
  </si>
  <si>
    <t>Excavation for open drains</t>
  </si>
  <si>
    <t>(a) Excavating soft material situated within the following depth ranges below the surface level:</t>
  </si>
  <si>
    <t xml:space="preserve"> (i) 0 m up to 1,5 m</t>
  </si>
  <si>
    <t>Clearing and shaping existing open drains</t>
  </si>
  <si>
    <t>Excavation for subsoil drainage systems</t>
  </si>
  <si>
    <t>(a) Excavating soft material situated within the following depth ranges below surface level:</t>
  </si>
  <si>
    <t xml:space="preserve"> (i) 0 m up to 1,5m</t>
  </si>
  <si>
    <t>(b) Extra over subitem 21.03(a) for excavation in hard material irrespective of depth</t>
  </si>
  <si>
    <t>Impermeable backfilling to subsoil drainage systems</t>
  </si>
  <si>
    <t>Natural permeable material in subsoil drainage systems (crushed stone)</t>
  </si>
  <si>
    <t>(b) Crushed stone obtained from commercial sources</t>
  </si>
  <si>
    <t>(ii) Coarse grade stone</t>
  </si>
  <si>
    <t>Natural permeable material in subsoil drainage systems (Sand)</t>
  </si>
  <si>
    <t>(b) Sand from commercial sources</t>
  </si>
  <si>
    <t>(b) Unplasticised PVC pipes and fittings, normal duty complete with couplings</t>
  </si>
  <si>
    <t>(1) Perforated</t>
  </si>
  <si>
    <t>Synthetic fibre filter fabric</t>
  </si>
  <si>
    <t>(i) "Kaymat U24 or approved equivalent</t>
  </si>
  <si>
    <t>Concrete outlet structures, manhole boxes, junction boxes and cleaning eyes for subsoil drainage systems:</t>
  </si>
  <si>
    <t>(a) Outlet structures</t>
  </si>
  <si>
    <t>m³.km</t>
  </si>
  <si>
    <t>2200: PREFABRICATED CULVERTS</t>
  </si>
  <si>
    <t>2300: CONCRETE KERBING, CONCRETE CHANNELLING, CHUTES AND DOWNPIPES, AND CONCRETE LININGS FOR OPEN DRAINS</t>
  </si>
  <si>
    <t>(a) In soft material</t>
  </si>
  <si>
    <t>(b) In hard material</t>
  </si>
  <si>
    <t>(a) Cast in situ concrete lining (25/19)</t>
  </si>
  <si>
    <t>(b) Class U2 surface finish to cast in situ concrete</t>
  </si>
  <si>
    <t>(c) To ends of slabs</t>
  </si>
  <si>
    <t>3100: BORROW MATERIALS</t>
  </si>
  <si>
    <t>3300: MASS EARTHWORKS</t>
  </si>
  <si>
    <t>33.01</t>
  </si>
  <si>
    <t>Cut and borrow to fill, including 1.0 km free haul</t>
  </si>
  <si>
    <t>(a) Gravel material in compacted layer thicknesses of 200 mm and less:</t>
  </si>
  <si>
    <t xml:space="preserve"> (ii) Compacted to 93% of modified AASHTO density</t>
  </si>
  <si>
    <t>33.04</t>
  </si>
  <si>
    <t>(a) Compaction to 93% of modified AASHTO density</t>
  </si>
  <si>
    <t>Finishing-off cut and fill slopes, median and interchange areas:</t>
  </si>
  <si>
    <t>(a) Cut slopes</t>
  </si>
  <si>
    <t>(b) Fill slopes</t>
  </si>
  <si>
    <t>33/32.06</t>
  </si>
  <si>
    <t>Stockpilling of material (Cut material for later use in layerworks)</t>
  </si>
  <si>
    <t>33/16.00</t>
  </si>
  <si>
    <t xml:space="preserve">1600: OVERHAUL </t>
  </si>
  <si>
    <t>3200: SELECTION, STOCKPILING AND BREAKING-DOWN THE MATERIAL FROM BORROW-PITS, CUTTING AND EXISTING PAVEMENT LAYERS AND PALCING, ETC.</t>
  </si>
  <si>
    <t>3400: PAVEMENT LAYERS OF GRAVEL MATERIAL</t>
  </si>
  <si>
    <t>(g) Gravel shoulder compacted to:</t>
  </si>
  <si>
    <t>3500: STABILIZATION</t>
  </si>
  <si>
    <t>(a) CEM II A/L 32.5 cement</t>
  </si>
  <si>
    <t>4100: PRIME COAT</t>
  </si>
  <si>
    <t>4200: ASPHALT BASE AND SURFACING</t>
  </si>
  <si>
    <t xml:space="preserve">(a) Continously graded hot-mix asphalt using: </t>
  </si>
  <si>
    <t>42.03</t>
  </si>
  <si>
    <t>Rolled-in chipping, 13.2 mm nominal size at 4kg/m2 nominal application rate</t>
  </si>
  <si>
    <t>5600: ROAD SIGNS</t>
  </si>
  <si>
    <t>56.00</t>
  </si>
  <si>
    <t>(c) Prepainted galvanised steel plate (chromadek or approved equivalent):</t>
  </si>
  <si>
    <t xml:space="preserve"> (ii) Area exceeding 2m² but not 10m² </t>
  </si>
  <si>
    <t>(a) Background of retro-reflective material:</t>
  </si>
  <si>
    <t xml:space="preserve"> (iii) Class III</t>
  </si>
  <si>
    <t>(b) Lettering, symbols, numbers, arrows, emblems and borders of retro- reflective material:</t>
  </si>
  <si>
    <t xml:space="preserve"> (ii) Class III</t>
  </si>
  <si>
    <t>Extra over item 56.01 for using:</t>
  </si>
  <si>
    <t>Danger Plates</t>
  </si>
  <si>
    <t>B56.10</t>
  </si>
  <si>
    <t>57.00</t>
  </si>
  <si>
    <t>5700: ROAD MARKINGS</t>
  </si>
  <si>
    <t>59.00</t>
  </si>
  <si>
    <t>5900: FINISHING THE ROAD AND ROAD RESERVE AND TREATING OLD ROADS</t>
  </si>
  <si>
    <t>81.00</t>
  </si>
  <si>
    <t>8100: TESTING MATERIALS AND WORKMANSHIP</t>
  </si>
  <si>
    <t>B1.1</t>
  </si>
  <si>
    <t>B1.3</t>
  </si>
  <si>
    <t>SCHEDULE B: OCCUPATIONAL HEALTH AND SAFETY ACT OBLIGATIONS</t>
  </si>
  <si>
    <t>D2.1</t>
  </si>
  <si>
    <t>SCHEDULE D: STRUCTURED TRAINING</t>
  </si>
  <si>
    <t>15.00</t>
  </si>
  <si>
    <t>14.00</t>
  </si>
  <si>
    <t>13.00</t>
  </si>
  <si>
    <t>12.00</t>
  </si>
  <si>
    <t>17.00</t>
  </si>
  <si>
    <t>17.01</t>
  </si>
  <si>
    <t>18.00</t>
  </si>
  <si>
    <t>21.00</t>
  </si>
  <si>
    <t>(b) Extra over sub item 21.01 (a) for excavation in hard material, irrespective of depth</t>
  </si>
  <si>
    <t>Removal and grubbing of large trees and tree stumps</t>
  </si>
  <si>
    <t>(a) Girth exceeding 1 m up to and including 2 m</t>
  </si>
  <si>
    <t>(b) Girth exceeding 2 m up to and including 3 m</t>
  </si>
  <si>
    <t xml:space="preserve"> No</t>
  </si>
  <si>
    <t>Gravelling and repair of temporary deviations and existing gravel shoulders used as temporary deviations:</t>
  </si>
  <si>
    <t>Temporary Culverts:</t>
  </si>
  <si>
    <t>(a) Provision and laying of temporary prefabricated culverts complete ( 600 dia, Class 75 D interlocking, Class B bedding)</t>
  </si>
  <si>
    <t>(b) Re-use of prefabricated culverts complete (600 dia, Class 100 D Interlocking, Class B bedding)</t>
  </si>
  <si>
    <t>B23.01</t>
  </si>
  <si>
    <t>SECTION 5100</t>
  </si>
  <si>
    <t>51.00</t>
  </si>
  <si>
    <t>5100: PITCHING, STONEWORK, ETC.</t>
  </si>
  <si>
    <t>51.01</t>
  </si>
  <si>
    <t>(b) Grouted stone pitching</t>
  </si>
  <si>
    <t>51.03</t>
  </si>
  <si>
    <t>Stone masonry walls:</t>
  </si>
  <si>
    <t>(b) Cement-mortared stone walls</t>
  </si>
  <si>
    <t>51.04</t>
  </si>
  <si>
    <t>Concrete edge beams:</t>
  </si>
  <si>
    <t>(a) Class 25/19 cast in-situ concrete</t>
  </si>
  <si>
    <t>Pitching, stonework, etc.</t>
  </si>
  <si>
    <t>Trimming of excavation for concrete-lined
 open drains:</t>
  </si>
  <si>
    <t>Prov. Sum</t>
  </si>
  <si>
    <t>b)   Handling costs and profit in respect of</t>
  </si>
  <si>
    <t xml:space="preserve">       sub-item B12.05(a)</t>
  </si>
  <si>
    <t>B12.05</t>
  </si>
  <si>
    <t>(b) Depth exceeding 0,5m and up to 1,5m</t>
  </si>
  <si>
    <t>SECTION 3600</t>
  </si>
  <si>
    <t>TOTAL SECTION 3600 CARRIED TO SUMMARY</t>
  </si>
  <si>
    <t>CRUSHED-STONE-BASE</t>
  </si>
  <si>
    <t>Crushed stone base including overhaul from</t>
  </si>
  <si>
    <t>commercial source</t>
  </si>
  <si>
    <t xml:space="preserve">(a)Construction from type G1 material obtained </t>
  </si>
  <si>
    <t>from Commercial source</t>
  </si>
  <si>
    <t xml:space="preserve"> compacted to 88% of apparent relative density</t>
  </si>
  <si>
    <t>(i) 150mm layer thickness</t>
  </si>
  <si>
    <t>Crushed Stone Base</t>
  </si>
  <si>
    <t>(c) Transport and venue of workers for training where it is not possible to undertake the training in close proximity to the site</t>
  </si>
  <si>
    <t>(i) 160mm dia.</t>
  </si>
  <si>
    <t>Brickwork</t>
  </si>
  <si>
    <t>(b)  230mm thick</t>
  </si>
  <si>
    <t xml:space="preserve">    (iii) Ref. 617</t>
  </si>
  <si>
    <t xml:space="preserve"> (i) Side drains</t>
  </si>
  <si>
    <t>(i) 60/70 pen, 30 mm thick medium grade</t>
  </si>
  <si>
    <t xml:space="preserve">(a) Provisional Sum for the payment of the Community Liaison Officer </t>
  </si>
  <si>
    <t>B34.01</t>
  </si>
  <si>
    <t>(i) 150mm thick G7 material compacted to 93% modified AASHTO density</t>
  </si>
  <si>
    <t xml:space="preserve"> (ii) 150mm thick G7 material  compacted to 93% modified AASHTO density</t>
  </si>
  <si>
    <t>Pavement layers constructed from gravel taken from commercial source, including free-haul up to 2,0 km:</t>
  </si>
  <si>
    <t>7300CONCRETE BLOCK PAVING FOR ROADS</t>
  </si>
  <si>
    <t>Bedding Sand</t>
  </si>
  <si>
    <t>m3</t>
  </si>
  <si>
    <t>CONCRETE BLOCK PAVING</t>
  </si>
  <si>
    <t>80 mm Thick Concrete Interlocking Blocks Class 30 S-A to SABS 1058, Grey, in Herringbone Pattern</t>
  </si>
  <si>
    <t>Provision of Approved herbicidi and Ant Poisoning</t>
  </si>
  <si>
    <t>SECTION 7300</t>
  </si>
  <si>
    <t>Concrete block paving</t>
  </si>
  <si>
    <t xml:space="preserve">Cast in situ concrete edge and intermediate Beams </t>
  </si>
  <si>
    <t>Class 25/19 concrete</t>
  </si>
  <si>
    <t>(b)  Y 12:</t>
  </si>
  <si>
    <t>Formwork to cast in situ concrete lining for open drains (class F2 surface finish)</t>
  </si>
  <si>
    <t>( e ) Pioneer lyer</t>
  </si>
  <si>
    <t>Overhaul on material hauled in excess of 10,0 km (ordinary overhaul)</t>
  </si>
  <si>
    <r>
      <t xml:space="preserve">(b) Gravel </t>
    </r>
    <r>
      <rPr>
        <b/>
        <sz val="9"/>
        <rFont val="Arial"/>
        <family val="2"/>
      </rPr>
      <t>subbase</t>
    </r>
    <r>
      <rPr>
        <sz val="9"/>
        <rFont val="Arial"/>
        <family val="2"/>
      </rPr>
      <t>(chemically stabilized material to C4):</t>
    </r>
  </si>
  <si>
    <r>
      <t xml:space="preserve">(a) Gravel </t>
    </r>
    <r>
      <rPr>
        <b/>
        <sz val="9"/>
        <rFont val="Arial"/>
        <family val="2"/>
      </rPr>
      <t>base</t>
    </r>
    <r>
      <rPr>
        <sz val="9"/>
        <rFont val="Arial"/>
        <family val="2"/>
      </rPr>
      <t xml:space="preserve"> (chemically stabilized material to C3) compacted to :</t>
    </r>
  </si>
  <si>
    <t>LIC</t>
  </si>
  <si>
    <t>SCHEDULE A: ROADWORKS (SUB-CONTRACTORS)</t>
  </si>
  <si>
    <t>(b)  Extra over subitem 22.01(a) for excavation         in hard material irrepective of depth</t>
  </si>
  <si>
    <t xml:space="preserve">      </t>
  </si>
  <si>
    <t>(a)  Cast in situ concrete lining for         Chute inlets Type "E": (Class           20/19  concrete):</t>
  </si>
  <si>
    <t>Inlet, outlet, transition and similar structures: (including in-situ concrete chutes</t>
  </si>
  <si>
    <t>(a) Prefabricated mountable kerb,         SABS 927 Fig 7</t>
  </si>
  <si>
    <t>b) Prefabricated mountable kerb,         SABS 927 Fig 8c</t>
  </si>
  <si>
    <t>(b)  Formwork (Class F1 surface            finish) for Type "E" chutes &amp;            inlets :</t>
  </si>
  <si>
    <t>(i)   To side with formwork on both           internal and external faces             (each face measured</t>
  </si>
  <si>
    <t>Provision for Specialist Consultant for Survey</t>
  </si>
  <si>
    <t>Provision for Specialist Consultant for EIA</t>
  </si>
  <si>
    <t>Provision for Specialist Consultant for OHS</t>
  </si>
  <si>
    <t>SECTION 2200</t>
  </si>
  <si>
    <t>(i) 150mm thick G6 material compacted to 95% modified AASHTO density</t>
  </si>
  <si>
    <t>SECTION 5200</t>
  </si>
  <si>
    <t>5200: GABIONS</t>
  </si>
  <si>
    <t>Foundation trench excavation and backfilling:</t>
  </si>
  <si>
    <t>( a) In Solid rock (Material which requires blasting)</t>
  </si>
  <si>
    <t>(b) In all other classes of material</t>
  </si>
  <si>
    <t>Surface preparation for bedding the gabions</t>
  </si>
  <si>
    <t>Gabions:</t>
  </si>
  <si>
    <t xml:space="preserve">(a) Galvanized gabion boxes: </t>
  </si>
  <si>
    <t>Mesh size: 80mm x 100mm, wire diameter: 2.7mm, diaphram spacing: 1,0m</t>
  </si>
  <si>
    <t>(i) 2m x 1m x 1m</t>
  </si>
  <si>
    <t>(c) Galvanized gabion mattresses:</t>
  </si>
  <si>
    <t>Mesh size: 80mm x 100mm, wire diameter: 2.5mm, diaphram spacing: 1,0m:</t>
  </si>
  <si>
    <t>(ii) 6.0m x 2.0m x 0.3m deep</t>
  </si>
  <si>
    <t>Filter Fabric:</t>
  </si>
  <si>
    <t>(a) Kaymat A5 or approved equivalent</t>
  </si>
  <si>
    <t>TOTAL CARRIED FORWARD TO SUMMARY FOR SECTION 5200</t>
  </si>
  <si>
    <t>Gabions</t>
  </si>
  <si>
    <t>ADD : 15% VAT</t>
  </si>
  <si>
    <r>
      <t xml:space="preserve">(b) Gravel </t>
    </r>
    <r>
      <rPr>
        <b/>
        <sz val="9"/>
        <rFont val="Arial"/>
        <family val="2"/>
      </rPr>
      <t>subbase</t>
    </r>
    <r>
      <rPr>
        <sz val="9"/>
        <rFont val="Arial"/>
        <family val="2"/>
      </rPr>
      <t>(chemically stabilized material to C3):</t>
    </r>
  </si>
  <si>
    <t>Item No.</t>
  </si>
  <si>
    <t>Description</t>
  </si>
  <si>
    <t>Unit</t>
  </si>
  <si>
    <t>QTY</t>
  </si>
  <si>
    <t>Rate</t>
  </si>
  <si>
    <t>Amount</t>
  </si>
  <si>
    <t>GUARDRAILS</t>
  </si>
  <si>
    <t>Guardrails on timber posts:</t>
  </si>
  <si>
    <t>(a) Galvanized</t>
  </si>
  <si>
    <t>Extra over item 54.01 for horizontally curved guard-rails factory bend to a radius of less than 45m</t>
  </si>
  <si>
    <t>End treatments:</t>
  </si>
  <si>
    <t>(b) Bull nose</t>
  </si>
  <si>
    <t>Reflective plates (Large reflectors)</t>
  </si>
  <si>
    <t>TOTAL SECTION 5400 CARRIED FORWARD TO SUMMARY</t>
  </si>
  <si>
    <t>Guardrails</t>
  </si>
  <si>
    <t>a)  Allow a Provisional sum for Specialist Consultant Nominated by Makhuduthamaga LM</t>
  </si>
  <si>
    <t>Rate only</t>
  </si>
  <si>
    <t xml:space="preserve"> ADD 5% FOR CONTINGENCIES (This amount is under the sole control of the employer)</t>
  </si>
  <si>
    <t>(i) 150mm thick G2 material compacted to 87% bulk relative density</t>
  </si>
  <si>
    <t xml:space="preserve"> (iii)  450mm dia. (Class 100D)</t>
  </si>
  <si>
    <t>(iv)  600mm dia . ( Class 100D)</t>
  </si>
  <si>
    <t>Provision for the Engineer's Supervision and Quality Control</t>
  </si>
  <si>
    <t>a)  Allow a Provisional sum supervision for the Engineer and Engineer's Representative</t>
  </si>
  <si>
    <t>Concrete lining for open drains and drifts</t>
  </si>
  <si>
    <t>(a) Type W401/W402 back-to-back at culverts</t>
  </si>
  <si>
    <t>9</t>
  </si>
  <si>
    <t>LIM 473/BROOKLYN-MAKOSHALA 24/25/057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</si>
</sst>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&quot;\ #,##0;&quot;R&quot;\ \-#,##0"/>
    <numFmt numFmtId="165" formatCode="&quot;R&quot;\ #,##0.00;&quot;R&quot;\ \-#,##0.00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[$R-1C09]\ #,##0.00"/>
    <numFmt numFmtId="169" formatCode="0.0"/>
    <numFmt numFmtId="170" formatCode="&quot;R&quot;\ #,##0.00"/>
    <numFmt numFmtId="171" formatCode="_(* #,##0.0_);_(* \(#,##0.0\);_(* &quot;-&quot;?_);_(@_)"/>
    <numFmt numFmtId="172" formatCode="0.0%"/>
    <numFmt numFmtId="173" formatCode="#,##0_ ;[Red]\-#,##0\ "/>
    <numFmt numFmtId="174" formatCode="_ [$R-1C09]\ * #,##0.00_ ;_ [$R-1C09]\ * \-#,##0.00_ ;_ [$R-1C09]\ * &quot;-&quot;??_ ;_ @_ "/>
    <numFmt numFmtId="175" formatCode="#,##0.0"/>
    <numFmt numFmtId="176" formatCode="#,##0.000"/>
    <numFmt numFmtId="177" formatCode="#,##0.0_ ;\-#,##0.0\ "/>
    <numFmt numFmtId="178" formatCode="#,##0.00_ ;\-#,##0.00\ "/>
    <numFmt numFmtId="179" formatCode="_(* #,##0_);_(* \(#,##0\);_(* &quot;-&quot;??_);_(@_)"/>
    <numFmt numFmtId="180" formatCode="#\ ##0.00"/>
  </numFmts>
  <fonts count="4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MT Extra"/>
      <family val="1"/>
      <charset val="2"/>
    </font>
    <font>
      <b/>
      <u/>
      <sz val="10"/>
      <name val="Times New Roman"/>
      <family val="1"/>
    </font>
    <font>
      <sz val="13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2"/>
      <name val="Arial"/>
      <family val="2"/>
    </font>
    <font>
      <u/>
      <sz val="10"/>
      <name val="Times New Roman"/>
      <family val="1"/>
    </font>
    <font>
      <i/>
      <u/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MT Extra"/>
      <family val="1"/>
      <charset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1" applyProtection="0"/>
    <xf numFmtId="175" fontId="9" fillId="0" borderId="2" applyProtection="0"/>
    <xf numFmtId="4" fontId="17" fillId="0" borderId="2" applyProtection="0"/>
    <xf numFmtId="176" fontId="9" fillId="0" borderId="2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9" fillId="0" borderId="0"/>
    <xf numFmtId="14" fontId="9" fillId="0" borderId="0"/>
    <xf numFmtId="0" fontId="9" fillId="2" borderId="0"/>
    <xf numFmtId="0" fontId="9" fillId="2" borderId="0"/>
    <xf numFmtId="4" fontId="21" fillId="0" borderId="0" applyProtection="0">
      <alignment vertical="top"/>
    </xf>
    <xf numFmtId="4" fontId="17" fillId="0" borderId="0" applyProtection="0">
      <alignment vertical="top"/>
    </xf>
    <xf numFmtId="0" fontId="21" fillId="0" borderId="0" applyNumberFormat="0" applyFont="0" applyFill="0" applyBorder="0" applyAlignment="0" applyProtection="0">
      <alignment vertical="top"/>
    </xf>
    <xf numFmtId="4" fontId="22" fillId="0" borderId="0" applyProtection="0">
      <alignment vertical="top"/>
    </xf>
    <xf numFmtId="4" fontId="23" fillId="0" borderId="0" applyProtection="0">
      <alignment vertical="top"/>
    </xf>
    <xf numFmtId="2" fontId="9" fillId="0" borderId="0"/>
    <xf numFmtId="0" fontId="17" fillId="0" borderId="0" applyNumberFormat="0" applyFont="0" applyFill="0" applyBorder="0" applyAlignment="0" applyProtection="0">
      <protection locked="0"/>
    </xf>
    <xf numFmtId="0" fontId="18" fillId="0" borderId="0" applyProtection="0"/>
    <xf numFmtId="0" fontId="9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19" fillId="3" borderId="0">
      <protection locked="0"/>
    </xf>
    <xf numFmtId="0" fontId="20" fillId="0" borderId="1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49" fontId="0" fillId="0" borderId="4" xfId="0" applyNumberFormat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10" applyNumberFormat="1" applyFont="1"/>
    <xf numFmtId="170" fontId="0" fillId="0" borderId="0" xfId="0" applyNumberFormat="1" applyAlignment="1">
      <alignment horizontal="right" vertical="top"/>
    </xf>
    <xf numFmtId="170" fontId="2" fillId="0" borderId="3" xfId="0" applyNumberFormat="1" applyFont="1" applyBorder="1" applyAlignment="1">
      <alignment wrapText="1"/>
    </xf>
    <xf numFmtId="170" fontId="2" fillId="0" borderId="3" xfId="0" applyNumberFormat="1" applyFont="1" applyBorder="1" applyAlignment="1">
      <alignment vertical="top" wrapText="1"/>
    </xf>
    <xf numFmtId="170" fontId="0" fillId="0" borderId="0" xfId="0" applyNumberForma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170" fontId="2" fillId="0" borderId="6" xfId="0" applyNumberFormat="1" applyFont="1" applyBorder="1" applyAlignment="1">
      <alignment vertical="top" wrapText="1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right" vertical="top"/>
    </xf>
    <xf numFmtId="49" fontId="2" fillId="0" borderId="3" xfId="0" applyNumberFormat="1" applyFont="1" applyBorder="1" applyAlignment="1">
      <alignment horizontal="center" wrapText="1"/>
    </xf>
    <xf numFmtId="166" fontId="0" fillId="0" borderId="0" xfId="0" applyNumberFormat="1" applyAlignment="1">
      <alignment vertical="top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0" fontId="2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quotePrefix="1" applyAlignment="1">
      <alignment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9" fontId="2" fillId="0" borderId="0" xfId="10" applyNumberFormat="1" applyFont="1" applyBorder="1" applyAlignment="1">
      <alignment horizontal="right" vertical="center"/>
    </xf>
    <xf numFmtId="39" fontId="4" fillId="0" borderId="0" xfId="10" applyNumberFormat="1" applyFont="1" applyBorder="1" applyAlignment="1">
      <alignment horizontal="right" vertical="center"/>
    </xf>
    <xf numFmtId="39" fontId="9" fillId="0" borderId="0" xfId="10" applyNumberFormat="1" applyFont="1" applyBorder="1" applyAlignment="1">
      <alignment horizontal="right" vertical="center"/>
    </xf>
    <xf numFmtId="39" fontId="2" fillId="0" borderId="8" xfId="1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9" fontId="2" fillId="0" borderId="0" xfId="1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/>
    </xf>
    <xf numFmtId="172" fontId="2" fillId="0" borderId="3" xfId="34" applyNumberFormat="1" applyFont="1" applyBorder="1" applyAlignment="1">
      <alignment horizontal="center" wrapText="1"/>
    </xf>
    <xf numFmtId="170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43" fontId="2" fillId="0" borderId="3" xfId="1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 indent="1"/>
    </xf>
    <xf numFmtId="3" fontId="2" fillId="0" borderId="3" xfId="1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justify" vertical="top" wrapText="1"/>
    </xf>
    <xf numFmtId="39" fontId="9" fillId="0" borderId="12" xfId="1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justify" vertical="top" wrapText="1"/>
    </xf>
    <xf numFmtId="39" fontId="9" fillId="0" borderId="6" xfId="1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left" vertical="top" wrapText="1"/>
    </xf>
    <xf numFmtId="39" fontId="9" fillId="0" borderId="14" xfId="1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wrapText="1"/>
    </xf>
    <xf numFmtId="39" fontId="3" fillId="0" borderId="14" xfId="10" applyNumberFormat="1" applyFont="1" applyBorder="1" applyAlignment="1">
      <alignment horizontal="right" vertical="center"/>
    </xf>
    <xf numFmtId="0" fontId="0" fillId="0" borderId="8" xfId="0" applyBorder="1" applyAlignment="1">
      <alignment horizontal="left"/>
    </xf>
    <xf numFmtId="0" fontId="3" fillId="0" borderId="0" xfId="0" applyFont="1"/>
    <xf numFmtId="0" fontId="2" fillId="0" borderId="3" xfId="27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9" fillId="0" borderId="0" xfId="0" applyFont="1" applyAlignment="1">
      <alignment vertical="top"/>
    </xf>
    <xf numFmtId="0" fontId="0" fillId="0" borderId="3" xfId="0" applyBorder="1" applyAlignment="1">
      <alignment horizontal="left" vertical="top"/>
    </xf>
    <xf numFmtId="170" fontId="2" fillId="0" borderId="3" xfId="0" applyNumberFormat="1" applyFont="1" applyBorder="1" applyAlignment="1">
      <alignment horizontal="center" vertical="top" wrapText="1"/>
    </xf>
    <xf numFmtId="170" fontId="2" fillId="0" borderId="3" xfId="27" applyNumberFormat="1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9" fontId="2" fillId="0" borderId="15" xfId="0" applyNumberFormat="1" applyFont="1" applyBorder="1" applyAlignment="1">
      <alignment horizontal="left" vertical="top" wrapText="1"/>
    </xf>
    <xf numFmtId="170" fontId="2" fillId="0" borderId="16" xfId="10" applyNumberFormat="1" applyFont="1" applyBorder="1" applyAlignment="1">
      <alignment horizontal="right" wrapText="1"/>
    </xf>
    <xf numFmtId="49" fontId="4" fillId="0" borderId="15" xfId="0" applyNumberFormat="1" applyFont="1" applyBorder="1" applyAlignment="1">
      <alignment horizontal="left" vertical="top" wrapText="1"/>
    </xf>
    <xf numFmtId="49" fontId="0" fillId="0" borderId="17" xfId="0" applyNumberFormat="1" applyBorder="1" applyAlignment="1">
      <alignment horizontal="left" vertical="top"/>
    </xf>
    <xf numFmtId="49" fontId="2" fillId="0" borderId="18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170" fontId="2" fillId="0" borderId="16" xfId="0" applyNumberFormat="1" applyFont="1" applyBorder="1" applyAlignment="1">
      <alignment horizontal="right" wrapText="1"/>
    </xf>
    <xf numFmtId="49" fontId="2" fillId="0" borderId="17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0" fillId="0" borderId="16" xfId="0" applyBorder="1" applyAlignment="1">
      <alignment horizontal="right" vertical="top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49" fontId="0" fillId="0" borderId="15" xfId="0" applyNumberFormat="1" applyBorder="1" applyAlignment="1">
      <alignment horizontal="left" vertical="top"/>
    </xf>
    <xf numFmtId="0" fontId="2" fillId="0" borderId="16" xfId="0" applyFont="1" applyBorder="1" applyAlignment="1">
      <alignment horizontal="right" vertical="top" wrapText="1"/>
    </xf>
    <xf numFmtId="170" fontId="2" fillId="0" borderId="16" xfId="0" applyNumberFormat="1" applyFont="1" applyBorder="1" applyAlignment="1">
      <alignment horizontal="right" vertical="top" wrapText="1"/>
    </xf>
    <xf numFmtId="170" fontId="2" fillId="0" borderId="20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wrapText="1"/>
    </xf>
    <xf numFmtId="170" fontId="2" fillId="0" borderId="16" xfId="11" applyNumberFormat="1" applyFont="1" applyBorder="1" applyAlignment="1">
      <alignment horizontal="right" wrapText="1"/>
    </xf>
    <xf numFmtId="170" fontId="2" fillId="0" borderId="16" xfId="27" applyNumberFormat="1" applyFont="1" applyBorder="1" applyAlignment="1">
      <alignment horizontal="right" wrapText="1"/>
    </xf>
    <xf numFmtId="49" fontId="4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vertical="top"/>
    </xf>
    <xf numFmtId="49" fontId="3" fillId="0" borderId="24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vertical="top"/>
    </xf>
    <xf numFmtId="170" fontId="2" fillId="0" borderId="0" xfId="0" applyNumberFormat="1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170" fontId="2" fillId="0" borderId="0" xfId="10" applyNumberFormat="1" applyFont="1" applyBorder="1" applyAlignment="1">
      <alignment horizontal="right" wrapText="1"/>
    </xf>
    <xf numFmtId="170" fontId="2" fillId="0" borderId="0" xfId="0" applyNumberFormat="1" applyFont="1" applyAlignment="1">
      <alignment wrapText="1"/>
    </xf>
    <xf numFmtId="170" fontId="2" fillId="0" borderId="0" xfId="0" applyNumberFormat="1" applyFont="1" applyAlignment="1">
      <alignment vertical="center"/>
    </xf>
    <xf numFmtId="43" fontId="0" fillId="0" borderId="0" xfId="0" applyNumberFormat="1" applyAlignment="1">
      <alignment horizontal="right" vertical="top"/>
    </xf>
    <xf numFmtId="0" fontId="2" fillId="0" borderId="3" xfId="0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9" fillId="0" borderId="15" xfId="0" applyNumberFormat="1" applyFont="1" applyBorder="1" applyAlignment="1">
      <alignment horizontal="left" vertical="top"/>
    </xf>
    <xf numFmtId="170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43" fontId="2" fillId="0" borderId="0" xfId="1" applyFont="1" applyBorder="1" applyAlignment="1">
      <alignment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170" fontId="2" fillId="0" borderId="3" xfId="0" applyNumberFormat="1" applyFont="1" applyBorder="1" applyAlignment="1" applyProtection="1">
      <alignment vertical="top" wrapText="1"/>
      <protection locked="0"/>
    </xf>
    <xf numFmtId="43" fontId="2" fillId="0" borderId="3" xfId="1" applyFont="1" applyBorder="1" applyAlignment="1" applyProtection="1">
      <alignment horizontal="right" vertical="top" wrapText="1"/>
      <protection locked="0"/>
    </xf>
    <xf numFmtId="1" fontId="2" fillId="0" borderId="3" xfId="2" applyNumberFormat="1" applyFont="1" applyBorder="1" applyAlignment="1" applyProtection="1">
      <alignment horizontal="center" vertical="top" wrapText="1"/>
      <protection locked="0"/>
    </xf>
    <xf numFmtId="170" fontId="2" fillId="0" borderId="3" xfId="0" applyNumberFormat="1" applyFont="1" applyBorder="1" applyAlignment="1" applyProtection="1">
      <alignment horizontal="center" vertical="top" wrapText="1"/>
      <protection locked="0"/>
    </xf>
    <xf numFmtId="1" fontId="2" fillId="0" borderId="3" xfId="1" applyNumberFormat="1" applyFont="1" applyBorder="1" applyAlignment="1" applyProtection="1">
      <alignment horizontal="center" vertical="top" wrapText="1"/>
      <protection locked="0"/>
    </xf>
    <xf numFmtId="1" fontId="2" fillId="0" borderId="3" xfId="1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2" fillId="0" borderId="3" xfId="0" applyFont="1" applyBorder="1" applyAlignment="1" applyProtection="1">
      <alignment horizontal="center" wrapText="1"/>
      <protection locked="0"/>
    </xf>
    <xf numFmtId="43" fontId="2" fillId="0" borderId="3" xfId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70" fontId="0" fillId="0" borderId="3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170" fontId="2" fillId="0" borderId="3" xfId="0" applyNumberFormat="1" applyFont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center"/>
    </xf>
    <xf numFmtId="43" fontId="4" fillId="0" borderId="0" xfId="1" applyFont="1"/>
    <xf numFmtId="49" fontId="3" fillId="0" borderId="27" xfId="0" applyNumberFormat="1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2" fillId="0" borderId="26" xfId="0" applyFont="1" applyBorder="1" applyAlignment="1">
      <alignment horizontal="center" wrapText="1"/>
    </xf>
    <xf numFmtId="0" fontId="2" fillId="0" borderId="31" xfId="0" applyFont="1" applyBorder="1" applyAlignment="1">
      <alignment horizontal="right" wrapText="1"/>
    </xf>
    <xf numFmtId="49" fontId="2" fillId="0" borderId="32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170" fontId="2" fillId="0" borderId="33" xfId="0" applyNumberFormat="1" applyFont="1" applyBorder="1" applyAlignment="1">
      <alignment horizontal="right" wrapText="1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2" fillId="0" borderId="31" xfId="0" applyFont="1" applyBorder="1" applyAlignment="1">
      <alignment horizontal="right" vertical="top" wrapText="1"/>
    </xf>
    <xf numFmtId="0" fontId="2" fillId="0" borderId="15" xfId="0" applyFont="1" applyBorder="1" applyAlignment="1" applyProtection="1">
      <alignment horizontal="left" vertical="top" wrapText="1"/>
      <protection locked="0"/>
    </xf>
    <xf numFmtId="170" fontId="2" fillId="0" borderId="16" xfId="1" applyNumberFormat="1" applyFont="1" applyBorder="1" applyAlignment="1" applyProtection="1">
      <alignment horizontal="right" vertical="top" wrapText="1"/>
      <protection locked="0"/>
    </xf>
    <xf numFmtId="170" fontId="2" fillId="0" borderId="16" xfId="10" applyNumberFormat="1" applyFont="1" applyBorder="1" applyAlignment="1">
      <alignment horizontal="center" wrapText="1"/>
    </xf>
    <xf numFmtId="170" fontId="2" fillId="0" borderId="16" xfId="1" applyNumberFormat="1" applyFont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left" vertical="top"/>
    </xf>
    <xf numFmtId="49" fontId="3" fillId="0" borderId="0" xfId="27" applyNumberFormat="1" applyFont="1" applyAlignment="1">
      <alignment horizontal="left" vertical="top"/>
    </xf>
    <xf numFmtId="0" fontId="3" fillId="0" borderId="0" xfId="27" applyFont="1" applyAlignment="1">
      <alignment horizontal="left" vertical="top"/>
    </xf>
    <xf numFmtId="0" fontId="3" fillId="0" borderId="0" xfId="27" applyFont="1" applyAlignment="1">
      <alignment horizontal="center" vertical="top"/>
    </xf>
    <xf numFmtId="0" fontId="3" fillId="0" borderId="0" xfId="27" applyFont="1" applyAlignment="1">
      <alignment horizontal="right" vertical="top"/>
    </xf>
    <xf numFmtId="0" fontId="9" fillId="0" borderId="0" xfId="27" applyAlignment="1">
      <alignment vertical="top"/>
    </xf>
    <xf numFmtId="0" fontId="3" fillId="0" borderId="24" xfId="27" applyFont="1" applyBorder="1" applyAlignment="1">
      <alignment horizontal="center" vertical="top"/>
    </xf>
    <xf numFmtId="0" fontId="3" fillId="0" borderId="24" xfId="27" applyFont="1" applyBorder="1" applyAlignment="1">
      <alignment vertical="top"/>
    </xf>
    <xf numFmtId="0" fontId="3" fillId="0" borderId="24" xfId="27" applyFont="1" applyBorder="1" applyAlignment="1">
      <alignment horizontal="right" vertical="top"/>
    </xf>
    <xf numFmtId="49" fontId="4" fillId="0" borderId="21" xfId="27" applyNumberFormat="1" applyFont="1" applyBorder="1" applyAlignment="1">
      <alignment horizontal="center" vertical="center" wrapText="1"/>
    </xf>
    <xf numFmtId="0" fontId="4" fillId="0" borderId="22" xfId="27" applyFont="1" applyBorder="1" applyAlignment="1">
      <alignment horizontal="center" vertical="center" wrapText="1"/>
    </xf>
    <xf numFmtId="0" fontId="4" fillId="0" borderId="23" xfId="27" applyFont="1" applyBorder="1" applyAlignment="1">
      <alignment horizontal="center" vertical="center" wrapText="1"/>
    </xf>
    <xf numFmtId="49" fontId="2" fillId="0" borderId="15" xfId="27" applyNumberFormat="1" applyFont="1" applyBorder="1" applyAlignment="1">
      <alignment horizontal="left" vertical="top" wrapText="1"/>
    </xf>
    <xf numFmtId="0" fontId="2" fillId="0" borderId="3" xfId="27" applyFont="1" applyBorder="1" applyAlignment="1">
      <alignment horizontal="left" vertical="top" wrapText="1"/>
    </xf>
    <xf numFmtId="0" fontId="2" fillId="0" borderId="3" xfId="27" applyFont="1" applyBorder="1" applyAlignment="1">
      <alignment horizontal="center" wrapText="1"/>
    </xf>
    <xf numFmtId="0" fontId="2" fillId="0" borderId="0" xfId="27" applyFont="1" applyAlignment="1">
      <alignment vertical="top"/>
    </xf>
    <xf numFmtId="49" fontId="4" fillId="0" borderId="15" xfId="27" applyNumberFormat="1" applyFont="1" applyBorder="1" applyAlignment="1">
      <alignment horizontal="left" vertical="top" wrapText="1"/>
    </xf>
    <xf numFmtId="0" fontId="4" fillId="0" borderId="3" xfId="27" applyFont="1" applyBorder="1" applyAlignment="1">
      <alignment horizontal="left" vertical="top" wrapText="1"/>
    </xf>
    <xf numFmtId="0" fontId="2" fillId="0" borderId="0" xfId="27" applyFont="1" applyAlignment="1">
      <alignment vertical="top" wrapText="1"/>
    </xf>
    <xf numFmtId="170" fontId="2" fillId="0" borderId="16" xfId="13" applyNumberFormat="1" applyFont="1" applyBorder="1" applyAlignment="1">
      <alignment horizontal="right" wrapText="1"/>
    </xf>
    <xf numFmtId="0" fontId="2" fillId="0" borderId="3" xfId="27" applyFont="1" applyBorder="1" applyAlignment="1">
      <alignment horizontal="left" vertical="top" wrapText="1" indent="1"/>
    </xf>
    <xf numFmtId="49" fontId="2" fillId="0" borderId="18" xfId="27" applyNumberFormat="1" applyFont="1" applyBorder="1" applyAlignment="1">
      <alignment horizontal="left" vertical="center"/>
    </xf>
    <xf numFmtId="49" fontId="2" fillId="0" borderId="18" xfId="27" applyNumberFormat="1" applyFont="1" applyBorder="1" applyAlignment="1">
      <alignment vertical="center"/>
    </xf>
    <xf numFmtId="49" fontId="2" fillId="0" borderId="4" xfId="27" applyNumberFormat="1" applyFont="1" applyBorder="1" applyAlignment="1">
      <alignment horizontal="left" vertical="top"/>
    </xf>
    <xf numFmtId="0" fontId="2" fillId="0" borderId="0" xfId="27" applyFont="1" applyAlignment="1">
      <alignment horizontal="left" vertical="top"/>
    </xf>
    <xf numFmtId="0" fontId="2" fillId="0" borderId="0" xfId="27" applyFont="1" applyAlignment="1">
      <alignment horizontal="center" vertical="top"/>
    </xf>
    <xf numFmtId="0" fontId="2" fillId="0" borderId="0" xfId="27" applyFont="1" applyAlignment="1">
      <alignment horizontal="right" vertical="top"/>
    </xf>
    <xf numFmtId="49" fontId="9" fillId="0" borderId="4" xfId="27" applyNumberFormat="1" applyBorder="1" applyAlignment="1">
      <alignment horizontal="left" vertical="top"/>
    </xf>
    <xf numFmtId="0" fontId="9" fillId="0" borderId="0" xfId="27" applyAlignment="1">
      <alignment horizontal="left" vertical="top"/>
    </xf>
    <xf numFmtId="0" fontId="9" fillId="0" borderId="0" xfId="27" applyAlignment="1">
      <alignment horizontal="center" vertical="top"/>
    </xf>
    <xf numFmtId="0" fontId="9" fillId="0" borderId="0" xfId="27" applyAlignment="1">
      <alignment horizontal="right" vertical="top"/>
    </xf>
    <xf numFmtId="170" fontId="3" fillId="0" borderId="24" xfId="2" applyNumberFormat="1" applyFont="1" applyBorder="1" applyAlignment="1">
      <alignment vertical="top"/>
    </xf>
    <xf numFmtId="170" fontId="4" fillId="0" borderId="22" xfId="2" applyNumberFormat="1" applyFont="1" applyBorder="1" applyAlignment="1">
      <alignment horizontal="center" vertical="center" wrapText="1"/>
    </xf>
    <xf numFmtId="170" fontId="4" fillId="0" borderId="23" xfId="27" applyNumberFormat="1" applyFont="1" applyBorder="1" applyAlignment="1">
      <alignment horizontal="center" vertical="center" wrapText="1"/>
    </xf>
    <xf numFmtId="170" fontId="2" fillId="0" borderId="3" xfId="2" applyNumberFormat="1" applyFont="1" applyBorder="1" applyAlignment="1">
      <alignment vertical="top" wrapText="1"/>
    </xf>
    <xf numFmtId="170" fontId="2" fillId="0" borderId="16" xfId="27" applyNumberFormat="1" applyFont="1" applyBorder="1" applyAlignment="1">
      <alignment horizontal="right" vertical="top" wrapText="1"/>
    </xf>
    <xf numFmtId="0" fontId="9" fillId="0" borderId="0" xfId="27" applyAlignment="1">
      <alignment vertical="top" wrapText="1"/>
    </xf>
    <xf numFmtId="0" fontId="2" fillId="0" borderId="3" xfId="27" applyFont="1" applyBorder="1" applyAlignment="1">
      <alignment horizontal="center" vertical="top"/>
    </xf>
    <xf numFmtId="170" fontId="2" fillId="0" borderId="3" xfId="2" applyNumberFormat="1" applyFont="1" applyBorder="1" applyAlignment="1">
      <alignment vertical="top"/>
    </xf>
    <xf numFmtId="170" fontId="2" fillId="0" borderId="16" xfId="27" applyNumberFormat="1" applyFont="1" applyBorder="1" applyAlignment="1">
      <alignment horizontal="right" vertical="top"/>
    </xf>
    <xf numFmtId="170" fontId="2" fillId="0" borderId="3" xfId="2" applyNumberFormat="1" applyFont="1" applyFill="1" applyBorder="1" applyAlignment="1">
      <alignment vertical="top" wrapText="1"/>
    </xf>
    <xf numFmtId="170" fontId="2" fillId="0" borderId="16" xfId="2" applyNumberFormat="1" applyFont="1" applyBorder="1" applyAlignment="1">
      <alignment horizontal="right" vertical="top" wrapText="1"/>
    </xf>
    <xf numFmtId="0" fontId="9" fillId="0" borderId="3" xfId="27" applyBorder="1" applyAlignment="1">
      <alignment vertical="top"/>
    </xf>
    <xf numFmtId="0" fontId="9" fillId="0" borderId="20" xfId="27" applyBorder="1" applyAlignment="1">
      <alignment vertical="top"/>
    </xf>
    <xf numFmtId="170" fontId="9" fillId="0" borderId="0" xfId="2" applyNumberFormat="1" applyAlignment="1">
      <alignment vertical="top"/>
    </xf>
    <xf numFmtId="170" fontId="9" fillId="0" borderId="0" xfId="27" applyNumberFormat="1" applyAlignment="1">
      <alignment horizontal="right" vertical="top"/>
    </xf>
    <xf numFmtId="0" fontId="2" fillId="0" borderId="1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170" fontId="2" fillId="0" borderId="3" xfId="27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horizontal="center" wrapText="1"/>
    </xf>
    <xf numFmtId="170" fontId="2" fillId="0" borderId="16" xfId="14" applyNumberFormat="1" applyFont="1" applyBorder="1" applyAlignment="1">
      <alignment horizontal="right" wrapText="1"/>
    </xf>
    <xf numFmtId="49" fontId="2" fillId="0" borderId="17" xfId="0" applyNumberFormat="1" applyFont="1" applyBorder="1" applyAlignment="1">
      <alignment horizontal="left" vertical="top" wrapText="1"/>
    </xf>
    <xf numFmtId="170" fontId="2" fillId="0" borderId="20" xfId="14" applyNumberFormat="1" applyFont="1" applyBorder="1" applyAlignment="1">
      <alignment horizontal="right" wrapText="1"/>
    </xf>
    <xf numFmtId="170" fontId="2" fillId="0" borderId="20" xfId="0" applyNumberFormat="1" applyFont="1" applyBorder="1" applyAlignment="1">
      <alignment horizontal="right" wrapText="1"/>
    </xf>
    <xf numFmtId="0" fontId="2" fillId="0" borderId="3" xfId="27" applyFont="1" applyBorder="1" applyAlignment="1">
      <alignment horizontal="center"/>
    </xf>
    <xf numFmtId="4" fontId="2" fillId="0" borderId="3" xfId="27" applyNumberFormat="1" applyFont="1" applyBorder="1" applyAlignment="1">
      <alignment horizontal="center"/>
    </xf>
    <xf numFmtId="0" fontId="2" fillId="0" borderId="3" xfId="27" applyFont="1" applyBorder="1" applyAlignment="1">
      <alignment horizontal="left"/>
    </xf>
    <xf numFmtId="0" fontId="2" fillId="0" borderId="0" xfId="27" applyFont="1" applyAlignment="1">
      <alignment horizontal="center"/>
    </xf>
    <xf numFmtId="0" fontId="2" fillId="0" borderId="4" xfId="27" applyFont="1" applyBorder="1" applyAlignment="1">
      <alignment horizontal="left"/>
    </xf>
    <xf numFmtId="16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7" applyFont="1" applyFill="1"/>
    <xf numFmtId="0" fontId="3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/>
    <xf numFmtId="2" fontId="3" fillId="0" borderId="0" xfId="0" applyNumberFormat="1" applyFont="1" applyAlignment="1">
      <alignment horizontal="center"/>
    </xf>
    <xf numFmtId="168" fontId="3" fillId="0" borderId="0" xfId="17" applyNumberFormat="1" applyFont="1" applyFill="1" applyAlignment="1">
      <alignment horizontal="center"/>
    </xf>
    <xf numFmtId="0" fontId="9" fillId="0" borderId="3" xfId="0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2" fontId="14" fillId="0" borderId="0" xfId="0" applyNumberFormat="1" applyFont="1"/>
    <xf numFmtId="1" fontId="9" fillId="0" borderId="0" xfId="0" applyNumberFormat="1" applyFont="1"/>
    <xf numFmtId="1" fontId="9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/>
    <xf numFmtId="2" fontId="9" fillId="0" borderId="0" xfId="0" applyNumberFormat="1" applyFont="1"/>
    <xf numFmtId="166" fontId="9" fillId="0" borderId="4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9" fillId="0" borderId="4" xfId="0" applyFont="1" applyBorder="1"/>
    <xf numFmtId="170" fontId="2" fillId="0" borderId="16" xfId="11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170" fontId="2" fillId="0" borderId="16" xfId="0" applyNumberFormat="1" applyFont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/>
    </xf>
    <xf numFmtId="177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3" fillId="0" borderId="0" xfId="0" applyFont="1" applyAlignment="1">
      <alignment horizontal="center"/>
    </xf>
    <xf numFmtId="2" fontId="13" fillId="0" borderId="3" xfId="0" applyNumberFormat="1" applyFont="1" applyBorder="1" applyAlignment="1">
      <alignment horizontal="center"/>
    </xf>
    <xf numFmtId="170" fontId="2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170" fontId="2" fillId="0" borderId="16" xfId="1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170" fontId="2" fillId="0" borderId="16" xfId="0" applyNumberFormat="1" applyFont="1" applyBorder="1" applyAlignment="1">
      <alignment horizontal="center" vertical="top" wrapText="1"/>
    </xf>
    <xf numFmtId="170" fontId="2" fillId="0" borderId="16" xfId="0" applyNumberFormat="1" applyFont="1" applyBorder="1" applyAlignment="1">
      <alignment horizontal="center" wrapText="1"/>
    </xf>
    <xf numFmtId="170" fontId="2" fillId="0" borderId="3" xfId="27" applyNumberFormat="1" applyFont="1" applyBorder="1" applyAlignment="1">
      <alignment horizontal="center" wrapText="1"/>
    </xf>
    <xf numFmtId="170" fontId="2" fillId="0" borderId="16" xfId="27" applyNumberFormat="1" applyFont="1" applyBorder="1" applyAlignment="1">
      <alignment horizontal="center" wrapText="1"/>
    </xf>
    <xf numFmtId="43" fontId="2" fillId="0" borderId="16" xfId="1" applyFont="1" applyBorder="1" applyAlignment="1">
      <alignment horizontal="center" wrapText="1"/>
    </xf>
    <xf numFmtId="0" fontId="28" fillId="0" borderId="0" xfId="0" applyFont="1"/>
    <xf numFmtId="39" fontId="28" fillId="0" borderId="0" xfId="0" applyNumberFormat="1" applyFont="1"/>
    <xf numFmtId="177" fontId="28" fillId="0" borderId="0" xfId="0" applyNumberFormat="1" applyFont="1"/>
    <xf numFmtId="0" fontId="0" fillId="0" borderId="20" xfId="0" applyBorder="1" applyAlignment="1">
      <alignment horizontal="center" vertical="top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4" fillId="4" borderId="0" xfId="0" applyNumberFormat="1" applyFont="1" applyFill="1" applyAlignment="1">
      <alignment horizontal="center"/>
    </xf>
    <xf numFmtId="4" fontId="13" fillId="0" borderId="0" xfId="0" applyNumberFormat="1" applyFont="1" applyAlignment="1">
      <alignment horizontal="center"/>
    </xf>
    <xf numFmtId="49" fontId="9" fillId="0" borderId="0" xfId="27" applyNumberFormat="1" applyAlignment="1">
      <alignment horizontal="left" vertical="top"/>
    </xf>
    <xf numFmtId="170" fontId="9" fillId="0" borderId="0" xfId="2" applyNumberFormat="1" applyBorder="1" applyAlignment="1">
      <alignment vertical="top"/>
    </xf>
    <xf numFmtId="0" fontId="2" fillId="0" borderId="4" xfId="27" applyFont="1" applyBorder="1" applyAlignment="1">
      <alignment horizontal="center" vertical="top" wrapText="1"/>
    </xf>
    <xf numFmtId="170" fontId="2" fillId="0" borderId="4" xfId="11" applyNumberFormat="1" applyFont="1" applyBorder="1" applyAlignment="1">
      <alignment horizontal="center" wrapText="1"/>
    </xf>
    <xf numFmtId="170" fontId="2" fillId="0" borderId="3" xfId="11" applyNumberFormat="1" applyFont="1" applyBorder="1" applyAlignment="1">
      <alignment horizontal="center" wrapText="1"/>
    </xf>
    <xf numFmtId="170" fontId="2" fillId="0" borderId="20" xfId="11" applyNumberFormat="1" applyFont="1" applyBorder="1" applyAlignment="1">
      <alignment horizontal="center" wrapText="1"/>
    </xf>
    <xf numFmtId="170" fontId="2" fillId="0" borderId="3" xfId="11" applyNumberFormat="1" applyFont="1" applyBorder="1" applyAlignment="1">
      <alignment horizontal="center" vertical="top" wrapText="1"/>
    </xf>
    <xf numFmtId="170" fontId="2" fillId="0" borderId="20" xfId="11" applyNumberFormat="1" applyFont="1" applyBorder="1" applyAlignment="1">
      <alignment horizontal="center" vertical="top" wrapText="1"/>
    </xf>
    <xf numFmtId="0" fontId="9" fillId="0" borderId="4" xfId="27" applyBorder="1" applyAlignment="1">
      <alignment vertical="top"/>
    </xf>
    <xf numFmtId="170" fontId="2" fillId="0" borderId="4" xfId="2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/>
    </xf>
    <xf numFmtId="0" fontId="1" fillId="0" borderId="0" xfId="29"/>
    <xf numFmtId="0" fontId="13" fillId="0" borderId="3" xfId="29" applyFont="1" applyBorder="1" applyAlignment="1">
      <alignment horizontal="left"/>
    </xf>
    <xf numFmtId="0" fontId="13" fillId="0" borderId="0" xfId="29" applyFont="1" applyAlignment="1">
      <alignment horizontal="center"/>
    </xf>
    <xf numFmtId="0" fontId="13" fillId="0" borderId="3" xfId="29" applyFont="1" applyBorder="1" applyAlignment="1">
      <alignment horizontal="center"/>
    </xf>
    <xf numFmtId="4" fontId="4" fillId="0" borderId="3" xfId="29" applyNumberFormat="1" applyFont="1" applyBorder="1" applyAlignment="1">
      <alignment horizontal="center"/>
    </xf>
    <xf numFmtId="4" fontId="2" fillId="0" borderId="3" xfId="29" applyNumberFormat="1" applyFont="1" applyBorder="1" applyAlignment="1">
      <alignment horizontal="center"/>
    </xf>
    <xf numFmtId="0" fontId="4" fillId="0" borderId="3" xfId="29" applyFont="1" applyBorder="1" applyAlignment="1">
      <alignment horizontal="left"/>
    </xf>
    <xf numFmtId="0" fontId="4" fillId="0" borderId="3" xfId="29" applyFont="1" applyBorder="1" applyAlignment="1">
      <alignment horizontal="center"/>
    </xf>
    <xf numFmtId="0" fontId="2" fillId="0" borderId="3" xfId="29" applyFont="1" applyBorder="1" applyAlignment="1">
      <alignment horizontal="center"/>
    </xf>
    <xf numFmtId="0" fontId="22" fillId="0" borderId="0" xfId="29" applyFont="1"/>
    <xf numFmtId="0" fontId="2" fillId="0" borderId="3" xfId="29" applyFont="1" applyBorder="1" applyAlignment="1">
      <alignment horizontal="left"/>
    </xf>
    <xf numFmtId="0" fontId="2" fillId="0" borderId="0" xfId="29" applyFont="1" applyAlignment="1">
      <alignment horizontal="center"/>
    </xf>
    <xf numFmtId="0" fontId="1" fillId="0" borderId="3" xfId="29" applyBorder="1"/>
    <xf numFmtId="0" fontId="4" fillId="0" borderId="4" xfId="29" applyFont="1" applyBorder="1" applyAlignment="1">
      <alignment horizontal="left"/>
    </xf>
    <xf numFmtId="0" fontId="3" fillId="0" borderId="0" xfId="29" applyFont="1" applyAlignment="1">
      <alignment horizontal="left" vertical="center"/>
    </xf>
    <xf numFmtId="0" fontId="3" fillId="0" borderId="0" xfId="29" applyFont="1" applyAlignment="1">
      <alignment vertical="center"/>
    </xf>
    <xf numFmtId="0" fontId="1" fillId="0" borderId="0" xfId="29" applyAlignment="1">
      <alignment vertical="center"/>
    </xf>
    <xf numFmtId="0" fontId="2" fillId="0" borderId="3" xfId="27" applyFont="1" applyBorder="1"/>
    <xf numFmtId="4" fontId="2" fillId="0" borderId="3" xfId="27" quotePrefix="1" applyNumberFormat="1" applyFont="1" applyBorder="1" applyAlignment="1">
      <alignment horizontal="center"/>
    </xf>
    <xf numFmtId="0" fontId="2" fillId="0" borderId="0" xfId="27" applyFont="1" applyAlignment="1">
      <alignment vertical="center"/>
    </xf>
    <xf numFmtId="4" fontId="2" fillId="0" borderId="6" xfId="27" applyNumberFormat="1" applyFont="1" applyBorder="1" applyAlignment="1">
      <alignment horizontal="center"/>
    </xf>
    <xf numFmtId="0" fontId="4" fillId="0" borderId="0" xfId="27" applyFont="1"/>
    <xf numFmtId="0" fontId="4" fillId="0" borderId="3" xfId="27" applyFont="1" applyBorder="1"/>
    <xf numFmtId="0" fontId="2" fillId="0" borderId="0" xfId="27" applyFont="1"/>
    <xf numFmtId="0" fontId="2" fillId="0" borderId="0" xfId="27" applyFont="1" applyAlignment="1">
      <alignment horizontal="left" vertical="top" wrapText="1"/>
    </xf>
    <xf numFmtId="0" fontId="2" fillId="0" borderId="0" xfId="27" applyFont="1" applyAlignment="1">
      <alignment horizontal="center" wrapText="1"/>
    </xf>
    <xf numFmtId="0" fontId="0" fillId="0" borderId="3" xfId="0" applyBorder="1" applyAlignment="1">
      <alignment horizontal="center"/>
    </xf>
    <xf numFmtId="1" fontId="2" fillId="0" borderId="3" xfId="29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0" fontId="2" fillId="0" borderId="3" xfId="0" applyFont="1" applyBorder="1"/>
    <xf numFmtId="0" fontId="2" fillId="0" borderId="3" xfId="28" applyFont="1" applyBorder="1" applyAlignment="1">
      <alignment horizontal="center"/>
    </xf>
    <xf numFmtId="4" fontId="2" fillId="0" borderId="3" xfId="28" applyNumberFormat="1" applyFont="1" applyBorder="1" applyAlignment="1">
      <alignment horizontal="center"/>
    </xf>
    <xf numFmtId="1" fontId="1" fillId="0" borderId="0" xfId="0" applyNumberFormat="1" applyFont="1"/>
    <xf numFmtId="0" fontId="29" fillId="0" borderId="9" xfId="27" applyFont="1" applyBorder="1" applyAlignment="1">
      <alignment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27" applyFont="1" applyBorder="1" applyAlignment="1">
      <alignment horizontal="left" vertical="top" wrapText="1"/>
    </xf>
    <xf numFmtId="0" fontId="4" fillId="0" borderId="4" xfId="27" applyFont="1" applyBorder="1" applyAlignment="1">
      <alignment horizontal="left"/>
    </xf>
    <xf numFmtId="49" fontId="4" fillId="0" borderId="19" xfId="27" applyNumberFormat="1" applyFont="1" applyBorder="1" applyAlignment="1">
      <alignment vertical="center"/>
    </xf>
    <xf numFmtId="49" fontId="4" fillId="0" borderId="19" xfId="27" applyNumberFormat="1" applyFont="1" applyBorder="1" applyAlignment="1">
      <alignment horizontal="center" vertical="center"/>
    </xf>
    <xf numFmtId="170" fontId="4" fillId="0" borderId="19" xfId="27" applyNumberFormat="1" applyFont="1" applyBorder="1" applyAlignment="1">
      <alignment vertical="center"/>
    </xf>
    <xf numFmtId="170" fontId="4" fillId="0" borderId="35" xfId="27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9" fontId="3" fillId="0" borderId="17" xfId="0" applyNumberFormat="1" applyFont="1" applyBorder="1" applyAlignment="1">
      <alignment horizontal="left" vertical="top"/>
    </xf>
    <xf numFmtId="170" fontId="4" fillId="0" borderId="35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170" fontId="4" fillId="0" borderId="19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top" wrapText="1"/>
    </xf>
    <xf numFmtId="170" fontId="4" fillId="0" borderId="35" xfId="0" applyNumberFormat="1" applyFont="1" applyBorder="1" applyAlignment="1">
      <alignment horizontal="center" vertical="center"/>
    </xf>
    <xf numFmtId="49" fontId="4" fillId="0" borderId="19" xfId="27" applyNumberFormat="1" applyFont="1" applyBorder="1" applyAlignment="1">
      <alignment horizontal="center"/>
    </xf>
    <xf numFmtId="170" fontId="4" fillId="0" borderId="19" xfId="2" applyNumberFormat="1" applyFont="1" applyBorder="1" applyAlignment="1"/>
    <xf numFmtId="0" fontId="1" fillId="0" borderId="0" xfId="0" applyFont="1" applyAlignment="1">
      <alignment horizontal="left" vertical="top" wrapText="1"/>
    </xf>
    <xf numFmtId="0" fontId="2" fillId="0" borderId="4" xfId="27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27" fillId="0" borderId="0" xfId="0" applyFont="1" applyAlignment="1">
      <alignment horizontal="left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/>
    </xf>
    <xf numFmtId="170" fontId="4" fillId="0" borderId="19" xfId="0" applyNumberFormat="1" applyFont="1" applyBorder="1"/>
    <xf numFmtId="0" fontId="27" fillId="0" borderId="3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170" fontId="3" fillId="0" borderId="35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center"/>
    </xf>
    <xf numFmtId="166" fontId="9" fillId="0" borderId="16" xfId="17" applyNumberFormat="1" applyFill="1" applyBorder="1" applyAlignment="1">
      <alignment horizontal="center"/>
    </xf>
    <xf numFmtId="2" fontId="3" fillId="0" borderId="15" xfId="0" applyNumberFormat="1" applyFont="1" applyBorder="1" applyAlignment="1">
      <alignment horizontal="center" vertical="top"/>
    </xf>
    <xf numFmtId="0" fontId="3" fillId="0" borderId="15" xfId="17" applyFont="1" applyFill="1" applyBorder="1" applyAlignment="1">
      <alignment horizontal="center"/>
    </xf>
    <xf numFmtId="166" fontId="9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174" fontId="9" fillId="0" borderId="16" xfId="17" applyNumberFormat="1" applyFill="1" applyBorder="1" applyAlignment="1" applyProtection="1">
      <alignment horizontal="center"/>
      <protection locked="0"/>
    </xf>
    <xf numFmtId="0" fontId="9" fillId="0" borderId="0" xfId="30" applyFont="1" applyAlignment="1">
      <alignment wrapText="1"/>
    </xf>
    <xf numFmtId="0" fontId="9" fillId="0" borderId="15" xfId="17" applyFill="1" applyBorder="1" applyAlignment="1">
      <alignment horizontal="center"/>
    </xf>
    <xf numFmtId="0" fontId="3" fillId="0" borderId="18" xfId="17" applyFont="1" applyFill="1" applyBorder="1" applyAlignment="1">
      <alignment horizontal="center" vertical="center"/>
    </xf>
    <xf numFmtId="0" fontId="3" fillId="2" borderId="36" xfId="17" applyFont="1" applyBorder="1" applyAlignment="1">
      <alignment horizontal="center" vertical="center"/>
    </xf>
    <xf numFmtId="0" fontId="3" fillId="2" borderId="19" xfId="17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0" fontId="4" fillId="0" borderId="17" xfId="29" applyFont="1" applyBorder="1" applyAlignment="1">
      <alignment horizontal="center"/>
    </xf>
    <xf numFmtId="4" fontId="2" fillId="0" borderId="16" xfId="29" applyNumberFormat="1" applyFont="1" applyBorder="1" applyAlignment="1">
      <alignment horizontal="center"/>
    </xf>
    <xf numFmtId="2" fontId="4" fillId="0" borderId="17" xfId="29" applyNumberFormat="1" applyFont="1" applyBorder="1" applyAlignment="1">
      <alignment horizontal="center"/>
    </xf>
    <xf numFmtId="0" fontId="22" fillId="0" borderId="0" xfId="29" applyFont="1" applyAlignment="1">
      <alignment horizontal="center"/>
    </xf>
    <xf numFmtId="0" fontId="2" fillId="0" borderId="17" xfId="29" applyFont="1" applyBorder="1" applyAlignment="1">
      <alignment horizontal="center"/>
    </xf>
    <xf numFmtId="0" fontId="2" fillId="4" borderId="17" xfId="29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wrapText="1"/>
    </xf>
    <xf numFmtId="0" fontId="1" fillId="0" borderId="0" xfId="0" applyFont="1"/>
    <xf numFmtId="178" fontId="9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9" fillId="0" borderId="4" xfId="27" applyBorder="1" applyAlignment="1">
      <alignment horizontal="center" vertical="top"/>
    </xf>
    <xf numFmtId="0" fontId="9" fillId="0" borderId="4" xfId="27" applyBorder="1" applyAlignment="1">
      <alignment horizontal="center"/>
    </xf>
    <xf numFmtId="4" fontId="2" fillId="0" borderId="3" xfId="2" applyNumberFormat="1" applyFont="1" applyFill="1" applyBorder="1" applyAlignment="1">
      <alignment vertical="top" wrapText="1"/>
    </xf>
    <xf numFmtId="0" fontId="9" fillId="0" borderId="16" xfId="27" applyBorder="1" applyAlignment="1">
      <alignment vertical="top"/>
    </xf>
    <xf numFmtId="4" fontId="2" fillId="0" borderId="16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0" fontId="3" fillId="0" borderId="38" xfId="29" applyFont="1" applyBorder="1" applyAlignment="1">
      <alignment vertical="center"/>
    </xf>
    <xf numFmtId="0" fontId="3" fillId="0" borderId="36" xfId="29" applyFont="1" applyBorder="1" applyAlignment="1">
      <alignment vertical="center"/>
    </xf>
    <xf numFmtId="0" fontId="3" fillId="0" borderId="19" xfId="29" applyFont="1" applyBorder="1" applyAlignment="1">
      <alignment vertical="center"/>
    </xf>
    <xf numFmtId="1" fontId="2" fillId="0" borderId="4" xfId="27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67" fontId="9" fillId="0" borderId="0" xfId="0" applyNumberFormat="1" applyFont="1" applyAlignment="1">
      <alignment vertical="center"/>
    </xf>
    <xf numFmtId="0" fontId="0" fillId="0" borderId="16" xfId="0" applyBorder="1" applyAlignment="1">
      <alignment horizontal="right"/>
    </xf>
    <xf numFmtId="0" fontId="1" fillId="0" borderId="3" xfId="0" applyFont="1" applyBorder="1" applyAlignment="1">
      <alignment vertical="top" wrapText="1"/>
    </xf>
    <xf numFmtId="0" fontId="4" fillId="0" borderId="15" xfId="27" applyFont="1" applyBorder="1" applyAlignment="1">
      <alignment horizontal="left" vertical="top"/>
    </xf>
    <xf numFmtId="0" fontId="2" fillId="0" borderId="17" xfId="27" applyFont="1" applyBorder="1" applyAlignment="1">
      <alignment vertical="top"/>
    </xf>
    <xf numFmtId="4" fontId="2" fillId="0" borderId="16" xfId="27" applyNumberFormat="1" applyFont="1" applyBorder="1" applyAlignment="1">
      <alignment horizontal="center"/>
    </xf>
    <xf numFmtId="0" fontId="2" fillId="0" borderId="15" xfId="27" applyFont="1" applyBorder="1" applyAlignment="1">
      <alignment horizontal="left"/>
    </xf>
    <xf numFmtId="0" fontId="4" fillId="0" borderId="0" xfId="27" applyFont="1" applyAlignment="1">
      <alignment horizontal="left"/>
    </xf>
    <xf numFmtId="0" fontId="2" fillId="0" borderId="15" xfId="27" applyFont="1" applyBorder="1"/>
    <xf numFmtId="2" fontId="4" fillId="0" borderId="15" xfId="27" applyNumberFormat="1" applyFont="1" applyBorder="1" applyAlignment="1">
      <alignment horizontal="left"/>
    </xf>
    <xf numFmtId="0" fontId="1" fillId="0" borderId="0" xfId="0" applyFont="1" applyAlignment="1">
      <alignment vertical="top"/>
    </xf>
    <xf numFmtId="4" fontId="4" fillId="0" borderId="39" xfId="29" applyNumberFormat="1" applyFont="1" applyBorder="1" applyAlignment="1">
      <alignment horizontal="right"/>
    </xf>
    <xf numFmtId="1" fontId="3" fillId="0" borderId="0" xfId="0" applyNumberFormat="1" applyFont="1" applyAlignment="1">
      <alignment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49" fontId="4" fillId="0" borderId="15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2" fillId="0" borderId="4" xfId="0" applyFont="1" applyBorder="1"/>
    <xf numFmtId="0" fontId="0" fillId="0" borderId="4" xfId="0" applyBorder="1"/>
    <xf numFmtId="0" fontId="4" fillId="0" borderId="3" xfId="0" applyFont="1" applyBorder="1" applyAlignment="1">
      <alignment horizontal="center" wrapText="1"/>
    </xf>
    <xf numFmtId="170" fontId="4" fillId="0" borderId="16" xfId="1" applyNumberFormat="1" applyFont="1" applyBorder="1" applyAlignment="1">
      <alignment horizontal="center" wrapText="1"/>
    </xf>
    <xf numFmtId="170" fontId="4" fillId="0" borderId="16" xfId="10" applyNumberFormat="1" applyFont="1" applyBorder="1" applyAlignment="1">
      <alignment horizontal="center" wrapText="1"/>
    </xf>
    <xf numFmtId="3" fontId="4" fillId="0" borderId="3" xfId="1" applyNumberFormat="1" applyFont="1" applyBorder="1" applyAlignment="1">
      <alignment horizontal="center" wrapText="1"/>
    </xf>
    <xf numFmtId="172" fontId="4" fillId="0" borderId="3" xfId="34" applyNumberFormat="1" applyFont="1" applyBorder="1" applyAlignment="1">
      <alignment horizontal="center" wrapText="1"/>
    </xf>
    <xf numFmtId="172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170" fontId="4" fillId="0" borderId="16" xfId="1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/>
    </xf>
    <xf numFmtId="0" fontId="4" fillId="0" borderId="3" xfId="27" applyFont="1" applyBorder="1" applyAlignment="1">
      <alignment horizontal="center"/>
    </xf>
    <xf numFmtId="0" fontId="4" fillId="0" borderId="0" xfId="27" applyFont="1" applyAlignment="1">
      <alignment horizontal="center"/>
    </xf>
    <xf numFmtId="4" fontId="4" fillId="0" borderId="3" xfId="27" applyNumberFormat="1" applyFont="1" applyBorder="1" applyAlignment="1">
      <alignment horizontal="center"/>
    </xf>
    <xf numFmtId="4" fontId="4" fillId="0" borderId="16" xfId="27" applyNumberFormat="1" applyFont="1" applyBorder="1" applyAlignment="1">
      <alignment horizontal="center"/>
    </xf>
    <xf numFmtId="4" fontId="4" fillId="0" borderId="6" xfId="27" applyNumberFormat="1" applyFont="1" applyBorder="1" applyAlignment="1">
      <alignment horizontal="center"/>
    </xf>
    <xf numFmtId="2" fontId="4" fillId="0" borderId="3" xfId="27" applyNumberFormat="1" applyFont="1" applyBorder="1" applyAlignment="1">
      <alignment horizontal="center"/>
    </xf>
    <xf numFmtId="2" fontId="4" fillId="0" borderId="0" xfId="27" applyNumberFormat="1" applyFont="1" applyAlignment="1">
      <alignment horizontal="center"/>
    </xf>
    <xf numFmtId="43" fontId="4" fillId="0" borderId="3" xfId="1" applyFont="1" applyBorder="1" applyAlignment="1">
      <alignment wrapText="1"/>
    </xf>
    <xf numFmtId="4" fontId="1" fillId="4" borderId="3" xfId="1" applyNumberFormat="1" applyFont="1" applyFill="1" applyBorder="1" applyAlignment="1" applyProtection="1">
      <alignment horizontal="center"/>
      <protection locked="0"/>
    </xf>
    <xf numFmtId="4" fontId="1" fillId="0" borderId="3" xfId="1" applyNumberFormat="1" applyFont="1" applyBorder="1" applyAlignment="1" applyProtection="1">
      <alignment horizontal="center"/>
      <protection locked="0"/>
    </xf>
    <xf numFmtId="174" fontId="2" fillId="0" borderId="16" xfId="29" applyNumberFormat="1" applyFont="1" applyBorder="1" applyAlignment="1">
      <alignment horizontal="center"/>
    </xf>
    <xf numFmtId="174" fontId="1" fillId="0" borderId="16" xfId="29" applyNumberFormat="1" applyBorder="1"/>
    <xf numFmtId="174" fontId="3" fillId="0" borderId="35" xfId="29" applyNumberFormat="1" applyFont="1" applyBorder="1" applyAlignment="1">
      <alignment vertical="center"/>
    </xf>
    <xf numFmtId="170" fontId="4" fillId="0" borderId="39" xfId="29" applyNumberFormat="1" applyFont="1" applyBorder="1" applyAlignment="1">
      <alignment horizontal="right"/>
    </xf>
    <xf numFmtId="170" fontId="2" fillId="0" borderId="16" xfId="29" applyNumberFormat="1" applyFont="1" applyBorder="1" applyAlignment="1">
      <alignment horizontal="center"/>
    </xf>
    <xf numFmtId="170" fontId="1" fillId="0" borderId="16" xfId="29" applyNumberFormat="1" applyBorder="1"/>
    <xf numFmtId="171" fontId="4" fillId="0" borderId="3" xfId="1" quotePrefix="1" applyNumberFormat="1" applyFont="1" applyFill="1" applyBorder="1" applyAlignment="1" applyProtection="1">
      <alignment horizontal="center" wrapText="1"/>
      <protection locked="0"/>
    </xf>
    <xf numFmtId="17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70" fontId="4" fillId="0" borderId="3" xfId="0" applyNumberFormat="1" applyFont="1" applyBorder="1" applyAlignment="1" applyProtection="1">
      <alignment horizontal="center" vertical="top" wrapText="1"/>
      <protection locked="0"/>
    </xf>
    <xf numFmtId="170" fontId="4" fillId="0" borderId="3" xfId="1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4" fillId="0" borderId="3" xfId="28" applyFont="1" applyBorder="1" applyAlignment="1">
      <alignment vertical="top" wrapText="1"/>
    </xf>
    <xf numFmtId="0" fontId="1" fillId="0" borderId="17" xfId="29" applyBorder="1"/>
    <xf numFmtId="0" fontId="3" fillId="0" borderId="42" xfId="29" applyFont="1" applyBorder="1" applyAlignment="1">
      <alignment vertical="center"/>
    </xf>
    <xf numFmtId="0" fontId="3" fillId="0" borderId="43" xfId="29" applyFont="1" applyBorder="1" applyAlignment="1">
      <alignment vertical="center"/>
    </xf>
    <xf numFmtId="4" fontId="3" fillId="0" borderId="44" xfId="29" applyNumberFormat="1" applyFont="1" applyBorder="1" applyAlignment="1">
      <alignment vertical="center"/>
    </xf>
    <xf numFmtId="49" fontId="2" fillId="0" borderId="45" xfId="0" applyNumberFormat="1" applyFont="1" applyBorder="1" applyAlignment="1">
      <alignment horizontal="left" vertical="top" wrapText="1"/>
    </xf>
    <xf numFmtId="1" fontId="1" fillId="0" borderId="4" xfId="27" applyNumberFormat="1" applyFont="1" applyBorder="1" applyAlignment="1">
      <alignment horizontal="center" vertical="top"/>
    </xf>
    <xf numFmtId="0" fontId="1" fillId="0" borderId="4" xfId="27" applyFont="1" applyBorder="1" applyAlignment="1">
      <alignment vertical="top"/>
    </xf>
    <xf numFmtId="1" fontId="1" fillId="0" borderId="4" xfId="27" applyNumberFormat="1" applyFont="1" applyBorder="1" applyAlignment="1">
      <alignment horizontal="center"/>
    </xf>
    <xf numFmtId="0" fontId="1" fillId="0" borderId="3" xfId="27" applyFont="1" applyBorder="1" applyAlignment="1">
      <alignment vertical="top"/>
    </xf>
    <xf numFmtId="1" fontId="30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9" fontId="4" fillId="0" borderId="6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0" fontId="4" fillId="0" borderId="15" xfId="0" applyFont="1" applyBorder="1"/>
    <xf numFmtId="49" fontId="3" fillId="0" borderId="28" xfId="0" applyNumberFormat="1" applyFont="1" applyBorder="1" applyAlignment="1">
      <alignment horizontal="center" vertical="top"/>
    </xf>
    <xf numFmtId="49" fontId="3" fillId="0" borderId="28" xfId="0" applyNumberFormat="1" applyFont="1" applyBorder="1" applyAlignment="1">
      <alignment vertical="top"/>
    </xf>
    <xf numFmtId="49" fontId="3" fillId="0" borderId="29" xfId="0" applyNumberFormat="1" applyFont="1" applyBorder="1" applyAlignment="1">
      <alignment horizontal="right" vertical="top"/>
    </xf>
    <xf numFmtId="49" fontId="3" fillId="0" borderId="30" xfId="0" applyNumberFormat="1" applyFont="1" applyBorder="1" applyAlignment="1">
      <alignment horizontal="right" vertical="top"/>
    </xf>
    <xf numFmtId="0" fontId="3" fillId="0" borderId="32" xfId="29" applyFont="1" applyBorder="1" applyAlignment="1">
      <alignment vertical="center"/>
    </xf>
    <xf numFmtId="170" fontId="2" fillId="0" borderId="20" xfId="1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5" fillId="0" borderId="16" xfId="28" applyNumberFormat="1" applyFont="1" applyBorder="1" applyAlignment="1">
      <alignment horizontal="center"/>
    </xf>
    <xf numFmtId="0" fontId="0" fillId="0" borderId="15" xfId="0" applyBorder="1"/>
    <xf numFmtId="0" fontId="0" fillId="0" borderId="28" xfId="0" applyBorder="1"/>
    <xf numFmtId="0" fontId="0" fillId="0" borderId="27" xfId="0" applyBorder="1" applyAlignment="1">
      <alignment horizontal="center"/>
    </xf>
    <xf numFmtId="0" fontId="0" fillId="0" borderId="29" xfId="0" applyBorder="1"/>
    <xf numFmtId="170" fontId="2" fillId="0" borderId="16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39" fontId="0" fillId="0" borderId="0" xfId="0" applyNumberFormat="1"/>
    <xf numFmtId="0" fontId="0" fillId="0" borderId="17" xfId="0" applyBorder="1" applyAlignment="1">
      <alignment horizontal="center"/>
    </xf>
    <xf numFmtId="166" fontId="0" fillId="0" borderId="20" xfId="10" applyNumberFormat="1" applyFont="1" applyBorder="1"/>
    <xf numFmtId="0" fontId="3" fillId="0" borderId="17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166" fontId="4" fillId="0" borderId="47" xfId="10" applyNumberFormat="1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>
      <alignment horizontal="left" vertical="top"/>
    </xf>
    <xf numFmtId="166" fontId="4" fillId="0" borderId="20" xfId="1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>
      <alignment horizontal="center" vertical="center"/>
    </xf>
    <xf numFmtId="39" fontId="2" fillId="0" borderId="20" xfId="1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/>
    </xf>
    <xf numFmtId="39" fontId="2" fillId="0" borderId="48" xfId="10" applyNumberFormat="1" applyFont="1" applyBorder="1" applyAlignment="1">
      <alignment horizontal="right" vertical="center" wrapText="1"/>
    </xf>
    <xf numFmtId="39" fontId="2" fillId="0" borderId="49" xfId="10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39" fontId="2" fillId="0" borderId="20" xfId="10" applyNumberFormat="1" applyFont="1" applyFill="1" applyBorder="1" applyAlignment="1">
      <alignment horizontal="right" vertical="center"/>
    </xf>
    <xf numFmtId="39" fontId="2" fillId="0" borderId="49" xfId="10" applyNumberFormat="1" applyFont="1" applyFill="1" applyBorder="1" applyAlignment="1">
      <alignment horizontal="right" vertical="center" wrapText="1"/>
    </xf>
    <xf numFmtId="39" fontId="2" fillId="0" borderId="48" xfId="10" applyNumberFormat="1" applyFont="1" applyFill="1" applyBorder="1" applyAlignment="1">
      <alignment horizontal="right" vertical="center" wrapText="1"/>
    </xf>
    <xf numFmtId="39" fontId="2" fillId="0" borderId="20" xfId="10" applyNumberFormat="1" applyFont="1" applyFill="1" applyBorder="1" applyAlignment="1">
      <alignment horizontal="right" vertical="center" wrapText="1"/>
    </xf>
    <xf numFmtId="39" fontId="2" fillId="0" borderId="20" xfId="10" applyNumberFormat="1" applyFont="1" applyBorder="1" applyAlignment="1">
      <alignment horizontal="right" vertical="center"/>
    </xf>
    <xf numFmtId="39" fontId="2" fillId="0" borderId="50" xfId="10" applyNumberFormat="1" applyFont="1" applyBorder="1" applyAlignment="1">
      <alignment horizontal="right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39" fontId="2" fillId="0" borderId="30" xfId="10" applyNumberFormat="1" applyFont="1" applyBorder="1" applyAlignment="1">
      <alignment horizontal="right" vertical="center"/>
    </xf>
    <xf numFmtId="179" fontId="0" fillId="0" borderId="0" xfId="0" applyNumberFormat="1"/>
    <xf numFmtId="0" fontId="0" fillId="0" borderId="20" xfId="0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6" fontId="0" fillId="0" borderId="0" xfId="0" applyNumberFormat="1"/>
    <xf numFmtId="166" fontId="9" fillId="0" borderId="0" xfId="0" applyNumberFormat="1" applyFont="1"/>
    <xf numFmtId="166" fontId="3" fillId="0" borderId="0" xfId="0" applyNumberFormat="1" applyFont="1" applyAlignment="1">
      <alignment horizontal="center" vertical="top"/>
    </xf>
    <xf numFmtId="166" fontId="9" fillId="0" borderId="0" xfId="0" applyNumberFormat="1" applyFont="1" applyAlignment="1">
      <alignment vertical="top"/>
    </xf>
    <xf numFmtId="0" fontId="14" fillId="0" borderId="0" xfId="29" applyFont="1"/>
    <xf numFmtId="0" fontId="4" fillId="0" borderId="0" xfId="0" applyFont="1" applyAlignment="1">
      <alignment horizontal="left" wrapText="1"/>
    </xf>
    <xf numFmtId="170" fontId="3" fillId="0" borderId="0" xfId="0" applyNumberFormat="1" applyFont="1" applyAlignment="1">
      <alignment vertical="top"/>
    </xf>
    <xf numFmtId="39" fontId="2" fillId="0" borderId="50" xfId="1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9" fillId="0" borderId="0" xfId="17" applyFill="1"/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39" fontId="2" fillId="0" borderId="30" xfId="10" applyNumberFormat="1" applyFont="1" applyBorder="1" applyAlignment="1">
      <alignment horizontal="right" vertical="center" wrapText="1"/>
    </xf>
    <xf numFmtId="39" fontId="2" fillId="0" borderId="52" xfId="10" applyNumberFormat="1" applyFont="1" applyBorder="1" applyAlignment="1">
      <alignment horizontal="right" vertical="center" wrapText="1"/>
    </xf>
    <xf numFmtId="39" fontId="2" fillId="0" borderId="53" xfId="10" applyNumberFormat="1" applyFont="1" applyBorder="1" applyAlignment="1">
      <alignment horizontal="right" vertical="center" wrapText="1"/>
    </xf>
    <xf numFmtId="49" fontId="4" fillId="0" borderId="54" xfId="27" applyNumberFormat="1" applyFont="1" applyBorder="1" applyAlignment="1">
      <alignment horizontal="center" vertical="center" wrapText="1"/>
    </xf>
    <xf numFmtId="0" fontId="13" fillId="0" borderId="0" xfId="27" applyFont="1" applyAlignment="1">
      <alignment horizontal="left" vertical="top" wrapText="1"/>
    </xf>
    <xf numFmtId="49" fontId="4" fillId="0" borderId="17" xfId="27" applyNumberFormat="1" applyFont="1" applyBorder="1" applyAlignment="1">
      <alignment horizontal="left" vertical="top" wrapText="1"/>
    </xf>
    <xf numFmtId="49" fontId="2" fillId="0" borderId="17" xfId="27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2" fontId="3" fillId="0" borderId="17" xfId="0" applyNumberFormat="1" applyFont="1" applyBorder="1" applyAlignment="1">
      <alignment horizontal="left" vertical="top" wrapText="1"/>
    </xf>
    <xf numFmtId="49" fontId="2" fillId="0" borderId="3" xfId="27" applyNumberFormat="1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/>
    </xf>
    <xf numFmtId="49" fontId="4" fillId="0" borderId="26" xfId="27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9" fillId="0" borderId="0" xfId="27" applyNumberFormat="1" applyAlignment="1">
      <alignment horizontal="center" vertical="top"/>
    </xf>
    <xf numFmtId="2" fontId="3" fillId="0" borderId="3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49" fontId="2" fillId="0" borderId="19" xfId="27" applyNumberFormat="1" applyFont="1" applyBorder="1" applyAlignment="1">
      <alignment horizontal="center" vertical="center"/>
    </xf>
    <xf numFmtId="49" fontId="9" fillId="0" borderId="3" xfId="27" applyNumberFormat="1" applyBorder="1" applyAlignment="1">
      <alignment horizontal="center" vertical="top"/>
    </xf>
    <xf numFmtId="0" fontId="3" fillId="0" borderId="11" xfId="29" applyFont="1" applyBorder="1" applyAlignment="1">
      <alignment horizontal="center" vertical="center"/>
    </xf>
    <xf numFmtId="0" fontId="3" fillId="0" borderId="0" xfId="29" applyFont="1" applyAlignment="1">
      <alignment horizontal="center" vertical="center"/>
    </xf>
    <xf numFmtId="0" fontId="4" fillId="4" borderId="17" xfId="29" applyFont="1" applyFill="1" applyBorder="1" applyAlignment="1">
      <alignment horizontal="center"/>
    </xf>
    <xf numFmtId="0" fontId="24" fillId="4" borderId="17" xfId="29" applyFont="1" applyFill="1" applyBorder="1" applyAlignment="1">
      <alignment horizontal="center"/>
    </xf>
    <xf numFmtId="0" fontId="2" fillId="4" borderId="3" xfId="29" applyFont="1" applyFill="1" applyBorder="1" applyAlignment="1">
      <alignment horizontal="center"/>
    </xf>
    <xf numFmtId="0" fontId="4" fillId="4" borderId="3" xfId="29" applyFont="1" applyFill="1" applyBorder="1" applyAlignment="1">
      <alignment horizontal="center"/>
    </xf>
    <xf numFmtId="0" fontId="24" fillId="4" borderId="3" xfId="29" applyFont="1" applyFill="1" applyBorder="1" applyAlignment="1">
      <alignment horizontal="center"/>
    </xf>
    <xf numFmtId="0" fontId="4" fillId="0" borderId="10" xfId="29" applyFont="1" applyBorder="1" applyAlignment="1">
      <alignment horizontal="center"/>
    </xf>
    <xf numFmtId="2" fontId="4" fillId="0" borderId="3" xfId="29" applyNumberFormat="1" applyFont="1" applyBorder="1" applyAlignment="1">
      <alignment horizontal="center"/>
    </xf>
    <xf numFmtId="0" fontId="4" fillId="0" borderId="26" xfId="29" applyFont="1" applyBorder="1" applyAlignment="1">
      <alignment horizontal="center"/>
    </xf>
    <xf numFmtId="0" fontId="1" fillId="0" borderId="10" xfId="29" applyBorder="1"/>
    <xf numFmtId="0" fontId="3" fillId="0" borderId="19" xfId="17" applyFont="1" applyFill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/>
    </xf>
    <xf numFmtId="0" fontId="3" fillId="0" borderId="3" xfId="17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3" xfId="17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4" fillId="0" borderId="54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wrapText="1"/>
    </xf>
    <xf numFmtId="49" fontId="3" fillId="0" borderId="27" xfId="27" applyNumberFormat="1" applyFont="1" applyBorder="1" applyAlignment="1">
      <alignment horizontal="left" vertical="top"/>
    </xf>
    <xf numFmtId="49" fontId="3" fillId="0" borderId="28" xfId="27" applyNumberFormat="1" applyFont="1" applyBorder="1" applyAlignment="1">
      <alignment horizontal="center" vertical="top"/>
    </xf>
    <xf numFmtId="0" fontId="3" fillId="0" borderId="28" xfId="27" applyFont="1" applyBorder="1" applyAlignment="1">
      <alignment horizontal="left" vertical="top"/>
    </xf>
    <xf numFmtId="0" fontId="3" fillId="0" borderId="28" xfId="27" applyFont="1" applyBorder="1" applyAlignment="1">
      <alignment horizontal="center" vertical="top"/>
    </xf>
    <xf numFmtId="0" fontId="4" fillId="0" borderId="28" xfId="27" applyFont="1" applyBorder="1" applyAlignment="1">
      <alignment horizontal="center" vertical="top"/>
    </xf>
    <xf numFmtId="170" fontId="3" fillId="0" borderId="28" xfId="2" applyNumberFormat="1" applyFont="1" applyBorder="1" applyAlignment="1">
      <alignment vertical="top"/>
    </xf>
    <xf numFmtId="170" fontId="3" fillId="0" borderId="29" xfId="27" applyNumberFormat="1" applyFont="1" applyBorder="1" applyAlignment="1">
      <alignment horizontal="right" vertical="top"/>
    </xf>
    <xf numFmtId="170" fontId="3" fillId="0" borderId="30" xfId="27" applyNumberFormat="1" applyFont="1" applyBorder="1" applyAlignment="1">
      <alignment horizontal="right" vertical="top"/>
    </xf>
    <xf numFmtId="0" fontId="3" fillId="0" borderId="17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 wrapText="1"/>
    </xf>
    <xf numFmtId="0" fontId="2" fillId="0" borderId="3" xfId="29" applyFont="1" applyBorder="1" applyAlignment="1">
      <alignment horizontal="justify" vertical="center" readingOrder="1"/>
    </xf>
    <xf numFmtId="0" fontId="1" fillId="0" borderId="20" xfId="29" applyBorder="1"/>
    <xf numFmtId="1" fontId="3" fillId="0" borderId="0" xfId="0" applyNumberFormat="1" applyFont="1" applyAlignment="1">
      <alignment horizontal="justify" vertical="center"/>
    </xf>
    <xf numFmtId="0" fontId="1" fillId="0" borderId="0" xfId="30" applyFont="1" applyAlignment="1">
      <alignment wrapText="1"/>
    </xf>
    <xf numFmtId="1" fontId="1" fillId="0" borderId="0" xfId="0" applyNumberFormat="1" applyFont="1" applyAlignment="1">
      <alignment horizontal="justify" vertical="center" readingOrder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" fontId="3" fillId="0" borderId="17" xfId="0" applyNumberFormat="1" applyFont="1" applyBorder="1"/>
    <xf numFmtId="168" fontId="3" fillId="0" borderId="20" xfId="17" applyNumberFormat="1" applyFont="1" applyFill="1" applyBorder="1" applyAlignment="1">
      <alignment horizontal="center"/>
    </xf>
    <xf numFmtId="0" fontId="9" fillId="0" borderId="20" xfId="0" applyFont="1" applyBorder="1"/>
    <xf numFmtId="0" fontId="3" fillId="0" borderId="55" xfId="0" applyFont="1" applyBorder="1" applyAlignment="1">
      <alignment horizontal="left" vertical="top"/>
    </xf>
    <xf numFmtId="0" fontId="3" fillId="0" borderId="55" xfId="29" applyFont="1" applyBorder="1" applyAlignment="1">
      <alignment vertical="center"/>
    </xf>
    <xf numFmtId="165" fontId="2" fillId="0" borderId="3" xfId="0" applyNumberFormat="1" applyFont="1" applyBorder="1" applyAlignment="1">
      <alignment horizontal="center" wrapText="1"/>
    </xf>
    <xf numFmtId="165" fontId="2" fillId="0" borderId="0" xfId="0" applyNumberFormat="1" applyFont="1" applyAlignment="1">
      <alignment horizontal="center" vertical="top"/>
    </xf>
    <xf numFmtId="165" fontId="0" fillId="0" borderId="3" xfId="0" applyNumberFormat="1" applyBorder="1" applyAlignment="1">
      <alignment horizontal="center" vertical="top"/>
    </xf>
    <xf numFmtId="165" fontId="0" fillId="0" borderId="3" xfId="0" applyNumberFormat="1" applyBorder="1" applyAlignment="1">
      <alignment horizontal="center"/>
    </xf>
    <xf numFmtId="170" fontId="2" fillId="0" borderId="13" xfId="0" applyNumberFormat="1" applyFont="1" applyBorder="1" applyAlignment="1">
      <alignment horizontal="right" vertical="top" wrapText="1"/>
    </xf>
    <xf numFmtId="170" fontId="4" fillId="0" borderId="16" xfId="0" applyNumberFormat="1" applyFont="1" applyBorder="1" applyAlignment="1">
      <alignment horizontal="center" wrapText="1"/>
    </xf>
    <xf numFmtId="173" fontId="4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4" fontId="4" fillId="0" borderId="2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8" fillId="5" borderId="0" xfId="27" applyFont="1" applyFill="1" applyAlignment="1">
      <alignment vertical="top"/>
    </xf>
    <xf numFmtId="39" fontId="9" fillId="0" borderId="0" xfId="0" applyNumberFormat="1" applyFont="1"/>
    <xf numFmtId="167" fontId="0" fillId="0" borderId="0" xfId="0" applyNumberFormat="1"/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wrapText="1"/>
    </xf>
    <xf numFmtId="2" fontId="3" fillId="4" borderId="3" xfId="0" applyNumberFormat="1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167" fontId="1" fillId="4" borderId="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9" fontId="2" fillId="0" borderId="14" xfId="1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center" vertical="center"/>
    </xf>
    <xf numFmtId="49" fontId="2" fillId="4" borderId="15" xfId="27" applyNumberFormat="1" applyFont="1" applyFill="1" applyBorder="1" applyAlignment="1">
      <alignment horizontal="left" vertical="top" wrapText="1"/>
    </xf>
    <xf numFmtId="0" fontId="2" fillId="4" borderId="3" xfId="27" applyFont="1" applyFill="1" applyBorder="1" applyAlignment="1">
      <alignment horizontal="left" vertical="top" wrapText="1"/>
    </xf>
    <xf numFmtId="0" fontId="2" fillId="4" borderId="3" xfId="27" applyFont="1" applyFill="1" applyBorder="1" applyAlignment="1">
      <alignment horizontal="center" wrapText="1"/>
    </xf>
    <xf numFmtId="4" fontId="4" fillId="4" borderId="16" xfId="0" applyNumberFormat="1" applyFont="1" applyFill="1" applyBorder="1" applyAlignment="1">
      <alignment horizontal="center"/>
    </xf>
    <xf numFmtId="49" fontId="0" fillId="0" borderId="15" xfId="0" applyNumberForma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0" fontId="2" fillId="0" borderId="10" xfId="0" applyNumberFormat="1" applyFont="1" applyBorder="1" applyAlignment="1">
      <alignment horizontal="center" wrapText="1"/>
    </xf>
    <xf numFmtId="170" fontId="4" fillId="0" borderId="1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0" fontId="2" fillId="0" borderId="16" xfId="14" applyNumberFormat="1" applyFont="1" applyBorder="1" applyAlignment="1">
      <alignment horizontal="center" vertical="center" wrapText="1"/>
    </xf>
    <xf numFmtId="170" fontId="2" fillId="0" borderId="20" xfId="14" applyNumberFormat="1" applyFont="1" applyBorder="1" applyAlignment="1">
      <alignment horizontal="center" vertical="center" wrapText="1"/>
    </xf>
    <xf numFmtId="170" fontId="2" fillId="0" borderId="20" xfId="1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169" fontId="2" fillId="0" borderId="3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1" fillId="4" borderId="0" xfId="0" applyFont="1" applyFill="1"/>
    <xf numFmtId="0" fontId="32" fillId="4" borderId="0" xfId="0" applyFont="1" applyFill="1"/>
    <xf numFmtId="0" fontId="33" fillId="4" borderId="0" xfId="0" applyFont="1" applyFill="1"/>
    <xf numFmtId="3" fontId="33" fillId="4" borderId="0" xfId="0" applyNumberFormat="1" applyFont="1" applyFill="1" applyAlignment="1">
      <alignment horizontal="center"/>
    </xf>
    <xf numFmtId="0" fontId="32" fillId="4" borderId="0" xfId="0" applyFont="1" applyFill="1" applyAlignment="1">
      <alignment wrapText="1"/>
    </xf>
    <xf numFmtId="3" fontId="33" fillId="4" borderId="0" xfId="6" applyFont="1" applyFill="1" applyBorder="1" applyAlignment="1" applyProtection="1">
      <alignment horizontal="center"/>
      <protection locked="0"/>
    </xf>
    <xf numFmtId="4" fontId="33" fillId="4" borderId="0" xfId="6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vertical="top" wrapText="1"/>
    </xf>
    <xf numFmtId="0" fontId="3" fillId="4" borderId="9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3" xfId="0" applyFont="1" applyFill="1" applyBorder="1"/>
    <xf numFmtId="0" fontId="3" fillId="4" borderId="10" xfId="0" applyFont="1" applyFill="1" applyBorder="1" applyAlignment="1">
      <alignment horizontal="center" vertical="top"/>
    </xf>
    <xf numFmtId="0" fontId="3" fillId="4" borderId="34" xfId="0" applyFont="1" applyFill="1" applyBorder="1" applyAlignment="1">
      <alignment horizontal="center" vertical="center"/>
    </xf>
    <xf numFmtId="0" fontId="1" fillId="4" borderId="26" xfId="0" applyFont="1" applyFill="1" applyBorder="1"/>
    <xf numFmtId="0" fontId="3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/>
    <xf numFmtId="0" fontId="1" fillId="4" borderId="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/>
    <xf numFmtId="0" fontId="32" fillId="4" borderId="3" xfId="0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" fontId="1" fillId="4" borderId="12" xfId="0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174" fontId="33" fillId="4" borderId="6" xfId="2" applyNumberFormat="1" applyFont="1" applyFill="1" applyBorder="1" applyAlignment="1">
      <alignment horizontal="center"/>
    </xf>
    <xf numFmtId="4" fontId="1" fillId="4" borderId="61" xfId="0" applyNumberFormat="1" applyFont="1" applyFill="1" applyBorder="1" applyAlignment="1">
      <alignment horizontal="right"/>
    </xf>
    <xf numFmtId="4" fontId="1" fillId="4" borderId="61" xfId="0" applyNumberFormat="1" applyFont="1" applyFill="1" applyBorder="1" applyAlignment="1">
      <alignment horizontal="center"/>
    </xf>
    <xf numFmtId="4" fontId="1" fillId="4" borderId="26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right"/>
    </xf>
    <xf numFmtId="174" fontId="33" fillId="4" borderId="3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10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 vertical="top"/>
    </xf>
    <xf numFmtId="0" fontId="2" fillId="0" borderId="26" xfId="0" applyFont="1" applyBorder="1" applyAlignment="1">
      <alignment horizontal="center" vertical="center"/>
    </xf>
    <xf numFmtId="39" fontId="2" fillId="0" borderId="12" xfId="1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39" fontId="2" fillId="0" borderId="61" xfId="10" applyNumberFormat="1" applyFont="1" applyBorder="1" applyAlignment="1">
      <alignment horizontal="right" vertical="center" wrapText="1"/>
    </xf>
    <xf numFmtId="4" fontId="3" fillId="4" borderId="3" xfId="1" applyNumberFormat="1" applyFont="1" applyFill="1" applyBorder="1" applyAlignment="1" applyProtection="1">
      <alignment horizontal="center"/>
      <protection locked="0"/>
    </xf>
    <xf numFmtId="170" fontId="4" fillId="0" borderId="16" xfId="0" applyNumberFormat="1" applyFont="1" applyBorder="1" applyAlignment="1">
      <alignment horizontal="right" vertical="top" wrapText="1"/>
    </xf>
    <xf numFmtId="49" fontId="3" fillId="0" borderId="24" xfId="0" applyNumberFormat="1" applyFont="1" applyBorder="1" applyAlignment="1">
      <alignment horizontal="left" vertical="top"/>
    </xf>
    <xf numFmtId="49" fontId="31" fillId="0" borderId="40" xfId="0" applyNumberFormat="1" applyFont="1" applyBorder="1" applyAlignment="1">
      <alignment horizontal="left" vertical="top"/>
    </xf>
    <xf numFmtId="0" fontId="31" fillId="0" borderId="24" xfId="0" applyFont="1" applyBorder="1" applyAlignment="1">
      <alignment horizontal="left" vertical="top"/>
    </xf>
    <xf numFmtId="9" fontId="4" fillId="0" borderId="3" xfId="35" applyFont="1" applyBorder="1" applyAlignment="1">
      <alignment horizontal="center"/>
    </xf>
    <xf numFmtId="9" fontId="4" fillId="0" borderId="6" xfId="35" applyFont="1" applyBorder="1" applyAlignment="1">
      <alignment horizontal="center"/>
    </xf>
    <xf numFmtId="0" fontId="29" fillId="0" borderId="10" xfId="27" applyFont="1" applyBorder="1" applyAlignment="1">
      <alignment horizontal="center" wrapText="1"/>
    </xf>
    <xf numFmtId="170" fontId="4" fillId="0" borderId="19" xfId="27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0" fontId="36" fillId="4" borderId="17" xfId="29" applyFont="1" applyFill="1" applyBorder="1" applyAlignment="1">
      <alignment horizontal="center"/>
    </xf>
    <xf numFmtId="0" fontId="36" fillId="4" borderId="3" xfId="29" applyFont="1" applyFill="1" applyBorder="1" applyAlignment="1">
      <alignment horizontal="center"/>
    </xf>
    <xf numFmtId="0" fontId="37" fillId="0" borderId="0" xfId="29" applyFont="1"/>
    <xf numFmtId="0" fontId="28" fillId="0" borderId="0" xfId="29" applyFont="1"/>
    <xf numFmtId="49" fontId="2" fillId="0" borderId="17" xfId="0" applyNumberFormat="1" applyFont="1" applyBorder="1" applyAlignment="1">
      <alignment horizontal="left" vertical="center"/>
    </xf>
    <xf numFmtId="0" fontId="3" fillId="4" borderId="15" xfId="0" applyFont="1" applyFill="1" applyBorder="1" applyAlignment="1">
      <alignment horizontal="left" wrapText="1"/>
    </xf>
    <xf numFmtId="4" fontId="1" fillId="4" borderId="31" xfId="0" applyNumberFormat="1" applyFont="1" applyFill="1" applyBorder="1" applyAlignment="1">
      <alignment horizontal="right" wrapText="1"/>
    </xf>
    <xf numFmtId="4" fontId="1" fillId="4" borderId="16" xfId="0" applyNumberFormat="1" applyFont="1" applyFill="1" applyBorder="1" applyAlignment="1">
      <alignment horizontal="right" wrapText="1"/>
    </xf>
    <xf numFmtId="2" fontId="3" fillId="4" borderId="15" xfId="0" applyNumberFormat="1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167" fontId="1" fillId="4" borderId="16" xfId="0" applyNumberFormat="1" applyFont="1" applyFill="1" applyBorder="1" applyAlignment="1">
      <alignment horizontal="right" wrapText="1"/>
    </xf>
    <xf numFmtId="167" fontId="3" fillId="0" borderId="35" xfId="0" applyNumberFormat="1" applyFont="1" applyBorder="1" applyAlignment="1">
      <alignment horizontal="right" wrapText="1"/>
    </xf>
    <xf numFmtId="4" fontId="2" fillId="0" borderId="16" xfId="0" applyNumberFormat="1" applyFont="1" applyBorder="1" applyAlignment="1">
      <alignment horizontal="right"/>
    </xf>
    <xf numFmtId="4" fontId="38" fillId="0" borderId="16" xfId="0" applyNumberFormat="1" applyFont="1" applyBorder="1" applyAlignment="1">
      <alignment horizontal="center"/>
    </xf>
    <xf numFmtId="174" fontId="38" fillId="0" borderId="16" xfId="29" applyNumberFormat="1" applyFont="1" applyBorder="1" applyAlignment="1">
      <alignment horizontal="center"/>
    </xf>
    <xf numFmtId="0" fontId="38" fillId="0" borderId="3" xfId="29" applyFont="1" applyBorder="1" applyAlignment="1">
      <alignment horizontal="left"/>
    </xf>
    <xf numFmtId="0" fontId="38" fillId="0" borderId="0" xfId="29" applyFont="1" applyAlignment="1">
      <alignment horizontal="center"/>
    </xf>
    <xf numFmtId="0" fontId="38" fillId="0" borderId="3" xfId="29" applyFont="1" applyBorder="1" applyAlignment="1">
      <alignment horizontal="center"/>
    </xf>
    <xf numFmtId="4" fontId="30" fillId="0" borderId="3" xfId="1" applyNumberFormat="1" applyFont="1" applyBorder="1" applyAlignment="1" applyProtection="1">
      <alignment horizontal="center"/>
      <protection locked="0"/>
    </xf>
    <xf numFmtId="49" fontId="38" fillId="0" borderId="3" xfId="0" applyNumberFormat="1" applyFont="1" applyBorder="1" applyAlignment="1">
      <alignment horizontal="left" vertical="top" wrapText="1"/>
    </xf>
    <xf numFmtId="49" fontId="38" fillId="0" borderId="3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180" fontId="38" fillId="0" borderId="3" xfId="0" applyNumberFormat="1" applyFont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27" applyFont="1" applyBorder="1" applyAlignment="1">
      <alignment horizontal="center" vertical="center"/>
    </xf>
    <xf numFmtId="4" fontId="2" fillId="0" borderId="3" xfId="2" applyNumberFormat="1" applyFont="1" applyFill="1" applyBorder="1" applyAlignment="1">
      <alignment vertical="center" wrapText="1"/>
    </xf>
    <xf numFmtId="0" fontId="9" fillId="0" borderId="0" xfId="27" applyAlignment="1">
      <alignment vertical="center"/>
    </xf>
    <xf numFmtId="4" fontId="3" fillId="0" borderId="16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61" xfId="0" applyFont="1" applyBorder="1" applyAlignment="1">
      <alignment horizontal="center" wrapText="1"/>
    </xf>
    <xf numFmtId="4" fontId="3" fillId="0" borderId="33" xfId="0" applyNumberFormat="1" applyFont="1" applyBorder="1" applyAlignment="1">
      <alignment horizontal="center" wrapText="1"/>
    </xf>
    <xf numFmtId="4" fontId="3" fillId="4" borderId="16" xfId="0" applyNumberFormat="1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170" fontId="32" fillId="4" borderId="6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right"/>
    </xf>
    <xf numFmtId="4" fontId="3" fillId="4" borderId="6" xfId="0" applyNumberFormat="1" applyFont="1" applyFill="1" applyBorder="1" applyAlignment="1">
      <alignment horizontal="center"/>
    </xf>
    <xf numFmtId="0" fontId="3" fillId="0" borderId="28" xfId="27" applyFont="1" applyBorder="1" applyAlignment="1">
      <alignment vertical="top"/>
    </xf>
    <xf numFmtId="0" fontId="3" fillId="0" borderId="29" xfId="27" applyFont="1" applyBorder="1" applyAlignment="1">
      <alignment horizontal="right" vertical="top"/>
    </xf>
    <xf numFmtId="0" fontId="3" fillId="0" borderId="30" xfId="27" applyFont="1" applyBorder="1" applyAlignment="1">
      <alignment horizontal="right" vertical="top"/>
    </xf>
    <xf numFmtId="0" fontId="1" fillId="0" borderId="24" xfId="29" applyBorder="1"/>
    <xf numFmtId="0" fontId="1" fillId="0" borderId="30" xfId="29" applyBorder="1"/>
    <xf numFmtId="49" fontId="3" fillId="0" borderId="28" xfId="27" applyNumberFormat="1" applyFont="1" applyBorder="1" applyAlignment="1">
      <alignment horizontal="left" vertical="top"/>
    </xf>
    <xf numFmtId="2" fontId="3" fillId="0" borderId="28" xfId="17" applyNumberFormat="1" applyFont="1" applyFill="1" applyBorder="1" applyAlignment="1">
      <alignment horizontal="center"/>
    </xf>
    <xf numFmtId="2" fontId="3" fillId="0" borderId="24" xfId="17" applyNumberFormat="1" applyFont="1" applyFill="1" applyBorder="1" applyAlignment="1">
      <alignment horizontal="center"/>
    </xf>
    <xf numFmtId="2" fontId="3" fillId="0" borderId="30" xfId="17" applyNumberFormat="1" applyFont="1" applyFill="1" applyBorder="1" applyAlignment="1">
      <alignment horizontal="center"/>
    </xf>
    <xf numFmtId="49" fontId="31" fillId="0" borderId="39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2" fontId="9" fillId="0" borderId="3" xfId="1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wrapText="1"/>
    </xf>
    <xf numFmtId="43" fontId="2" fillId="0" borderId="0" xfId="1" applyFont="1"/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49" fontId="3" fillId="0" borderId="63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50" xfId="0" applyFont="1" applyBorder="1" applyAlignment="1">
      <alignment horizontal="right" vertical="top"/>
    </xf>
    <xf numFmtId="170" fontId="2" fillId="0" borderId="4" xfId="0" applyNumberFormat="1" applyFont="1" applyBorder="1" applyAlignment="1">
      <alignment horizontal="center" wrapText="1"/>
    </xf>
    <xf numFmtId="170" fontId="4" fillId="0" borderId="4" xfId="0" applyNumberFormat="1" applyFont="1" applyBorder="1" applyAlignment="1">
      <alignment horizontal="center" wrapText="1"/>
    </xf>
    <xf numFmtId="43" fontId="2" fillId="0" borderId="4" xfId="1" applyFont="1" applyBorder="1" applyAlignment="1">
      <alignment horizontal="center" wrapText="1"/>
    </xf>
    <xf numFmtId="0" fontId="4" fillId="0" borderId="15" xfId="0" applyFont="1" applyBorder="1" applyAlignment="1">
      <alignment vertical="top" wrapText="1"/>
    </xf>
    <xf numFmtId="49" fontId="4" fillId="0" borderId="19" xfId="0" applyNumberFormat="1" applyFont="1" applyBorder="1" applyAlignment="1">
      <alignment horizontal="left" vertical="center"/>
    </xf>
    <xf numFmtId="49" fontId="4" fillId="0" borderId="37" xfId="0" applyNumberFormat="1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3" fillId="4" borderId="0" xfId="0" applyFont="1" applyFill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58" xfId="29" applyFont="1" applyBorder="1" applyAlignment="1">
      <alignment horizontal="center" vertical="center"/>
    </xf>
    <xf numFmtId="0" fontId="1" fillId="0" borderId="32" xfId="29" applyBorder="1" applyAlignment="1">
      <alignment horizontal="center" vertical="center"/>
    </xf>
    <xf numFmtId="0" fontId="3" fillId="0" borderId="28" xfId="29" applyFont="1" applyBorder="1" applyAlignment="1">
      <alignment horizontal="center" vertical="center"/>
    </xf>
    <xf numFmtId="0" fontId="1" fillId="0" borderId="8" xfId="29" applyBorder="1" applyAlignment="1">
      <alignment horizontal="center" vertical="center"/>
    </xf>
    <xf numFmtId="0" fontId="3" fillId="0" borderId="56" xfId="29" applyFont="1" applyBorder="1" applyAlignment="1">
      <alignment horizontal="center" vertical="center"/>
    </xf>
    <xf numFmtId="0" fontId="1" fillId="0" borderId="10" xfId="29" applyBorder="1" applyAlignment="1">
      <alignment horizontal="center" vertical="center"/>
    </xf>
    <xf numFmtId="0" fontId="3" fillId="0" borderId="11" xfId="29" applyFont="1" applyBorder="1" applyAlignment="1">
      <alignment horizontal="left" vertical="center"/>
    </xf>
    <xf numFmtId="0" fontId="3" fillId="0" borderId="12" xfId="29" applyFont="1" applyBorder="1" applyAlignment="1">
      <alignment horizontal="left" vertical="center"/>
    </xf>
    <xf numFmtId="0" fontId="3" fillId="0" borderId="0" xfId="29" applyFont="1" applyAlignment="1">
      <alignment horizontal="left" vertical="center"/>
    </xf>
    <xf numFmtId="0" fontId="3" fillId="0" borderId="6" xfId="29" applyFont="1" applyBorder="1" applyAlignment="1">
      <alignment horizontal="left" vertical="center"/>
    </xf>
    <xf numFmtId="0" fontId="3" fillId="0" borderId="25" xfId="29" applyFont="1" applyBorder="1" applyAlignment="1">
      <alignment horizontal="center" vertical="center"/>
    </xf>
    <xf numFmtId="0" fontId="3" fillId="0" borderId="45" xfId="29" applyFont="1" applyBorder="1" applyAlignment="1">
      <alignment horizontal="center" vertical="center"/>
    </xf>
    <xf numFmtId="0" fontId="3" fillId="0" borderId="16" xfId="29" applyFont="1" applyBorder="1" applyAlignment="1">
      <alignment horizontal="center" vertical="center"/>
    </xf>
    <xf numFmtId="0" fontId="1" fillId="0" borderId="33" xfId="29" applyBorder="1" applyAlignment="1">
      <alignment horizontal="center" vertical="center"/>
    </xf>
    <xf numFmtId="0" fontId="3" fillId="0" borderId="17" xfId="29" applyFont="1" applyBorder="1" applyAlignment="1">
      <alignment horizontal="center" vertical="center"/>
    </xf>
    <xf numFmtId="0" fontId="1" fillId="0" borderId="59" xfId="29" applyBorder="1" applyAlignment="1">
      <alignment horizontal="center" vertical="center"/>
    </xf>
    <xf numFmtId="0" fontId="3" fillId="0" borderId="0" xfId="29" applyFont="1" applyAlignment="1">
      <alignment horizontal="center" vertical="center"/>
    </xf>
    <xf numFmtId="0" fontId="3" fillId="0" borderId="3" xfId="29" applyFont="1" applyBorder="1" applyAlignment="1">
      <alignment horizontal="center" vertical="center"/>
    </xf>
    <xf numFmtId="0" fontId="3" fillId="0" borderId="10" xfId="29" applyFont="1" applyBorder="1" applyAlignment="1">
      <alignment horizontal="center" vertical="center"/>
    </xf>
    <xf numFmtId="170" fontId="31" fillId="4" borderId="31" xfId="29" applyNumberFormat="1" applyFont="1" applyFill="1" applyBorder="1" applyAlignment="1">
      <alignment horizontal="center" vertical="center"/>
    </xf>
    <xf numFmtId="170" fontId="31" fillId="4" borderId="41" xfId="29" applyNumberFormat="1" applyFont="1" applyFill="1" applyBorder="1" applyAlignment="1">
      <alignment horizontal="center" vertical="center"/>
    </xf>
    <xf numFmtId="0" fontId="3" fillId="0" borderId="57" xfId="29" applyFont="1" applyBorder="1" applyAlignment="1">
      <alignment horizontal="center" vertical="center"/>
    </xf>
    <xf numFmtId="0" fontId="1" fillId="0" borderId="16" xfId="29" applyBorder="1" applyAlignment="1">
      <alignment horizontal="center" vertical="center"/>
    </xf>
    <xf numFmtId="0" fontId="4" fillId="0" borderId="7" xfId="29" applyFont="1" applyBorder="1" applyAlignment="1">
      <alignment horizontal="left"/>
    </xf>
    <xf numFmtId="0" fontId="1" fillId="0" borderId="5" xfId="29" applyBorder="1"/>
    <xf numFmtId="0" fontId="3" fillId="0" borderId="26" xfId="29" applyFont="1" applyBorder="1" applyAlignment="1">
      <alignment horizontal="center" vertical="center"/>
    </xf>
    <xf numFmtId="0" fontId="4" fillId="0" borderId="42" xfId="29" applyFont="1" applyBorder="1" applyAlignment="1">
      <alignment horizontal="left"/>
    </xf>
    <xf numFmtId="0" fontId="1" fillId="0" borderId="43" xfId="29" applyBorder="1"/>
    <xf numFmtId="0" fontId="1" fillId="0" borderId="60" xfId="29" applyBorder="1"/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49" fontId="3" fillId="0" borderId="0" xfId="0" applyNumberFormat="1" applyFont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3" fillId="0" borderId="61" xfId="0" applyFont="1" applyBorder="1" applyAlignment="1">
      <alignment horizontal="left" wrapText="1"/>
    </xf>
    <xf numFmtId="49" fontId="3" fillId="0" borderId="62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7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36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0" xfId="5" xr:uid="{00000000-0005-0000-0000-000004000000}"/>
    <cellStyle name="Comma0 2" xfId="6" xr:uid="{00000000-0005-0000-0000-000005000000}"/>
    <cellStyle name="Comma1" xfId="7" xr:uid="{00000000-0005-0000-0000-000006000000}"/>
    <cellStyle name="Comma2" xfId="8" xr:uid="{00000000-0005-0000-0000-000007000000}"/>
    <cellStyle name="Comma3" xfId="9" xr:uid="{00000000-0005-0000-0000-000008000000}"/>
    <cellStyle name="Currency" xfId="10" builtinId="4"/>
    <cellStyle name="Currency 2" xfId="11" xr:uid="{00000000-0005-0000-0000-00000A000000}"/>
    <cellStyle name="Currency 2 2" xfId="12" xr:uid="{00000000-0005-0000-0000-00000B000000}"/>
    <cellStyle name="Currency 3" xfId="13" xr:uid="{00000000-0005-0000-0000-00000C000000}"/>
    <cellStyle name="Currency 4" xfId="14" xr:uid="{00000000-0005-0000-0000-00000D000000}"/>
    <cellStyle name="Currency0" xfId="15" xr:uid="{00000000-0005-0000-0000-00000E000000}"/>
    <cellStyle name="Date" xfId="16" xr:uid="{00000000-0005-0000-0000-00000F000000}"/>
    <cellStyle name="F2" xfId="17" xr:uid="{00000000-0005-0000-0000-000010000000}"/>
    <cellStyle name="F3" xfId="18" xr:uid="{00000000-0005-0000-0000-000011000000}"/>
    <cellStyle name="F4" xfId="19" xr:uid="{00000000-0005-0000-0000-000012000000}"/>
    <cellStyle name="F5" xfId="20" xr:uid="{00000000-0005-0000-0000-000013000000}"/>
    <cellStyle name="F6" xfId="21" xr:uid="{00000000-0005-0000-0000-000014000000}"/>
    <cellStyle name="F7" xfId="22" xr:uid="{00000000-0005-0000-0000-000015000000}"/>
    <cellStyle name="F8" xfId="23" xr:uid="{00000000-0005-0000-0000-000016000000}"/>
    <cellStyle name="Fixed" xfId="24" xr:uid="{00000000-0005-0000-0000-000017000000}"/>
    <cellStyle name="HEADING1" xfId="25" xr:uid="{00000000-0005-0000-0000-000018000000}"/>
    <cellStyle name="HEADING2" xfId="26" xr:uid="{00000000-0005-0000-0000-000019000000}"/>
    <cellStyle name="Normal" xfId="0" builtinId="0"/>
    <cellStyle name="Normal 2" xfId="27" xr:uid="{00000000-0005-0000-0000-00001B000000}"/>
    <cellStyle name="Normal 2 2" xfId="28" xr:uid="{00000000-0005-0000-0000-00001C000000}"/>
    <cellStyle name="Normal 3" xfId="29" xr:uid="{00000000-0005-0000-0000-00001D000000}"/>
    <cellStyle name="Normal_estimate 01" xfId="30" xr:uid="{00000000-0005-0000-0000-00001E000000}"/>
    <cellStyle name="OPSKRIF" xfId="31" xr:uid="{00000000-0005-0000-0000-00001F000000}"/>
    <cellStyle name="opskrif1" xfId="32" xr:uid="{00000000-0005-0000-0000-000020000000}"/>
    <cellStyle name="or" xfId="33" xr:uid="{00000000-0005-0000-0000-000021000000}"/>
    <cellStyle name="Percent" xfId="34" builtinId="5"/>
    <cellStyle name="Percent 2" xfId="35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-%20RAL%20C364%20-%20Rehab%20of%20Road%20P98_2%20-%20Phase%202\Admin%20Data\Contract%20Admin\Quantities\PROJECTS\AA%20P98.2\PHASE%202\EVALUATION%20TENDER%202021%20Schedule%20of%20Quantities_re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UMMARY"/>
      <sheetName val="SCHEDULE A"/>
      <sheetName val="SCHEDULE B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8"/>
  <dimension ref="A1:J52"/>
  <sheetViews>
    <sheetView view="pageBreakPreview" zoomScaleNormal="100" zoomScaleSheetLayoutView="100" workbookViewId="0">
      <selection activeCell="C13" sqref="C13"/>
    </sheetView>
  </sheetViews>
  <sheetFormatPr defaultColWidth="9.109375" defaultRowHeight="13.2" x14ac:dyDescent="0.25"/>
  <cols>
    <col min="1" max="1" width="9.5546875" style="11" customWidth="1"/>
    <col min="2" max="2" width="46.5546875" style="1" customWidth="1"/>
    <col min="3" max="3" width="9.6640625" style="2" customWidth="1"/>
    <col min="4" max="4" width="10.44140625" style="2" customWidth="1"/>
    <col min="5" max="5" width="11.33203125" style="2" customWidth="1"/>
    <col min="6" max="6" width="17.6640625" style="3" customWidth="1"/>
    <col min="7" max="7" width="9.109375" style="4"/>
    <col min="8" max="8" width="4" style="4" bestFit="1" customWidth="1"/>
    <col min="9" max="9" width="3" style="4" bestFit="1" customWidth="1"/>
    <col min="10" max="16384" width="9.109375" style="4"/>
  </cols>
  <sheetData>
    <row r="1" spans="1:10" x14ac:dyDescent="0.25">
      <c r="A1" s="173" t="s">
        <v>110</v>
      </c>
      <c r="B1" s="174"/>
      <c r="C1" s="175"/>
      <c r="D1" s="175"/>
      <c r="E1" s="175"/>
      <c r="F1" s="177" t="s">
        <v>60</v>
      </c>
    </row>
    <row r="2" spans="1:10" ht="13.8" thickBot="1" x14ac:dyDescent="0.3">
      <c r="A2" s="727" t="s">
        <v>607</v>
      </c>
      <c r="B2" s="728"/>
      <c r="C2" s="133"/>
      <c r="D2" s="133"/>
      <c r="E2" s="133"/>
      <c r="F2" s="178"/>
    </row>
    <row r="3" spans="1:10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10" ht="9.75" customHeight="1" x14ac:dyDescent="0.2">
      <c r="A4" s="93"/>
      <c r="B4" s="6"/>
      <c r="C4" s="14"/>
      <c r="D4" s="14"/>
      <c r="E4" s="14"/>
      <c r="F4" s="94"/>
    </row>
    <row r="5" spans="1:10" x14ac:dyDescent="0.2">
      <c r="A5" s="95" t="s">
        <v>476</v>
      </c>
      <c r="B5" s="358" t="s">
        <v>386</v>
      </c>
      <c r="C5" s="14"/>
      <c r="D5" s="14"/>
      <c r="E5" s="14"/>
      <c r="F5" s="94"/>
      <c r="G5" s="10" t="s">
        <v>6</v>
      </c>
    </row>
    <row r="6" spans="1:10" x14ac:dyDescent="0.2">
      <c r="A6" s="93" t="s">
        <v>7</v>
      </c>
      <c r="B6" s="6" t="s">
        <v>67</v>
      </c>
      <c r="C6" s="14"/>
      <c r="D6" s="14"/>
      <c r="E6" s="14"/>
      <c r="F6" s="94"/>
    </row>
    <row r="7" spans="1:10" ht="8.25" customHeight="1" x14ac:dyDescent="0.2">
      <c r="A7" s="93"/>
      <c r="B7" s="6"/>
      <c r="C7" s="14"/>
      <c r="D7" s="14"/>
      <c r="E7" s="14"/>
      <c r="F7" s="94"/>
    </row>
    <row r="8" spans="1:10" ht="22.8" x14ac:dyDescent="0.25">
      <c r="A8" s="93"/>
      <c r="B8" s="6" t="s">
        <v>526</v>
      </c>
      <c r="C8" s="454" t="s">
        <v>15</v>
      </c>
      <c r="D8" s="454">
        <v>1</v>
      </c>
      <c r="E8" s="454">
        <v>9000</v>
      </c>
      <c r="F8" s="455"/>
      <c r="J8" s="86"/>
    </row>
    <row r="9" spans="1:10" ht="8.25" customHeight="1" x14ac:dyDescent="0.25">
      <c r="A9" s="93"/>
      <c r="B9" s="6"/>
      <c r="C9" s="14"/>
      <c r="D9" s="454"/>
      <c r="E9" s="454"/>
      <c r="F9" s="456"/>
    </row>
    <row r="10" spans="1:10" x14ac:dyDescent="0.25">
      <c r="A10" s="93"/>
      <c r="B10" s="6" t="s">
        <v>68</v>
      </c>
      <c r="C10" s="14" t="s">
        <v>9</v>
      </c>
      <c r="D10" s="457"/>
      <c r="E10" s="458"/>
      <c r="F10" s="497"/>
    </row>
    <row r="11" spans="1:10" ht="9" customHeight="1" x14ac:dyDescent="0.25">
      <c r="A11" s="93"/>
      <c r="B11" s="6"/>
      <c r="C11" s="14"/>
      <c r="D11" s="454"/>
      <c r="E11" s="459"/>
      <c r="F11" s="456"/>
    </row>
    <row r="12" spans="1:10" x14ac:dyDescent="0.25">
      <c r="A12" s="93" t="s">
        <v>10</v>
      </c>
      <c r="B12" s="6" t="s">
        <v>69</v>
      </c>
      <c r="C12" s="14"/>
      <c r="D12" s="454"/>
      <c r="E12" s="459"/>
      <c r="F12" s="456"/>
    </row>
    <row r="13" spans="1:10" ht="7.5" customHeight="1" x14ac:dyDescent="0.25">
      <c r="A13" s="93"/>
      <c r="B13" s="6"/>
      <c r="C13" s="14"/>
      <c r="D13" s="454"/>
      <c r="E13" s="459"/>
      <c r="F13" s="456"/>
    </row>
    <row r="14" spans="1:10" ht="34.200000000000003" x14ac:dyDescent="0.25">
      <c r="A14" s="93"/>
      <c r="B14" s="6" t="s">
        <v>70</v>
      </c>
      <c r="C14" s="454" t="s">
        <v>15</v>
      </c>
      <c r="D14" s="454">
        <v>1</v>
      </c>
      <c r="E14" s="454">
        <v>12000</v>
      </c>
      <c r="F14" s="455"/>
    </row>
    <row r="15" spans="1:10" ht="8.25" customHeight="1" x14ac:dyDescent="0.25">
      <c r="A15" s="93"/>
      <c r="B15" s="6"/>
      <c r="C15" s="14"/>
      <c r="D15" s="454"/>
      <c r="E15" s="459"/>
      <c r="F15" s="456"/>
    </row>
    <row r="16" spans="1:10" x14ac:dyDescent="0.25">
      <c r="A16" s="93"/>
      <c r="B16" s="6" t="s">
        <v>66</v>
      </c>
      <c r="C16" s="14" t="s">
        <v>9</v>
      </c>
      <c r="D16" s="457"/>
      <c r="E16" s="458"/>
      <c r="F16" s="497"/>
    </row>
    <row r="17" spans="1:6" ht="9" customHeight="1" x14ac:dyDescent="0.25">
      <c r="A17" s="93"/>
      <c r="B17" s="6"/>
      <c r="C17" s="14"/>
      <c r="D17" s="454"/>
      <c r="E17" s="454"/>
      <c r="F17" s="456"/>
    </row>
    <row r="18" spans="1:6" x14ac:dyDescent="0.25">
      <c r="A18" s="93" t="s">
        <v>119</v>
      </c>
      <c r="B18" s="6" t="s">
        <v>181</v>
      </c>
      <c r="C18" s="7"/>
      <c r="D18" s="460"/>
      <c r="E18" s="460"/>
      <c r="F18" s="461"/>
    </row>
    <row r="19" spans="1:6" ht="9" customHeight="1" x14ac:dyDescent="0.25">
      <c r="A19" s="93"/>
      <c r="B19" s="6"/>
      <c r="C19" s="7"/>
      <c r="D19" s="460"/>
      <c r="E19" s="460"/>
      <c r="F19" s="461"/>
    </row>
    <row r="20" spans="1:6" ht="22.8" x14ac:dyDescent="0.25">
      <c r="A20" s="93"/>
      <c r="B20" s="6" t="s">
        <v>163</v>
      </c>
      <c r="C20" s="454" t="s">
        <v>15</v>
      </c>
      <c r="D20" s="454">
        <v>1</v>
      </c>
      <c r="E20" s="454">
        <v>100000</v>
      </c>
      <c r="F20" s="455"/>
    </row>
    <row r="21" spans="1:6" ht="7.5" customHeight="1" x14ac:dyDescent="0.25">
      <c r="A21" s="93"/>
      <c r="B21" s="6"/>
      <c r="C21" s="7"/>
      <c r="D21" s="460"/>
      <c r="E21" s="460"/>
      <c r="F21" s="461"/>
    </row>
    <row r="22" spans="1:6" x14ac:dyDescent="0.25">
      <c r="A22" s="93"/>
      <c r="B22" s="6" t="s">
        <v>164</v>
      </c>
      <c r="C22" s="14" t="s">
        <v>9</v>
      </c>
      <c r="D22" s="457"/>
      <c r="E22" s="458"/>
      <c r="F22" s="497"/>
    </row>
    <row r="23" spans="1:6" ht="8.25" customHeight="1" x14ac:dyDescent="0.25">
      <c r="A23" s="448"/>
      <c r="B23" s="6"/>
      <c r="C23" s="7"/>
      <c r="D23" s="460"/>
      <c r="E23" s="460"/>
      <c r="F23" s="461"/>
    </row>
    <row r="24" spans="1:6" x14ac:dyDescent="0.25">
      <c r="A24" s="815" t="s">
        <v>162</v>
      </c>
      <c r="B24" s="281" t="s">
        <v>602</v>
      </c>
      <c r="C24" s="278"/>
      <c r="D24" s="449"/>
      <c r="E24" s="462"/>
      <c r="F24" s="497"/>
    </row>
    <row r="25" spans="1:6" ht="9" customHeight="1" x14ac:dyDescent="0.25">
      <c r="A25" s="815"/>
      <c r="B25" s="283"/>
      <c r="C25" s="278"/>
      <c r="D25" s="449"/>
      <c r="E25" s="462"/>
      <c r="F25" s="497"/>
    </row>
    <row r="26" spans="1:6" ht="23.4" x14ac:dyDescent="0.25">
      <c r="A26" s="498"/>
      <c r="B26" s="64" t="s">
        <v>603</v>
      </c>
      <c r="C26" s="300" t="s">
        <v>504</v>
      </c>
      <c r="D26" s="449">
        <v>1</v>
      </c>
      <c r="E26" s="462">
        <v>750000</v>
      </c>
      <c r="F26" s="497"/>
    </row>
    <row r="27" spans="1:6" ht="6.75" customHeight="1" x14ac:dyDescent="0.25">
      <c r="A27" s="498"/>
      <c r="B27" s="281"/>
      <c r="C27" s="278"/>
      <c r="D27" s="449"/>
      <c r="E27" s="462"/>
      <c r="F27" s="497"/>
    </row>
    <row r="28" spans="1:6" ht="9" customHeight="1" x14ac:dyDescent="0.25">
      <c r="A28" s="498"/>
      <c r="B28" s="636"/>
      <c r="C28" s="447"/>
      <c r="D28" s="462"/>
      <c r="E28" s="496"/>
      <c r="F28" s="637"/>
    </row>
    <row r="29" spans="1:6" ht="12.6" customHeight="1" x14ac:dyDescent="0.25">
      <c r="A29" s="498" t="s">
        <v>162</v>
      </c>
      <c r="B29" s="636" t="s">
        <v>557</v>
      </c>
      <c r="C29" s="447"/>
      <c r="D29" s="462"/>
      <c r="E29" s="496"/>
      <c r="F29" s="637"/>
    </row>
    <row r="30" spans="1:6" ht="7.2" hidden="1" customHeight="1" x14ac:dyDescent="0.25">
      <c r="A30" s="498"/>
      <c r="B30" s="636"/>
      <c r="C30" s="447"/>
      <c r="D30" s="462"/>
      <c r="E30" s="454">
        <v>100000</v>
      </c>
      <c r="F30" s="637"/>
    </row>
    <row r="31" spans="1:6" ht="23.4" x14ac:dyDescent="0.25">
      <c r="A31" s="498"/>
      <c r="B31" s="64" t="s">
        <v>596</v>
      </c>
      <c r="C31" s="638" t="s">
        <v>504</v>
      </c>
      <c r="D31" s="462">
        <v>1</v>
      </c>
      <c r="E31" s="799">
        <v>100000</v>
      </c>
      <c r="F31" s="637"/>
    </row>
    <row r="32" spans="1:6" ht="7.5" customHeight="1" x14ac:dyDescent="0.25">
      <c r="A32" s="498"/>
      <c r="B32" s="636"/>
      <c r="C32" s="447"/>
      <c r="D32" s="462"/>
      <c r="E32" s="496"/>
      <c r="F32" s="637"/>
    </row>
    <row r="33" spans="1:6" x14ac:dyDescent="0.25">
      <c r="A33" s="498"/>
      <c r="B33" s="636" t="s">
        <v>505</v>
      </c>
      <c r="C33" s="447"/>
      <c r="D33" s="462"/>
      <c r="E33" s="496"/>
      <c r="F33" s="637"/>
    </row>
    <row r="34" spans="1:6" x14ac:dyDescent="0.25">
      <c r="A34" s="498"/>
      <c r="B34" s="636" t="s">
        <v>506</v>
      </c>
      <c r="C34" s="447" t="s">
        <v>9</v>
      </c>
      <c r="D34" s="462"/>
      <c r="E34" s="496"/>
      <c r="F34" s="497"/>
    </row>
    <row r="35" spans="1:6" ht="8.25" customHeight="1" x14ac:dyDescent="0.25">
      <c r="A35" s="498"/>
      <c r="B35" s="636"/>
      <c r="C35" s="447"/>
      <c r="D35" s="462"/>
      <c r="E35" s="496"/>
      <c r="F35" s="637"/>
    </row>
    <row r="36" spans="1:6" x14ac:dyDescent="0.25">
      <c r="A36" s="498" t="s">
        <v>162</v>
      </c>
      <c r="B36" s="636" t="s">
        <v>558</v>
      </c>
      <c r="C36" s="447"/>
      <c r="D36" s="462"/>
      <c r="E36" s="496"/>
      <c r="F36" s="637"/>
    </row>
    <row r="37" spans="1:6" ht="10.5" customHeight="1" x14ac:dyDescent="0.25">
      <c r="A37" s="498"/>
      <c r="B37" s="636"/>
      <c r="C37" s="447"/>
      <c r="D37" s="462"/>
      <c r="E37" s="454"/>
      <c r="F37" s="637"/>
    </row>
    <row r="38" spans="1:6" ht="23.4" x14ac:dyDescent="0.25">
      <c r="A38" s="498"/>
      <c r="B38" s="64" t="s">
        <v>596</v>
      </c>
      <c r="C38" s="638" t="s">
        <v>504</v>
      </c>
      <c r="D38" s="462">
        <v>1</v>
      </c>
      <c r="E38" s="638">
        <v>450000</v>
      </c>
      <c r="F38" s="637"/>
    </row>
    <row r="39" spans="1:6" ht="6" customHeight="1" x14ac:dyDescent="0.25">
      <c r="A39" s="498"/>
      <c r="B39" s="636"/>
      <c r="C39" s="447"/>
      <c r="D39" s="462"/>
      <c r="E39" s="496"/>
      <c r="F39" s="637"/>
    </row>
    <row r="40" spans="1:6" x14ac:dyDescent="0.25">
      <c r="A40" s="498"/>
      <c r="B40" s="636" t="s">
        <v>505</v>
      </c>
      <c r="C40" s="447"/>
      <c r="D40" s="462"/>
      <c r="E40" s="496"/>
      <c r="F40" s="637"/>
    </row>
    <row r="41" spans="1:6" x14ac:dyDescent="0.25">
      <c r="A41" s="498"/>
      <c r="B41" s="636" t="s">
        <v>506</v>
      </c>
      <c r="C41" s="447" t="s">
        <v>9</v>
      </c>
      <c r="D41" s="462"/>
      <c r="E41" s="496"/>
      <c r="F41" s="497"/>
    </row>
    <row r="42" spans="1:6" ht="6.75" customHeight="1" x14ac:dyDescent="0.25">
      <c r="A42" s="498"/>
      <c r="B42" s="636"/>
      <c r="C42" s="447"/>
      <c r="D42" s="462"/>
      <c r="E42" s="496"/>
      <c r="F42" s="637"/>
    </row>
    <row r="43" spans="1:6" x14ac:dyDescent="0.25">
      <c r="A43" s="498" t="s">
        <v>162</v>
      </c>
      <c r="B43" s="636" t="s">
        <v>559</v>
      </c>
      <c r="C43" s="447"/>
      <c r="D43" s="462"/>
      <c r="E43" s="496"/>
      <c r="F43" s="637"/>
    </row>
    <row r="44" spans="1:6" ht="9.75" customHeight="1" x14ac:dyDescent="0.25">
      <c r="A44" s="498"/>
      <c r="B44" s="636"/>
      <c r="C44" s="447"/>
      <c r="D44" s="462"/>
      <c r="E44" s="454"/>
      <c r="F44" s="637"/>
    </row>
    <row r="45" spans="1:6" ht="23.4" x14ac:dyDescent="0.25">
      <c r="A45" s="498"/>
      <c r="B45" s="64" t="s">
        <v>596</v>
      </c>
      <c r="C45" s="638" t="s">
        <v>504</v>
      </c>
      <c r="D45" s="462">
        <v>1</v>
      </c>
      <c r="E45" s="638">
        <v>400000</v>
      </c>
      <c r="F45" s="637"/>
    </row>
    <row r="46" spans="1:6" ht="10.5" customHeight="1" x14ac:dyDescent="0.25">
      <c r="A46" s="498"/>
      <c r="B46" s="636"/>
      <c r="C46" s="447"/>
      <c r="D46" s="462"/>
      <c r="E46" s="496"/>
      <c r="F46" s="637"/>
    </row>
    <row r="47" spans="1:6" x14ac:dyDescent="0.25">
      <c r="A47" s="498"/>
      <c r="B47" s="636" t="s">
        <v>505</v>
      </c>
      <c r="C47" s="447"/>
      <c r="D47" s="462"/>
      <c r="E47" s="496"/>
      <c r="F47" s="637"/>
    </row>
    <row r="48" spans="1:6" x14ac:dyDescent="0.25">
      <c r="A48" s="498"/>
      <c r="B48" s="636" t="s">
        <v>506</v>
      </c>
      <c r="C48" s="447" t="s">
        <v>9</v>
      </c>
      <c r="D48" s="462"/>
      <c r="E48" s="759"/>
      <c r="F48" s="497"/>
    </row>
    <row r="49" spans="1:6" ht="9.75" customHeight="1" x14ac:dyDescent="0.2">
      <c r="A49" s="448"/>
      <c r="B49" s="91"/>
      <c r="C49" s="85"/>
      <c r="D49" s="85"/>
      <c r="E49" s="14"/>
      <c r="F49" s="299"/>
    </row>
    <row r="50" spans="1:6" x14ac:dyDescent="0.25">
      <c r="A50" s="448" t="s">
        <v>507</v>
      </c>
      <c r="B50" s="6" t="s">
        <v>180</v>
      </c>
      <c r="C50" s="7" t="s">
        <v>14</v>
      </c>
      <c r="D50" s="760">
        <v>2</v>
      </c>
      <c r="E50" s="14"/>
      <c r="F50" s="637"/>
    </row>
    <row r="51" spans="1:6" ht="8.25" customHeight="1" x14ac:dyDescent="0.2">
      <c r="A51" s="448"/>
      <c r="B51" s="26"/>
      <c r="C51" s="7"/>
      <c r="D51" s="7"/>
      <c r="E51" s="761"/>
      <c r="F51" s="504"/>
    </row>
    <row r="52" spans="1:6" ht="25.5" customHeight="1" thickBot="1" x14ac:dyDescent="0.3">
      <c r="A52" s="97"/>
      <c r="B52" s="371" t="s">
        <v>11</v>
      </c>
      <c r="C52" s="371"/>
      <c r="D52" s="372"/>
      <c r="F52" s="375"/>
    </row>
  </sheetData>
  <mergeCells count="1">
    <mergeCell ref="A24:A25"/>
  </mergeCells>
  <phoneticPr fontId="0" type="noConversion"/>
  <pageMargins left="0.74803149606299213" right="0" top="0.98425196850393704" bottom="0.55118110236220474" header="0.51181102362204722" footer="0.31496062992125984"/>
  <pageSetup paperSize="9" scale="90" firstPageNumber="39" orientation="portrait" cellComments="asDisplayed" useFirstPageNumber="1" horizontalDpi="4294967293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8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37.109375" style="1" customWidth="1"/>
    <col min="3" max="3" width="9.6640625" style="2" customWidth="1"/>
    <col min="4" max="4" width="13.44140625" style="2" customWidth="1"/>
    <col min="5" max="5" width="13.44140625" style="4" customWidth="1"/>
    <col min="6" max="6" width="17.5546875" style="3" customWidth="1"/>
    <col min="7" max="16384" width="9.109375" style="4"/>
  </cols>
  <sheetData>
    <row r="1" spans="1:8" x14ac:dyDescent="0.25">
      <c r="A1" s="173" t="s">
        <v>110</v>
      </c>
      <c r="B1" s="174"/>
      <c r="C1" s="175"/>
      <c r="D1" s="175"/>
      <c r="E1" s="176"/>
      <c r="F1" s="177" t="s">
        <v>206</v>
      </c>
    </row>
    <row r="2" spans="1:8" ht="13.8" thickBot="1" x14ac:dyDescent="0.3">
      <c r="A2" s="727" t="s">
        <v>607</v>
      </c>
      <c r="B2" s="728"/>
      <c r="C2" s="92"/>
      <c r="D2" s="133"/>
      <c r="E2" s="134"/>
      <c r="F2" s="178"/>
    </row>
    <row r="3" spans="1:8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8" x14ac:dyDescent="0.25">
      <c r="A4" s="146"/>
      <c r="B4" s="147"/>
      <c r="C4" s="185"/>
      <c r="D4" s="185"/>
      <c r="E4" s="186"/>
      <c r="F4" s="187"/>
    </row>
    <row r="5" spans="1:8" x14ac:dyDescent="0.25">
      <c r="A5" s="95" t="s">
        <v>205</v>
      </c>
      <c r="B5" s="358" t="s">
        <v>426</v>
      </c>
      <c r="C5" s="7"/>
      <c r="D5" s="7"/>
      <c r="E5" s="8"/>
      <c r="F5" s="121"/>
    </row>
    <row r="6" spans="1:8" x14ac:dyDescent="0.25">
      <c r="A6" s="93"/>
      <c r="B6" s="6"/>
      <c r="C6" s="7"/>
      <c r="D6" s="7"/>
      <c r="E6" s="8"/>
      <c r="F6" s="121"/>
    </row>
    <row r="7" spans="1:8" x14ac:dyDescent="0.25">
      <c r="A7" s="384" t="s">
        <v>207</v>
      </c>
      <c r="B7" s="166" t="s">
        <v>208</v>
      </c>
      <c r="C7" s="155"/>
      <c r="D7" s="156"/>
      <c r="E7" s="157"/>
      <c r="F7" s="189"/>
      <c r="G7" s="10"/>
    </row>
    <row r="8" spans="1:8" x14ac:dyDescent="0.25">
      <c r="A8" s="188"/>
      <c r="B8" s="154"/>
      <c r="C8" s="155"/>
      <c r="D8" s="158"/>
      <c r="E8" s="157"/>
      <c r="F8" s="189"/>
      <c r="G8" s="10"/>
    </row>
    <row r="9" spans="1:8" ht="12.75" customHeight="1" x14ac:dyDescent="0.25">
      <c r="A9" s="188"/>
      <c r="B9" s="154" t="s">
        <v>209</v>
      </c>
      <c r="C9" s="155" t="s">
        <v>210</v>
      </c>
      <c r="D9" s="159">
        <v>2000</v>
      </c>
      <c r="E9" s="160"/>
      <c r="F9" s="497"/>
      <c r="G9" s="10"/>
      <c r="H9" s="4">
        <f>0.5*8800*9</f>
        <v>39600</v>
      </c>
    </row>
    <row r="10" spans="1:8" x14ac:dyDescent="0.2">
      <c r="A10" s="188"/>
      <c r="B10" s="154"/>
      <c r="C10" s="155"/>
      <c r="D10" s="159"/>
      <c r="E10" s="160"/>
      <c r="F10" s="190"/>
      <c r="G10" s="10"/>
    </row>
    <row r="11" spans="1:8" ht="12.75" customHeight="1" x14ac:dyDescent="0.25">
      <c r="A11" s="188"/>
      <c r="B11" s="154" t="s">
        <v>508</v>
      </c>
      <c r="C11" s="155" t="s">
        <v>210</v>
      </c>
      <c r="D11" s="159">
        <f>D9*0.3</f>
        <v>600</v>
      </c>
      <c r="E11" s="160"/>
      <c r="F11" s="497"/>
      <c r="G11" s="10"/>
    </row>
    <row r="12" spans="1:8" ht="12.75" customHeight="1" x14ac:dyDescent="0.2">
      <c r="A12" s="188"/>
      <c r="B12" s="154"/>
      <c r="C12" s="155"/>
      <c r="D12" s="159"/>
      <c r="E12" s="160"/>
      <c r="F12" s="190"/>
      <c r="G12" s="10"/>
    </row>
    <row r="13" spans="1:8" ht="12.75" customHeight="1" x14ac:dyDescent="0.25">
      <c r="A13" s="384" t="s">
        <v>211</v>
      </c>
      <c r="B13" s="166" t="s">
        <v>212</v>
      </c>
      <c r="C13" s="155"/>
      <c r="D13" s="161"/>
      <c r="E13" s="160"/>
      <c r="F13" s="191"/>
    </row>
    <row r="14" spans="1:8" x14ac:dyDescent="0.25">
      <c r="A14" s="188"/>
      <c r="B14" s="154"/>
      <c r="C14" s="155"/>
      <c r="D14" s="162"/>
      <c r="E14" s="160"/>
      <c r="F14" s="191"/>
    </row>
    <row r="15" spans="1:8" ht="12.75" customHeight="1" x14ac:dyDescent="0.25">
      <c r="A15" s="188"/>
      <c r="B15" s="154" t="s">
        <v>213</v>
      </c>
      <c r="C15" s="155" t="s">
        <v>214</v>
      </c>
      <c r="D15" s="170">
        <v>2.5</v>
      </c>
      <c r="E15" s="160"/>
      <c r="F15" s="497"/>
    </row>
    <row r="16" spans="1:8" x14ac:dyDescent="0.25">
      <c r="A16" s="188"/>
      <c r="B16" s="154"/>
      <c r="C16" s="155"/>
      <c r="D16" s="170"/>
      <c r="E16" s="160"/>
      <c r="F16" s="191"/>
    </row>
    <row r="17" spans="1:6" x14ac:dyDescent="0.25">
      <c r="A17" s="192"/>
      <c r="B17" s="154" t="s">
        <v>215</v>
      </c>
      <c r="C17" s="155" t="s">
        <v>214</v>
      </c>
      <c r="D17" s="170">
        <v>1</v>
      </c>
      <c r="E17" s="167"/>
      <c r="F17" s="497"/>
    </row>
    <row r="18" spans="1:6" x14ac:dyDescent="0.25">
      <c r="A18" s="192"/>
      <c r="B18" s="87"/>
      <c r="C18" s="85"/>
      <c r="D18" s="163"/>
      <c r="E18" s="167"/>
      <c r="F18" s="110"/>
    </row>
    <row r="19" spans="1:6" x14ac:dyDescent="0.25">
      <c r="A19" s="384">
        <v>31.04</v>
      </c>
      <c r="B19" s="166" t="s">
        <v>216</v>
      </c>
      <c r="C19" s="155"/>
      <c r="D19" s="162"/>
      <c r="E19" s="160"/>
      <c r="F19" s="191"/>
    </row>
    <row r="20" spans="1:6" x14ac:dyDescent="0.25">
      <c r="A20" s="188"/>
      <c r="B20" s="154"/>
      <c r="C20" s="155"/>
      <c r="D20" s="162"/>
      <c r="E20" s="160"/>
      <c r="F20" s="191"/>
    </row>
    <row r="21" spans="1:6" x14ac:dyDescent="0.25">
      <c r="A21" s="188"/>
      <c r="B21" s="154" t="s">
        <v>217</v>
      </c>
      <c r="C21" s="155" t="s">
        <v>218</v>
      </c>
      <c r="D21" s="162"/>
      <c r="E21" s="456">
        <v>100000</v>
      </c>
      <c r="F21" s="456"/>
    </row>
    <row r="22" spans="1:6" x14ac:dyDescent="0.25">
      <c r="A22" s="188"/>
      <c r="B22" s="154"/>
      <c r="C22" s="155"/>
      <c r="D22" s="162"/>
      <c r="E22" s="160"/>
      <c r="F22" s="191"/>
    </row>
    <row r="23" spans="1:6" ht="22.8" x14ac:dyDescent="0.25">
      <c r="A23" s="188"/>
      <c r="B23" s="154" t="s">
        <v>219</v>
      </c>
      <c r="C23" s="164" t="s">
        <v>9</v>
      </c>
      <c r="D23" s="482"/>
      <c r="E23" s="62"/>
      <c r="F23" s="497"/>
    </row>
    <row r="24" spans="1:6" x14ac:dyDescent="0.25">
      <c r="A24" s="188"/>
      <c r="B24" s="154"/>
      <c r="C24" s="155"/>
      <c r="D24" s="165"/>
      <c r="E24" s="160"/>
      <c r="F24" s="191"/>
    </row>
    <row r="25" spans="1:6" x14ac:dyDescent="0.25">
      <c r="A25" s="188"/>
      <c r="B25" s="166" t="s">
        <v>220</v>
      </c>
      <c r="C25" s="155"/>
      <c r="D25" s="165"/>
      <c r="E25" s="160"/>
      <c r="F25" s="191"/>
    </row>
    <row r="26" spans="1:6" x14ac:dyDescent="0.25">
      <c r="A26" s="188"/>
      <c r="B26" s="154"/>
      <c r="C26" s="155"/>
      <c r="D26" s="165"/>
      <c r="E26" s="160"/>
      <c r="F26" s="191"/>
    </row>
    <row r="27" spans="1:6" x14ac:dyDescent="0.25">
      <c r="A27" s="384" t="s">
        <v>221</v>
      </c>
      <c r="B27" s="166" t="s">
        <v>222</v>
      </c>
      <c r="C27" s="155"/>
      <c r="D27" s="165"/>
      <c r="E27" s="160"/>
      <c r="F27" s="191"/>
    </row>
    <row r="28" spans="1:6" x14ac:dyDescent="0.25">
      <c r="A28" s="188"/>
      <c r="B28" s="154"/>
      <c r="C28" s="155"/>
      <c r="D28" s="165"/>
      <c r="E28" s="160"/>
      <c r="F28" s="191"/>
    </row>
    <row r="29" spans="1:6" ht="25.5" customHeight="1" x14ac:dyDescent="0.25">
      <c r="A29" s="188"/>
      <c r="B29" s="154" t="s">
        <v>223</v>
      </c>
      <c r="C29" s="164" t="s">
        <v>15</v>
      </c>
      <c r="D29" s="479"/>
      <c r="E29" s="456">
        <v>100000</v>
      </c>
      <c r="F29" s="456"/>
    </row>
    <row r="30" spans="1:6" x14ac:dyDescent="0.25">
      <c r="A30" s="188"/>
      <c r="B30" s="154"/>
      <c r="C30" s="155"/>
      <c r="D30" s="480"/>
      <c r="E30" s="481"/>
      <c r="F30" s="456"/>
    </row>
    <row r="31" spans="1:6" ht="22.8" x14ac:dyDescent="0.25">
      <c r="A31" s="188"/>
      <c r="B31" s="6" t="s">
        <v>224</v>
      </c>
      <c r="C31" s="14" t="s">
        <v>9</v>
      </c>
      <c r="D31" s="482"/>
      <c r="E31" s="62"/>
      <c r="F31" s="497"/>
    </row>
    <row r="32" spans="1:6" x14ac:dyDescent="0.25">
      <c r="A32" s="188"/>
      <c r="B32" s="6"/>
      <c r="C32" s="14"/>
      <c r="D32" s="482"/>
      <c r="E32" s="458"/>
      <c r="F32" s="456"/>
    </row>
    <row r="33" spans="1:6" x14ac:dyDescent="0.25">
      <c r="A33" s="188"/>
      <c r="B33" s="6"/>
      <c r="C33" s="14"/>
      <c r="D33" s="482"/>
      <c r="E33" s="458"/>
      <c r="F33" s="456"/>
    </row>
    <row r="34" spans="1:6" x14ac:dyDescent="0.25">
      <c r="A34" s="188"/>
      <c r="B34" s="6"/>
      <c r="C34" s="14"/>
      <c r="D34" s="482"/>
      <c r="E34" s="458"/>
      <c r="F34" s="456"/>
    </row>
    <row r="35" spans="1:6" x14ac:dyDescent="0.25">
      <c r="A35" s="188"/>
      <c r="B35" s="6"/>
      <c r="C35" s="14"/>
      <c r="D35" s="482"/>
      <c r="E35" s="458"/>
      <c r="F35" s="456"/>
    </row>
    <row r="36" spans="1:6" x14ac:dyDescent="0.25">
      <c r="A36" s="188"/>
      <c r="B36" s="6"/>
      <c r="C36" s="14"/>
      <c r="D36" s="482"/>
      <c r="E36" s="458"/>
      <c r="F36" s="456"/>
    </row>
    <row r="37" spans="1:6" x14ac:dyDescent="0.25">
      <c r="A37" s="188"/>
      <c r="B37" s="6"/>
      <c r="C37" s="14"/>
      <c r="D37" s="482"/>
      <c r="E37" s="458"/>
      <c r="F37" s="456"/>
    </row>
    <row r="38" spans="1:6" x14ac:dyDescent="0.25">
      <c r="A38" s="188"/>
      <c r="B38" s="6"/>
      <c r="C38" s="14"/>
      <c r="D38" s="482"/>
      <c r="E38" s="458"/>
      <c r="F38" s="456"/>
    </row>
    <row r="39" spans="1:6" x14ac:dyDescent="0.25">
      <c r="A39" s="188"/>
      <c r="B39" s="6"/>
      <c r="C39" s="14"/>
      <c r="D39" s="482"/>
      <c r="E39" s="458"/>
      <c r="F39" s="456"/>
    </row>
    <row r="40" spans="1:6" x14ac:dyDescent="0.25">
      <c r="A40" s="188"/>
      <c r="B40" s="6"/>
      <c r="C40" s="14"/>
      <c r="D40" s="482"/>
      <c r="E40" s="458"/>
      <c r="F40" s="456"/>
    </row>
    <row r="41" spans="1:6" x14ac:dyDescent="0.25">
      <c r="A41" s="188"/>
      <c r="B41" s="6"/>
      <c r="C41" s="14"/>
      <c r="D41" s="482"/>
      <c r="E41" s="458"/>
      <c r="F41" s="456"/>
    </row>
    <row r="42" spans="1:6" x14ac:dyDescent="0.25">
      <c r="A42" s="188"/>
      <c r="B42" s="6"/>
      <c r="C42" s="14"/>
      <c r="D42" s="482"/>
      <c r="E42" s="458"/>
      <c r="F42" s="456"/>
    </row>
    <row r="43" spans="1:6" x14ac:dyDescent="0.25">
      <c r="A43" s="188"/>
      <c r="B43" s="6"/>
      <c r="C43" s="14"/>
      <c r="D43" s="482"/>
      <c r="E43" s="458"/>
      <c r="F43" s="456"/>
    </row>
    <row r="44" spans="1:6" x14ac:dyDescent="0.25">
      <c r="A44" s="188"/>
      <c r="B44" s="6"/>
      <c r="C44" s="14"/>
      <c r="D44" s="482"/>
      <c r="E44" s="458"/>
      <c r="F44" s="456"/>
    </row>
    <row r="45" spans="1:6" x14ac:dyDescent="0.25">
      <c r="A45" s="188"/>
      <c r="B45" s="6"/>
      <c r="C45" s="14"/>
      <c r="D45" s="482"/>
      <c r="E45" s="458"/>
      <c r="F45" s="456"/>
    </row>
    <row r="46" spans="1:6" x14ac:dyDescent="0.25">
      <c r="A46" s="188"/>
      <c r="B46" s="6"/>
      <c r="C46" s="14"/>
      <c r="D46" s="482"/>
      <c r="E46" s="458"/>
      <c r="F46" s="456"/>
    </row>
    <row r="47" spans="1:6" x14ac:dyDescent="0.25">
      <c r="A47" s="188"/>
      <c r="B47" s="6"/>
      <c r="C47" s="14"/>
      <c r="D47" s="482"/>
      <c r="E47" s="458"/>
      <c r="F47" s="456"/>
    </row>
    <row r="48" spans="1:6" x14ac:dyDescent="0.25">
      <c r="A48" s="188"/>
      <c r="B48" s="6"/>
      <c r="C48" s="14"/>
      <c r="D48" s="482"/>
      <c r="E48" s="458"/>
      <c r="F48" s="456"/>
    </row>
    <row r="49" spans="1:6" ht="25.5" customHeight="1" thickBot="1" x14ac:dyDescent="0.3">
      <c r="A49" s="97"/>
      <c r="B49" s="371" t="s">
        <v>225</v>
      </c>
      <c r="C49" s="371"/>
      <c r="D49" s="372"/>
      <c r="E49" s="373"/>
      <c r="F49" s="370"/>
    </row>
    <row r="50" spans="1:6" x14ac:dyDescent="0.25">
      <c r="E50" s="22"/>
      <c r="F50" s="19"/>
    </row>
    <row r="51" spans="1:6" x14ac:dyDescent="0.25">
      <c r="E51" s="22"/>
      <c r="F51" s="19"/>
    </row>
    <row r="52" spans="1:6" x14ac:dyDescent="0.25">
      <c r="E52" s="22"/>
      <c r="F52" s="19"/>
    </row>
    <row r="53" spans="1:6" x14ac:dyDescent="0.25">
      <c r="E53" s="22"/>
      <c r="F53" s="19"/>
    </row>
    <row r="54" spans="1:6" x14ac:dyDescent="0.25">
      <c r="E54" s="22"/>
      <c r="F54" s="19"/>
    </row>
    <row r="55" spans="1:6" x14ac:dyDescent="0.25">
      <c r="E55" s="22"/>
      <c r="F55" s="19"/>
    </row>
    <row r="56" spans="1:6" x14ac:dyDescent="0.25">
      <c r="E56" s="22"/>
      <c r="F56" s="19"/>
    </row>
    <row r="57" spans="1:6" x14ac:dyDescent="0.25">
      <c r="E57" s="22"/>
      <c r="F57" s="19"/>
    </row>
    <row r="58" spans="1:6" x14ac:dyDescent="0.25">
      <c r="A58" s="4"/>
      <c r="B58" s="4"/>
      <c r="C58" s="4"/>
      <c r="D58" s="4"/>
      <c r="E58" s="22"/>
      <c r="F58" s="19"/>
    </row>
    <row r="59" spans="1:6" x14ac:dyDescent="0.25">
      <c r="A59" s="4"/>
      <c r="B59" s="4"/>
      <c r="C59" s="4"/>
      <c r="D59" s="4"/>
      <c r="E59" s="22"/>
      <c r="F59" s="19"/>
    </row>
    <row r="60" spans="1:6" x14ac:dyDescent="0.25">
      <c r="A60" s="4"/>
      <c r="B60" s="4"/>
      <c r="C60" s="4"/>
      <c r="D60" s="4"/>
      <c r="E60" s="22"/>
      <c r="F60" s="19"/>
    </row>
    <row r="61" spans="1:6" x14ac:dyDescent="0.25">
      <c r="A61" s="4"/>
      <c r="B61" s="4"/>
      <c r="C61" s="4"/>
      <c r="D61" s="4"/>
      <c r="E61" s="22"/>
      <c r="F61" s="19"/>
    </row>
    <row r="62" spans="1:6" x14ac:dyDescent="0.25">
      <c r="A62" s="4"/>
      <c r="B62" s="4"/>
      <c r="C62" s="4"/>
      <c r="D62" s="4"/>
      <c r="E62" s="22"/>
      <c r="F62" s="19"/>
    </row>
    <row r="63" spans="1:6" x14ac:dyDescent="0.25">
      <c r="A63" s="4"/>
      <c r="B63" s="4"/>
      <c r="C63" s="4"/>
      <c r="D63" s="4"/>
      <c r="E63" s="22"/>
      <c r="F63" s="19"/>
    </row>
    <row r="64" spans="1:6" x14ac:dyDescent="0.25">
      <c r="A64" s="4"/>
      <c r="B64" s="4"/>
      <c r="C64" s="4"/>
      <c r="D64" s="4"/>
      <c r="E64" s="22"/>
      <c r="F64" s="19"/>
    </row>
    <row r="65" spans="1:6" x14ac:dyDescent="0.25">
      <c r="A65" s="4"/>
      <c r="B65" s="4"/>
      <c r="C65" s="4"/>
      <c r="D65" s="4"/>
      <c r="E65" s="22"/>
      <c r="F65" s="19"/>
    </row>
    <row r="66" spans="1:6" x14ac:dyDescent="0.25">
      <c r="A66" s="4"/>
      <c r="B66" s="4"/>
      <c r="C66" s="4"/>
      <c r="D66" s="4"/>
      <c r="E66" s="22"/>
      <c r="F66" s="19"/>
    </row>
    <row r="67" spans="1:6" x14ac:dyDescent="0.25">
      <c r="A67" s="4"/>
      <c r="B67" s="4"/>
      <c r="C67" s="4"/>
      <c r="D67" s="4"/>
      <c r="E67" s="22"/>
      <c r="F67" s="19"/>
    </row>
    <row r="68" spans="1:6" x14ac:dyDescent="0.25">
      <c r="A68" s="4"/>
      <c r="B68" s="4"/>
      <c r="C68" s="4"/>
      <c r="D68" s="4"/>
      <c r="E68" s="22"/>
      <c r="F68" s="19"/>
    </row>
    <row r="69" spans="1:6" x14ac:dyDescent="0.25">
      <c r="A69" s="4"/>
      <c r="B69" s="4"/>
      <c r="C69" s="4"/>
      <c r="D69" s="4"/>
      <c r="E69" s="22"/>
      <c r="F69" s="19"/>
    </row>
    <row r="70" spans="1:6" x14ac:dyDescent="0.25">
      <c r="A70" s="4"/>
      <c r="B70" s="4"/>
      <c r="C70" s="4"/>
      <c r="D70" s="4"/>
      <c r="E70" s="22"/>
      <c r="F70" s="19"/>
    </row>
    <row r="71" spans="1:6" x14ac:dyDescent="0.25">
      <c r="A71" s="4"/>
      <c r="B71" s="4"/>
      <c r="C71" s="4"/>
      <c r="D71" s="4"/>
      <c r="E71" s="22"/>
      <c r="F71" s="19"/>
    </row>
    <row r="72" spans="1:6" x14ac:dyDescent="0.25">
      <c r="A72" s="4"/>
      <c r="B72" s="4"/>
      <c r="C72" s="4"/>
      <c r="D72" s="4"/>
      <c r="E72" s="22"/>
      <c r="F72" s="19"/>
    </row>
    <row r="73" spans="1:6" x14ac:dyDescent="0.25">
      <c r="A73" s="4"/>
      <c r="B73" s="4"/>
      <c r="C73" s="4"/>
      <c r="D73" s="4"/>
      <c r="E73" s="22"/>
      <c r="F73" s="19"/>
    </row>
    <row r="74" spans="1:6" x14ac:dyDescent="0.25">
      <c r="A74" s="4"/>
      <c r="B74" s="4"/>
      <c r="C74" s="4"/>
      <c r="D74" s="4"/>
      <c r="E74" s="22"/>
      <c r="F74" s="19"/>
    </row>
    <row r="75" spans="1:6" x14ac:dyDescent="0.25">
      <c r="A75" s="4"/>
      <c r="B75" s="4"/>
      <c r="C75" s="4"/>
      <c r="D75" s="4"/>
      <c r="E75" s="22"/>
      <c r="F75" s="19"/>
    </row>
    <row r="76" spans="1:6" x14ac:dyDescent="0.25">
      <c r="A76" s="4"/>
      <c r="B76" s="4"/>
      <c r="C76" s="4"/>
      <c r="D76" s="4"/>
      <c r="E76" s="22"/>
      <c r="F76" s="19"/>
    </row>
    <row r="77" spans="1:6" x14ac:dyDescent="0.25">
      <c r="A77" s="4"/>
      <c r="B77" s="4"/>
      <c r="C77" s="4"/>
      <c r="D77" s="4"/>
      <c r="E77" s="22"/>
      <c r="F77" s="19"/>
    </row>
    <row r="78" spans="1:6" x14ac:dyDescent="0.25">
      <c r="A78" s="4"/>
      <c r="B78" s="4"/>
      <c r="C78" s="4"/>
      <c r="D78" s="4"/>
      <c r="E78" s="22"/>
      <c r="F78" s="19"/>
    </row>
    <row r="79" spans="1:6" x14ac:dyDescent="0.25">
      <c r="A79" s="4"/>
      <c r="B79" s="4"/>
      <c r="C79" s="4"/>
      <c r="D79" s="4"/>
      <c r="E79" s="22"/>
      <c r="F79" s="19"/>
    </row>
    <row r="80" spans="1:6" x14ac:dyDescent="0.25">
      <c r="A80" s="4"/>
      <c r="B80" s="4"/>
      <c r="C80" s="4"/>
      <c r="D80" s="4"/>
      <c r="E80" s="22"/>
      <c r="F80" s="19"/>
    </row>
    <row r="81" spans="1:6" x14ac:dyDescent="0.25">
      <c r="A81" s="4"/>
      <c r="B81" s="4"/>
      <c r="C81" s="4"/>
      <c r="D81" s="4"/>
      <c r="E81" s="22"/>
      <c r="F81" s="19"/>
    </row>
    <row r="82" spans="1:6" x14ac:dyDescent="0.25">
      <c r="A82" s="4"/>
      <c r="B82" s="4"/>
      <c r="C82" s="4"/>
      <c r="D82" s="4"/>
      <c r="E82" s="22"/>
      <c r="F82" s="19"/>
    </row>
    <row r="83" spans="1:6" x14ac:dyDescent="0.25">
      <c r="A83" s="4"/>
      <c r="B83" s="4"/>
      <c r="C83" s="4"/>
      <c r="D83" s="4"/>
      <c r="E83" s="22"/>
      <c r="F83" s="19"/>
    </row>
    <row r="84" spans="1:6" x14ac:dyDescent="0.25">
      <c r="A84" s="4"/>
      <c r="B84" s="4"/>
      <c r="C84" s="4"/>
      <c r="D84" s="4"/>
      <c r="E84" s="22"/>
      <c r="F84" s="19"/>
    </row>
    <row r="85" spans="1:6" x14ac:dyDescent="0.25">
      <c r="A85" s="4"/>
      <c r="B85" s="4"/>
      <c r="C85" s="4"/>
      <c r="D85" s="4"/>
      <c r="E85" s="22"/>
      <c r="F85" s="19"/>
    </row>
    <row r="86" spans="1:6" x14ac:dyDescent="0.25">
      <c r="A86" s="4"/>
      <c r="B86" s="4"/>
      <c r="C86" s="4"/>
      <c r="D86" s="4"/>
      <c r="E86" s="22"/>
      <c r="F86" s="19"/>
    </row>
    <row r="87" spans="1:6" x14ac:dyDescent="0.25">
      <c r="A87" s="4"/>
      <c r="B87" s="4"/>
      <c r="C87" s="4"/>
      <c r="D87" s="4"/>
      <c r="E87" s="22"/>
      <c r="F87" s="19"/>
    </row>
    <row r="88" spans="1:6" x14ac:dyDescent="0.25">
      <c r="A88" s="4"/>
      <c r="B88" s="4"/>
      <c r="C88" s="4"/>
      <c r="D88" s="4"/>
      <c r="E88" s="22"/>
      <c r="F88" s="19"/>
    </row>
    <row r="89" spans="1:6" x14ac:dyDescent="0.25">
      <c r="A89" s="4"/>
      <c r="B89" s="4"/>
      <c r="C89" s="4"/>
      <c r="D89" s="4"/>
      <c r="E89" s="22"/>
      <c r="F89" s="19"/>
    </row>
    <row r="90" spans="1:6" x14ac:dyDescent="0.25">
      <c r="A90" s="4"/>
      <c r="B90" s="4"/>
      <c r="C90" s="4"/>
      <c r="D90" s="4"/>
      <c r="E90" s="22"/>
      <c r="F90" s="19"/>
    </row>
    <row r="91" spans="1:6" x14ac:dyDescent="0.25">
      <c r="A91" s="4"/>
      <c r="B91" s="4"/>
      <c r="C91" s="4"/>
      <c r="D91" s="4"/>
      <c r="E91" s="22"/>
      <c r="F91" s="19"/>
    </row>
    <row r="92" spans="1:6" x14ac:dyDescent="0.25">
      <c r="A92" s="4"/>
      <c r="B92" s="4"/>
      <c r="C92" s="4"/>
      <c r="D92" s="4"/>
      <c r="E92" s="22"/>
      <c r="F92" s="19"/>
    </row>
    <row r="93" spans="1:6" x14ac:dyDescent="0.25">
      <c r="A93" s="4"/>
      <c r="B93" s="4"/>
      <c r="C93" s="4"/>
      <c r="D93" s="4"/>
      <c r="E93" s="22"/>
      <c r="F93" s="19"/>
    </row>
    <row r="94" spans="1:6" x14ac:dyDescent="0.25">
      <c r="A94" s="4"/>
      <c r="B94" s="4"/>
      <c r="C94" s="4"/>
      <c r="D94" s="4"/>
      <c r="E94" s="22"/>
      <c r="F94" s="19"/>
    </row>
    <row r="95" spans="1:6" x14ac:dyDescent="0.25">
      <c r="A95" s="4"/>
      <c r="B95" s="4"/>
      <c r="C95" s="4"/>
      <c r="D95" s="4"/>
      <c r="E95" s="22"/>
      <c r="F95" s="19"/>
    </row>
    <row r="96" spans="1:6" x14ac:dyDescent="0.25">
      <c r="A96" s="4"/>
      <c r="B96" s="4"/>
      <c r="C96" s="4"/>
      <c r="D96" s="4"/>
      <c r="E96" s="22"/>
      <c r="F96" s="19"/>
    </row>
    <row r="97" spans="1:6" x14ac:dyDescent="0.25">
      <c r="A97" s="4"/>
      <c r="B97" s="4"/>
      <c r="C97" s="4"/>
      <c r="D97" s="4"/>
      <c r="E97" s="22"/>
      <c r="F97" s="19"/>
    </row>
    <row r="98" spans="1:6" x14ac:dyDescent="0.25">
      <c r="A98" s="4"/>
      <c r="B98" s="4"/>
      <c r="C98" s="4"/>
      <c r="D98" s="4"/>
      <c r="E98" s="22"/>
      <c r="F98" s="19"/>
    </row>
    <row r="99" spans="1:6" x14ac:dyDescent="0.25">
      <c r="A99" s="4"/>
      <c r="B99" s="4"/>
      <c r="C99" s="4"/>
      <c r="D99" s="4"/>
      <c r="E99" s="22"/>
      <c r="F99" s="19"/>
    </row>
    <row r="100" spans="1:6" x14ac:dyDescent="0.25">
      <c r="A100" s="4"/>
      <c r="B100" s="4"/>
      <c r="C100" s="4"/>
      <c r="D100" s="4"/>
      <c r="E100" s="22"/>
      <c r="F100" s="19"/>
    </row>
    <row r="101" spans="1:6" x14ac:dyDescent="0.25">
      <c r="A101" s="4"/>
      <c r="B101" s="4"/>
      <c r="C101" s="4"/>
      <c r="D101" s="4"/>
      <c r="E101" s="22"/>
      <c r="F101" s="19"/>
    </row>
    <row r="102" spans="1:6" x14ac:dyDescent="0.25">
      <c r="A102" s="4"/>
      <c r="B102" s="4"/>
      <c r="C102" s="4"/>
      <c r="D102" s="4"/>
      <c r="E102" s="22"/>
      <c r="F102" s="19"/>
    </row>
    <row r="103" spans="1:6" x14ac:dyDescent="0.25">
      <c r="A103" s="4"/>
      <c r="B103" s="4"/>
      <c r="C103" s="4"/>
      <c r="D103" s="4"/>
      <c r="E103" s="22"/>
      <c r="F103" s="19"/>
    </row>
    <row r="104" spans="1:6" x14ac:dyDescent="0.25">
      <c r="A104" s="4"/>
      <c r="B104" s="4"/>
      <c r="C104" s="4"/>
      <c r="D104" s="4"/>
      <c r="E104" s="22"/>
      <c r="F104" s="19"/>
    </row>
    <row r="105" spans="1:6" x14ac:dyDescent="0.25">
      <c r="A105" s="4"/>
      <c r="B105" s="4"/>
      <c r="C105" s="4"/>
      <c r="D105" s="4"/>
      <c r="E105" s="22"/>
      <c r="F105" s="19"/>
    </row>
    <row r="106" spans="1:6" x14ac:dyDescent="0.25">
      <c r="A106" s="4"/>
      <c r="B106" s="4"/>
      <c r="C106" s="4"/>
      <c r="D106" s="4"/>
      <c r="E106" s="22"/>
      <c r="F106" s="19"/>
    </row>
    <row r="107" spans="1:6" x14ac:dyDescent="0.25">
      <c r="A107" s="4"/>
      <c r="B107" s="4"/>
      <c r="C107" s="4"/>
      <c r="D107" s="4"/>
      <c r="E107" s="22"/>
      <c r="F107" s="19"/>
    </row>
    <row r="108" spans="1:6" x14ac:dyDescent="0.25">
      <c r="A108" s="4"/>
      <c r="B108" s="4"/>
      <c r="C108" s="4"/>
      <c r="D108" s="4"/>
      <c r="E108" s="22"/>
      <c r="F108" s="19"/>
    </row>
  </sheetData>
  <pageMargins left="0.52" right="0" top="0.98425196850393704" bottom="0.55118110236220474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7"/>
  <dimension ref="A1:O132"/>
  <sheetViews>
    <sheetView view="pageBreakPreview" zoomScaleNormal="100" zoomScaleSheetLayoutView="100" workbookViewId="0">
      <selection activeCell="L15" sqref="L15"/>
    </sheetView>
  </sheetViews>
  <sheetFormatPr defaultColWidth="9.109375" defaultRowHeight="13.2" x14ac:dyDescent="0.25"/>
  <cols>
    <col min="1" max="1" width="10.5546875" style="11" customWidth="1"/>
    <col min="2" max="2" width="40" style="1" customWidth="1"/>
    <col min="3" max="3" width="9.6640625" style="2" customWidth="1"/>
    <col min="4" max="4" width="11.88671875" style="2" customWidth="1"/>
    <col min="5" max="5" width="11" style="4" customWidth="1"/>
    <col min="6" max="6" width="15.5546875" style="3" customWidth="1"/>
    <col min="7" max="7" width="5" style="4" bestFit="1" customWidth="1"/>
    <col min="8" max="8" width="2.5546875" style="4" bestFit="1" customWidth="1"/>
    <col min="9" max="9" width="6" style="4" bestFit="1" customWidth="1"/>
    <col min="10" max="10" width="4.6640625" style="4" customWidth="1"/>
    <col min="11" max="11" width="2" style="4" bestFit="1" customWidth="1"/>
    <col min="12" max="12" width="4" style="4" bestFit="1" customWidth="1"/>
    <col min="13" max="13" width="2" style="4" bestFit="1" customWidth="1"/>
    <col min="14" max="14" width="5" style="4" bestFit="1" customWidth="1"/>
    <col min="15" max="16384" width="9.109375" style="4"/>
  </cols>
  <sheetData>
    <row r="1" spans="1:15" x14ac:dyDescent="0.25">
      <c r="A1" s="173" t="s">
        <v>110</v>
      </c>
      <c r="B1" s="174"/>
      <c r="C1" s="175"/>
      <c r="D1" s="175"/>
      <c r="E1" s="176"/>
      <c r="F1" s="177" t="s">
        <v>121</v>
      </c>
    </row>
    <row r="2" spans="1:15" ht="13.8" thickBot="1" x14ac:dyDescent="0.3">
      <c r="A2" s="727" t="s">
        <v>607</v>
      </c>
      <c r="B2" s="728"/>
      <c r="C2" s="92"/>
      <c r="D2" s="133"/>
      <c r="E2" s="134"/>
      <c r="F2" s="178"/>
    </row>
    <row r="3" spans="1:15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15" x14ac:dyDescent="0.25">
      <c r="A4" s="93"/>
      <c r="B4" s="6"/>
      <c r="C4" s="7"/>
      <c r="D4" s="7"/>
      <c r="E4" s="8"/>
      <c r="F4" s="121"/>
    </row>
    <row r="5" spans="1:15" x14ac:dyDescent="0.25">
      <c r="A5" s="95" t="s">
        <v>120</v>
      </c>
      <c r="B5" s="358" t="s">
        <v>427</v>
      </c>
      <c r="C5" s="7"/>
      <c r="D5" s="7"/>
      <c r="E5" s="8"/>
      <c r="F5" s="121"/>
    </row>
    <row r="6" spans="1:15" x14ac:dyDescent="0.25">
      <c r="A6" s="93"/>
      <c r="B6" s="6"/>
      <c r="C6" s="7"/>
      <c r="D6" s="7"/>
      <c r="E6" s="8"/>
      <c r="F6" s="121"/>
    </row>
    <row r="7" spans="1:15" x14ac:dyDescent="0.25">
      <c r="A7" s="95" t="s">
        <v>428</v>
      </c>
      <c r="B7" s="9" t="s">
        <v>429</v>
      </c>
      <c r="C7" s="7"/>
      <c r="D7" s="7"/>
      <c r="E7" s="8"/>
      <c r="F7" s="121"/>
    </row>
    <row r="8" spans="1:15" x14ac:dyDescent="0.25">
      <c r="A8" s="93"/>
      <c r="B8" s="6"/>
      <c r="C8" s="7"/>
      <c r="D8" s="7"/>
      <c r="E8" s="8"/>
      <c r="F8" s="121"/>
    </row>
    <row r="9" spans="1:15" ht="26.4" x14ac:dyDescent="0.25">
      <c r="A9" s="93"/>
      <c r="B9" s="382" t="s">
        <v>430</v>
      </c>
      <c r="C9" s="35"/>
      <c r="D9" s="7"/>
      <c r="E9" s="8"/>
      <c r="F9" s="121"/>
    </row>
    <row r="10" spans="1:15" x14ac:dyDescent="0.25">
      <c r="A10" s="93"/>
      <c r="B10" s="382"/>
      <c r="C10" s="7"/>
      <c r="D10" s="7"/>
      <c r="E10" s="8"/>
      <c r="F10" s="121"/>
    </row>
    <row r="11" spans="1:15" ht="26.4" x14ac:dyDescent="0.25">
      <c r="A11" s="93"/>
      <c r="B11" s="382" t="s">
        <v>431</v>
      </c>
      <c r="C11" s="14" t="s">
        <v>18</v>
      </c>
      <c r="D11" s="352">
        <f>0.15*3400*11</f>
        <v>5610</v>
      </c>
      <c r="E11" s="20"/>
      <c r="F11" s="497"/>
    </row>
    <row r="12" spans="1:15" ht="13.8" x14ac:dyDescent="0.2">
      <c r="A12" s="93"/>
      <c r="B12" s="484"/>
      <c r="C12" s="14"/>
      <c r="D12" s="14"/>
      <c r="E12" s="20"/>
      <c r="F12" s="190"/>
    </row>
    <row r="13" spans="1:15" x14ac:dyDescent="0.25">
      <c r="A13" s="93"/>
      <c r="B13" s="435" t="s">
        <v>543</v>
      </c>
      <c r="C13" s="14" t="s">
        <v>18</v>
      </c>
      <c r="D13" s="352">
        <f>100*1*12</f>
        <v>1200</v>
      </c>
      <c r="E13" s="20"/>
      <c r="F13" s="497"/>
    </row>
    <row r="14" spans="1:15" x14ac:dyDescent="0.25">
      <c r="A14" s="192"/>
      <c r="B14" s="6"/>
      <c r="C14" s="7"/>
      <c r="D14" s="7"/>
      <c r="E14" s="8"/>
      <c r="F14" s="121"/>
    </row>
    <row r="15" spans="1:15" ht="24" x14ac:dyDescent="0.25">
      <c r="A15" s="93"/>
      <c r="B15" s="385" t="s">
        <v>186</v>
      </c>
      <c r="C15" s="35"/>
      <c r="D15" s="35"/>
      <c r="E15" s="36"/>
      <c r="F15" s="274"/>
      <c r="G15" s="37"/>
      <c r="H15" s="38"/>
      <c r="I15" s="38"/>
      <c r="J15" s="38"/>
      <c r="K15" s="38"/>
      <c r="L15" s="38"/>
      <c r="M15" s="38"/>
      <c r="N15" s="38"/>
      <c r="O15" s="38"/>
    </row>
    <row r="16" spans="1:15" x14ac:dyDescent="0.25">
      <c r="A16" s="95" t="s">
        <v>432</v>
      </c>
      <c r="B16" s="34"/>
      <c r="C16" s="35"/>
      <c r="D16" s="35"/>
      <c r="E16" s="36"/>
      <c r="F16" s="274"/>
      <c r="G16" s="37"/>
      <c r="H16" s="38"/>
      <c r="I16" s="38"/>
      <c r="J16" s="38"/>
      <c r="K16" s="38"/>
      <c r="L16" s="38"/>
      <c r="M16" s="38"/>
      <c r="N16" s="38"/>
      <c r="O16" s="38"/>
    </row>
    <row r="17" spans="1:15" x14ac:dyDescent="0.25">
      <c r="A17" s="93"/>
      <c r="B17" s="34" t="s">
        <v>173</v>
      </c>
      <c r="C17" s="35" t="s">
        <v>18</v>
      </c>
      <c r="D17" s="446">
        <f>3400*0.35*11</f>
        <v>13090</v>
      </c>
      <c r="E17" s="39"/>
      <c r="F17" s="497"/>
      <c r="G17" s="37"/>
      <c r="H17" s="171"/>
      <c r="I17" s="38"/>
      <c r="J17" s="38"/>
      <c r="K17" s="38"/>
      <c r="L17" s="38"/>
      <c r="M17" s="38"/>
      <c r="N17" s="38"/>
      <c r="O17" s="38"/>
    </row>
    <row r="18" spans="1:15" x14ac:dyDescent="0.25">
      <c r="A18" s="93"/>
      <c r="B18" s="34"/>
      <c r="C18" s="35"/>
      <c r="D18" s="35"/>
      <c r="E18" s="39"/>
      <c r="F18" s="275"/>
      <c r="G18" s="37"/>
      <c r="H18" s="38"/>
      <c r="I18" s="38"/>
      <c r="J18" s="38"/>
      <c r="K18" s="38"/>
      <c r="L18" s="38"/>
      <c r="M18" s="38"/>
      <c r="N18" s="38"/>
      <c r="O18" s="38"/>
    </row>
    <row r="19" spans="1:15" ht="12.75" customHeight="1" x14ac:dyDescent="0.25">
      <c r="A19" s="93"/>
      <c r="B19" s="34" t="s">
        <v>174</v>
      </c>
      <c r="C19" s="35" t="s">
        <v>18</v>
      </c>
      <c r="D19" s="446">
        <f>D17*0.3</f>
        <v>3927</v>
      </c>
      <c r="E19" s="39"/>
      <c r="F19" s="49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2.75" customHeight="1" x14ac:dyDescent="0.2">
      <c r="A20" s="93"/>
      <c r="B20" s="66"/>
      <c r="C20" s="35"/>
      <c r="D20" s="35"/>
      <c r="E20" s="39"/>
      <c r="F20" s="190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2.75" customHeight="1" x14ac:dyDescent="0.25">
      <c r="A21" s="93"/>
      <c r="B21" s="34" t="s">
        <v>233</v>
      </c>
      <c r="C21" s="35" t="s">
        <v>18</v>
      </c>
      <c r="D21" s="446">
        <f>D19*0.16</f>
        <v>628.32000000000005</v>
      </c>
      <c r="E21" s="39"/>
      <c r="F21" s="497"/>
      <c r="G21" s="38"/>
      <c r="H21" s="38"/>
      <c r="I21" s="38"/>
      <c r="J21" s="38"/>
      <c r="K21" s="38"/>
      <c r="L21" s="171" t="s">
        <v>6</v>
      </c>
      <c r="M21" s="38"/>
      <c r="N21" s="38"/>
      <c r="O21" s="38"/>
    </row>
    <row r="22" spans="1:15" ht="12.75" customHeight="1" x14ac:dyDescent="0.2">
      <c r="A22" s="120"/>
      <c r="B22" s="34"/>
      <c r="C22" s="35"/>
      <c r="D22" s="35"/>
      <c r="E22" s="39"/>
      <c r="F22" s="190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2.75" customHeight="1" x14ac:dyDescent="0.25">
      <c r="A23" s="120"/>
      <c r="B23" s="34" t="s">
        <v>328</v>
      </c>
      <c r="C23" s="35" t="s">
        <v>18</v>
      </c>
      <c r="D23" s="35">
        <v>500</v>
      </c>
      <c r="E23" s="39"/>
      <c r="F23" s="497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2.75" customHeight="1" x14ac:dyDescent="0.2">
      <c r="A24" s="120"/>
      <c r="B24" s="87"/>
      <c r="C24" s="85"/>
      <c r="D24" s="85"/>
      <c r="E24" s="39"/>
      <c r="F24" s="94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2.75" customHeight="1" x14ac:dyDescent="0.2">
      <c r="A25" s="120"/>
      <c r="B25" s="368" t="s">
        <v>232</v>
      </c>
      <c r="C25" s="35" t="s">
        <v>18</v>
      </c>
      <c r="D25" s="35"/>
      <c r="E25" s="39"/>
      <c r="F25" s="190" t="s">
        <v>81</v>
      </c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2.75" customHeight="1" x14ac:dyDescent="0.2">
      <c r="A26" s="367" t="s">
        <v>231</v>
      </c>
      <c r="B26" s="87"/>
      <c r="C26" s="85"/>
      <c r="D26" s="85"/>
      <c r="E26" s="39"/>
      <c r="F26" s="94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21.75" customHeight="1" x14ac:dyDescent="0.2">
      <c r="A27" s="120"/>
      <c r="B27" s="385" t="s">
        <v>227</v>
      </c>
      <c r="C27" s="35"/>
      <c r="D27" s="7"/>
      <c r="E27" s="39" t="s">
        <v>327</v>
      </c>
      <c r="F27" s="94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2.75" customHeight="1" x14ac:dyDescent="0.2">
      <c r="A28" s="95" t="s">
        <v>226</v>
      </c>
      <c r="B28" s="34"/>
      <c r="C28" s="35"/>
      <c r="D28" s="7"/>
      <c r="E28" s="39"/>
      <c r="F28" s="94"/>
      <c r="G28" s="38"/>
      <c r="H28" s="38"/>
      <c r="I28" s="38"/>
      <c r="J28" s="38"/>
      <c r="K28" s="38"/>
      <c r="L28" s="38"/>
      <c r="M28" s="38"/>
      <c r="N28" s="38"/>
      <c r="O28" s="38"/>
    </row>
    <row r="29" spans="1:15" ht="21" customHeight="1" x14ac:dyDescent="0.25">
      <c r="A29" s="93"/>
      <c r="B29" s="34" t="s">
        <v>433</v>
      </c>
      <c r="C29" s="35" t="s">
        <v>18</v>
      </c>
      <c r="D29" s="446">
        <f>3400*0.15*12</f>
        <v>6120</v>
      </c>
      <c r="E29" s="276"/>
      <c r="F29" s="497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2.75" customHeight="1" x14ac:dyDescent="0.25">
      <c r="A30" s="93"/>
      <c r="B30" s="385"/>
      <c r="C30" s="35"/>
      <c r="D30" s="35"/>
      <c r="E30" s="276"/>
      <c r="F30" s="190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2.75" customHeight="1" x14ac:dyDescent="0.25">
      <c r="A31" s="95"/>
      <c r="B31" s="385" t="s">
        <v>229</v>
      </c>
      <c r="C31" s="35"/>
      <c r="D31" s="7"/>
      <c r="E31" s="276"/>
      <c r="F31" s="190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2.75" customHeight="1" x14ac:dyDescent="0.2">
      <c r="A32" s="95" t="s">
        <v>228</v>
      </c>
      <c r="B32" s="6"/>
      <c r="C32" s="7"/>
      <c r="D32" s="35"/>
      <c r="E32" s="169"/>
      <c r="F32" s="190"/>
      <c r="G32" s="38"/>
      <c r="H32" s="38"/>
      <c r="I32" s="171" t="s">
        <v>6</v>
      </c>
      <c r="J32" s="38"/>
      <c r="K32" s="38"/>
      <c r="L32" s="38"/>
      <c r="M32" s="38"/>
      <c r="N32" s="38"/>
      <c r="O32" s="38"/>
    </row>
    <row r="33" spans="1:15" ht="12.75" customHeight="1" x14ac:dyDescent="0.25">
      <c r="A33" s="93"/>
      <c r="B33" s="34" t="s">
        <v>230</v>
      </c>
      <c r="C33" s="35" t="s">
        <v>13</v>
      </c>
      <c r="D33" s="7"/>
      <c r="E33" s="169"/>
      <c r="F33" s="289" t="s">
        <v>81</v>
      </c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.75" customHeight="1" x14ac:dyDescent="0.2">
      <c r="A34" s="120"/>
      <c r="B34" s="87"/>
      <c r="C34" s="85"/>
      <c r="D34" s="35"/>
      <c r="E34" s="169"/>
      <c r="F34" s="190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2.75" customHeight="1" x14ac:dyDescent="0.25">
      <c r="A35" s="120"/>
      <c r="B35" s="34" t="s">
        <v>234</v>
      </c>
      <c r="C35" s="35" t="s">
        <v>13</v>
      </c>
      <c r="D35" s="7"/>
      <c r="E35" s="169"/>
      <c r="F35" s="289" t="s">
        <v>81</v>
      </c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2.75" customHeight="1" x14ac:dyDescent="0.2">
      <c r="A36" s="96"/>
      <c r="B36" s="66"/>
      <c r="C36" s="35"/>
      <c r="D36" s="35"/>
      <c r="E36" s="169"/>
      <c r="F36" s="190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29.25" customHeight="1" x14ac:dyDescent="0.25">
      <c r="A37" s="93"/>
      <c r="B37" s="383" t="s">
        <v>434</v>
      </c>
      <c r="C37" s="35"/>
      <c r="D37" s="35"/>
      <c r="E37" s="276"/>
      <c r="F37" s="190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2.75" customHeight="1" x14ac:dyDescent="0.25">
      <c r="A38" s="389">
        <v>33.130000000000003</v>
      </c>
      <c r="B38" s="382"/>
      <c r="C38" s="35"/>
      <c r="D38" s="35"/>
      <c r="E38" s="276"/>
      <c r="F38" s="190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2.75" customHeight="1" x14ac:dyDescent="0.25">
      <c r="A39" s="192"/>
      <c r="B39" s="382" t="s">
        <v>435</v>
      </c>
      <c r="C39" s="35" t="s">
        <v>18</v>
      </c>
      <c r="D39" s="446">
        <v>750</v>
      </c>
      <c r="E39" s="800"/>
      <c r="F39" s="497"/>
      <c r="G39" s="38"/>
      <c r="H39" s="38"/>
      <c r="I39" s="38">
        <f>D39/2</f>
        <v>375</v>
      </c>
      <c r="J39" s="38"/>
      <c r="K39" s="38"/>
      <c r="L39" s="38"/>
      <c r="M39" s="38"/>
      <c r="N39" s="38"/>
      <c r="O39" s="38"/>
    </row>
    <row r="40" spans="1:15" ht="12.75" customHeight="1" x14ac:dyDescent="0.25">
      <c r="A40" s="192"/>
      <c r="B40" s="382"/>
      <c r="C40" s="35"/>
      <c r="D40" s="35"/>
      <c r="E40" s="801"/>
      <c r="F40" s="190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2.75" customHeight="1" x14ac:dyDescent="0.25">
      <c r="A41" s="192"/>
      <c r="B41" s="382" t="s">
        <v>436</v>
      </c>
      <c r="C41" s="35" t="s">
        <v>18</v>
      </c>
      <c r="D41" s="446">
        <v>750</v>
      </c>
      <c r="E41" s="800"/>
      <c r="F41" s="497"/>
      <c r="G41" s="38"/>
      <c r="H41" s="38"/>
      <c r="I41" s="38"/>
      <c r="J41" s="38"/>
      <c r="K41" s="38"/>
      <c r="L41" s="38"/>
      <c r="M41" s="38"/>
      <c r="N41" s="38">
        <f>4400*2</f>
        <v>8800</v>
      </c>
      <c r="O41" s="38"/>
    </row>
    <row r="42" spans="1:15" ht="12.75" customHeight="1" x14ac:dyDescent="0.2">
      <c r="A42" s="192"/>
      <c r="B42" s="382"/>
      <c r="C42" s="35"/>
      <c r="D42" s="35"/>
      <c r="E42" s="800"/>
      <c r="F42" s="190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12.75" customHeight="1" x14ac:dyDescent="0.2">
      <c r="A43" s="192"/>
      <c r="B43" s="388" t="s">
        <v>440</v>
      </c>
      <c r="C43" s="35"/>
      <c r="D43" s="35"/>
      <c r="E43" s="800"/>
      <c r="F43" s="190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2.75" customHeight="1" x14ac:dyDescent="0.2">
      <c r="A44" s="389" t="s">
        <v>439</v>
      </c>
      <c r="B44" s="66"/>
      <c r="C44" s="35"/>
      <c r="D44" s="35"/>
      <c r="E44" s="802"/>
      <c r="F44" s="94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24.75" customHeight="1" x14ac:dyDescent="0.25">
      <c r="A45" s="93"/>
      <c r="B45" s="383" t="s">
        <v>544</v>
      </c>
      <c r="C45" s="14" t="s">
        <v>418</v>
      </c>
      <c r="D45" s="352">
        <f>D17-D11</f>
        <v>7480</v>
      </c>
      <c r="E45" s="803"/>
      <c r="F45" s="497"/>
      <c r="G45" s="38"/>
      <c r="H45" s="38"/>
      <c r="I45" s="38"/>
      <c r="J45" s="38">
        <f>150+150+150+30</f>
        <v>480</v>
      </c>
      <c r="K45" s="38"/>
      <c r="L45" s="38"/>
      <c r="M45" s="38"/>
      <c r="N45" s="38"/>
      <c r="O45" s="38"/>
    </row>
    <row r="46" spans="1:15" ht="13.5" customHeight="1" x14ac:dyDescent="0.2">
      <c r="A46" s="93"/>
      <c r="B46" s="383"/>
      <c r="C46" s="14"/>
      <c r="D46" s="352"/>
      <c r="E46" s="803"/>
      <c r="F46" s="190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7.25" customHeight="1" thickBot="1" x14ac:dyDescent="0.25">
      <c r="A47" s="389"/>
      <c r="B47" s="383"/>
      <c r="C47" s="14"/>
      <c r="D47" s="14"/>
      <c r="E47" s="20"/>
      <c r="F47" s="190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24.75" customHeight="1" thickBot="1" x14ac:dyDescent="0.3">
      <c r="A48" s="627"/>
      <c r="B48" s="486" t="s">
        <v>343</v>
      </c>
      <c r="C48" s="487"/>
      <c r="D48" s="487"/>
      <c r="E48" s="487"/>
      <c r="F48" s="48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24.75" customHeight="1" thickBot="1" x14ac:dyDescent="0.3">
      <c r="A49" s="628"/>
      <c r="B49" s="850" t="s">
        <v>344</v>
      </c>
      <c r="C49" s="851"/>
      <c r="D49" s="851"/>
      <c r="E49" s="852"/>
      <c r="F49" s="444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2.75" customHeight="1" x14ac:dyDescent="0.2">
      <c r="A50" s="503"/>
      <c r="B50" s="383"/>
      <c r="C50" s="35"/>
      <c r="D50" s="35"/>
      <c r="E50" s="39"/>
      <c r="F50" s="94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51.75" customHeight="1" x14ac:dyDescent="0.2">
      <c r="A51" s="389"/>
      <c r="B51" s="388" t="s">
        <v>441</v>
      </c>
      <c r="C51" s="35"/>
      <c r="D51" s="35"/>
      <c r="E51" s="39"/>
      <c r="F51" s="94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2.75" customHeight="1" x14ac:dyDescent="0.2">
      <c r="A52" s="389"/>
      <c r="B52" s="66"/>
      <c r="C52" s="35"/>
      <c r="D52" s="35"/>
      <c r="E52" s="39"/>
      <c r="F52" s="94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24.75" customHeight="1" x14ac:dyDescent="0.2">
      <c r="A53" s="389" t="s">
        <v>437</v>
      </c>
      <c r="B53" s="383" t="s">
        <v>438</v>
      </c>
      <c r="C53" s="14" t="s">
        <v>18</v>
      </c>
      <c r="D53" s="352">
        <v>4000</v>
      </c>
      <c r="E53" s="20"/>
      <c r="F53" s="425" t="s">
        <v>81</v>
      </c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24.75" customHeight="1" x14ac:dyDescent="0.2">
      <c r="A54" s="389"/>
      <c r="B54" s="383"/>
      <c r="C54" s="14"/>
      <c r="D54" s="14"/>
      <c r="E54" s="20"/>
      <c r="F54" s="94"/>
      <c r="G54" s="38"/>
      <c r="H54" s="38"/>
      <c r="I54" s="38"/>
      <c r="J54" s="38"/>
      <c r="K54" s="38"/>
      <c r="L54" s="38"/>
      <c r="M54" s="38"/>
      <c r="N54" s="38"/>
      <c r="O54" s="38"/>
    </row>
    <row r="55" spans="1:15" ht="24.75" customHeight="1" x14ac:dyDescent="0.2">
      <c r="A55" s="389"/>
      <c r="B55" s="383"/>
      <c r="C55" s="14"/>
      <c r="D55" s="14"/>
      <c r="E55" s="20"/>
      <c r="F55" s="94"/>
      <c r="G55" s="38"/>
      <c r="H55" s="38"/>
      <c r="I55" s="38"/>
      <c r="J55" s="38"/>
      <c r="K55" s="38"/>
      <c r="L55" s="38"/>
      <c r="M55" s="38"/>
      <c r="N55" s="38"/>
      <c r="O55" s="38"/>
    </row>
    <row r="56" spans="1:15" ht="24.75" customHeight="1" x14ac:dyDescent="0.2">
      <c r="A56" s="389"/>
      <c r="B56" s="383"/>
      <c r="C56" s="14"/>
      <c r="D56" s="14"/>
      <c r="E56" s="20"/>
      <c r="F56" s="94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24.75" customHeight="1" x14ac:dyDescent="0.2">
      <c r="A57" s="389"/>
      <c r="B57" s="383"/>
      <c r="C57" s="14"/>
      <c r="D57" s="14"/>
      <c r="E57" s="20"/>
      <c r="F57" s="94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24.75" customHeight="1" x14ac:dyDescent="0.2">
      <c r="A58" s="389"/>
      <c r="B58" s="383"/>
      <c r="C58" s="14"/>
      <c r="D58" s="14"/>
      <c r="E58" s="20"/>
      <c r="F58" s="94"/>
      <c r="G58" s="38"/>
      <c r="H58" s="38"/>
      <c r="I58" s="38"/>
      <c r="J58" s="38"/>
      <c r="K58" s="38"/>
      <c r="L58" s="38"/>
      <c r="M58" s="38"/>
      <c r="N58" s="38"/>
      <c r="O58" s="38"/>
    </row>
    <row r="59" spans="1:15" ht="24.75" customHeight="1" x14ac:dyDescent="0.2">
      <c r="A59" s="389"/>
      <c r="B59" s="383"/>
      <c r="C59" s="14"/>
      <c r="D59" s="14"/>
      <c r="E59" s="20"/>
      <c r="F59" s="94"/>
      <c r="G59" s="38"/>
      <c r="H59" s="38"/>
      <c r="I59" s="38"/>
      <c r="J59" s="38"/>
      <c r="K59" s="38"/>
      <c r="L59" s="38"/>
      <c r="M59" s="38"/>
      <c r="N59" s="38"/>
      <c r="O59" s="38"/>
    </row>
    <row r="60" spans="1:15" ht="24.75" customHeight="1" x14ac:dyDescent="0.2">
      <c r="A60" s="389"/>
      <c r="B60" s="383"/>
      <c r="C60" s="14"/>
      <c r="D60" s="14"/>
      <c r="E60" s="20"/>
      <c r="F60" s="94"/>
      <c r="G60" s="38"/>
      <c r="H60" s="38"/>
      <c r="I60" s="38"/>
      <c r="J60" s="38"/>
      <c r="K60" s="38"/>
      <c r="L60" s="38"/>
      <c r="M60" s="38"/>
      <c r="N60" s="38"/>
      <c r="O60" s="38"/>
    </row>
    <row r="61" spans="1:15" ht="24.75" customHeight="1" x14ac:dyDescent="0.2">
      <c r="A61" s="389"/>
      <c r="B61" s="383"/>
      <c r="C61" s="14"/>
      <c r="D61" s="14"/>
      <c r="E61" s="20"/>
      <c r="F61" s="94"/>
      <c r="G61" s="38"/>
      <c r="H61" s="38"/>
      <c r="I61" s="38"/>
      <c r="J61" s="38"/>
      <c r="K61" s="38"/>
      <c r="L61" s="38"/>
      <c r="M61" s="38"/>
      <c r="N61" s="38"/>
      <c r="O61" s="38"/>
    </row>
    <row r="62" spans="1:15" ht="24.75" customHeight="1" x14ac:dyDescent="0.2">
      <c r="A62" s="389"/>
      <c r="B62" s="383"/>
      <c r="C62" s="14"/>
      <c r="D62" s="14"/>
      <c r="E62" s="20"/>
      <c r="F62" s="94"/>
      <c r="G62" s="38"/>
      <c r="H62" s="38"/>
      <c r="I62" s="38"/>
      <c r="J62" s="38"/>
      <c r="K62" s="38"/>
      <c r="L62" s="38"/>
      <c r="M62" s="38"/>
      <c r="N62" s="38"/>
      <c r="O62" s="38"/>
    </row>
    <row r="63" spans="1:15" ht="24.75" customHeight="1" x14ac:dyDescent="0.2">
      <c r="A63" s="389"/>
      <c r="B63" s="383"/>
      <c r="C63" s="14"/>
      <c r="D63" s="14"/>
      <c r="E63" s="20"/>
      <c r="F63" s="94"/>
      <c r="G63" s="38"/>
      <c r="H63" s="38"/>
      <c r="I63" s="38"/>
      <c r="J63" s="38"/>
      <c r="K63" s="38"/>
      <c r="L63" s="38"/>
      <c r="M63" s="38"/>
      <c r="N63" s="38"/>
      <c r="O63" s="38"/>
    </row>
    <row r="64" spans="1:15" ht="24.75" customHeight="1" x14ac:dyDescent="0.2">
      <c r="A64" s="389"/>
      <c r="B64" s="383"/>
      <c r="C64" s="14"/>
      <c r="D64" s="14"/>
      <c r="E64" s="20"/>
      <c r="F64" s="94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24.75" customHeight="1" x14ac:dyDescent="0.2">
      <c r="A65" s="389"/>
      <c r="B65" s="383"/>
      <c r="C65" s="14"/>
      <c r="D65" s="14"/>
      <c r="E65" s="20"/>
      <c r="F65" s="94"/>
      <c r="G65" s="38"/>
      <c r="H65" s="38"/>
      <c r="I65" s="38"/>
      <c r="J65" s="38"/>
      <c r="K65" s="38"/>
      <c r="L65" s="38"/>
      <c r="M65" s="38"/>
      <c r="N65" s="38"/>
      <c r="O65" s="38"/>
    </row>
    <row r="66" spans="1:15" ht="24.75" customHeight="1" x14ac:dyDescent="0.2">
      <c r="A66" s="389"/>
      <c r="B66" s="383"/>
      <c r="C66" s="14"/>
      <c r="D66" s="14"/>
      <c r="E66" s="20"/>
      <c r="F66" s="94"/>
      <c r="G66" s="38"/>
      <c r="H66" s="38"/>
      <c r="I66" s="38"/>
      <c r="J66" s="38"/>
      <c r="K66" s="38"/>
      <c r="L66" s="38"/>
      <c r="M66" s="38"/>
      <c r="N66" s="38"/>
      <c r="O66" s="38"/>
    </row>
    <row r="67" spans="1:15" ht="24.75" customHeight="1" x14ac:dyDescent="0.2">
      <c r="A67" s="389"/>
      <c r="B67" s="383"/>
      <c r="C67" s="14"/>
      <c r="D67" s="14"/>
      <c r="E67" s="20"/>
      <c r="F67" s="94"/>
      <c r="G67" s="38"/>
      <c r="H67" s="38"/>
      <c r="I67" s="38"/>
      <c r="J67" s="38"/>
      <c r="K67" s="38"/>
      <c r="L67" s="38"/>
      <c r="M67" s="38"/>
      <c r="N67" s="38"/>
      <c r="O67" s="38"/>
    </row>
    <row r="68" spans="1:15" ht="24.75" customHeight="1" x14ac:dyDescent="0.2">
      <c r="A68" s="389"/>
      <c r="B68" s="383"/>
      <c r="C68" s="14"/>
      <c r="D68" s="14"/>
      <c r="E68" s="20"/>
      <c r="F68" s="94"/>
      <c r="G68" s="38"/>
      <c r="H68" s="38"/>
      <c r="I68" s="38"/>
      <c r="J68" s="38"/>
      <c r="K68" s="38"/>
      <c r="L68" s="38"/>
      <c r="M68" s="38"/>
      <c r="N68" s="38"/>
      <c r="O68" s="38"/>
    </row>
    <row r="69" spans="1:15" ht="24.75" customHeight="1" x14ac:dyDescent="0.2">
      <c r="A69" s="389"/>
      <c r="B69" s="383"/>
      <c r="C69" s="14"/>
      <c r="D69" s="14"/>
      <c r="E69" s="20"/>
      <c r="F69" s="94"/>
      <c r="G69" s="38"/>
      <c r="H69" s="38"/>
      <c r="I69" s="38"/>
      <c r="J69" s="38"/>
      <c r="K69" s="38"/>
      <c r="L69" s="38"/>
      <c r="M69" s="38"/>
      <c r="N69" s="38"/>
      <c r="O69" s="38"/>
    </row>
    <row r="70" spans="1:15" ht="18.75" customHeight="1" x14ac:dyDescent="0.2">
      <c r="A70" s="389"/>
      <c r="B70" s="383"/>
      <c r="C70" s="14"/>
      <c r="D70" s="14"/>
      <c r="E70" s="20"/>
      <c r="F70" s="94"/>
      <c r="G70" s="38"/>
      <c r="H70" s="38"/>
      <c r="I70" s="38"/>
      <c r="J70" s="38"/>
      <c r="K70" s="38"/>
      <c r="L70" s="38"/>
      <c r="M70" s="38"/>
      <c r="N70" s="38"/>
      <c r="O70" s="38"/>
    </row>
    <row r="71" spans="1:15" ht="24.75" customHeight="1" x14ac:dyDescent="0.2">
      <c r="A71" s="389"/>
      <c r="B71" s="383"/>
      <c r="C71" s="14"/>
      <c r="D71" s="14"/>
      <c r="E71" s="20"/>
      <c r="F71" s="94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25.5" customHeight="1" thickBot="1" x14ac:dyDescent="0.3">
      <c r="A72" s="489"/>
      <c r="B72" s="371" t="s">
        <v>159</v>
      </c>
      <c r="C72" s="386"/>
      <c r="D72" s="386"/>
      <c r="E72" s="387"/>
      <c r="F72" s="370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25">
      <c r="A73" s="739"/>
      <c r="E73" s="22"/>
      <c r="F73" s="19"/>
    </row>
    <row r="74" spans="1:15" x14ac:dyDescent="0.25">
      <c r="A74" s="140"/>
      <c r="E74" s="22"/>
      <c r="F74" s="19"/>
    </row>
    <row r="75" spans="1:15" x14ac:dyDescent="0.25">
      <c r="E75" s="22"/>
      <c r="F75" s="19"/>
    </row>
    <row r="76" spans="1:15" x14ac:dyDescent="0.25">
      <c r="E76" s="22"/>
      <c r="F76" s="19"/>
    </row>
    <row r="77" spans="1:15" x14ac:dyDescent="0.25">
      <c r="E77" s="22"/>
      <c r="F77" s="19"/>
    </row>
    <row r="78" spans="1:15" x14ac:dyDescent="0.25">
      <c r="E78" s="22"/>
      <c r="F78" s="19"/>
    </row>
    <row r="79" spans="1:15" x14ac:dyDescent="0.25">
      <c r="E79" s="22"/>
      <c r="F79" s="19"/>
    </row>
    <row r="80" spans="1:15" x14ac:dyDescent="0.25">
      <c r="E80" s="22"/>
      <c r="F80" s="19"/>
    </row>
    <row r="81" spans="1:6" x14ac:dyDescent="0.25">
      <c r="E81" s="22"/>
      <c r="F81" s="19"/>
    </row>
    <row r="82" spans="1:6" x14ac:dyDescent="0.25">
      <c r="E82" s="22"/>
      <c r="F82" s="19"/>
    </row>
    <row r="83" spans="1:6" x14ac:dyDescent="0.25">
      <c r="E83" s="22"/>
      <c r="F83" s="19"/>
    </row>
    <row r="84" spans="1:6" x14ac:dyDescent="0.25">
      <c r="E84" s="22"/>
      <c r="F84" s="19"/>
    </row>
    <row r="85" spans="1:6" x14ac:dyDescent="0.25">
      <c r="B85" s="4"/>
      <c r="C85" s="4"/>
      <c r="D85" s="4"/>
      <c r="E85" s="22"/>
      <c r="F85" s="19"/>
    </row>
    <row r="86" spans="1:6" x14ac:dyDescent="0.25">
      <c r="A86" s="4"/>
      <c r="B86" s="4"/>
      <c r="C86" s="4"/>
      <c r="D86" s="4"/>
      <c r="E86" s="22"/>
      <c r="F86" s="19"/>
    </row>
    <row r="87" spans="1:6" x14ac:dyDescent="0.25">
      <c r="A87" s="4"/>
      <c r="B87" s="4"/>
      <c r="C87" s="4"/>
      <c r="D87" s="4"/>
      <c r="E87" s="22"/>
      <c r="F87" s="19"/>
    </row>
    <row r="88" spans="1:6" x14ac:dyDescent="0.25">
      <c r="A88" s="4"/>
      <c r="B88" s="4"/>
      <c r="C88" s="4"/>
      <c r="D88" s="4"/>
      <c r="E88" s="22"/>
      <c r="F88" s="19"/>
    </row>
    <row r="89" spans="1:6" x14ac:dyDescent="0.25">
      <c r="A89" s="4"/>
      <c r="B89" s="4"/>
      <c r="C89" s="4"/>
      <c r="D89" s="4"/>
      <c r="E89" s="22"/>
      <c r="F89" s="19"/>
    </row>
    <row r="90" spans="1:6" x14ac:dyDescent="0.25">
      <c r="A90" s="4"/>
      <c r="B90" s="4"/>
      <c r="C90" s="4"/>
      <c r="D90" s="4"/>
      <c r="E90" s="22"/>
      <c r="F90" s="19"/>
    </row>
    <row r="91" spans="1:6" x14ac:dyDescent="0.25">
      <c r="A91" s="4"/>
      <c r="B91" s="4"/>
      <c r="C91" s="4"/>
      <c r="D91" s="4"/>
      <c r="E91" s="22"/>
      <c r="F91" s="19"/>
    </row>
    <row r="92" spans="1:6" x14ac:dyDescent="0.25">
      <c r="A92" s="4"/>
      <c r="B92" s="4"/>
      <c r="C92" s="4"/>
      <c r="D92" s="4"/>
      <c r="E92" s="22"/>
      <c r="F92" s="19"/>
    </row>
    <row r="93" spans="1:6" x14ac:dyDescent="0.25">
      <c r="A93" s="4"/>
      <c r="B93" s="4"/>
      <c r="C93" s="4"/>
      <c r="D93" s="4"/>
      <c r="E93" s="22"/>
      <c r="F93" s="19"/>
    </row>
    <row r="94" spans="1:6" x14ac:dyDescent="0.25">
      <c r="A94" s="4"/>
      <c r="B94" s="4"/>
      <c r="C94" s="4"/>
      <c r="D94" s="4"/>
      <c r="E94" s="22"/>
      <c r="F94" s="19"/>
    </row>
    <row r="95" spans="1:6" x14ac:dyDescent="0.25">
      <c r="A95" s="4"/>
      <c r="B95" s="4"/>
      <c r="C95" s="4"/>
      <c r="D95" s="4"/>
      <c r="E95" s="22"/>
      <c r="F95" s="19"/>
    </row>
    <row r="96" spans="1:6" x14ac:dyDescent="0.25">
      <c r="A96" s="4"/>
      <c r="B96" s="4"/>
      <c r="C96" s="4"/>
      <c r="D96" s="4"/>
      <c r="E96" s="22"/>
      <c r="F96" s="19"/>
    </row>
    <row r="97" spans="1:6" x14ac:dyDescent="0.25">
      <c r="A97" s="4"/>
      <c r="B97" s="4"/>
      <c r="C97" s="4"/>
      <c r="D97" s="4"/>
      <c r="E97" s="22"/>
      <c r="F97" s="19"/>
    </row>
    <row r="98" spans="1:6" x14ac:dyDescent="0.25">
      <c r="A98" s="4"/>
      <c r="B98" s="4"/>
      <c r="C98" s="4"/>
      <c r="D98" s="4"/>
      <c r="E98" s="22"/>
      <c r="F98" s="19"/>
    </row>
    <row r="99" spans="1:6" x14ac:dyDescent="0.25">
      <c r="A99" s="4"/>
      <c r="B99" s="4"/>
      <c r="C99" s="4"/>
      <c r="D99" s="4"/>
      <c r="E99" s="22"/>
      <c r="F99" s="19"/>
    </row>
    <row r="100" spans="1:6" x14ac:dyDescent="0.25">
      <c r="A100" s="4"/>
      <c r="B100" s="4"/>
      <c r="C100" s="4"/>
      <c r="D100" s="4"/>
      <c r="E100" s="22"/>
      <c r="F100" s="19"/>
    </row>
    <row r="101" spans="1:6" x14ac:dyDescent="0.25">
      <c r="A101" s="4"/>
      <c r="B101" s="4"/>
      <c r="C101" s="4"/>
      <c r="D101" s="4"/>
      <c r="E101" s="22"/>
      <c r="F101" s="19"/>
    </row>
    <row r="102" spans="1:6" x14ac:dyDescent="0.25">
      <c r="A102" s="4"/>
      <c r="B102" s="4"/>
      <c r="C102" s="4"/>
      <c r="D102" s="4"/>
      <c r="E102" s="22"/>
      <c r="F102" s="19"/>
    </row>
    <row r="103" spans="1:6" x14ac:dyDescent="0.25">
      <c r="A103" s="4"/>
      <c r="B103" s="4"/>
      <c r="C103" s="4"/>
      <c r="D103" s="4"/>
      <c r="E103" s="22"/>
      <c r="F103" s="19"/>
    </row>
    <row r="104" spans="1:6" x14ac:dyDescent="0.25">
      <c r="A104" s="4"/>
      <c r="B104" s="4"/>
      <c r="C104" s="4"/>
      <c r="D104" s="4"/>
      <c r="E104" s="22"/>
      <c r="F104" s="19"/>
    </row>
    <row r="105" spans="1:6" x14ac:dyDescent="0.25">
      <c r="A105" s="4"/>
      <c r="B105" s="4"/>
      <c r="C105" s="4"/>
      <c r="D105" s="4"/>
      <c r="E105" s="22"/>
      <c r="F105" s="19"/>
    </row>
    <row r="106" spans="1:6" x14ac:dyDescent="0.25">
      <c r="A106" s="4"/>
      <c r="B106" s="4"/>
      <c r="C106" s="4"/>
      <c r="D106" s="4"/>
      <c r="E106" s="22"/>
      <c r="F106" s="19"/>
    </row>
    <row r="107" spans="1:6" x14ac:dyDescent="0.25">
      <c r="A107" s="4"/>
      <c r="B107" s="4"/>
      <c r="C107" s="4"/>
      <c r="D107" s="4"/>
      <c r="E107" s="22"/>
      <c r="F107" s="19"/>
    </row>
    <row r="108" spans="1:6" x14ac:dyDescent="0.25">
      <c r="A108" s="4"/>
      <c r="B108" s="4"/>
      <c r="C108" s="4"/>
      <c r="D108" s="4"/>
      <c r="E108" s="22"/>
      <c r="F108" s="19"/>
    </row>
    <row r="109" spans="1:6" x14ac:dyDescent="0.25">
      <c r="A109" s="4"/>
      <c r="B109" s="4"/>
      <c r="C109" s="4"/>
      <c r="D109" s="4"/>
      <c r="E109" s="22"/>
      <c r="F109" s="19"/>
    </row>
    <row r="110" spans="1:6" x14ac:dyDescent="0.25">
      <c r="A110" s="4"/>
      <c r="B110" s="4"/>
      <c r="C110" s="4"/>
      <c r="D110" s="4"/>
      <c r="E110" s="22"/>
      <c r="F110" s="19"/>
    </row>
    <row r="111" spans="1:6" x14ac:dyDescent="0.25">
      <c r="A111" s="4"/>
      <c r="B111" s="4"/>
      <c r="C111" s="4"/>
      <c r="D111" s="4"/>
      <c r="E111" s="22"/>
      <c r="F111" s="19"/>
    </row>
    <row r="112" spans="1:6" x14ac:dyDescent="0.25">
      <c r="A112" s="4"/>
      <c r="B112" s="4"/>
      <c r="C112" s="4"/>
      <c r="D112" s="4"/>
      <c r="E112" s="22"/>
      <c r="F112" s="19"/>
    </row>
    <row r="113" spans="1:6" x14ac:dyDescent="0.25">
      <c r="A113" s="4"/>
      <c r="B113" s="4"/>
      <c r="C113" s="4"/>
      <c r="D113" s="4"/>
      <c r="E113" s="22"/>
      <c r="F113" s="19"/>
    </row>
    <row r="114" spans="1:6" x14ac:dyDescent="0.25">
      <c r="A114" s="4"/>
      <c r="B114" s="4"/>
      <c r="C114" s="4"/>
      <c r="D114" s="4"/>
      <c r="E114" s="22"/>
      <c r="F114" s="19"/>
    </row>
    <row r="115" spans="1:6" x14ac:dyDescent="0.25">
      <c r="A115" s="4"/>
      <c r="B115" s="4"/>
      <c r="C115" s="4"/>
      <c r="D115" s="4"/>
      <c r="E115" s="22"/>
      <c r="F115" s="19"/>
    </row>
    <row r="116" spans="1:6" x14ac:dyDescent="0.25">
      <c r="A116" s="4"/>
      <c r="B116" s="4"/>
      <c r="C116" s="4"/>
      <c r="D116" s="4"/>
      <c r="E116" s="22"/>
      <c r="F116" s="19"/>
    </row>
    <row r="117" spans="1:6" x14ac:dyDescent="0.25">
      <c r="A117" s="4"/>
      <c r="B117" s="4"/>
      <c r="C117" s="4"/>
      <c r="D117" s="4"/>
      <c r="E117" s="22"/>
      <c r="F117" s="19"/>
    </row>
    <row r="118" spans="1:6" x14ac:dyDescent="0.25">
      <c r="A118" s="4"/>
      <c r="B118" s="4"/>
      <c r="C118" s="4"/>
      <c r="D118" s="4"/>
      <c r="E118" s="22"/>
      <c r="F118" s="19"/>
    </row>
    <row r="119" spans="1:6" x14ac:dyDescent="0.25">
      <c r="A119" s="4"/>
      <c r="B119" s="4"/>
      <c r="C119" s="4"/>
      <c r="D119" s="4"/>
      <c r="E119" s="22"/>
      <c r="F119" s="19"/>
    </row>
    <row r="120" spans="1:6" x14ac:dyDescent="0.25">
      <c r="A120" s="4"/>
      <c r="B120" s="4"/>
      <c r="C120" s="4"/>
      <c r="D120" s="4"/>
      <c r="E120" s="22"/>
      <c r="F120" s="19"/>
    </row>
    <row r="121" spans="1:6" x14ac:dyDescent="0.25">
      <c r="A121" s="4"/>
      <c r="B121" s="4"/>
      <c r="C121" s="4"/>
      <c r="D121" s="4"/>
      <c r="E121" s="22"/>
      <c r="F121" s="19"/>
    </row>
    <row r="122" spans="1:6" x14ac:dyDescent="0.25">
      <c r="A122" s="4"/>
      <c r="B122" s="4"/>
      <c r="C122" s="4"/>
      <c r="D122" s="4"/>
      <c r="E122" s="22"/>
      <c r="F122" s="19"/>
    </row>
    <row r="123" spans="1:6" x14ac:dyDescent="0.25">
      <c r="A123" s="4"/>
      <c r="B123" s="4"/>
      <c r="C123" s="4"/>
      <c r="D123" s="4"/>
      <c r="E123" s="22"/>
      <c r="F123" s="19"/>
    </row>
    <row r="124" spans="1:6" x14ac:dyDescent="0.25">
      <c r="A124" s="4"/>
      <c r="B124" s="4"/>
      <c r="C124" s="4"/>
      <c r="D124" s="4"/>
      <c r="E124" s="22"/>
      <c r="F124" s="19"/>
    </row>
    <row r="125" spans="1:6" x14ac:dyDescent="0.25">
      <c r="A125" s="4"/>
      <c r="B125" s="4"/>
      <c r="C125" s="4"/>
      <c r="D125" s="4"/>
      <c r="E125" s="22"/>
      <c r="F125" s="19"/>
    </row>
    <row r="126" spans="1:6" x14ac:dyDescent="0.25">
      <c r="A126" s="4"/>
      <c r="B126" s="4"/>
      <c r="C126" s="4"/>
      <c r="D126" s="4"/>
      <c r="E126" s="22"/>
      <c r="F126" s="19"/>
    </row>
    <row r="127" spans="1:6" x14ac:dyDescent="0.25">
      <c r="A127" s="4"/>
      <c r="B127" s="4"/>
      <c r="C127" s="4"/>
      <c r="D127" s="4"/>
      <c r="E127" s="22"/>
      <c r="F127" s="19"/>
    </row>
    <row r="128" spans="1:6" x14ac:dyDescent="0.25">
      <c r="A128" s="4"/>
      <c r="B128" s="4"/>
      <c r="C128" s="4"/>
      <c r="D128" s="4"/>
      <c r="E128" s="22"/>
      <c r="F128" s="19"/>
    </row>
    <row r="129" spans="1:6" x14ac:dyDescent="0.25">
      <c r="A129" s="4"/>
      <c r="B129" s="4"/>
      <c r="C129" s="4"/>
      <c r="D129" s="4"/>
      <c r="E129" s="22"/>
      <c r="F129" s="19"/>
    </row>
    <row r="130" spans="1:6" x14ac:dyDescent="0.25">
      <c r="A130" s="4"/>
      <c r="B130" s="4"/>
      <c r="C130" s="4"/>
      <c r="D130" s="4"/>
      <c r="E130" s="22"/>
      <c r="F130" s="19"/>
    </row>
    <row r="131" spans="1:6" x14ac:dyDescent="0.25">
      <c r="A131" s="4"/>
      <c r="B131" s="4"/>
      <c r="C131" s="4"/>
      <c r="D131" s="4"/>
      <c r="E131" s="22"/>
      <c r="F131" s="19"/>
    </row>
    <row r="132" spans="1:6" x14ac:dyDescent="0.25">
      <c r="A132" s="4"/>
    </row>
  </sheetData>
  <protectedRanges>
    <protectedRange password="CC03" sqref="E29:E31" name="Range1_20_2"/>
    <protectedRange password="CC03" sqref="E37:E38 E40" name="Range1_20_2_1"/>
  </protectedRanges>
  <mergeCells count="1">
    <mergeCell ref="B49:E49"/>
  </mergeCells>
  <phoneticPr fontId="0" type="noConversion"/>
  <pageMargins left="0.47" right="0" top="0.74" bottom="0.47" header="0.511811023622047" footer="0.31496062992126"/>
  <pageSetup paperSize="9" scale="99" firstPageNumber="38" orientation="portrait" cellComments="asDisplayed" horizontalDpi="4294967292" r:id="rId1"/>
  <headerFooter alignWithMargins="0"/>
  <rowBreaks count="1" manualBreakCount="1">
    <brk id="48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9"/>
  <dimension ref="A1:N66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39.5546875" style="1" customWidth="1"/>
    <col min="3" max="3" width="9.6640625" style="2" customWidth="1"/>
    <col min="4" max="5" width="12.33203125" style="2" customWidth="1"/>
    <col min="6" max="6" width="18.109375" style="3" customWidth="1"/>
    <col min="7" max="7" width="9.109375" style="4" customWidth="1"/>
    <col min="8" max="8" width="3.5546875" style="4" bestFit="1" customWidth="1"/>
    <col min="9" max="9" width="2" style="4" bestFit="1" customWidth="1"/>
    <col min="10" max="10" width="21" style="4" customWidth="1"/>
    <col min="11" max="11" width="2" style="4" bestFit="1" customWidth="1"/>
    <col min="12" max="12" width="4.44140625" style="4" bestFit="1" customWidth="1"/>
    <col min="13" max="14" width="2" style="4" bestFit="1" customWidth="1"/>
    <col min="15" max="16384" width="9.109375" style="4"/>
  </cols>
  <sheetData>
    <row r="1" spans="1:14" x14ac:dyDescent="0.25">
      <c r="A1" s="173" t="s">
        <v>110</v>
      </c>
      <c r="B1" s="174"/>
      <c r="C1" s="175"/>
      <c r="D1" s="175"/>
      <c r="E1" s="175"/>
      <c r="F1" s="177" t="s">
        <v>46</v>
      </c>
    </row>
    <row r="2" spans="1:14" ht="13.8" thickBot="1" x14ac:dyDescent="0.3">
      <c r="A2" s="727" t="s">
        <v>607</v>
      </c>
      <c r="B2" s="728"/>
      <c r="C2" s="132"/>
      <c r="D2" s="133"/>
      <c r="E2" s="133"/>
      <c r="F2" s="178"/>
    </row>
    <row r="3" spans="1:14" s="5" customFormat="1" ht="25.5" customHeight="1" x14ac:dyDescent="0.25">
      <c r="A3" s="770" t="s">
        <v>0</v>
      </c>
      <c r="B3" s="769" t="s">
        <v>1</v>
      </c>
      <c r="C3" s="769" t="s">
        <v>2</v>
      </c>
      <c r="D3" s="769" t="s">
        <v>3</v>
      </c>
      <c r="E3" s="769" t="s">
        <v>4</v>
      </c>
      <c r="F3" s="771" t="s">
        <v>5</v>
      </c>
    </row>
    <row r="4" spans="1:14" x14ac:dyDescent="0.2">
      <c r="A4" s="146"/>
      <c r="B4" s="147"/>
      <c r="C4" s="179"/>
      <c r="D4" s="179"/>
      <c r="E4" s="179"/>
      <c r="F4" s="180"/>
    </row>
    <row r="5" spans="1:14" ht="24" x14ac:dyDescent="0.2">
      <c r="A5" s="95" t="s">
        <v>20</v>
      </c>
      <c r="B5" s="358" t="s">
        <v>442</v>
      </c>
      <c r="C5" s="14"/>
      <c r="D5" s="14"/>
      <c r="E5" s="14"/>
      <c r="F5" s="124"/>
    </row>
    <row r="6" spans="1:14" x14ac:dyDescent="0.2">
      <c r="A6" s="93"/>
      <c r="B6" s="6"/>
      <c r="C6" s="14"/>
      <c r="D6" s="14"/>
      <c r="E6" s="14"/>
      <c r="F6" s="124"/>
    </row>
    <row r="7" spans="1:14" ht="25.5" customHeight="1" x14ac:dyDescent="0.2">
      <c r="A7" s="95" t="s">
        <v>235</v>
      </c>
      <c r="B7" s="9" t="s">
        <v>236</v>
      </c>
      <c r="C7" s="14"/>
      <c r="D7" s="14"/>
      <c r="E7" s="14"/>
      <c r="F7" s="287"/>
    </row>
    <row r="8" spans="1:14" x14ac:dyDescent="0.2">
      <c r="A8" s="93"/>
      <c r="B8" s="6"/>
      <c r="C8" s="14"/>
      <c r="D8" s="14"/>
      <c r="E8" s="14"/>
      <c r="F8" s="287"/>
    </row>
    <row r="9" spans="1:14" x14ac:dyDescent="0.2">
      <c r="A9" s="120"/>
      <c r="B9" s="102" t="s">
        <v>334</v>
      </c>
      <c r="C9" s="85"/>
      <c r="D9" s="85"/>
      <c r="E9" s="85"/>
      <c r="F9" s="288"/>
      <c r="G9" s="40"/>
      <c r="H9" s="40"/>
      <c r="I9" s="40"/>
      <c r="J9" s="40"/>
      <c r="K9" s="40"/>
      <c r="L9" s="40"/>
      <c r="M9" s="40"/>
      <c r="N9" s="40"/>
    </row>
    <row r="10" spans="1:14" x14ac:dyDescent="0.2">
      <c r="A10" s="120"/>
      <c r="B10" s="87"/>
      <c r="C10" s="85"/>
      <c r="D10" s="85"/>
      <c r="E10" s="85"/>
      <c r="F10" s="288"/>
      <c r="G10" s="40"/>
      <c r="H10" s="40"/>
      <c r="I10" s="40"/>
      <c r="J10" s="40"/>
      <c r="K10" s="40"/>
      <c r="L10" s="40"/>
      <c r="M10" s="40"/>
      <c r="N10" s="40"/>
    </row>
    <row r="11" spans="1:14" s="38" customFormat="1" ht="26.4" x14ac:dyDescent="0.25">
      <c r="A11" s="661"/>
      <c r="B11" s="662" t="s">
        <v>528</v>
      </c>
      <c r="C11" s="35" t="s">
        <v>18</v>
      </c>
      <c r="D11" s="446">
        <f>(3400*10*0.4)+(220*1*10)</f>
        <v>15800</v>
      </c>
      <c r="E11" s="169"/>
      <c r="F11" s="656"/>
      <c r="G11" s="663"/>
      <c r="H11" s="663"/>
      <c r="I11" s="663"/>
      <c r="J11" s="663"/>
      <c r="K11" s="663"/>
      <c r="L11" s="663"/>
      <c r="M11" s="663"/>
      <c r="N11" s="663"/>
    </row>
    <row r="12" spans="1:14" x14ac:dyDescent="0.2">
      <c r="A12" s="120"/>
      <c r="B12" s="495"/>
      <c r="C12" s="35"/>
      <c r="D12" s="446"/>
      <c r="E12" s="169"/>
      <c r="F12" s="656"/>
      <c r="G12" s="40"/>
      <c r="H12" s="40"/>
      <c r="I12" s="40"/>
      <c r="J12" s="40"/>
      <c r="K12" s="40"/>
      <c r="L12" s="40"/>
      <c r="M12" s="40"/>
      <c r="N12" s="40"/>
    </row>
    <row r="13" spans="1:14" ht="23.4" x14ac:dyDescent="0.2">
      <c r="A13" s="120"/>
      <c r="B13" s="6" t="s">
        <v>580</v>
      </c>
      <c r="C13" s="14"/>
      <c r="D13" s="14"/>
      <c r="E13" s="63"/>
      <c r="F13" s="656"/>
      <c r="G13" s="40"/>
      <c r="H13" s="40"/>
      <c r="I13" s="40"/>
      <c r="J13" s="40"/>
      <c r="K13" s="40"/>
      <c r="L13" s="40"/>
      <c r="M13" s="40"/>
      <c r="N13" s="40"/>
    </row>
    <row r="14" spans="1:14" x14ac:dyDescent="0.2">
      <c r="A14" s="120"/>
      <c r="B14" s="6"/>
      <c r="C14" s="14"/>
      <c r="D14" s="14"/>
      <c r="E14" s="63"/>
      <c r="F14" s="656"/>
      <c r="G14" s="40"/>
      <c r="H14" s="40"/>
      <c r="I14" s="40"/>
      <c r="J14" s="40"/>
      <c r="K14" s="40"/>
      <c r="L14" s="40"/>
      <c r="M14" s="40"/>
      <c r="N14" s="40"/>
    </row>
    <row r="15" spans="1:14" s="38" customFormat="1" ht="22.8" x14ac:dyDescent="0.25">
      <c r="A15" s="661"/>
      <c r="B15" s="34" t="s">
        <v>561</v>
      </c>
      <c r="C15" s="35" t="s">
        <v>18</v>
      </c>
      <c r="D15" s="446">
        <f>3400*10*0.2</f>
        <v>6800</v>
      </c>
      <c r="E15" s="169"/>
      <c r="F15" s="656"/>
      <c r="G15" s="663"/>
      <c r="H15" s="663"/>
      <c r="I15" s="663"/>
      <c r="J15" s="663"/>
      <c r="K15" s="663"/>
      <c r="L15" s="663"/>
      <c r="M15" s="663"/>
      <c r="N15" s="663"/>
    </row>
    <row r="16" spans="1:14" x14ac:dyDescent="0.2">
      <c r="A16" s="120"/>
      <c r="B16" s="495"/>
      <c r="C16" s="35"/>
      <c r="D16" s="446"/>
      <c r="E16" s="169"/>
      <c r="F16" s="289"/>
      <c r="G16" s="40"/>
      <c r="H16" s="40"/>
      <c r="I16" s="40"/>
      <c r="J16" s="40"/>
      <c r="K16" s="40"/>
      <c r="L16" s="40"/>
      <c r="M16" s="40"/>
      <c r="N16" s="40"/>
    </row>
    <row r="17" spans="1:14" x14ac:dyDescent="0.2">
      <c r="A17" s="120"/>
      <c r="B17" s="87"/>
      <c r="C17" s="85"/>
      <c r="D17" s="35"/>
      <c r="E17" s="85"/>
      <c r="F17" s="288"/>
      <c r="G17" s="40"/>
      <c r="H17" s="40"/>
      <c r="I17" s="40"/>
      <c r="J17" s="40"/>
      <c r="K17" s="40"/>
      <c r="L17" s="40"/>
      <c r="M17" s="40"/>
      <c r="N17" s="40"/>
    </row>
    <row r="18" spans="1:14" x14ac:dyDescent="0.2">
      <c r="A18" s="120"/>
      <c r="B18" s="382" t="s">
        <v>443</v>
      </c>
      <c r="C18" s="35"/>
      <c r="D18" s="35"/>
      <c r="E18" s="169"/>
      <c r="F18" s="289"/>
      <c r="G18" s="40"/>
      <c r="H18" s="40"/>
      <c r="I18" s="40"/>
      <c r="J18" s="40"/>
      <c r="K18" s="40"/>
      <c r="L18" s="40"/>
      <c r="M18" s="40"/>
      <c r="N18" s="40"/>
    </row>
    <row r="19" spans="1:14" x14ac:dyDescent="0.2">
      <c r="A19" s="120"/>
      <c r="B19" s="382"/>
      <c r="C19" s="35"/>
      <c r="D19" s="35"/>
      <c r="E19" s="169"/>
      <c r="F19" s="289"/>
      <c r="G19" s="40"/>
      <c r="H19" s="40"/>
      <c r="I19" s="40"/>
      <c r="J19" s="40"/>
      <c r="K19" s="40"/>
      <c r="L19" s="40"/>
      <c r="M19" s="40"/>
      <c r="N19" s="40"/>
    </row>
    <row r="20" spans="1:14" s="38" customFormat="1" ht="26.4" x14ac:dyDescent="0.25">
      <c r="A20" s="661"/>
      <c r="B20" s="666" t="s">
        <v>529</v>
      </c>
      <c r="C20" s="35" t="s">
        <v>18</v>
      </c>
      <c r="D20" s="446">
        <f>3400*1*2*0.3</f>
        <v>2040</v>
      </c>
      <c r="E20" s="169"/>
      <c r="F20" s="656"/>
      <c r="G20" s="663"/>
      <c r="H20" s="663"/>
      <c r="I20" s="663"/>
      <c r="J20" s="663"/>
      <c r="K20" s="663"/>
      <c r="L20" s="663"/>
      <c r="M20" s="663"/>
      <c r="N20" s="663"/>
    </row>
    <row r="21" spans="1:14" x14ac:dyDescent="0.2">
      <c r="A21" s="120"/>
      <c r="B21" s="87"/>
      <c r="C21" s="168"/>
      <c r="D21" s="168"/>
      <c r="E21" s="168"/>
      <c r="F21" s="289"/>
      <c r="G21" s="40"/>
      <c r="H21" s="40"/>
      <c r="I21" s="40"/>
      <c r="J21" s="40"/>
      <c r="K21" s="40"/>
      <c r="L21" s="40"/>
      <c r="M21" s="40"/>
      <c r="N21" s="40"/>
    </row>
    <row r="22" spans="1:14" ht="35.25" customHeight="1" x14ac:dyDescent="0.2">
      <c r="A22" s="95" t="s">
        <v>527</v>
      </c>
      <c r="B22" s="9" t="s">
        <v>530</v>
      </c>
      <c r="C22" s="35"/>
      <c r="D22" s="35"/>
      <c r="E22" s="169"/>
      <c r="F22" s="289"/>
      <c r="G22" s="40"/>
      <c r="H22" s="40"/>
      <c r="I22" s="40"/>
      <c r="J22" s="40"/>
      <c r="K22" s="40"/>
      <c r="L22" s="40"/>
      <c r="M22" s="40"/>
      <c r="N22" s="40"/>
    </row>
    <row r="23" spans="1:14" ht="11.25" customHeight="1" x14ac:dyDescent="0.2">
      <c r="A23" s="149"/>
      <c r="B23" s="9"/>
      <c r="C23" s="35"/>
      <c r="D23" s="35"/>
      <c r="E23" s="169"/>
      <c r="F23" s="289"/>
      <c r="G23" s="40"/>
      <c r="H23" s="40"/>
      <c r="I23" s="40"/>
      <c r="J23" s="40"/>
      <c r="K23" s="40"/>
      <c r="L23" s="40"/>
      <c r="M23" s="40"/>
      <c r="N23" s="40"/>
    </row>
    <row r="24" spans="1:14" ht="11.25" customHeight="1" x14ac:dyDescent="0.2">
      <c r="A24" s="149"/>
      <c r="B24" s="6" t="s">
        <v>545</v>
      </c>
      <c r="C24" s="14"/>
      <c r="D24" s="14"/>
      <c r="E24" s="63"/>
      <c r="F24" s="104"/>
      <c r="G24" s="40"/>
      <c r="H24" s="40"/>
      <c r="I24" s="40"/>
      <c r="J24" s="40"/>
      <c r="K24" s="40"/>
      <c r="L24" s="40"/>
      <c r="M24" s="40"/>
      <c r="N24" s="40"/>
    </row>
    <row r="25" spans="1:14" ht="11.25" customHeight="1" x14ac:dyDescent="0.2">
      <c r="A25" s="149"/>
      <c r="B25" s="6"/>
      <c r="C25" s="14"/>
      <c r="D25" s="14"/>
      <c r="E25" s="63"/>
      <c r="F25" s="104"/>
      <c r="G25" s="40"/>
      <c r="H25" s="40"/>
      <c r="I25" s="40"/>
      <c r="J25" s="40"/>
      <c r="K25" s="40"/>
      <c r="L25" s="40"/>
      <c r="M25" s="40"/>
      <c r="N25" s="40"/>
    </row>
    <row r="26" spans="1:14" ht="22.8" x14ac:dyDescent="0.2">
      <c r="A26" s="93"/>
      <c r="B26" s="6" t="s">
        <v>561</v>
      </c>
      <c r="C26" s="14" t="s">
        <v>18</v>
      </c>
      <c r="D26" s="352">
        <f>6700*10*0.15</f>
        <v>10050</v>
      </c>
      <c r="E26" s="63"/>
      <c r="F26" s="425" t="s">
        <v>81</v>
      </c>
      <c r="J26" s="550">
        <f>+Sum!D131</f>
        <v>0</v>
      </c>
    </row>
    <row r="27" spans="1:14" x14ac:dyDescent="0.25">
      <c r="A27" s="93"/>
      <c r="B27" s="6"/>
      <c r="C27" s="14"/>
      <c r="D27" s="14"/>
      <c r="E27" s="63"/>
      <c r="F27" s="497"/>
    </row>
    <row r="28" spans="1:14" x14ac:dyDescent="0.25">
      <c r="A28" s="93"/>
      <c r="B28" s="6"/>
      <c r="C28" s="14"/>
      <c r="D28" s="14"/>
      <c r="E28" s="63"/>
      <c r="F28" s="497"/>
    </row>
    <row r="29" spans="1:14" ht="23.4" x14ac:dyDescent="0.2">
      <c r="A29" s="93"/>
      <c r="B29" s="6" t="s">
        <v>546</v>
      </c>
      <c r="C29" s="14" t="s">
        <v>18</v>
      </c>
      <c r="D29" s="35">
        <f>6000*9*0.15</f>
        <v>8100</v>
      </c>
      <c r="E29" s="63"/>
      <c r="F29" s="425" t="s">
        <v>81</v>
      </c>
    </row>
    <row r="30" spans="1:14" x14ac:dyDescent="0.25">
      <c r="A30" s="93"/>
      <c r="B30" s="6"/>
      <c r="C30" s="35"/>
      <c r="D30" s="35"/>
      <c r="E30" s="169"/>
      <c r="F30" s="289"/>
    </row>
    <row r="31" spans="1:14" ht="22.8" x14ac:dyDescent="0.2">
      <c r="A31" s="93"/>
      <c r="B31" s="6" t="s">
        <v>599</v>
      </c>
      <c r="C31" s="14" t="s">
        <v>18</v>
      </c>
      <c r="D31" s="352">
        <f>6700*7.4*0.15</f>
        <v>7437</v>
      </c>
      <c r="E31" s="63"/>
      <c r="F31" s="425" t="s">
        <v>81</v>
      </c>
    </row>
    <row r="32" spans="1:14" x14ac:dyDescent="0.2">
      <c r="A32" s="93"/>
      <c r="B32" s="6"/>
      <c r="C32" s="14"/>
      <c r="D32" s="14"/>
      <c r="E32" s="63"/>
      <c r="F32" s="104"/>
    </row>
    <row r="33" spans="1:6" x14ac:dyDescent="0.2">
      <c r="A33" s="93"/>
      <c r="B33" s="6"/>
      <c r="C33" s="14"/>
      <c r="D33" s="14"/>
      <c r="E33" s="63"/>
      <c r="F33" s="104"/>
    </row>
    <row r="34" spans="1:6" x14ac:dyDescent="0.2">
      <c r="A34" s="93"/>
      <c r="B34" s="6"/>
      <c r="C34" s="14"/>
      <c r="D34" s="14"/>
      <c r="E34" s="63"/>
      <c r="F34" s="104"/>
    </row>
    <row r="35" spans="1:6" x14ac:dyDescent="0.2">
      <c r="A35" s="93"/>
      <c r="B35" s="6"/>
      <c r="C35" s="14"/>
      <c r="D35" s="14"/>
      <c r="E35" s="63"/>
      <c r="F35" s="104"/>
    </row>
    <row r="36" spans="1:6" x14ac:dyDescent="0.2">
      <c r="A36" s="93"/>
      <c r="B36" s="6"/>
      <c r="C36" s="14"/>
      <c r="D36" s="14"/>
      <c r="E36" s="63"/>
      <c r="F36" s="104"/>
    </row>
    <row r="37" spans="1:6" x14ac:dyDescent="0.2">
      <c r="A37" s="93"/>
      <c r="B37" s="6"/>
      <c r="C37" s="14"/>
      <c r="D37" s="14"/>
      <c r="E37" s="63"/>
      <c r="F37" s="104"/>
    </row>
    <row r="38" spans="1:6" x14ac:dyDescent="0.2">
      <c r="A38" s="93"/>
      <c r="B38" s="6"/>
      <c r="C38" s="14"/>
      <c r="D38" s="14"/>
      <c r="E38" s="63"/>
      <c r="F38" s="104"/>
    </row>
    <row r="39" spans="1:6" x14ac:dyDescent="0.2">
      <c r="A39" s="93"/>
      <c r="B39" s="6"/>
      <c r="C39" s="14"/>
      <c r="D39" s="14"/>
      <c r="E39" s="63"/>
      <c r="F39" s="104"/>
    </row>
    <row r="40" spans="1:6" x14ac:dyDescent="0.2">
      <c r="A40" s="93"/>
      <c r="B40" s="6"/>
      <c r="C40" s="14"/>
      <c r="D40" s="14"/>
      <c r="E40" s="63"/>
      <c r="F40" s="104"/>
    </row>
    <row r="41" spans="1:6" x14ac:dyDescent="0.2">
      <c r="A41" s="93"/>
      <c r="B41" s="6"/>
      <c r="C41" s="14"/>
      <c r="D41" s="14"/>
      <c r="E41" s="63"/>
      <c r="F41" s="104"/>
    </row>
    <row r="42" spans="1:6" x14ac:dyDescent="0.2">
      <c r="A42" s="93"/>
      <c r="B42" s="6"/>
      <c r="C42" s="14"/>
      <c r="D42" s="14"/>
      <c r="E42" s="63"/>
      <c r="F42" s="104"/>
    </row>
    <row r="43" spans="1:6" ht="9.75" customHeight="1" x14ac:dyDescent="0.2">
      <c r="A43" s="93"/>
      <c r="B43" s="6"/>
      <c r="C43" s="14"/>
      <c r="D43" s="14"/>
      <c r="E43" s="63"/>
      <c r="F43" s="104"/>
    </row>
    <row r="44" spans="1:6" x14ac:dyDescent="0.2">
      <c r="A44" s="93"/>
      <c r="B44" s="6"/>
      <c r="C44" s="14"/>
      <c r="D44" s="14"/>
      <c r="E44" s="63"/>
      <c r="F44" s="104"/>
    </row>
    <row r="45" spans="1:6" x14ac:dyDescent="0.2">
      <c r="A45" s="181"/>
      <c r="B45" s="182"/>
      <c r="C45" s="183"/>
      <c r="D45" s="183"/>
      <c r="E45" s="664"/>
      <c r="F45" s="184"/>
    </row>
    <row r="46" spans="1:6" ht="25.5" customHeight="1" thickBot="1" x14ac:dyDescent="0.3">
      <c r="A46" s="97"/>
      <c r="B46" s="371" t="s">
        <v>54</v>
      </c>
      <c r="C46" s="371"/>
      <c r="D46" s="372"/>
      <c r="E46" s="665"/>
      <c r="F46" s="370"/>
    </row>
    <row r="66" spans="6:6" x14ac:dyDescent="0.25">
      <c r="F66" s="19"/>
    </row>
  </sheetData>
  <phoneticPr fontId="0" type="noConversion"/>
  <pageMargins left="0.52" right="0" top="0.73" bottom="0.51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0"/>
  <dimension ref="A1:W58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109375" style="11" customWidth="1"/>
    <col min="2" max="2" width="42.109375" style="1" customWidth="1"/>
    <col min="3" max="3" width="8.88671875" style="2" customWidth="1"/>
    <col min="4" max="4" width="12.109375" style="2" customWidth="1"/>
    <col min="5" max="5" width="12.88671875" style="4" customWidth="1"/>
    <col min="6" max="6" width="17.109375" style="3" customWidth="1"/>
    <col min="7" max="7" width="6" style="4" bestFit="1" customWidth="1"/>
    <col min="8" max="8" width="2.5546875" style="4" bestFit="1" customWidth="1"/>
    <col min="9" max="9" width="1.6640625" style="4" bestFit="1" customWidth="1"/>
    <col min="10" max="10" width="8.33203125" style="4" customWidth="1"/>
    <col min="11" max="11" width="1.6640625" style="4" bestFit="1" customWidth="1"/>
    <col min="12" max="12" width="5" style="4" bestFit="1" customWidth="1"/>
    <col min="13" max="13" width="1.6640625" style="4" bestFit="1" customWidth="1"/>
    <col min="14" max="14" width="5" style="4" bestFit="1" customWidth="1"/>
    <col min="15" max="15" width="2.109375" style="4" bestFit="1" customWidth="1"/>
    <col min="16" max="16" width="6" style="4" bestFit="1" customWidth="1"/>
    <col min="17" max="17" width="10" style="4" customWidth="1"/>
    <col min="18" max="18" width="5" style="4" bestFit="1" customWidth="1"/>
    <col min="19" max="20" width="2" style="4" bestFit="1" customWidth="1"/>
    <col min="21" max="21" width="1.5546875" style="4" bestFit="1" customWidth="1"/>
    <col min="22" max="22" width="6" style="4" bestFit="1" customWidth="1"/>
    <col min="23" max="23" width="2.109375" style="4" bestFit="1" customWidth="1"/>
    <col min="24" max="16384" width="9.109375" style="4"/>
  </cols>
  <sheetData>
    <row r="1" spans="1:23" x14ac:dyDescent="0.25">
      <c r="A1" s="807" t="s">
        <v>110</v>
      </c>
      <c r="B1" s="808"/>
      <c r="C1" s="809"/>
      <c r="D1" s="809"/>
      <c r="E1" s="810"/>
      <c r="F1" s="811" t="s">
        <v>47</v>
      </c>
    </row>
    <row r="2" spans="1:23" ht="13.8" thickBot="1" x14ac:dyDescent="0.3">
      <c r="A2" s="727" t="s">
        <v>607</v>
      </c>
      <c r="B2" s="728"/>
      <c r="C2" s="132"/>
      <c r="D2" s="133"/>
      <c r="E2" s="134"/>
      <c r="F2" s="178"/>
    </row>
    <row r="3" spans="1:23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23" x14ac:dyDescent="0.25">
      <c r="A4" s="93"/>
      <c r="B4" s="6"/>
      <c r="C4" s="7"/>
      <c r="D4" s="7"/>
      <c r="E4" s="8"/>
      <c r="F4" s="121"/>
    </row>
    <row r="5" spans="1:23" x14ac:dyDescent="0.25">
      <c r="A5" s="95" t="s">
        <v>21</v>
      </c>
      <c r="B5" s="358" t="s">
        <v>444</v>
      </c>
      <c r="C5" s="7"/>
      <c r="D5" s="7"/>
      <c r="E5" s="8"/>
      <c r="F5" s="121"/>
    </row>
    <row r="6" spans="1:23" x14ac:dyDescent="0.25">
      <c r="A6" s="93"/>
      <c r="B6" s="6"/>
      <c r="C6" s="7"/>
      <c r="D6" s="7"/>
      <c r="E6" s="8"/>
      <c r="F6" s="121"/>
    </row>
    <row r="7" spans="1:23" ht="24" x14ac:dyDescent="0.25">
      <c r="A7" s="95" t="s">
        <v>187</v>
      </c>
      <c r="B7" s="9" t="s">
        <v>22</v>
      </c>
      <c r="C7" s="7"/>
      <c r="D7" s="7"/>
      <c r="E7" s="8"/>
      <c r="F7" s="121"/>
      <c r="G7" s="10"/>
    </row>
    <row r="8" spans="1:23" x14ac:dyDescent="0.25">
      <c r="A8" s="93"/>
      <c r="B8" s="6"/>
      <c r="C8" s="7"/>
      <c r="D8" s="7"/>
      <c r="E8" s="8"/>
      <c r="F8" s="121"/>
      <c r="G8" s="10"/>
    </row>
    <row r="9" spans="1:23" x14ac:dyDescent="0.25">
      <c r="A9" s="93"/>
      <c r="B9" s="6" t="s">
        <v>383</v>
      </c>
      <c r="C9" s="7" t="s">
        <v>18</v>
      </c>
      <c r="D9" s="352">
        <f>3400*8*0.2</f>
        <v>5440</v>
      </c>
      <c r="E9" s="63"/>
      <c r="F9" s="497"/>
      <c r="G9" s="10"/>
    </row>
    <row r="10" spans="1:23" x14ac:dyDescent="0.2">
      <c r="A10" s="93"/>
      <c r="B10" s="6"/>
      <c r="C10" s="7"/>
      <c r="D10" s="14"/>
      <c r="E10" s="7"/>
      <c r="F10" s="290"/>
      <c r="G10" s="10"/>
    </row>
    <row r="11" spans="1:23" x14ac:dyDescent="0.25">
      <c r="A11" s="95" t="s">
        <v>190</v>
      </c>
      <c r="B11" s="9" t="s">
        <v>23</v>
      </c>
      <c r="C11" s="7"/>
      <c r="D11" s="7"/>
      <c r="E11" s="88"/>
      <c r="F11" s="291"/>
      <c r="U11" s="41"/>
      <c r="W11" s="41"/>
    </row>
    <row r="12" spans="1:23" x14ac:dyDescent="0.25">
      <c r="A12" s="93"/>
      <c r="B12" s="6"/>
      <c r="C12" s="7"/>
      <c r="D12" s="7"/>
      <c r="E12" s="88"/>
      <c r="F12" s="291"/>
      <c r="Q12" s="443">
        <f>1900*3*8000*7*0.3/100000</f>
        <v>957.6</v>
      </c>
    </row>
    <row r="13" spans="1:23" x14ac:dyDescent="0.25">
      <c r="A13" s="93"/>
      <c r="B13" s="382" t="s">
        <v>445</v>
      </c>
      <c r="C13" s="7" t="s">
        <v>24</v>
      </c>
      <c r="D13" s="416">
        <f>(3400*8*0.2*3*2020)/100000</f>
        <v>329.66399999999999</v>
      </c>
      <c r="E13" s="63"/>
      <c r="F13" s="497"/>
      <c r="G13" s="86"/>
      <c r="M13" s="41"/>
      <c r="O13" s="41"/>
    </row>
    <row r="14" spans="1:23" x14ac:dyDescent="0.2">
      <c r="A14" s="120"/>
      <c r="B14" s="87"/>
      <c r="C14" s="85"/>
      <c r="D14" s="7"/>
      <c r="E14" s="85"/>
      <c r="F14" s="190"/>
    </row>
    <row r="15" spans="1:23" x14ac:dyDescent="0.25">
      <c r="A15" s="367" t="s">
        <v>245</v>
      </c>
      <c r="B15" s="368" t="s">
        <v>246</v>
      </c>
      <c r="C15" s="103" t="s">
        <v>152</v>
      </c>
      <c r="D15" s="7">
        <v>500</v>
      </c>
      <c r="E15" s="63"/>
      <c r="F15" s="497"/>
    </row>
    <row r="16" spans="1:23" x14ac:dyDescent="0.25">
      <c r="A16" s="93"/>
      <c r="B16" s="6"/>
      <c r="C16" s="7"/>
      <c r="D16" s="7"/>
      <c r="E16" s="88"/>
      <c r="F16" s="291"/>
    </row>
    <row r="17" spans="1:6" ht="12.75" customHeight="1" x14ac:dyDescent="0.2">
      <c r="A17" s="95" t="s">
        <v>247</v>
      </c>
      <c r="B17" s="9" t="s">
        <v>248</v>
      </c>
      <c r="C17" s="7" t="s">
        <v>185</v>
      </c>
      <c r="D17" s="7"/>
      <c r="E17" s="63"/>
      <c r="F17" s="190" t="s">
        <v>81</v>
      </c>
    </row>
    <row r="18" spans="1:6" ht="12.75" customHeight="1" x14ac:dyDescent="0.2">
      <c r="A18" s="95"/>
      <c r="B18" s="9"/>
      <c r="C18" s="7"/>
      <c r="D18" s="7"/>
      <c r="E18" s="63"/>
      <c r="F18" s="190"/>
    </row>
    <row r="19" spans="1:6" ht="12.75" customHeight="1" x14ac:dyDescent="0.2">
      <c r="A19" s="95"/>
      <c r="B19" s="9"/>
      <c r="C19" s="7"/>
      <c r="D19" s="7"/>
      <c r="E19" s="63"/>
      <c r="F19" s="190"/>
    </row>
    <row r="20" spans="1:6" ht="12.75" customHeight="1" x14ac:dyDescent="0.2">
      <c r="A20" s="95"/>
      <c r="B20" s="9"/>
      <c r="C20" s="7"/>
      <c r="D20" s="7"/>
      <c r="E20" s="63"/>
      <c r="F20" s="190"/>
    </row>
    <row r="21" spans="1:6" ht="12.75" customHeight="1" x14ac:dyDescent="0.2">
      <c r="A21" s="95"/>
      <c r="B21" s="9"/>
      <c r="C21" s="7"/>
      <c r="D21" s="7"/>
      <c r="E21" s="63"/>
      <c r="F21" s="190"/>
    </row>
    <row r="22" spans="1:6" ht="12.75" customHeight="1" x14ac:dyDescent="0.2">
      <c r="A22" s="95"/>
      <c r="B22" s="9"/>
      <c r="C22" s="7"/>
      <c r="D22" s="7"/>
      <c r="E22" s="63"/>
      <c r="F22" s="190"/>
    </row>
    <row r="23" spans="1:6" ht="12.75" customHeight="1" x14ac:dyDescent="0.2">
      <c r="A23" s="95"/>
      <c r="B23" s="9"/>
      <c r="C23" s="7"/>
      <c r="D23" s="7"/>
      <c r="E23" s="63"/>
      <c r="F23" s="190"/>
    </row>
    <row r="24" spans="1:6" ht="12.75" customHeight="1" x14ac:dyDescent="0.2">
      <c r="A24" s="95"/>
      <c r="B24" s="9"/>
      <c r="C24" s="7"/>
      <c r="D24" s="7"/>
      <c r="E24" s="63"/>
      <c r="F24" s="190"/>
    </row>
    <row r="25" spans="1:6" ht="12.75" customHeight="1" x14ac:dyDescent="0.2">
      <c r="A25" s="95"/>
      <c r="B25" s="9"/>
      <c r="C25" s="7"/>
      <c r="D25" s="7"/>
      <c r="E25" s="63"/>
      <c r="F25" s="190"/>
    </row>
    <row r="26" spans="1:6" ht="12.75" customHeight="1" x14ac:dyDescent="0.2">
      <c r="A26" s="95"/>
      <c r="B26" s="9"/>
      <c r="C26" s="7"/>
      <c r="D26" s="7"/>
      <c r="E26" s="63"/>
      <c r="F26" s="190"/>
    </row>
    <row r="27" spans="1:6" ht="12.75" customHeight="1" x14ac:dyDescent="0.2">
      <c r="A27" s="95"/>
      <c r="B27" s="9"/>
      <c r="C27" s="7"/>
      <c r="D27" s="7"/>
      <c r="E27" s="63"/>
      <c r="F27" s="190"/>
    </row>
    <row r="28" spans="1:6" ht="12.75" customHeight="1" x14ac:dyDescent="0.2">
      <c r="A28" s="95"/>
      <c r="B28" s="9"/>
      <c r="C28" s="7"/>
      <c r="D28" s="7"/>
      <c r="E28" s="63"/>
      <c r="F28" s="190"/>
    </row>
    <row r="29" spans="1:6" ht="12.75" customHeight="1" x14ac:dyDescent="0.2">
      <c r="A29" s="95"/>
      <c r="B29" s="9"/>
      <c r="C29" s="7"/>
      <c r="D29" s="7"/>
      <c r="E29" s="63"/>
      <c r="F29" s="190"/>
    </row>
    <row r="30" spans="1:6" ht="12.75" customHeight="1" x14ac:dyDescent="0.2">
      <c r="A30" s="95"/>
      <c r="B30" s="9"/>
      <c r="C30" s="7"/>
      <c r="D30" s="7"/>
      <c r="E30" s="63"/>
      <c r="F30" s="190"/>
    </row>
    <row r="31" spans="1:6" ht="12.75" customHeight="1" x14ac:dyDescent="0.2">
      <c r="A31" s="95"/>
      <c r="B31" s="9"/>
      <c r="C31" s="7"/>
      <c r="D31" s="7"/>
      <c r="E31" s="63"/>
      <c r="F31" s="190"/>
    </row>
    <row r="32" spans="1:6" ht="12.75" customHeight="1" x14ac:dyDescent="0.2">
      <c r="A32" s="95"/>
      <c r="B32" s="9"/>
      <c r="C32" s="7"/>
      <c r="D32" s="7"/>
      <c r="E32" s="63"/>
      <c r="F32" s="190"/>
    </row>
    <row r="33" spans="1:6" ht="12.75" customHeight="1" x14ac:dyDescent="0.2">
      <c r="A33" s="95"/>
      <c r="B33" s="9"/>
      <c r="C33" s="7"/>
      <c r="D33" s="7"/>
      <c r="E33" s="63"/>
      <c r="F33" s="190"/>
    </row>
    <row r="34" spans="1:6" ht="12.75" customHeight="1" x14ac:dyDescent="0.2">
      <c r="A34" s="95"/>
      <c r="B34" s="9"/>
      <c r="C34" s="7"/>
      <c r="D34" s="7"/>
      <c r="E34" s="63"/>
      <c r="F34" s="190"/>
    </row>
    <row r="35" spans="1:6" ht="12.75" customHeight="1" x14ac:dyDescent="0.2">
      <c r="A35" s="95"/>
      <c r="B35" s="9"/>
      <c r="C35" s="7"/>
      <c r="D35" s="7"/>
      <c r="E35" s="63"/>
      <c r="F35" s="190"/>
    </row>
    <row r="36" spans="1:6" ht="12.75" customHeight="1" x14ac:dyDescent="0.2">
      <c r="A36" s="95"/>
      <c r="B36" s="9"/>
      <c r="C36" s="7"/>
      <c r="D36" s="7"/>
      <c r="E36" s="63"/>
      <c r="F36" s="190"/>
    </row>
    <row r="37" spans="1:6" ht="12.75" customHeight="1" x14ac:dyDescent="0.2">
      <c r="A37" s="95"/>
      <c r="B37" s="9"/>
      <c r="C37" s="7"/>
      <c r="D37" s="7"/>
      <c r="E37" s="63"/>
      <c r="F37" s="190"/>
    </row>
    <row r="38" spans="1:6" ht="12.75" customHeight="1" x14ac:dyDescent="0.2">
      <c r="A38" s="95"/>
      <c r="B38" s="9"/>
      <c r="C38" s="7"/>
      <c r="D38" s="7"/>
      <c r="E38" s="63"/>
      <c r="F38" s="190"/>
    </row>
    <row r="39" spans="1:6" ht="12.75" customHeight="1" x14ac:dyDescent="0.2">
      <c r="A39" s="95"/>
      <c r="B39" s="9"/>
      <c r="C39" s="7"/>
      <c r="D39" s="7"/>
      <c r="E39" s="63"/>
      <c r="F39" s="190"/>
    </row>
    <row r="40" spans="1:6" ht="12.75" customHeight="1" x14ac:dyDescent="0.2">
      <c r="A40" s="95"/>
      <c r="B40" s="9"/>
      <c r="C40" s="7"/>
      <c r="D40" s="7"/>
      <c r="E40" s="63"/>
      <c r="F40" s="190"/>
    </row>
    <row r="41" spans="1:6" ht="12.75" customHeight="1" x14ac:dyDescent="0.2">
      <c r="A41" s="95"/>
      <c r="B41" s="9"/>
      <c r="C41" s="7"/>
      <c r="D41" s="7"/>
      <c r="E41" s="63"/>
      <c r="F41" s="190"/>
    </row>
    <row r="42" spans="1:6" ht="12.75" customHeight="1" x14ac:dyDescent="0.2">
      <c r="A42" s="95"/>
      <c r="B42" s="9"/>
      <c r="C42" s="7"/>
      <c r="D42" s="7"/>
      <c r="E42" s="63"/>
      <c r="F42" s="190"/>
    </row>
    <row r="43" spans="1:6" ht="12.75" customHeight="1" x14ac:dyDescent="0.2">
      <c r="A43" s="95"/>
      <c r="B43" s="9"/>
      <c r="C43" s="7"/>
      <c r="D43" s="7"/>
      <c r="E43" s="63"/>
      <c r="F43" s="190"/>
    </row>
    <row r="44" spans="1:6" ht="12.75" customHeight="1" x14ac:dyDescent="0.2">
      <c r="A44" s="95"/>
      <c r="B44" s="9"/>
      <c r="C44" s="7"/>
      <c r="D44" s="7"/>
      <c r="E44" s="63"/>
      <c r="F44" s="190"/>
    </row>
    <row r="45" spans="1:6" ht="12.75" customHeight="1" x14ac:dyDescent="0.2">
      <c r="A45" s="95"/>
      <c r="B45" s="9"/>
      <c r="C45" s="7"/>
      <c r="D45" s="7"/>
      <c r="E45" s="63"/>
      <c r="F45" s="190"/>
    </row>
    <row r="46" spans="1:6" ht="12.75" customHeight="1" x14ac:dyDescent="0.2">
      <c r="A46" s="95"/>
      <c r="B46" s="9"/>
      <c r="C46" s="7"/>
      <c r="D46" s="7"/>
      <c r="E46" s="63"/>
      <c r="F46" s="190"/>
    </row>
    <row r="47" spans="1:6" ht="12.75" customHeight="1" x14ac:dyDescent="0.2">
      <c r="A47" s="95"/>
      <c r="B47" s="9"/>
      <c r="C47" s="7"/>
      <c r="D47" s="7"/>
      <c r="E47" s="63"/>
      <c r="F47" s="190"/>
    </row>
    <row r="48" spans="1:6" ht="12.75" customHeight="1" x14ac:dyDescent="0.2">
      <c r="A48" s="95"/>
      <c r="B48" s="9"/>
      <c r="C48" s="7"/>
      <c r="D48" s="7"/>
      <c r="E48" s="63"/>
      <c r="F48" s="190"/>
    </row>
    <row r="49" spans="1:6" ht="12.75" customHeight="1" x14ac:dyDescent="0.2">
      <c r="A49" s="95"/>
      <c r="B49" s="9"/>
      <c r="C49" s="7"/>
      <c r="D49" s="7"/>
      <c r="E49" s="63"/>
      <c r="F49" s="190"/>
    </row>
    <row r="50" spans="1:6" ht="12.75" customHeight="1" x14ac:dyDescent="0.2">
      <c r="A50" s="95"/>
      <c r="B50" s="9"/>
      <c r="C50" s="7"/>
      <c r="D50" s="7"/>
      <c r="E50" s="63"/>
      <c r="F50" s="190"/>
    </row>
    <row r="51" spans="1:6" ht="12.75" customHeight="1" x14ac:dyDescent="0.2">
      <c r="A51" s="95"/>
      <c r="B51" s="9"/>
      <c r="C51" s="7"/>
      <c r="D51" s="7"/>
      <c r="E51" s="63"/>
      <c r="F51" s="190"/>
    </row>
    <row r="52" spans="1:6" ht="12.75" customHeight="1" x14ac:dyDescent="0.2">
      <c r="A52" s="95"/>
      <c r="B52" s="9"/>
      <c r="C52" s="7"/>
      <c r="D52" s="7"/>
      <c r="E52" s="63"/>
      <c r="F52" s="190"/>
    </row>
    <row r="53" spans="1:6" ht="12.75" customHeight="1" x14ac:dyDescent="0.2">
      <c r="A53" s="95"/>
      <c r="B53" s="9"/>
      <c r="C53" s="7"/>
      <c r="D53" s="7"/>
      <c r="E53" s="63"/>
      <c r="F53" s="190"/>
    </row>
    <row r="54" spans="1:6" ht="12.75" customHeight="1" x14ac:dyDescent="0.2">
      <c r="A54" s="95"/>
      <c r="B54" s="9"/>
      <c r="C54" s="7"/>
      <c r="D54" s="7"/>
      <c r="E54" s="63"/>
      <c r="F54" s="190"/>
    </row>
    <row r="55" spans="1:6" ht="12.75" customHeight="1" x14ac:dyDescent="0.2">
      <c r="A55" s="95"/>
      <c r="B55" s="9"/>
      <c r="C55" s="7"/>
      <c r="D55" s="7"/>
      <c r="E55" s="63"/>
      <c r="F55" s="190"/>
    </row>
    <row r="56" spans="1:6" ht="12.75" customHeight="1" x14ac:dyDescent="0.2">
      <c r="A56" s="95"/>
      <c r="B56" s="9"/>
      <c r="C56" s="7"/>
      <c r="D56" s="7"/>
      <c r="E56" s="63"/>
      <c r="F56" s="190"/>
    </row>
    <row r="57" spans="1:6" ht="12.75" customHeight="1" x14ac:dyDescent="0.2">
      <c r="A57" s="95"/>
      <c r="B57" s="9"/>
      <c r="C57" s="7"/>
      <c r="D57" s="7"/>
      <c r="E57" s="63"/>
      <c r="F57" s="190"/>
    </row>
    <row r="58" spans="1:6" ht="25.5" customHeight="1" thickBot="1" x14ac:dyDescent="0.3">
      <c r="A58" s="97"/>
      <c r="B58" s="371" t="s">
        <v>55</v>
      </c>
      <c r="C58" s="371"/>
      <c r="D58" s="372"/>
      <c r="E58" s="373"/>
      <c r="F58" s="370"/>
    </row>
  </sheetData>
  <phoneticPr fontId="0" type="noConversion"/>
  <pageMargins left="0.56999999999999995" right="0" top="0.98425196850393704" bottom="0.55118110236220474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52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39.6640625" style="1" customWidth="1"/>
    <col min="3" max="4" width="11.5546875" style="2" customWidth="1"/>
    <col min="5" max="5" width="11.44140625" style="4" customWidth="1"/>
    <col min="6" max="6" width="14.109375" style="3" customWidth="1"/>
    <col min="7" max="7" width="6" style="4" bestFit="1" customWidth="1"/>
    <col min="8" max="8" width="2.5546875" style="4" bestFit="1" customWidth="1"/>
    <col min="9" max="9" width="1.6640625" style="4" bestFit="1" customWidth="1"/>
    <col min="10" max="10" width="5" style="4" bestFit="1" customWidth="1"/>
    <col min="11" max="11" width="1.6640625" style="4" bestFit="1" customWidth="1"/>
    <col min="12" max="12" width="5" style="4" bestFit="1" customWidth="1"/>
    <col min="13" max="13" width="1.6640625" style="4" bestFit="1" customWidth="1"/>
    <col min="14" max="14" width="5" style="4" bestFit="1" customWidth="1"/>
    <col min="15" max="15" width="2.109375" style="4" bestFit="1" customWidth="1"/>
    <col min="16" max="16" width="6" style="4" bestFit="1" customWidth="1"/>
    <col min="17" max="17" width="2" style="4" bestFit="1" customWidth="1"/>
    <col min="18" max="18" width="5" style="4" bestFit="1" customWidth="1"/>
    <col min="19" max="20" width="2" style="4" bestFit="1" customWidth="1"/>
    <col min="21" max="21" width="1.5546875" style="4" bestFit="1" customWidth="1"/>
    <col min="22" max="22" width="6" style="4" bestFit="1" customWidth="1"/>
    <col min="23" max="23" width="2.109375" style="4" bestFit="1" customWidth="1"/>
    <col min="24" max="16384" width="9.109375" style="4"/>
  </cols>
  <sheetData>
    <row r="1" spans="1:23" x14ac:dyDescent="0.25">
      <c r="A1" s="173" t="s">
        <v>110</v>
      </c>
      <c r="B1" s="174"/>
      <c r="C1" s="175"/>
      <c r="D1" s="175"/>
      <c r="E1" s="176"/>
      <c r="F1" s="177" t="s">
        <v>509</v>
      </c>
    </row>
    <row r="2" spans="1:23" ht="13.8" thickBot="1" x14ac:dyDescent="0.3">
      <c r="A2" s="727" t="s">
        <v>607</v>
      </c>
      <c r="B2" s="728"/>
      <c r="C2" s="132"/>
      <c r="D2" s="133"/>
      <c r="E2" s="134"/>
      <c r="F2" s="178"/>
    </row>
    <row r="3" spans="1:23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23" x14ac:dyDescent="0.25">
      <c r="A4" s="93"/>
      <c r="B4" s="6"/>
      <c r="C4" s="7"/>
      <c r="D4" s="7"/>
      <c r="E4" s="8"/>
      <c r="F4" s="121"/>
    </row>
    <row r="5" spans="1:23" x14ac:dyDescent="0.25">
      <c r="A5" s="505"/>
      <c r="B5" s="306" t="s">
        <v>511</v>
      </c>
      <c r="C5" s="353"/>
      <c r="D5" s="119"/>
      <c r="E5" s="280"/>
      <c r="F5" s="425"/>
    </row>
    <row r="6" spans="1:23" x14ac:dyDescent="0.25">
      <c r="A6" s="506"/>
      <c r="B6"/>
      <c r="C6" s="353"/>
      <c r="D6" s="119"/>
      <c r="E6" s="280"/>
      <c r="F6" s="425"/>
    </row>
    <row r="7" spans="1:23" x14ac:dyDescent="0.25">
      <c r="A7" s="505">
        <v>36.01</v>
      </c>
      <c r="B7" s="306" t="s">
        <v>512</v>
      </c>
      <c r="C7" s="450"/>
      <c r="D7" s="354"/>
      <c r="E7" s="355"/>
      <c r="F7" s="507"/>
      <c r="G7" s="10"/>
    </row>
    <row r="8" spans="1:23" x14ac:dyDescent="0.25">
      <c r="A8" s="505"/>
      <c r="B8" s="306" t="s">
        <v>513</v>
      </c>
      <c r="C8" s="353"/>
      <c r="D8" s="119"/>
      <c r="E8" s="280"/>
      <c r="F8" s="425"/>
      <c r="G8" s="10"/>
    </row>
    <row r="9" spans="1:23" x14ac:dyDescent="0.25">
      <c r="A9" s="505"/>
      <c r="B9" s="306"/>
      <c r="C9" s="278"/>
      <c r="D9" s="119"/>
      <c r="E9" s="280"/>
      <c r="F9" s="425"/>
      <c r="G9" s="10"/>
    </row>
    <row r="10" spans="1:23" x14ac:dyDescent="0.25">
      <c r="A10" s="508"/>
      <c r="B10" s="451" t="s">
        <v>514</v>
      </c>
      <c r="C10" s="450"/>
      <c r="D10" s="119"/>
      <c r="E10" s="280"/>
      <c r="F10" s="425"/>
      <c r="G10" s="10"/>
    </row>
    <row r="11" spans="1:23" x14ac:dyDescent="0.25">
      <c r="A11" s="505"/>
      <c r="B11" s="306" t="s">
        <v>515</v>
      </c>
      <c r="C11" s="354"/>
      <c r="D11" s="119"/>
      <c r="E11" s="280"/>
      <c r="F11" s="425"/>
      <c r="U11" s="41"/>
      <c r="W11" s="41"/>
    </row>
    <row r="12" spans="1:23" x14ac:dyDescent="0.25">
      <c r="A12" s="506"/>
      <c r="B12" s="452" t="s">
        <v>516</v>
      </c>
      <c r="C12" s="450"/>
      <c r="D12" s="119"/>
      <c r="E12" s="280"/>
      <c r="F12" s="425"/>
    </row>
    <row r="13" spans="1:23" x14ac:dyDescent="0.25">
      <c r="A13" s="505"/>
      <c r="B13" s="452"/>
      <c r="C13" s="450"/>
      <c r="D13" s="119"/>
      <c r="E13" s="280"/>
      <c r="F13" s="425"/>
      <c r="G13" s="86"/>
      <c r="M13" s="41"/>
      <c r="O13" s="41"/>
    </row>
    <row r="14" spans="1:23" x14ac:dyDescent="0.25">
      <c r="A14" s="506"/>
      <c r="B14" s="451" t="s">
        <v>517</v>
      </c>
      <c r="C14" s="354" t="s">
        <v>18</v>
      </c>
      <c r="D14" s="119"/>
      <c r="E14" s="280"/>
      <c r="F14" s="122" t="s">
        <v>81</v>
      </c>
    </row>
    <row r="15" spans="1:23" x14ac:dyDescent="0.25">
      <c r="A15" s="508"/>
      <c r="B15" s="453"/>
      <c r="C15" s="450"/>
      <c r="D15" s="119"/>
      <c r="E15" s="280"/>
      <c r="F15" s="425"/>
    </row>
    <row r="16" spans="1:23" x14ac:dyDescent="0.25">
      <c r="A16" s="508"/>
      <c r="B16" s="451"/>
      <c r="C16" s="354"/>
      <c r="D16" s="119"/>
      <c r="E16" s="280"/>
      <c r="F16" s="425"/>
    </row>
    <row r="17" spans="1:6" ht="12.75" customHeight="1" x14ac:dyDescent="0.25">
      <c r="A17" s="508"/>
      <c r="B17" s="453"/>
      <c r="C17" s="450"/>
      <c r="D17" s="119"/>
      <c r="E17" s="280"/>
      <c r="F17" s="425"/>
    </row>
    <row r="18" spans="1:6" x14ac:dyDescent="0.2">
      <c r="A18" s="93"/>
      <c r="B18" s="25"/>
      <c r="C18" s="7"/>
      <c r="D18" s="7"/>
      <c r="E18" s="88"/>
      <c r="F18" s="190"/>
    </row>
    <row r="19" spans="1:6" x14ac:dyDescent="0.2">
      <c r="A19" s="120"/>
      <c r="B19" s="102"/>
      <c r="C19" s="7"/>
      <c r="D19" s="7"/>
      <c r="E19" s="63"/>
      <c r="F19" s="190"/>
    </row>
    <row r="20" spans="1:6" x14ac:dyDescent="0.25">
      <c r="A20" s="93"/>
      <c r="B20" s="6"/>
      <c r="C20" s="7"/>
      <c r="D20" s="7"/>
      <c r="E20" s="88"/>
      <c r="F20" s="291"/>
    </row>
    <row r="21" spans="1:6" x14ac:dyDescent="0.2">
      <c r="A21" s="93"/>
      <c r="B21" s="6"/>
      <c r="C21" s="7"/>
      <c r="D21" s="7"/>
      <c r="E21" s="88"/>
      <c r="F21" s="190"/>
    </row>
    <row r="22" spans="1:6" x14ac:dyDescent="0.25">
      <c r="A22" s="93"/>
      <c r="B22" s="6"/>
      <c r="C22" s="7"/>
      <c r="D22" s="7"/>
      <c r="E22" s="88"/>
      <c r="F22" s="291"/>
    </row>
    <row r="23" spans="1:6" x14ac:dyDescent="0.25">
      <c r="A23" s="93"/>
      <c r="B23" s="6"/>
      <c r="C23" s="7"/>
      <c r="D23" s="7"/>
      <c r="E23" s="88"/>
      <c r="F23" s="291"/>
    </row>
    <row r="24" spans="1:6" x14ac:dyDescent="0.25">
      <c r="A24" s="93"/>
      <c r="B24" s="6"/>
      <c r="C24" s="7"/>
      <c r="D24" s="7"/>
      <c r="E24" s="21"/>
      <c r="F24" s="122"/>
    </row>
    <row r="25" spans="1:6" x14ac:dyDescent="0.2">
      <c r="A25" s="93"/>
      <c r="B25" s="6"/>
      <c r="C25" s="15"/>
      <c r="D25" s="14"/>
      <c r="E25" s="20"/>
      <c r="F25" s="94"/>
    </row>
    <row r="26" spans="1:6" x14ac:dyDescent="0.2">
      <c r="A26" s="93"/>
      <c r="B26" s="6"/>
      <c r="C26" s="14"/>
      <c r="D26" s="14"/>
      <c r="E26" s="20"/>
      <c r="F26" s="122"/>
    </row>
    <row r="27" spans="1:6" x14ac:dyDescent="0.2">
      <c r="A27" s="93"/>
      <c r="B27" s="6"/>
      <c r="C27" s="15"/>
      <c r="D27" s="14"/>
      <c r="E27" s="20"/>
      <c r="F27" s="94"/>
    </row>
    <row r="28" spans="1:6" x14ac:dyDescent="0.25">
      <c r="A28" s="93"/>
      <c r="B28" s="6"/>
      <c r="C28" s="7"/>
      <c r="D28" s="7"/>
      <c r="E28" s="21"/>
      <c r="F28" s="122"/>
    </row>
    <row r="29" spans="1:6" x14ac:dyDescent="0.25">
      <c r="A29" s="93"/>
      <c r="B29" s="6"/>
      <c r="C29" s="7"/>
      <c r="D29" s="7"/>
      <c r="E29" s="21"/>
      <c r="F29" s="122"/>
    </row>
    <row r="30" spans="1:6" x14ac:dyDescent="0.25">
      <c r="A30" s="93"/>
      <c r="B30" s="6"/>
      <c r="C30" s="7"/>
      <c r="D30" s="7"/>
      <c r="E30" s="21"/>
      <c r="F30" s="122"/>
    </row>
    <row r="31" spans="1:6" x14ac:dyDescent="0.2">
      <c r="A31" s="93"/>
      <c r="B31" s="6"/>
      <c r="C31" s="7"/>
      <c r="D31" s="7"/>
      <c r="E31" s="20"/>
      <c r="F31" s="94"/>
    </row>
    <row r="32" spans="1:6" x14ac:dyDescent="0.2">
      <c r="A32" s="93"/>
      <c r="B32" s="6"/>
      <c r="C32" s="7"/>
      <c r="D32" s="7"/>
      <c r="E32" s="20"/>
      <c r="F32" s="94"/>
    </row>
    <row r="33" spans="1:6" x14ac:dyDescent="0.25">
      <c r="A33" s="93"/>
      <c r="B33" s="6"/>
      <c r="C33" s="7"/>
      <c r="D33" s="7"/>
      <c r="E33" s="21"/>
      <c r="F33" s="122"/>
    </row>
    <row r="34" spans="1:6" x14ac:dyDescent="0.25">
      <c r="A34" s="93"/>
      <c r="B34" s="6"/>
      <c r="C34" s="7"/>
      <c r="D34" s="7"/>
      <c r="E34" s="21"/>
      <c r="F34" s="122"/>
    </row>
    <row r="35" spans="1:6" x14ac:dyDescent="0.25">
      <c r="A35" s="93"/>
      <c r="B35" s="6"/>
      <c r="C35" s="7"/>
      <c r="D35" s="7"/>
      <c r="E35" s="21"/>
      <c r="F35" s="122"/>
    </row>
    <row r="36" spans="1:6" x14ac:dyDescent="0.25">
      <c r="A36" s="93"/>
      <c r="B36" s="6"/>
      <c r="C36" s="7"/>
      <c r="D36" s="7"/>
      <c r="E36" s="21"/>
      <c r="F36" s="122"/>
    </row>
    <row r="37" spans="1:6" x14ac:dyDescent="0.25">
      <c r="A37" s="93"/>
      <c r="B37" s="6"/>
      <c r="C37" s="7"/>
      <c r="D37" s="7"/>
      <c r="E37" s="21"/>
      <c r="F37" s="122"/>
    </row>
    <row r="38" spans="1:6" x14ac:dyDescent="0.25">
      <c r="A38" s="93"/>
      <c r="B38" s="6"/>
      <c r="C38" s="7"/>
      <c r="D38" s="7"/>
      <c r="E38" s="21"/>
      <c r="F38" s="122"/>
    </row>
    <row r="39" spans="1:6" x14ac:dyDescent="0.25">
      <c r="A39" s="93"/>
      <c r="B39" s="6"/>
      <c r="C39" s="7"/>
      <c r="D39" s="7"/>
      <c r="E39" s="21"/>
      <c r="F39" s="122"/>
    </row>
    <row r="40" spans="1:6" x14ac:dyDescent="0.25">
      <c r="A40" s="93"/>
      <c r="B40" s="6"/>
      <c r="C40" s="7"/>
      <c r="D40" s="7"/>
      <c r="E40" s="21"/>
      <c r="F40" s="122"/>
    </row>
    <row r="41" spans="1:6" x14ac:dyDescent="0.25">
      <c r="A41" s="93"/>
      <c r="B41" s="6"/>
      <c r="C41" s="7"/>
      <c r="D41" s="7"/>
      <c r="E41" s="21"/>
      <c r="F41" s="122"/>
    </row>
    <row r="42" spans="1:6" x14ac:dyDescent="0.25">
      <c r="A42" s="93"/>
      <c r="B42" s="6"/>
      <c r="C42" s="7"/>
      <c r="D42" s="7"/>
      <c r="E42" s="21"/>
      <c r="F42" s="122"/>
    </row>
    <row r="43" spans="1:6" x14ac:dyDescent="0.25">
      <c r="A43" s="93"/>
      <c r="B43" s="6"/>
      <c r="C43" s="7"/>
      <c r="D43" s="7"/>
      <c r="E43" s="21"/>
      <c r="F43" s="122"/>
    </row>
    <row r="44" spans="1:6" x14ac:dyDescent="0.25">
      <c r="A44" s="93"/>
      <c r="B44" s="6"/>
      <c r="C44" s="7"/>
      <c r="D44" s="7"/>
      <c r="E44" s="21"/>
      <c r="F44" s="122"/>
    </row>
    <row r="45" spans="1:6" x14ac:dyDescent="0.25">
      <c r="A45" s="93"/>
      <c r="B45" s="6"/>
      <c r="C45" s="7"/>
      <c r="D45" s="7"/>
      <c r="E45" s="21"/>
      <c r="F45" s="122"/>
    </row>
    <row r="46" spans="1:6" ht="8.25" customHeight="1" x14ac:dyDescent="0.25">
      <c r="A46" s="93"/>
      <c r="B46" s="6"/>
      <c r="C46" s="7"/>
      <c r="D46" s="7"/>
      <c r="E46" s="21"/>
      <c r="F46" s="122"/>
    </row>
    <row r="47" spans="1:6" x14ac:dyDescent="0.25">
      <c r="A47" s="93"/>
      <c r="B47" s="6"/>
      <c r="C47" s="7"/>
      <c r="D47" s="7"/>
      <c r="E47" s="21"/>
      <c r="F47" s="122"/>
    </row>
    <row r="48" spans="1:6" x14ac:dyDescent="0.25">
      <c r="A48" s="93"/>
      <c r="B48" s="6"/>
      <c r="C48" s="7"/>
      <c r="D48" s="7"/>
      <c r="E48" s="21"/>
      <c r="F48" s="122"/>
    </row>
    <row r="49" spans="1:6" x14ac:dyDescent="0.25">
      <c r="A49" s="93"/>
      <c r="B49" s="6"/>
      <c r="C49" s="7"/>
      <c r="D49" s="7"/>
      <c r="E49" s="21"/>
      <c r="F49" s="122"/>
    </row>
    <row r="50" spans="1:6" x14ac:dyDescent="0.25">
      <c r="A50" s="93"/>
      <c r="B50" s="6"/>
      <c r="C50" s="7"/>
      <c r="D50" s="7"/>
      <c r="E50" s="21"/>
      <c r="F50" s="122"/>
    </row>
    <row r="51" spans="1:6" x14ac:dyDescent="0.25">
      <c r="A51" s="93"/>
      <c r="B51" s="6"/>
      <c r="C51" s="7"/>
      <c r="D51" s="7"/>
      <c r="E51" s="21"/>
      <c r="F51" s="122"/>
    </row>
    <row r="52" spans="1:6" ht="25.5" customHeight="1" thickBot="1" x14ac:dyDescent="0.3">
      <c r="A52" s="97"/>
      <c r="B52" s="371" t="s">
        <v>510</v>
      </c>
      <c r="C52" s="371"/>
      <c r="D52" s="372"/>
      <c r="E52" s="373"/>
      <c r="F52" s="370"/>
    </row>
  </sheetData>
  <pageMargins left="0.74803149606299213" right="0" top="0.98425196850393704" bottom="0.55118110236220474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2"/>
  <dimension ref="A1:F50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9.33203125" style="11" customWidth="1"/>
    <col min="2" max="2" width="38.44140625" style="1" customWidth="1"/>
    <col min="3" max="3" width="9.44140625" style="2" customWidth="1"/>
    <col min="4" max="4" width="12.44140625" style="2" customWidth="1"/>
    <col min="5" max="5" width="12" style="4" customWidth="1"/>
    <col min="6" max="6" width="17.44140625" style="2" customWidth="1"/>
    <col min="7" max="16384" width="9.109375" style="4"/>
  </cols>
  <sheetData>
    <row r="1" spans="1:6" x14ac:dyDescent="0.25">
      <c r="A1" s="173" t="s">
        <v>110</v>
      </c>
      <c r="B1" s="174"/>
      <c r="C1" s="175"/>
      <c r="D1" s="175"/>
      <c r="E1" s="176"/>
      <c r="F1" s="805" t="s">
        <v>48</v>
      </c>
    </row>
    <row r="2" spans="1:6" ht="13.8" thickBot="1" x14ac:dyDescent="0.3">
      <c r="A2" s="727" t="s">
        <v>607</v>
      </c>
      <c r="B2" s="728"/>
      <c r="C2" s="132"/>
      <c r="D2" s="133"/>
      <c r="E2" s="134"/>
      <c r="F2" s="806"/>
    </row>
    <row r="3" spans="1:6" s="5" customFormat="1" ht="25.5" customHeight="1" x14ac:dyDescent="0.25">
      <c r="A3" s="770" t="s">
        <v>0</v>
      </c>
      <c r="B3" s="769" t="s">
        <v>1</v>
      </c>
      <c r="C3" s="769" t="s">
        <v>2</v>
      </c>
      <c r="D3" s="769" t="s">
        <v>3</v>
      </c>
      <c r="E3" s="769" t="s">
        <v>4</v>
      </c>
      <c r="F3" s="771" t="s">
        <v>5</v>
      </c>
    </row>
    <row r="4" spans="1:6" x14ac:dyDescent="0.25">
      <c r="A4" s="93"/>
      <c r="B4" s="6"/>
      <c r="C4" s="7"/>
      <c r="D4" s="7"/>
      <c r="E4" s="8"/>
      <c r="F4" s="290"/>
    </row>
    <row r="5" spans="1:6" x14ac:dyDescent="0.25">
      <c r="A5" s="95" t="s">
        <v>25</v>
      </c>
      <c r="B5" s="358" t="s">
        <v>446</v>
      </c>
      <c r="C5" s="7"/>
      <c r="D5" s="7"/>
      <c r="E5" s="8"/>
      <c r="F5" s="290"/>
    </row>
    <row r="6" spans="1:6" x14ac:dyDescent="0.25">
      <c r="A6" s="93"/>
      <c r="B6" s="6"/>
      <c r="C6" s="7"/>
      <c r="D6" s="7"/>
      <c r="E6" s="8"/>
      <c r="F6" s="290"/>
    </row>
    <row r="7" spans="1:6" x14ac:dyDescent="0.25">
      <c r="A7" s="95" t="s">
        <v>26</v>
      </c>
      <c r="B7" s="9" t="s">
        <v>27</v>
      </c>
      <c r="C7" s="7"/>
      <c r="D7" s="7"/>
      <c r="E7" s="8"/>
      <c r="F7" s="290"/>
    </row>
    <row r="8" spans="1:6" x14ac:dyDescent="0.25">
      <c r="A8" s="93"/>
      <c r="B8" s="6"/>
      <c r="C8" s="7"/>
      <c r="D8" s="7"/>
      <c r="E8" s="8"/>
      <c r="F8" s="290"/>
    </row>
    <row r="9" spans="1:6" ht="12.75" customHeight="1" x14ac:dyDescent="0.25">
      <c r="A9" s="93"/>
      <c r="B9" s="6" t="s">
        <v>237</v>
      </c>
      <c r="C9" s="12" t="s">
        <v>28</v>
      </c>
      <c r="D9" s="416">
        <f>0.8*3400*6</f>
        <v>16320</v>
      </c>
      <c r="E9" s="88"/>
      <c r="F9" s="497"/>
    </row>
    <row r="10" spans="1:6" x14ac:dyDescent="0.25">
      <c r="A10" s="93"/>
      <c r="B10" s="6"/>
      <c r="C10" s="12"/>
      <c r="D10" s="7"/>
      <c r="E10" s="88"/>
      <c r="F10" s="291"/>
    </row>
    <row r="11" spans="1:6" x14ac:dyDescent="0.2">
      <c r="A11" s="93"/>
      <c r="B11" s="6" t="s">
        <v>238</v>
      </c>
      <c r="C11" s="12" t="s">
        <v>28</v>
      </c>
      <c r="D11" s="7"/>
      <c r="E11" s="88"/>
      <c r="F11" s="190" t="s">
        <v>81</v>
      </c>
    </row>
    <row r="12" spans="1:6" x14ac:dyDescent="0.25">
      <c r="A12" s="93"/>
      <c r="B12" s="6"/>
      <c r="C12" s="7"/>
      <c r="D12" s="7"/>
      <c r="E12" s="88"/>
      <c r="F12" s="291"/>
    </row>
    <row r="13" spans="1:6" x14ac:dyDescent="0.25">
      <c r="A13" s="95" t="s">
        <v>61</v>
      </c>
      <c r="B13" s="9" t="s">
        <v>62</v>
      </c>
      <c r="C13" s="7" t="s">
        <v>63</v>
      </c>
      <c r="D13" s="7"/>
      <c r="E13" s="88"/>
      <c r="F13" s="291" t="s">
        <v>81</v>
      </c>
    </row>
    <row r="14" spans="1:6" x14ac:dyDescent="0.25">
      <c r="A14" s="93"/>
      <c r="B14" s="6"/>
      <c r="C14" s="12"/>
      <c r="D14" s="7"/>
      <c r="E14" s="88"/>
      <c r="F14" s="291"/>
    </row>
    <row r="15" spans="1:6" ht="36" x14ac:dyDescent="0.2">
      <c r="A15" s="95" t="s">
        <v>29</v>
      </c>
      <c r="B15" s="9" t="s">
        <v>30</v>
      </c>
      <c r="C15" s="15" t="s">
        <v>28</v>
      </c>
      <c r="D15" s="14"/>
      <c r="E15" s="63"/>
      <c r="F15" s="190" t="s">
        <v>81</v>
      </c>
    </row>
    <row r="16" spans="1:6" x14ac:dyDescent="0.2">
      <c r="A16" s="95"/>
      <c r="B16" s="9"/>
      <c r="C16" s="15"/>
      <c r="D16" s="14"/>
      <c r="E16" s="63"/>
      <c r="F16" s="190"/>
    </row>
    <row r="17" spans="1:6" x14ac:dyDescent="0.2">
      <c r="A17" s="95"/>
      <c r="B17" s="9"/>
      <c r="C17" s="15"/>
      <c r="D17" s="14"/>
      <c r="E17" s="63"/>
      <c r="F17" s="190"/>
    </row>
    <row r="18" spans="1:6" x14ac:dyDescent="0.2">
      <c r="A18" s="95"/>
      <c r="B18" s="9"/>
      <c r="C18" s="15"/>
      <c r="D18" s="14"/>
      <c r="E18" s="63"/>
      <c r="F18" s="190"/>
    </row>
    <row r="19" spans="1:6" x14ac:dyDescent="0.2">
      <c r="A19" s="95"/>
      <c r="B19" s="9"/>
      <c r="C19" s="15"/>
      <c r="D19" s="14"/>
      <c r="E19" s="63"/>
      <c r="F19" s="190"/>
    </row>
    <row r="20" spans="1:6" x14ac:dyDescent="0.2">
      <c r="A20" s="95"/>
      <c r="B20" s="9"/>
      <c r="C20" s="15"/>
      <c r="D20" s="14"/>
      <c r="E20" s="63"/>
      <c r="F20" s="190"/>
    </row>
    <row r="21" spans="1:6" x14ac:dyDescent="0.2">
      <c r="A21" s="95"/>
      <c r="B21" s="9"/>
      <c r="C21" s="15"/>
      <c r="D21" s="14"/>
      <c r="E21" s="63"/>
      <c r="F21" s="190"/>
    </row>
    <row r="22" spans="1:6" x14ac:dyDescent="0.2">
      <c r="A22" s="95"/>
      <c r="B22" s="9"/>
      <c r="C22" s="15"/>
      <c r="D22" s="14"/>
      <c r="E22" s="63"/>
      <c r="F22" s="190"/>
    </row>
    <row r="23" spans="1:6" x14ac:dyDescent="0.2">
      <c r="A23" s="95"/>
      <c r="B23" s="9"/>
      <c r="C23" s="15"/>
      <c r="D23" s="14"/>
      <c r="E23" s="63"/>
      <c r="F23" s="190"/>
    </row>
    <row r="24" spans="1:6" x14ac:dyDescent="0.2">
      <c r="A24" s="95"/>
      <c r="B24" s="9"/>
      <c r="C24" s="15"/>
      <c r="D24" s="14"/>
      <c r="E24" s="63"/>
      <c r="F24" s="190"/>
    </row>
    <row r="25" spans="1:6" x14ac:dyDescent="0.2">
      <c r="A25" s="95"/>
      <c r="B25" s="9"/>
      <c r="C25" s="15"/>
      <c r="D25" s="14"/>
      <c r="E25" s="63"/>
      <c r="F25" s="190"/>
    </row>
    <row r="26" spans="1:6" x14ac:dyDescent="0.2">
      <c r="A26" s="95"/>
      <c r="B26" s="9"/>
      <c r="C26" s="15"/>
      <c r="D26" s="14"/>
      <c r="E26" s="63"/>
      <c r="F26" s="190"/>
    </row>
    <row r="27" spans="1:6" x14ac:dyDescent="0.2">
      <c r="A27" s="95"/>
      <c r="B27" s="9"/>
      <c r="C27" s="15"/>
      <c r="D27" s="14"/>
      <c r="E27" s="63"/>
      <c r="F27" s="190"/>
    </row>
    <row r="28" spans="1:6" x14ac:dyDescent="0.2">
      <c r="A28" s="95"/>
      <c r="B28" s="9"/>
      <c r="C28" s="15"/>
      <c r="D28" s="14"/>
      <c r="E28" s="63"/>
      <c r="F28" s="190"/>
    </row>
    <row r="29" spans="1:6" x14ac:dyDescent="0.2">
      <c r="A29" s="95"/>
      <c r="B29" s="9"/>
      <c r="C29" s="15"/>
      <c r="D29" s="14"/>
      <c r="E29" s="63"/>
      <c r="F29" s="190"/>
    </row>
    <row r="30" spans="1:6" x14ac:dyDescent="0.2">
      <c r="A30" s="95"/>
      <c r="B30" s="9"/>
      <c r="C30" s="15"/>
      <c r="D30" s="14"/>
      <c r="E30" s="63"/>
      <c r="F30" s="190"/>
    </row>
    <row r="31" spans="1:6" x14ac:dyDescent="0.2">
      <c r="A31" s="95"/>
      <c r="B31" s="9"/>
      <c r="C31" s="15"/>
      <c r="D31" s="14"/>
      <c r="E31" s="63"/>
      <c r="F31" s="190"/>
    </row>
    <row r="32" spans="1:6" x14ac:dyDescent="0.2">
      <c r="A32" s="95"/>
      <c r="B32" s="9"/>
      <c r="C32" s="15"/>
      <c r="D32" s="14"/>
      <c r="E32" s="63"/>
      <c r="F32" s="190"/>
    </row>
    <row r="33" spans="1:6" x14ac:dyDescent="0.2">
      <c r="A33" s="95"/>
      <c r="B33" s="9"/>
      <c r="C33" s="15"/>
      <c r="D33" s="14"/>
      <c r="E33" s="63"/>
      <c r="F33" s="190"/>
    </row>
    <row r="34" spans="1:6" x14ac:dyDescent="0.2">
      <c r="A34" s="95"/>
      <c r="B34" s="9"/>
      <c r="C34" s="15"/>
      <c r="D34" s="14"/>
      <c r="E34" s="63"/>
      <c r="F34" s="190"/>
    </row>
    <row r="35" spans="1:6" x14ac:dyDescent="0.2">
      <c r="A35" s="95"/>
      <c r="B35" s="9"/>
      <c r="C35" s="15"/>
      <c r="D35" s="14"/>
      <c r="E35" s="63"/>
      <c r="F35" s="190"/>
    </row>
    <row r="36" spans="1:6" x14ac:dyDescent="0.2">
      <c r="A36" s="95"/>
      <c r="B36" s="9"/>
      <c r="C36" s="15"/>
      <c r="D36" s="14"/>
      <c r="E36" s="63"/>
      <c r="F36" s="190"/>
    </row>
    <row r="37" spans="1:6" x14ac:dyDescent="0.2">
      <c r="A37" s="95"/>
      <c r="B37" s="9"/>
      <c r="C37" s="15"/>
      <c r="D37" s="14"/>
      <c r="E37" s="63"/>
      <c r="F37" s="190"/>
    </row>
    <row r="38" spans="1:6" x14ac:dyDescent="0.2">
      <c r="A38" s="95"/>
      <c r="B38" s="9"/>
      <c r="C38" s="15"/>
      <c r="D38" s="14"/>
      <c r="E38" s="63"/>
      <c r="F38" s="190"/>
    </row>
    <row r="39" spans="1:6" x14ac:dyDescent="0.2">
      <c r="A39" s="95"/>
      <c r="B39" s="9"/>
      <c r="C39" s="15"/>
      <c r="D39" s="14"/>
      <c r="E39" s="63"/>
      <c r="F39" s="190"/>
    </row>
    <row r="40" spans="1:6" x14ac:dyDescent="0.2">
      <c r="A40" s="95"/>
      <c r="B40" s="9"/>
      <c r="C40" s="15"/>
      <c r="D40" s="14"/>
      <c r="E40" s="63"/>
      <c r="F40" s="190"/>
    </row>
    <row r="41" spans="1:6" x14ac:dyDescent="0.2">
      <c r="A41" s="95"/>
      <c r="B41" s="9"/>
      <c r="C41" s="15"/>
      <c r="D41" s="14"/>
      <c r="E41" s="63"/>
      <c r="F41" s="190"/>
    </row>
    <row r="42" spans="1:6" x14ac:dyDescent="0.2">
      <c r="A42" s="95"/>
      <c r="B42" s="9"/>
      <c r="C42" s="15"/>
      <c r="D42" s="14"/>
      <c r="E42" s="63"/>
      <c r="F42" s="190"/>
    </row>
    <row r="43" spans="1:6" x14ac:dyDescent="0.2">
      <c r="A43" s="95"/>
      <c r="B43" s="9"/>
      <c r="C43" s="15"/>
      <c r="D43" s="14"/>
      <c r="E43" s="63"/>
      <c r="F43" s="190"/>
    </row>
    <row r="44" spans="1:6" x14ac:dyDescent="0.2">
      <c r="A44" s="95"/>
      <c r="B44" s="9"/>
      <c r="C44" s="15"/>
      <c r="D44" s="14"/>
      <c r="E44" s="63"/>
      <c r="F44" s="190"/>
    </row>
    <row r="45" spans="1:6" x14ac:dyDescent="0.2">
      <c r="A45" s="95"/>
      <c r="B45" s="9"/>
      <c r="C45" s="15"/>
      <c r="D45" s="14"/>
      <c r="E45" s="63"/>
      <c r="F45" s="190"/>
    </row>
    <row r="46" spans="1:6" x14ac:dyDescent="0.2">
      <c r="A46" s="95"/>
      <c r="B46" s="9"/>
      <c r="C46" s="15"/>
      <c r="D46" s="14"/>
      <c r="E46" s="63"/>
      <c r="F46" s="190"/>
    </row>
    <row r="47" spans="1:6" x14ac:dyDescent="0.2">
      <c r="A47" s="95"/>
      <c r="B47" s="9"/>
      <c r="C47" s="15"/>
      <c r="D47" s="14"/>
      <c r="E47" s="63"/>
      <c r="F47" s="190"/>
    </row>
    <row r="48" spans="1:6" x14ac:dyDescent="0.2">
      <c r="A48" s="95"/>
      <c r="B48" s="9"/>
      <c r="C48" s="15"/>
      <c r="D48" s="14"/>
      <c r="E48" s="63"/>
      <c r="F48" s="190"/>
    </row>
    <row r="49" spans="1:6" x14ac:dyDescent="0.25">
      <c r="A49" s="93"/>
      <c r="B49" s="6"/>
      <c r="C49" s="12"/>
      <c r="D49" s="7"/>
      <c r="E49" s="21"/>
      <c r="F49" s="291"/>
    </row>
    <row r="50" spans="1:6" ht="34.5" customHeight="1" thickBot="1" x14ac:dyDescent="0.3">
      <c r="A50" s="97"/>
      <c r="B50" s="371" t="s">
        <v>56</v>
      </c>
      <c r="C50" s="371"/>
      <c r="D50" s="372"/>
      <c r="E50" s="373"/>
      <c r="F50" s="375"/>
    </row>
  </sheetData>
  <phoneticPr fontId="0" type="noConversion"/>
  <pageMargins left="0.74803149606299213" right="0" top="0.86" bottom="0.47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3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37.5546875" style="1" customWidth="1"/>
    <col min="3" max="3" width="11.33203125" style="2" customWidth="1"/>
    <col min="4" max="4" width="9.44140625" style="2" customWidth="1"/>
    <col min="5" max="5" width="13.5546875" style="4" customWidth="1"/>
    <col min="6" max="6" width="16.88671875" style="3" customWidth="1"/>
    <col min="7" max="8" width="9.109375" style="4"/>
    <col min="9" max="9" width="14.44140625" style="4" customWidth="1"/>
    <col min="10" max="16384" width="9.109375" style="4"/>
  </cols>
  <sheetData>
    <row r="1" spans="1:10" x14ac:dyDescent="0.25">
      <c r="A1" s="173" t="s">
        <v>110</v>
      </c>
      <c r="B1" s="174"/>
      <c r="C1" s="175"/>
      <c r="D1" s="175"/>
      <c r="E1" s="176"/>
      <c r="F1" s="177" t="s">
        <v>281</v>
      </c>
    </row>
    <row r="2" spans="1:10" ht="13.8" thickBot="1" x14ac:dyDescent="0.3">
      <c r="A2" s="727" t="s">
        <v>607</v>
      </c>
      <c r="B2" s="728"/>
      <c r="C2" s="132"/>
      <c r="D2" s="726"/>
      <c r="E2" s="134"/>
      <c r="F2" s="178"/>
    </row>
    <row r="3" spans="1:10" s="5" customFormat="1" ht="25.5" customHeight="1" x14ac:dyDescent="0.25">
      <c r="A3" s="770" t="s">
        <v>0</v>
      </c>
      <c r="B3" s="769" t="s">
        <v>1</v>
      </c>
      <c r="C3" s="769" t="s">
        <v>2</v>
      </c>
      <c r="D3" s="769" t="s">
        <v>3</v>
      </c>
      <c r="E3" s="769" t="s">
        <v>4</v>
      </c>
      <c r="F3" s="771" t="s">
        <v>5</v>
      </c>
    </row>
    <row r="4" spans="1:10" x14ac:dyDescent="0.2">
      <c r="A4" s="93"/>
      <c r="B4" s="6"/>
      <c r="C4" s="14"/>
      <c r="D4" s="14"/>
      <c r="E4" s="20"/>
      <c r="F4" s="104"/>
    </row>
    <row r="5" spans="1:10" x14ac:dyDescent="0.2">
      <c r="A5" s="95" t="s">
        <v>282</v>
      </c>
      <c r="B5" s="358" t="s">
        <v>447</v>
      </c>
      <c r="C5" s="14"/>
      <c r="D5" s="14"/>
      <c r="E5" s="20"/>
      <c r="F5" s="104"/>
    </row>
    <row r="6" spans="1:10" x14ac:dyDescent="0.2">
      <c r="A6" s="93"/>
      <c r="B6" s="6"/>
      <c r="C6" s="14"/>
      <c r="D6" s="14"/>
      <c r="E6" s="20"/>
      <c r="F6" s="104"/>
    </row>
    <row r="7" spans="1:10" x14ac:dyDescent="0.2">
      <c r="A7" s="95" t="s">
        <v>329</v>
      </c>
      <c r="B7" s="9" t="s">
        <v>283</v>
      </c>
      <c r="C7" s="14"/>
      <c r="D7" s="14"/>
      <c r="E7" s="20"/>
      <c r="F7" s="104"/>
    </row>
    <row r="8" spans="1:10" x14ac:dyDescent="0.2">
      <c r="A8" s="93"/>
      <c r="B8" s="6"/>
      <c r="C8" s="14"/>
      <c r="D8" s="14"/>
      <c r="E8" s="20"/>
      <c r="F8" s="104"/>
      <c r="J8" s="86"/>
    </row>
    <row r="9" spans="1:10" ht="18" customHeight="1" x14ac:dyDescent="0.25">
      <c r="A9" s="93"/>
      <c r="B9" s="6" t="s">
        <v>448</v>
      </c>
      <c r="C9" s="14"/>
      <c r="D9" s="241"/>
      <c r="E9" s="20"/>
      <c r="F9" s="94"/>
      <c r="G9"/>
      <c r="H9"/>
      <c r="I9" s="2"/>
    </row>
    <row r="10" spans="1:10" ht="12.75" customHeight="1" x14ac:dyDescent="0.25">
      <c r="A10" s="93"/>
      <c r="B10" s="6"/>
      <c r="C10" s="14"/>
      <c r="D10" s="241"/>
      <c r="E10" s="20"/>
      <c r="F10" s="94"/>
      <c r="G10"/>
      <c r="H10"/>
      <c r="I10" s="2"/>
    </row>
    <row r="11" spans="1:10" ht="15" customHeight="1" x14ac:dyDescent="0.25">
      <c r="A11" s="93"/>
      <c r="B11" s="6" t="s">
        <v>525</v>
      </c>
      <c r="C11" s="14" t="s">
        <v>13</v>
      </c>
      <c r="D11" s="241">
        <f>4300*6</f>
        <v>25800</v>
      </c>
      <c r="E11" s="20"/>
      <c r="F11" s="497"/>
      <c r="G11"/>
      <c r="H11"/>
      <c r="I11" s="2"/>
    </row>
    <row r="12" spans="1:10" x14ac:dyDescent="0.25">
      <c r="A12" s="93"/>
      <c r="B12" s="6"/>
      <c r="C12" s="14"/>
      <c r="D12" s="241"/>
      <c r="E12" s="20"/>
      <c r="F12" s="94"/>
      <c r="G12"/>
      <c r="H12"/>
      <c r="I12" s="2"/>
    </row>
    <row r="13" spans="1:10" ht="27" customHeight="1" x14ac:dyDescent="0.25">
      <c r="A13" s="95" t="s">
        <v>449</v>
      </c>
      <c r="B13" s="9" t="s">
        <v>450</v>
      </c>
      <c r="C13" s="14" t="s">
        <v>24</v>
      </c>
      <c r="D13" s="241">
        <f>(D11*4)/1000</f>
        <v>103.2</v>
      </c>
      <c r="E13" s="20"/>
      <c r="F13" s="497"/>
      <c r="G13"/>
      <c r="H13"/>
      <c r="I13" s="2"/>
    </row>
    <row r="14" spans="1:10" ht="12.75" customHeight="1" x14ac:dyDescent="0.25">
      <c r="A14" s="93"/>
      <c r="B14" s="6"/>
      <c r="C14" s="14"/>
      <c r="D14" s="241"/>
      <c r="E14" s="20"/>
      <c r="F14" s="242"/>
      <c r="G14"/>
      <c r="H14"/>
    </row>
    <row r="15" spans="1:10" ht="12.75" customHeight="1" x14ac:dyDescent="0.25">
      <c r="A15" s="390" t="s">
        <v>284</v>
      </c>
      <c r="B15" s="9" t="s">
        <v>285</v>
      </c>
      <c r="C15" s="12" t="s">
        <v>28</v>
      </c>
      <c r="D15" s="241">
        <v>5000</v>
      </c>
      <c r="E15" s="20"/>
      <c r="F15" s="94"/>
      <c r="G15"/>
      <c r="H15"/>
    </row>
    <row r="16" spans="1:10" ht="12.75" customHeight="1" x14ac:dyDescent="0.25">
      <c r="A16" s="243"/>
      <c r="B16" s="6"/>
      <c r="C16" s="14"/>
      <c r="D16" s="241"/>
      <c r="E16" s="20"/>
      <c r="F16" s="244"/>
      <c r="G16"/>
      <c r="H16"/>
    </row>
    <row r="17" spans="1:8" x14ac:dyDescent="0.25">
      <c r="A17" s="391" t="s">
        <v>286</v>
      </c>
      <c r="B17" s="392" t="s">
        <v>287</v>
      </c>
      <c r="C17" s="14" t="s">
        <v>14</v>
      </c>
      <c r="D17" s="14">
        <v>20</v>
      </c>
      <c r="E17" s="20"/>
      <c r="F17" s="497"/>
      <c r="G17"/>
      <c r="H17">
        <f>8000/D17</f>
        <v>400</v>
      </c>
    </row>
    <row r="18" spans="1:8" x14ac:dyDescent="0.25">
      <c r="A18" s="243"/>
      <c r="B18" s="6"/>
      <c r="C18" s="14"/>
      <c r="D18" s="14"/>
      <c r="E18" s="20"/>
      <c r="F18" s="245"/>
      <c r="G18"/>
      <c r="H18">
        <f>8000/100</f>
        <v>80</v>
      </c>
    </row>
    <row r="19" spans="1:8" ht="12.75" customHeight="1" x14ac:dyDescent="0.25">
      <c r="A19" s="390" t="s">
        <v>288</v>
      </c>
      <c r="B19" s="9" t="s">
        <v>289</v>
      </c>
      <c r="C19" s="14" t="s">
        <v>13</v>
      </c>
      <c r="D19" s="14"/>
      <c r="E19" s="20"/>
      <c r="F19" s="94" t="s">
        <v>81</v>
      </c>
      <c r="G19"/>
      <c r="H19"/>
    </row>
    <row r="20" spans="1:8" ht="12.75" customHeight="1" x14ac:dyDescent="0.25">
      <c r="A20" s="390"/>
      <c r="B20" s="9"/>
      <c r="C20" s="14"/>
      <c r="D20" s="14"/>
      <c r="E20" s="20"/>
      <c r="F20" s="94"/>
      <c r="G20"/>
      <c r="H20"/>
    </row>
    <row r="21" spans="1:8" ht="12.75" customHeight="1" x14ac:dyDescent="0.25">
      <c r="A21" s="390"/>
      <c r="B21" s="9"/>
      <c r="C21" s="14"/>
      <c r="D21" s="14"/>
      <c r="E21" s="20"/>
      <c r="F21" s="94"/>
      <c r="G21"/>
      <c r="H21"/>
    </row>
    <row r="22" spans="1:8" ht="12.75" customHeight="1" x14ac:dyDescent="0.25">
      <c r="A22" s="390"/>
      <c r="B22" s="9"/>
      <c r="C22" s="14"/>
      <c r="D22" s="14"/>
      <c r="E22" s="20"/>
      <c r="F22" s="94"/>
      <c r="G22"/>
      <c r="H22"/>
    </row>
    <row r="23" spans="1:8" ht="12.75" customHeight="1" x14ac:dyDescent="0.25">
      <c r="A23" s="390"/>
      <c r="B23" s="9"/>
      <c r="C23" s="14"/>
      <c r="D23" s="14"/>
      <c r="E23" s="20"/>
      <c r="F23" s="94"/>
      <c r="G23"/>
      <c r="H23"/>
    </row>
    <row r="24" spans="1:8" ht="12.75" customHeight="1" x14ac:dyDescent="0.25">
      <c r="A24" s="390"/>
      <c r="B24" s="9"/>
      <c r="C24" s="14"/>
      <c r="D24" s="14"/>
      <c r="E24" s="20"/>
      <c r="F24" s="94"/>
      <c r="G24"/>
      <c r="H24"/>
    </row>
    <row r="25" spans="1:8" ht="12.75" customHeight="1" x14ac:dyDescent="0.25">
      <c r="A25" s="390"/>
      <c r="B25" s="9"/>
      <c r="C25" s="14"/>
      <c r="D25" s="14"/>
      <c r="E25" s="20"/>
      <c r="F25" s="94"/>
      <c r="G25"/>
      <c r="H25"/>
    </row>
    <row r="26" spans="1:8" ht="12.75" customHeight="1" x14ac:dyDescent="0.25">
      <c r="A26" s="390"/>
      <c r="B26" s="9"/>
      <c r="C26" s="14"/>
      <c r="D26" s="14"/>
      <c r="E26" s="20"/>
      <c r="F26" s="94"/>
      <c r="G26"/>
      <c r="H26"/>
    </row>
    <row r="27" spans="1:8" ht="12.75" customHeight="1" x14ac:dyDescent="0.25">
      <c r="A27" s="390"/>
      <c r="B27" s="9"/>
      <c r="C27" s="14"/>
      <c r="D27" s="14"/>
      <c r="E27" s="20"/>
      <c r="F27" s="94"/>
      <c r="G27"/>
      <c r="H27"/>
    </row>
    <row r="28" spans="1:8" ht="12.75" customHeight="1" x14ac:dyDescent="0.25">
      <c r="A28" s="390"/>
      <c r="B28" s="9"/>
      <c r="C28" s="14"/>
      <c r="D28" s="14"/>
      <c r="E28" s="20"/>
      <c r="F28" s="94"/>
      <c r="G28"/>
      <c r="H28"/>
    </row>
    <row r="29" spans="1:8" ht="12.75" customHeight="1" x14ac:dyDescent="0.25">
      <c r="A29" s="390"/>
      <c r="B29" s="9"/>
      <c r="C29" s="14"/>
      <c r="D29" s="14"/>
      <c r="E29" s="20"/>
      <c r="F29" s="94"/>
      <c r="G29"/>
      <c r="H29"/>
    </row>
    <row r="30" spans="1:8" ht="12.75" customHeight="1" x14ac:dyDescent="0.25">
      <c r="A30" s="390"/>
      <c r="B30" s="9"/>
      <c r="C30" s="14"/>
      <c r="D30" s="14"/>
      <c r="E30" s="20"/>
      <c r="F30" s="94"/>
      <c r="G30"/>
      <c r="H30"/>
    </row>
    <row r="31" spans="1:8" ht="12.75" customHeight="1" x14ac:dyDescent="0.25">
      <c r="A31" s="390"/>
      <c r="B31" s="9"/>
      <c r="C31" s="14"/>
      <c r="D31" s="14"/>
      <c r="E31" s="20"/>
      <c r="F31" s="94"/>
      <c r="G31"/>
      <c r="H31"/>
    </row>
    <row r="32" spans="1:8" ht="12.75" customHeight="1" x14ac:dyDescent="0.25">
      <c r="A32" s="390"/>
      <c r="B32" s="9"/>
      <c r="C32" s="14"/>
      <c r="D32" s="14"/>
      <c r="E32" s="20"/>
      <c r="F32" s="94"/>
      <c r="G32"/>
      <c r="H32"/>
    </row>
    <row r="33" spans="1:8" ht="12.75" customHeight="1" x14ac:dyDescent="0.25">
      <c r="A33" s="390"/>
      <c r="B33" s="9"/>
      <c r="C33" s="14"/>
      <c r="D33" s="14"/>
      <c r="E33" s="20"/>
      <c r="F33" s="94"/>
      <c r="G33"/>
      <c r="H33"/>
    </row>
    <row r="34" spans="1:8" ht="12.75" customHeight="1" x14ac:dyDescent="0.25">
      <c r="A34" s="390"/>
      <c r="B34" s="9"/>
      <c r="C34" s="14"/>
      <c r="D34" s="14"/>
      <c r="E34" s="20"/>
      <c r="F34" s="94"/>
      <c r="G34"/>
      <c r="H34"/>
    </row>
    <row r="35" spans="1:8" ht="12.75" customHeight="1" x14ac:dyDescent="0.25">
      <c r="A35" s="390"/>
      <c r="B35" s="9"/>
      <c r="C35" s="14"/>
      <c r="D35" s="14"/>
      <c r="E35" s="20"/>
      <c r="F35" s="94"/>
      <c r="G35"/>
      <c r="H35"/>
    </row>
    <row r="36" spans="1:8" ht="12.75" customHeight="1" x14ac:dyDescent="0.25">
      <c r="A36" s="390"/>
      <c r="B36" s="9"/>
      <c r="C36" s="14"/>
      <c r="D36" s="14"/>
      <c r="E36" s="20"/>
      <c r="F36" s="94"/>
      <c r="G36"/>
      <c r="H36"/>
    </row>
    <row r="37" spans="1:8" ht="12.75" customHeight="1" x14ac:dyDescent="0.25">
      <c r="A37" s="390"/>
      <c r="B37" s="9"/>
      <c r="C37" s="14"/>
      <c r="D37" s="14"/>
      <c r="E37" s="20"/>
      <c r="F37" s="94"/>
      <c r="G37"/>
      <c r="H37"/>
    </row>
    <row r="38" spans="1:8" ht="12.75" customHeight="1" x14ac:dyDescent="0.25">
      <c r="A38" s="390"/>
      <c r="B38" s="9"/>
      <c r="C38" s="14"/>
      <c r="D38" s="14"/>
      <c r="E38" s="20"/>
      <c r="F38" s="94"/>
      <c r="G38"/>
      <c r="H38"/>
    </row>
    <row r="39" spans="1:8" ht="12.75" customHeight="1" x14ac:dyDescent="0.25">
      <c r="A39" s="390"/>
      <c r="B39" s="9"/>
      <c r="C39" s="14"/>
      <c r="D39" s="14"/>
      <c r="E39" s="20"/>
      <c r="F39" s="94"/>
      <c r="G39"/>
      <c r="H39"/>
    </row>
    <row r="40" spans="1:8" ht="12.75" customHeight="1" x14ac:dyDescent="0.25">
      <c r="A40" s="390"/>
      <c r="B40" s="9"/>
      <c r="C40" s="14"/>
      <c r="D40" s="14"/>
      <c r="E40" s="20"/>
      <c r="F40" s="94"/>
      <c r="G40"/>
      <c r="H40"/>
    </row>
    <row r="41" spans="1:8" ht="12.75" customHeight="1" x14ac:dyDescent="0.25">
      <c r="A41" s="390"/>
      <c r="B41" s="9"/>
      <c r="C41" s="14"/>
      <c r="D41" s="14"/>
      <c r="E41" s="20"/>
      <c r="F41" s="94"/>
      <c r="G41"/>
      <c r="H41"/>
    </row>
    <row r="42" spans="1:8" ht="12.75" customHeight="1" x14ac:dyDescent="0.25">
      <c r="A42" s="390"/>
      <c r="B42" s="9"/>
      <c r="C42" s="14"/>
      <c r="D42" s="14"/>
      <c r="E42" s="20"/>
      <c r="F42" s="94"/>
      <c r="G42"/>
      <c r="H42"/>
    </row>
    <row r="43" spans="1:8" ht="12.75" customHeight="1" x14ac:dyDescent="0.25">
      <c r="A43" s="390"/>
      <c r="B43" s="9"/>
      <c r="C43" s="14"/>
      <c r="D43" s="14"/>
      <c r="E43" s="20"/>
      <c r="F43" s="94"/>
      <c r="G43"/>
      <c r="H43"/>
    </row>
    <row r="44" spans="1:8" ht="12.75" customHeight="1" x14ac:dyDescent="0.25">
      <c r="A44" s="390"/>
      <c r="B44" s="9"/>
      <c r="C44" s="14"/>
      <c r="D44" s="14"/>
      <c r="E44" s="20"/>
      <c r="F44" s="94"/>
      <c r="G44"/>
      <c r="H44"/>
    </row>
    <row r="45" spans="1:8" ht="12.75" customHeight="1" x14ac:dyDescent="0.25">
      <c r="A45" s="390"/>
      <c r="B45" s="9"/>
      <c r="C45" s="14"/>
      <c r="D45" s="14"/>
      <c r="E45" s="20"/>
      <c r="F45" s="94"/>
      <c r="G45"/>
      <c r="H45"/>
    </row>
    <row r="46" spans="1:8" ht="12.75" customHeight="1" x14ac:dyDescent="0.25">
      <c r="A46" s="390"/>
      <c r="B46" s="9"/>
      <c r="C46" s="14"/>
      <c r="D46" s="14"/>
      <c r="E46" s="20"/>
      <c r="F46" s="94"/>
      <c r="G46"/>
      <c r="H46"/>
    </row>
    <row r="47" spans="1:8" ht="12.75" customHeight="1" x14ac:dyDescent="0.25">
      <c r="A47" s="390"/>
      <c r="B47" s="9"/>
      <c r="C47" s="14"/>
      <c r="D47" s="14"/>
      <c r="E47" s="20"/>
      <c r="F47" s="94"/>
      <c r="G47"/>
      <c r="H47"/>
    </row>
    <row r="48" spans="1:8" ht="12.75" customHeight="1" x14ac:dyDescent="0.25">
      <c r="A48" s="390"/>
      <c r="B48" s="9"/>
      <c r="C48" s="14"/>
      <c r="D48" s="14"/>
      <c r="E48" s="20"/>
      <c r="F48" s="94"/>
      <c r="G48"/>
      <c r="H48"/>
    </row>
    <row r="49" spans="1:8" ht="12.75" customHeight="1" x14ac:dyDescent="0.25">
      <c r="A49" s="390"/>
      <c r="B49" s="9"/>
      <c r="C49" s="14"/>
      <c r="D49" s="14"/>
      <c r="E49" s="20"/>
      <c r="F49" s="94"/>
      <c r="G49"/>
      <c r="H49"/>
    </row>
    <row r="50" spans="1:8" ht="12.75" customHeight="1" x14ac:dyDescent="0.25">
      <c r="A50" s="390"/>
      <c r="B50" s="9"/>
      <c r="C50" s="14"/>
      <c r="D50" s="14"/>
      <c r="E50" s="20"/>
      <c r="F50" s="94"/>
      <c r="G50"/>
      <c r="H50"/>
    </row>
    <row r="51" spans="1:8" ht="12.75" customHeight="1" x14ac:dyDescent="0.25">
      <c r="A51" s="390"/>
      <c r="B51" s="9"/>
      <c r="C51" s="14"/>
      <c r="D51" s="14"/>
      <c r="E51" s="20"/>
      <c r="F51" s="94"/>
      <c r="G51"/>
      <c r="H51"/>
    </row>
    <row r="52" spans="1:8" ht="12.75" customHeight="1" x14ac:dyDescent="0.25">
      <c r="A52" s="390"/>
      <c r="B52" s="9"/>
      <c r="C52" s="14"/>
      <c r="D52" s="14"/>
      <c r="E52" s="20"/>
      <c r="F52" s="94"/>
      <c r="G52"/>
      <c r="H52"/>
    </row>
    <row r="53" spans="1:8" ht="25.5" customHeight="1" thickBot="1" x14ac:dyDescent="0.3">
      <c r="A53" s="97"/>
      <c r="B53" s="371" t="s">
        <v>290</v>
      </c>
      <c r="C53" s="371"/>
      <c r="D53" s="372"/>
      <c r="E53" s="373"/>
      <c r="F53" s="370"/>
    </row>
  </sheetData>
  <pageMargins left="0.74803149606299213" right="0" top="0.76" bottom="0.46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4"/>
  <sheetViews>
    <sheetView view="pageBreakPreview" zoomScale="110" zoomScaleNormal="100" zoomScaleSheetLayoutView="110" workbookViewId="0">
      <selection activeCell="A2" sqref="A2"/>
    </sheetView>
  </sheetViews>
  <sheetFormatPr defaultColWidth="9.109375" defaultRowHeight="13.2" x14ac:dyDescent="0.25"/>
  <cols>
    <col min="1" max="1" width="8.5546875" style="11" customWidth="1"/>
    <col min="2" max="2" width="8.88671875" style="29" customWidth="1"/>
    <col min="3" max="3" width="31.88671875" style="1" customWidth="1"/>
    <col min="4" max="4" width="8.44140625" style="2" customWidth="1"/>
    <col min="5" max="5" width="12.44140625" style="2" customWidth="1"/>
    <col min="6" max="6" width="11.6640625" style="4" customWidth="1"/>
    <col min="7" max="7" width="17.5546875" style="670" customWidth="1"/>
    <col min="8" max="9" width="9.109375" style="4"/>
    <col min="10" max="10" width="14.44140625" style="4" customWidth="1"/>
    <col min="11" max="16384" width="9.109375" style="4"/>
  </cols>
  <sheetData>
    <row r="1" spans="1:11" x14ac:dyDescent="0.25">
      <c r="A1" s="173" t="s">
        <v>110</v>
      </c>
      <c r="B1" s="499"/>
      <c r="C1" s="174"/>
      <c r="D1" s="175"/>
      <c r="E1" s="175"/>
      <c r="F1" s="176"/>
      <c r="G1" s="773" t="s">
        <v>491</v>
      </c>
    </row>
    <row r="2" spans="1:11" ht="13.8" thickBot="1" x14ac:dyDescent="0.3">
      <c r="A2" s="727" t="s">
        <v>607</v>
      </c>
      <c r="B2" s="728"/>
      <c r="C2" s="132"/>
      <c r="D2" s="726"/>
      <c r="E2" s="726"/>
      <c r="F2" s="134"/>
      <c r="G2" s="774"/>
    </row>
    <row r="3" spans="1:11" s="5" customFormat="1" ht="25.5" customHeight="1" x14ac:dyDescent="0.25">
      <c r="A3" s="770" t="s">
        <v>0</v>
      </c>
      <c r="B3" s="772" t="s">
        <v>547</v>
      </c>
      <c r="C3" s="769" t="s">
        <v>1</v>
      </c>
      <c r="D3" s="769" t="s">
        <v>2</v>
      </c>
      <c r="E3" s="769" t="s">
        <v>3</v>
      </c>
      <c r="F3" s="769" t="s">
        <v>4</v>
      </c>
      <c r="G3" s="771" t="s">
        <v>5</v>
      </c>
    </row>
    <row r="4" spans="1:11" x14ac:dyDescent="0.2">
      <c r="A4" s="243"/>
      <c r="B4" s="595"/>
      <c r="C4" s="6"/>
      <c r="D4" s="14"/>
      <c r="E4" s="14"/>
      <c r="F4" s="20"/>
      <c r="G4" s="275"/>
    </row>
    <row r="5" spans="1:11" x14ac:dyDescent="0.2">
      <c r="A5" s="390" t="s">
        <v>492</v>
      </c>
      <c r="B5" s="596"/>
      <c r="C5" s="358" t="s">
        <v>493</v>
      </c>
      <c r="D5" s="14"/>
      <c r="E5" s="14"/>
      <c r="F5" s="20"/>
      <c r="G5" s="275"/>
    </row>
    <row r="6" spans="1:11" x14ac:dyDescent="0.2">
      <c r="A6" s="243"/>
      <c r="B6" s="116"/>
      <c r="C6" s="6"/>
      <c r="D6" s="14"/>
      <c r="E6" s="14"/>
      <c r="F6" s="20"/>
      <c r="G6" s="275"/>
    </row>
    <row r="7" spans="1:11" x14ac:dyDescent="0.2">
      <c r="A7" s="390" t="s">
        <v>494</v>
      </c>
      <c r="B7" s="596" t="s">
        <v>547</v>
      </c>
      <c r="C7" s="9" t="s">
        <v>384</v>
      </c>
      <c r="D7" s="14"/>
      <c r="E7" s="14"/>
      <c r="F7" s="20"/>
      <c r="G7" s="275"/>
    </row>
    <row r="8" spans="1:11" x14ac:dyDescent="0.2">
      <c r="A8" s="390"/>
      <c r="B8" s="596"/>
      <c r="C8" s="6"/>
      <c r="D8" s="14"/>
      <c r="E8" s="14"/>
      <c r="F8" s="20"/>
      <c r="G8" s="275"/>
      <c r="K8" s="443"/>
    </row>
    <row r="9" spans="1:11" ht="18" customHeight="1" x14ac:dyDescent="0.25">
      <c r="A9" s="243"/>
      <c r="B9" s="116"/>
      <c r="C9" s="6" t="s">
        <v>495</v>
      </c>
      <c r="D9" s="14" t="s">
        <v>13</v>
      </c>
      <c r="E9" s="241">
        <v>100</v>
      </c>
      <c r="F9" s="20"/>
      <c r="G9" s="656"/>
      <c r="H9"/>
      <c r="I9">
        <f>157*2</f>
        <v>314</v>
      </c>
      <c r="J9" s="2"/>
    </row>
    <row r="10" spans="1:11" ht="15" customHeight="1" x14ac:dyDescent="0.25">
      <c r="A10" s="243"/>
      <c r="B10" s="116"/>
      <c r="C10" s="6"/>
      <c r="D10" s="14"/>
      <c r="E10" s="241"/>
      <c r="F10" s="20"/>
      <c r="G10" s="289"/>
      <c r="H10"/>
      <c r="I10"/>
      <c r="J10" s="2"/>
    </row>
    <row r="11" spans="1:11" ht="15.75" customHeight="1" x14ac:dyDescent="0.25">
      <c r="A11" s="390" t="s">
        <v>496</v>
      </c>
      <c r="B11" s="596" t="s">
        <v>547</v>
      </c>
      <c r="C11" s="9" t="s">
        <v>497</v>
      </c>
      <c r="D11" s="14"/>
      <c r="E11" s="241"/>
      <c r="F11" s="20"/>
      <c r="G11" s="289"/>
      <c r="H11"/>
      <c r="I11"/>
      <c r="J11" s="2"/>
    </row>
    <row r="12" spans="1:11" ht="12.75" customHeight="1" x14ac:dyDescent="0.25">
      <c r="A12" s="390"/>
      <c r="B12" s="596"/>
      <c r="C12" s="6" t="s">
        <v>498</v>
      </c>
      <c r="D12" s="7" t="s">
        <v>18</v>
      </c>
      <c r="E12" s="241"/>
      <c r="F12" s="20"/>
      <c r="G12" s="289" t="s">
        <v>81</v>
      </c>
      <c r="H12"/>
      <c r="I12"/>
      <c r="J12" s="2"/>
    </row>
    <row r="13" spans="1:11" ht="12.75" customHeight="1" x14ac:dyDescent="0.25">
      <c r="A13" s="243"/>
      <c r="B13" s="116"/>
      <c r="C13" s="6"/>
      <c r="D13" s="14"/>
      <c r="E13" s="241"/>
      <c r="F13" s="20"/>
      <c r="G13" s="667"/>
      <c r="H13"/>
      <c r="I13"/>
    </row>
    <row r="14" spans="1:11" ht="12.75" customHeight="1" x14ac:dyDescent="0.25">
      <c r="A14" s="390" t="s">
        <v>499</v>
      </c>
      <c r="B14" s="596" t="s">
        <v>547</v>
      </c>
      <c r="C14" s="9" t="s">
        <v>500</v>
      </c>
      <c r="D14" s="12"/>
      <c r="E14" s="241"/>
      <c r="F14" s="20"/>
      <c r="G14" s="289"/>
      <c r="H14"/>
      <c r="I14"/>
    </row>
    <row r="15" spans="1:11" ht="12.75" customHeight="1" x14ac:dyDescent="0.25">
      <c r="A15" s="243"/>
      <c r="B15" s="116"/>
      <c r="C15" s="6"/>
      <c r="D15" s="14"/>
      <c r="E15" s="241"/>
      <c r="F15" s="20"/>
      <c r="G15" s="668"/>
      <c r="H15"/>
      <c r="I15"/>
    </row>
    <row r="16" spans="1:11" x14ac:dyDescent="0.25">
      <c r="A16" s="391"/>
      <c r="B16" s="597"/>
      <c r="C16" s="64" t="s">
        <v>501</v>
      </c>
      <c r="D16" s="7" t="s">
        <v>18</v>
      </c>
      <c r="E16" s="14">
        <v>20</v>
      </c>
      <c r="F16" s="20"/>
      <c r="G16" s="656"/>
      <c r="H16"/>
      <c r="I16"/>
    </row>
    <row r="17" spans="1:9" x14ac:dyDescent="0.25">
      <c r="A17" s="391"/>
      <c r="B17" s="597"/>
      <c r="C17" s="64"/>
      <c r="D17" s="7"/>
      <c r="E17" s="14"/>
      <c r="F17" s="20"/>
      <c r="G17" s="669"/>
      <c r="H17"/>
      <c r="I17"/>
    </row>
    <row r="18" spans="1:9" x14ac:dyDescent="0.25">
      <c r="A18" s="391"/>
      <c r="B18" s="597"/>
      <c r="C18" s="64"/>
      <c r="D18" s="7"/>
      <c r="E18" s="14"/>
      <c r="F18" s="20"/>
      <c r="G18" s="669"/>
      <c r="H18"/>
      <c r="I18"/>
    </row>
    <row r="19" spans="1:9" x14ac:dyDescent="0.25">
      <c r="A19" s="391"/>
      <c r="B19" s="597"/>
      <c r="C19" s="64"/>
      <c r="D19" s="7"/>
      <c r="E19" s="14"/>
      <c r="F19" s="20"/>
      <c r="G19" s="669"/>
      <c r="H19"/>
      <c r="I19"/>
    </row>
    <row r="20" spans="1:9" x14ac:dyDescent="0.25">
      <c r="A20" s="391"/>
      <c r="B20" s="597"/>
      <c r="C20" s="64"/>
      <c r="D20" s="7"/>
      <c r="E20" s="14"/>
      <c r="F20" s="20"/>
      <c r="G20" s="669"/>
      <c r="H20"/>
      <c r="I20"/>
    </row>
    <row r="21" spans="1:9" x14ac:dyDescent="0.25">
      <c r="A21" s="391"/>
      <c r="B21" s="597"/>
      <c r="C21" s="64"/>
      <c r="D21" s="7"/>
      <c r="E21" s="14"/>
      <c r="F21" s="20"/>
      <c r="G21" s="669"/>
      <c r="H21"/>
      <c r="I21"/>
    </row>
    <row r="22" spans="1:9" x14ac:dyDescent="0.25">
      <c r="A22" s="391"/>
      <c r="B22" s="597"/>
      <c r="C22" s="64"/>
      <c r="D22" s="7"/>
      <c r="E22" s="14"/>
      <c r="F22" s="20"/>
      <c r="G22" s="669"/>
      <c r="H22"/>
      <c r="I22"/>
    </row>
    <row r="23" spans="1:9" x14ac:dyDescent="0.25">
      <c r="A23" s="391"/>
      <c r="B23" s="597"/>
      <c r="C23" s="64"/>
      <c r="D23" s="7"/>
      <c r="E23" s="14"/>
      <c r="F23" s="20"/>
      <c r="G23" s="669"/>
      <c r="H23"/>
      <c r="I23"/>
    </row>
    <row r="24" spans="1:9" x14ac:dyDescent="0.25">
      <c r="A24" s="391"/>
      <c r="B24" s="597"/>
      <c r="C24" s="64"/>
      <c r="D24" s="7"/>
      <c r="E24" s="14"/>
      <c r="F24" s="20"/>
      <c r="G24" s="669"/>
      <c r="H24"/>
      <c r="I24"/>
    </row>
    <row r="25" spans="1:9" x14ac:dyDescent="0.25">
      <c r="A25" s="391"/>
      <c r="B25" s="597"/>
      <c r="C25" s="64"/>
      <c r="D25" s="7"/>
      <c r="E25" s="14"/>
      <c r="F25" s="20"/>
      <c r="G25" s="669"/>
      <c r="H25"/>
      <c r="I25"/>
    </row>
    <row r="26" spans="1:9" x14ac:dyDescent="0.25">
      <c r="A26" s="391"/>
      <c r="B26" s="597"/>
      <c r="C26" s="64"/>
      <c r="D26" s="7"/>
      <c r="E26" s="14"/>
      <c r="F26" s="20"/>
      <c r="G26" s="669"/>
      <c r="H26"/>
      <c r="I26"/>
    </row>
    <row r="27" spans="1:9" x14ac:dyDescent="0.25">
      <c r="A27" s="391"/>
      <c r="B27" s="597"/>
      <c r="C27" s="64"/>
      <c r="D27" s="7"/>
      <c r="E27" s="14"/>
      <c r="F27" s="20"/>
      <c r="G27" s="669"/>
      <c r="H27"/>
      <c r="I27"/>
    </row>
    <row r="28" spans="1:9" x14ac:dyDescent="0.25">
      <c r="A28" s="391"/>
      <c r="B28" s="597"/>
      <c r="C28" s="64"/>
      <c r="D28" s="7"/>
      <c r="E28" s="14"/>
      <c r="F28" s="20"/>
      <c r="G28" s="669"/>
      <c r="H28"/>
      <c r="I28"/>
    </row>
    <row r="29" spans="1:9" x14ac:dyDescent="0.25">
      <c r="A29" s="391"/>
      <c r="B29" s="597"/>
      <c r="C29" s="64"/>
      <c r="D29" s="7"/>
      <c r="E29" s="14"/>
      <c r="F29" s="20"/>
      <c r="G29" s="669"/>
      <c r="H29"/>
      <c r="I29"/>
    </row>
    <row r="30" spans="1:9" x14ac:dyDescent="0.25">
      <c r="A30" s="391"/>
      <c r="B30" s="597"/>
      <c r="C30" s="64"/>
      <c r="D30" s="7"/>
      <c r="E30" s="14"/>
      <c r="F30" s="20"/>
      <c r="G30" s="669"/>
      <c r="H30"/>
      <c r="I30"/>
    </row>
    <row r="31" spans="1:9" x14ac:dyDescent="0.25">
      <c r="A31" s="391"/>
      <c r="B31" s="597"/>
      <c r="C31" s="64"/>
      <c r="D31" s="7"/>
      <c r="E31" s="14"/>
      <c r="F31" s="20"/>
      <c r="G31" s="669"/>
      <c r="H31"/>
      <c r="I31"/>
    </row>
    <row r="32" spans="1:9" x14ac:dyDescent="0.25">
      <c r="A32" s="391"/>
      <c r="B32" s="597"/>
      <c r="C32" s="64"/>
      <c r="D32" s="7"/>
      <c r="E32" s="14"/>
      <c r="F32" s="20"/>
      <c r="G32" s="669"/>
      <c r="H32"/>
      <c r="I32"/>
    </row>
    <row r="33" spans="1:9" x14ac:dyDescent="0.25">
      <c r="A33" s="391"/>
      <c r="B33" s="597"/>
      <c r="C33" s="64"/>
      <c r="D33" s="7"/>
      <c r="E33" s="14"/>
      <c r="F33" s="20"/>
      <c r="G33" s="669"/>
      <c r="H33"/>
      <c r="I33"/>
    </row>
    <row r="34" spans="1:9" x14ac:dyDescent="0.25">
      <c r="A34" s="391"/>
      <c r="B34" s="597"/>
      <c r="C34" s="64"/>
      <c r="D34" s="7"/>
      <c r="E34" s="14"/>
      <c r="F34" s="20"/>
      <c r="G34" s="669"/>
      <c r="H34"/>
      <c r="I34"/>
    </row>
    <row r="35" spans="1:9" x14ac:dyDescent="0.25">
      <c r="A35" s="391"/>
      <c r="B35" s="597"/>
      <c r="C35" s="64"/>
      <c r="D35" s="7"/>
      <c r="E35" s="14"/>
      <c r="F35" s="20"/>
      <c r="G35" s="669"/>
      <c r="H35"/>
      <c r="I35"/>
    </row>
    <row r="36" spans="1:9" x14ac:dyDescent="0.25">
      <c r="A36" s="391"/>
      <c r="B36" s="597"/>
      <c r="C36" s="64"/>
      <c r="D36" s="7"/>
      <c r="E36" s="14"/>
      <c r="F36" s="20"/>
      <c r="G36" s="669"/>
      <c r="H36"/>
      <c r="I36"/>
    </row>
    <row r="37" spans="1:9" x14ac:dyDescent="0.25">
      <c r="A37" s="391"/>
      <c r="B37" s="597"/>
      <c r="C37" s="64"/>
      <c r="D37" s="7"/>
      <c r="E37" s="14"/>
      <c r="F37" s="20"/>
      <c r="G37" s="669"/>
      <c r="H37"/>
      <c r="I37"/>
    </row>
    <row r="38" spans="1:9" x14ac:dyDescent="0.25">
      <c r="A38" s="391"/>
      <c r="B38" s="597"/>
      <c r="C38" s="64"/>
      <c r="D38" s="7"/>
      <c r="E38" s="14"/>
      <c r="F38" s="20"/>
      <c r="G38" s="669"/>
      <c r="H38"/>
      <c r="I38"/>
    </row>
    <row r="39" spans="1:9" x14ac:dyDescent="0.25">
      <c r="A39" s="391"/>
      <c r="B39" s="597"/>
      <c r="C39" s="64"/>
      <c r="D39" s="7"/>
      <c r="E39" s="14"/>
      <c r="F39" s="20"/>
      <c r="G39" s="669"/>
      <c r="H39"/>
      <c r="I39"/>
    </row>
    <row r="40" spans="1:9" x14ac:dyDescent="0.25">
      <c r="A40" s="391"/>
      <c r="B40" s="597"/>
      <c r="C40" s="64"/>
      <c r="D40" s="7"/>
      <c r="E40" s="14"/>
      <c r="F40" s="20"/>
      <c r="G40" s="669"/>
      <c r="H40"/>
      <c r="I40"/>
    </row>
    <row r="41" spans="1:9" x14ac:dyDescent="0.25">
      <c r="A41" s="391"/>
      <c r="B41" s="597"/>
      <c r="C41" s="64"/>
      <c r="D41" s="7"/>
      <c r="E41" s="14"/>
      <c r="F41" s="20"/>
      <c r="G41" s="669"/>
      <c r="H41"/>
      <c r="I41"/>
    </row>
    <row r="42" spans="1:9" x14ac:dyDescent="0.25">
      <c r="A42" s="391"/>
      <c r="B42" s="597"/>
      <c r="C42" s="64"/>
      <c r="D42" s="7"/>
      <c r="E42" s="14"/>
      <c r="F42" s="20"/>
      <c r="G42" s="669"/>
      <c r="H42"/>
      <c r="I42"/>
    </row>
    <row r="43" spans="1:9" x14ac:dyDescent="0.25">
      <c r="A43" s="391"/>
      <c r="B43" s="597"/>
      <c r="C43" s="64"/>
      <c r="D43" s="7"/>
      <c r="E43" s="14"/>
      <c r="F43" s="20"/>
      <c r="G43" s="669"/>
      <c r="H43"/>
      <c r="I43"/>
    </row>
    <row r="44" spans="1:9" x14ac:dyDescent="0.25">
      <c r="A44" s="391"/>
      <c r="B44" s="597"/>
      <c r="C44" s="64"/>
      <c r="D44" s="7"/>
      <c r="E44" s="14"/>
      <c r="F44" s="20"/>
      <c r="G44" s="669"/>
      <c r="H44"/>
      <c r="I44"/>
    </row>
    <row r="45" spans="1:9" x14ac:dyDescent="0.25">
      <c r="A45" s="391"/>
      <c r="B45" s="597"/>
      <c r="C45" s="64"/>
      <c r="D45" s="7"/>
      <c r="E45" s="14"/>
      <c r="F45" s="20"/>
      <c r="G45" s="669"/>
      <c r="H45"/>
      <c r="I45"/>
    </row>
    <row r="46" spans="1:9" x14ac:dyDescent="0.25">
      <c r="A46" s="391"/>
      <c r="B46" s="597"/>
      <c r="C46" s="64"/>
      <c r="D46" s="7"/>
      <c r="E46" s="14"/>
      <c r="F46" s="20"/>
      <c r="G46" s="669"/>
      <c r="H46"/>
      <c r="I46"/>
    </row>
    <row r="47" spans="1:9" x14ac:dyDescent="0.25">
      <c r="A47" s="391"/>
      <c r="B47" s="597"/>
      <c r="C47" s="64"/>
      <c r="D47" s="7"/>
      <c r="E47" s="14"/>
      <c r="F47" s="20"/>
      <c r="G47" s="669"/>
      <c r="H47"/>
      <c r="I47"/>
    </row>
    <row r="48" spans="1:9" ht="9.75" customHeight="1" x14ac:dyDescent="0.25">
      <c r="A48" s="391"/>
      <c r="B48" s="597"/>
      <c r="C48" s="64"/>
      <c r="D48" s="7"/>
      <c r="E48" s="14"/>
      <c r="F48" s="20"/>
      <c r="G48" s="669"/>
      <c r="H48"/>
      <c r="I48"/>
    </row>
    <row r="49" spans="1:9" x14ac:dyDescent="0.25">
      <c r="A49" s="391"/>
      <c r="B49" s="597"/>
      <c r="C49" s="64"/>
      <c r="D49" s="7"/>
      <c r="E49" s="14"/>
      <c r="F49" s="20"/>
      <c r="G49" s="669"/>
      <c r="H49"/>
      <c r="I49"/>
    </row>
    <row r="50" spans="1:9" x14ac:dyDescent="0.25">
      <c r="A50" s="391"/>
      <c r="B50" s="597"/>
      <c r="C50" s="64"/>
      <c r="D50" s="7"/>
      <c r="E50" s="14"/>
      <c r="F50" s="20"/>
      <c r="G50" s="669"/>
      <c r="H50"/>
      <c r="I50"/>
    </row>
    <row r="51" spans="1:9" x14ac:dyDescent="0.25">
      <c r="A51" s="391"/>
      <c r="B51" s="597"/>
      <c r="C51" s="64"/>
      <c r="D51" s="7"/>
      <c r="E51" s="14"/>
      <c r="F51" s="20"/>
      <c r="G51" s="669"/>
      <c r="H51"/>
      <c r="I51"/>
    </row>
    <row r="52" spans="1:9" x14ac:dyDescent="0.25">
      <c r="A52" s="391"/>
      <c r="B52" s="597"/>
      <c r="C52" s="64"/>
      <c r="D52" s="7"/>
      <c r="E52" s="14"/>
      <c r="F52" s="20"/>
      <c r="G52" s="669"/>
      <c r="H52"/>
      <c r="I52"/>
    </row>
    <row r="53" spans="1:9" x14ac:dyDescent="0.25">
      <c r="A53" s="391"/>
      <c r="B53" s="598"/>
      <c r="C53" s="64"/>
      <c r="D53" s="7"/>
      <c r="E53" s="14"/>
      <c r="F53" s="20"/>
      <c r="G53" s="669"/>
      <c r="H53"/>
      <c r="I53"/>
    </row>
    <row r="54" spans="1:9" ht="25.5" customHeight="1" thickBot="1" x14ac:dyDescent="0.3">
      <c r="A54" s="97"/>
      <c r="B54" s="99"/>
      <c r="C54" s="371" t="s">
        <v>290</v>
      </c>
      <c r="D54" s="371"/>
      <c r="E54" s="372"/>
      <c r="F54" s="373"/>
      <c r="G54" s="375"/>
    </row>
  </sheetData>
  <pageMargins left="0.74803149606299213" right="0" top="0.76" bottom="0.52" header="0.51181102362204722" footer="0.31496062992125984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0"/>
  <sheetViews>
    <sheetView view="pageBreakPreview" zoomScale="95" zoomScaleNormal="100" zoomScaleSheetLayoutView="95" workbookViewId="0">
      <selection activeCell="A2" sqref="A2"/>
    </sheetView>
  </sheetViews>
  <sheetFormatPr defaultRowHeight="13.2" x14ac:dyDescent="0.25"/>
  <cols>
    <col min="1" max="1" width="6.109375" customWidth="1"/>
    <col min="2" max="2" width="6.88671875" customWidth="1"/>
    <col min="3" max="3" width="44.33203125" customWidth="1"/>
    <col min="4" max="4" width="9.109375" style="16"/>
    <col min="5" max="5" width="12.33203125" style="16" customWidth="1"/>
    <col min="6" max="6" width="9.109375" style="16"/>
    <col min="7" max="7" width="12.6640625" customWidth="1"/>
  </cols>
  <sheetData>
    <row r="1" spans="1:7" x14ac:dyDescent="0.25">
      <c r="A1" s="173" t="s">
        <v>110</v>
      </c>
      <c r="B1" s="499"/>
      <c r="C1" s="174"/>
      <c r="D1" s="175"/>
      <c r="E1" s="175"/>
      <c r="F1" s="175"/>
      <c r="G1" s="177" t="s">
        <v>562</v>
      </c>
    </row>
    <row r="2" spans="1:7" ht="13.8" thickBot="1" x14ac:dyDescent="0.3">
      <c r="A2" s="727" t="s">
        <v>607</v>
      </c>
      <c r="B2" s="728"/>
      <c r="C2" s="132"/>
      <c r="D2" s="726"/>
      <c r="E2" s="726"/>
      <c r="F2" s="133"/>
      <c r="G2" s="178"/>
    </row>
    <row r="3" spans="1:7" x14ac:dyDescent="0.25">
      <c r="A3" s="776" t="s">
        <v>331</v>
      </c>
      <c r="B3" s="775" t="s">
        <v>547</v>
      </c>
      <c r="C3" s="775" t="s">
        <v>1</v>
      </c>
      <c r="D3" s="775" t="s">
        <v>2</v>
      </c>
      <c r="E3" s="777" t="s">
        <v>3</v>
      </c>
      <c r="F3" s="775" t="s">
        <v>4</v>
      </c>
      <c r="G3" s="778" t="s">
        <v>5</v>
      </c>
    </row>
    <row r="4" spans="1:7" ht="18" customHeight="1" x14ac:dyDescent="0.25">
      <c r="A4" s="740"/>
      <c r="B4" s="642"/>
      <c r="C4" s="643" t="s">
        <v>562</v>
      </c>
      <c r="D4" s="648"/>
      <c r="E4" s="647"/>
      <c r="F4" s="648"/>
      <c r="G4" s="741"/>
    </row>
    <row r="5" spans="1:7" ht="2.25" customHeight="1" x14ac:dyDescent="0.25">
      <c r="A5" s="740"/>
      <c r="B5" s="642"/>
      <c r="C5" s="643"/>
      <c r="D5" s="649"/>
      <c r="E5" s="647"/>
      <c r="F5" s="649"/>
      <c r="G5" s="742"/>
    </row>
    <row r="6" spans="1:7" ht="11.25" customHeight="1" x14ac:dyDescent="0.25">
      <c r="A6" s="743">
        <v>52</v>
      </c>
      <c r="B6" s="644"/>
      <c r="C6" s="643" t="s">
        <v>563</v>
      </c>
      <c r="D6" s="649"/>
      <c r="E6" s="647"/>
      <c r="F6" s="649"/>
      <c r="G6" s="742"/>
    </row>
    <row r="7" spans="1:7" ht="5.25" customHeight="1" x14ac:dyDescent="0.25">
      <c r="A7" s="740"/>
      <c r="B7" s="642"/>
      <c r="C7" s="643"/>
      <c r="D7" s="649"/>
      <c r="E7" s="647"/>
      <c r="F7" s="649"/>
      <c r="G7" s="742"/>
    </row>
    <row r="8" spans="1:7" ht="15" customHeight="1" x14ac:dyDescent="0.25">
      <c r="A8" s="744">
        <v>52.01</v>
      </c>
      <c r="B8" s="645"/>
      <c r="C8" s="646" t="s">
        <v>564</v>
      </c>
      <c r="D8" s="649"/>
      <c r="E8" s="647"/>
      <c r="F8" s="649"/>
      <c r="G8" s="742"/>
    </row>
    <row r="9" spans="1:7" ht="33" customHeight="1" x14ac:dyDescent="0.25">
      <c r="A9" s="744"/>
      <c r="B9" s="645"/>
      <c r="C9" s="646" t="s">
        <v>565</v>
      </c>
      <c r="D9" s="649" t="s">
        <v>18</v>
      </c>
      <c r="E9" s="647" t="s">
        <v>6</v>
      </c>
      <c r="F9" s="649"/>
      <c r="G9" s="742" t="s">
        <v>81</v>
      </c>
    </row>
    <row r="10" spans="1:7" ht="20.25" customHeight="1" x14ac:dyDescent="0.25">
      <c r="A10" s="744"/>
      <c r="B10" s="645"/>
      <c r="C10" s="646" t="s">
        <v>566</v>
      </c>
      <c r="D10" s="649" t="s">
        <v>18</v>
      </c>
      <c r="E10" s="647">
        <f>100*1*2</f>
        <v>200</v>
      </c>
      <c r="F10" s="651"/>
      <c r="G10" s="779"/>
    </row>
    <row r="11" spans="1:7" ht="3.75" customHeight="1" x14ac:dyDescent="0.25">
      <c r="A11" s="744"/>
      <c r="B11" s="645"/>
      <c r="C11" s="646"/>
      <c r="D11" s="649"/>
      <c r="E11" s="647"/>
      <c r="F11" s="651"/>
      <c r="G11" s="779"/>
    </row>
    <row r="12" spans="1:7" ht="28.5" customHeight="1" x14ac:dyDescent="0.25">
      <c r="A12" s="744">
        <v>52.02</v>
      </c>
      <c r="B12" s="645"/>
      <c r="C12" s="643" t="s">
        <v>567</v>
      </c>
      <c r="D12" s="649" t="s">
        <v>13</v>
      </c>
      <c r="E12" s="647">
        <f>30*4</f>
        <v>120</v>
      </c>
      <c r="F12" s="651"/>
      <c r="G12" s="779"/>
    </row>
    <row r="13" spans="1:7" x14ac:dyDescent="0.25">
      <c r="A13" s="744"/>
      <c r="B13" s="645"/>
      <c r="C13" s="646"/>
      <c r="D13" s="649"/>
      <c r="E13" s="647"/>
      <c r="F13" s="651"/>
      <c r="G13" s="779"/>
    </row>
    <row r="14" spans="1:7" x14ac:dyDescent="0.25">
      <c r="A14" s="744">
        <v>52.03</v>
      </c>
      <c r="B14" s="645"/>
      <c r="C14" s="646" t="s">
        <v>568</v>
      </c>
      <c r="D14" s="649"/>
      <c r="E14" s="647"/>
      <c r="F14" s="651"/>
      <c r="G14" s="779"/>
    </row>
    <row r="15" spans="1:7" ht="12" customHeight="1" x14ac:dyDescent="0.25">
      <c r="A15" s="744"/>
      <c r="B15" s="645"/>
      <c r="C15" s="646" t="s">
        <v>569</v>
      </c>
      <c r="D15" s="649"/>
      <c r="E15" s="647"/>
      <c r="F15" s="651"/>
      <c r="G15" s="779"/>
    </row>
    <row r="16" spans="1:7" x14ac:dyDescent="0.25">
      <c r="A16" s="744"/>
      <c r="B16" s="645"/>
      <c r="C16" s="646"/>
      <c r="D16" s="649"/>
      <c r="E16" s="647"/>
      <c r="F16" s="651"/>
      <c r="G16" s="779"/>
    </row>
    <row r="17" spans="1:7" ht="27.75" customHeight="1" x14ac:dyDescent="0.25">
      <c r="A17" s="744"/>
      <c r="B17" s="645"/>
      <c r="C17" s="646" t="s">
        <v>570</v>
      </c>
      <c r="D17" s="649"/>
      <c r="E17" s="647"/>
      <c r="F17" s="651"/>
      <c r="G17" s="779"/>
    </row>
    <row r="18" spans="1:7" ht="18.75" customHeight="1" x14ac:dyDescent="0.25">
      <c r="A18" s="744"/>
      <c r="B18" s="645"/>
      <c r="C18" s="646" t="s">
        <v>571</v>
      </c>
      <c r="D18" s="650" t="s">
        <v>18</v>
      </c>
      <c r="E18" s="647">
        <f>100*1*2*2</f>
        <v>400</v>
      </c>
      <c r="F18" s="651"/>
      <c r="G18" s="779"/>
    </row>
    <row r="19" spans="1:7" ht="13.8" x14ac:dyDescent="0.25">
      <c r="A19" s="744"/>
      <c r="B19" s="645"/>
      <c r="C19" s="646"/>
      <c r="D19" s="650"/>
      <c r="E19" s="647"/>
      <c r="F19" s="651"/>
      <c r="G19" s="779"/>
    </row>
    <row r="20" spans="1:7" ht="19.5" customHeight="1" x14ac:dyDescent="0.25">
      <c r="A20" s="744"/>
      <c r="B20" s="645"/>
      <c r="C20" s="646" t="s">
        <v>572</v>
      </c>
      <c r="D20" s="649"/>
      <c r="E20" s="647"/>
      <c r="F20" s="651"/>
      <c r="G20" s="779"/>
    </row>
    <row r="21" spans="1:7" x14ac:dyDescent="0.25">
      <c r="A21" s="744"/>
      <c r="B21" s="645"/>
      <c r="C21" s="646"/>
      <c r="D21" s="649"/>
      <c r="E21" s="647"/>
      <c r="F21" s="651"/>
      <c r="G21" s="779"/>
    </row>
    <row r="22" spans="1:7" ht="29.25" customHeight="1" x14ac:dyDescent="0.25">
      <c r="A22" s="744"/>
      <c r="B22" s="645"/>
      <c r="C22" s="646" t="s">
        <v>573</v>
      </c>
      <c r="D22" s="649"/>
      <c r="E22" s="647"/>
      <c r="F22" s="651"/>
      <c r="G22" s="779"/>
    </row>
    <row r="23" spans="1:7" ht="26.25" customHeight="1" x14ac:dyDescent="0.25">
      <c r="A23" s="744"/>
      <c r="B23" s="645"/>
      <c r="C23" s="646" t="s">
        <v>574</v>
      </c>
      <c r="D23" s="649" t="s">
        <v>18</v>
      </c>
      <c r="E23" s="647">
        <f>E18*0.2</f>
        <v>80</v>
      </c>
      <c r="F23" s="651"/>
      <c r="G23" s="779"/>
    </row>
    <row r="24" spans="1:7" x14ac:dyDescent="0.25">
      <c r="A24" s="744"/>
      <c r="B24" s="645"/>
      <c r="C24" s="646"/>
      <c r="D24" s="649"/>
      <c r="E24" s="647"/>
      <c r="F24" s="651"/>
      <c r="G24" s="779"/>
    </row>
    <row r="25" spans="1:7" x14ac:dyDescent="0.25">
      <c r="A25" s="744">
        <v>52.04</v>
      </c>
      <c r="B25" s="645"/>
      <c r="C25" s="646" t="s">
        <v>575</v>
      </c>
      <c r="D25" s="649"/>
      <c r="E25" s="647"/>
      <c r="F25" s="651"/>
      <c r="G25" s="779"/>
    </row>
    <row r="26" spans="1:7" ht="17.25" customHeight="1" x14ac:dyDescent="0.25">
      <c r="A26" s="744"/>
      <c r="B26" s="645"/>
      <c r="C26" s="646" t="s">
        <v>576</v>
      </c>
      <c r="D26" s="649" t="s">
        <v>13</v>
      </c>
      <c r="E26" s="647">
        <f>120*2*2*2*2</f>
        <v>1920</v>
      </c>
      <c r="F26" s="651"/>
      <c r="G26" s="779"/>
    </row>
    <row r="27" spans="1:7" x14ac:dyDescent="0.25">
      <c r="A27" s="744"/>
      <c r="B27" s="645"/>
      <c r="C27" s="646"/>
      <c r="D27" s="649"/>
      <c r="E27" s="647"/>
      <c r="F27" s="651"/>
      <c r="G27" s="745"/>
    </row>
    <row r="28" spans="1:7" x14ac:dyDescent="0.25">
      <c r="A28" s="744"/>
      <c r="B28" s="645"/>
      <c r="C28" s="646"/>
      <c r="D28" s="649"/>
      <c r="E28" s="647"/>
      <c r="F28" s="651"/>
      <c r="G28" s="745"/>
    </row>
    <row r="29" spans="1:7" x14ac:dyDescent="0.25">
      <c r="A29" s="744"/>
      <c r="B29" s="645"/>
      <c r="C29" s="646"/>
      <c r="D29" s="649"/>
      <c r="E29" s="647"/>
      <c r="F29" s="651"/>
      <c r="G29" s="745"/>
    </row>
    <row r="30" spans="1:7" x14ac:dyDescent="0.25">
      <c r="A30" s="744"/>
      <c r="B30" s="645"/>
      <c r="C30" s="646"/>
      <c r="D30" s="649"/>
      <c r="E30" s="647"/>
      <c r="F30" s="651"/>
      <c r="G30" s="745"/>
    </row>
    <row r="31" spans="1:7" x14ac:dyDescent="0.25">
      <c r="A31" s="744"/>
      <c r="B31" s="645"/>
      <c r="C31" s="646"/>
      <c r="D31" s="649"/>
      <c r="E31" s="647"/>
      <c r="F31" s="651"/>
      <c r="G31" s="745"/>
    </row>
    <row r="32" spans="1:7" x14ac:dyDescent="0.25">
      <c r="A32" s="744"/>
      <c r="B32" s="645"/>
      <c r="C32" s="646"/>
      <c r="D32" s="649"/>
      <c r="E32" s="647"/>
      <c r="F32" s="651"/>
      <c r="G32" s="745"/>
    </row>
    <row r="33" spans="1:7" x14ac:dyDescent="0.25">
      <c r="A33" s="744"/>
      <c r="B33" s="645"/>
      <c r="C33" s="646"/>
      <c r="D33" s="649"/>
      <c r="E33" s="647"/>
      <c r="F33" s="651"/>
      <c r="G33" s="745"/>
    </row>
    <row r="34" spans="1:7" x14ac:dyDescent="0.25">
      <c r="A34" s="744"/>
      <c r="B34" s="645"/>
      <c r="C34" s="646"/>
      <c r="D34" s="649"/>
      <c r="E34" s="647"/>
      <c r="F34" s="651"/>
      <c r="G34" s="745"/>
    </row>
    <row r="35" spans="1:7" x14ac:dyDescent="0.25">
      <c r="A35" s="744"/>
      <c r="B35" s="645"/>
      <c r="C35" s="646"/>
      <c r="D35" s="649"/>
      <c r="E35" s="647"/>
      <c r="F35" s="651"/>
      <c r="G35" s="745"/>
    </row>
    <row r="36" spans="1:7" x14ac:dyDescent="0.25">
      <c r="A36" s="744"/>
      <c r="B36" s="645"/>
      <c r="C36" s="646"/>
      <c r="D36" s="649"/>
      <c r="E36" s="647"/>
      <c r="F36" s="651"/>
      <c r="G36" s="745"/>
    </row>
    <row r="37" spans="1:7" x14ac:dyDescent="0.25">
      <c r="A37" s="744"/>
      <c r="B37" s="645"/>
      <c r="C37" s="646"/>
      <c r="D37" s="649"/>
      <c r="E37" s="647"/>
      <c r="F37" s="651"/>
      <c r="G37" s="745"/>
    </row>
    <row r="38" spans="1:7" x14ac:dyDescent="0.25">
      <c r="A38" s="744"/>
      <c r="B38" s="645"/>
      <c r="C38" s="646"/>
      <c r="D38" s="649"/>
      <c r="E38" s="647"/>
      <c r="F38" s="651"/>
      <c r="G38" s="745"/>
    </row>
    <row r="39" spans="1:7" x14ac:dyDescent="0.25">
      <c r="A39" s="744"/>
      <c r="B39" s="645"/>
      <c r="C39" s="646"/>
      <c r="D39" s="649"/>
      <c r="E39" s="647"/>
      <c r="F39" s="651"/>
      <c r="G39" s="745"/>
    </row>
    <row r="40" spans="1:7" x14ac:dyDescent="0.25">
      <c r="A40" s="744"/>
      <c r="B40" s="645"/>
      <c r="C40" s="646"/>
      <c r="D40" s="649"/>
      <c r="E40" s="647"/>
      <c r="F40" s="651"/>
      <c r="G40" s="745"/>
    </row>
    <row r="41" spans="1:7" x14ac:dyDescent="0.25">
      <c r="A41" s="744"/>
      <c r="B41" s="645"/>
      <c r="C41" s="646"/>
      <c r="D41" s="649"/>
      <c r="E41" s="647"/>
      <c r="F41" s="651"/>
      <c r="G41" s="745"/>
    </row>
    <row r="42" spans="1:7" x14ac:dyDescent="0.25">
      <c r="A42" s="744"/>
      <c r="B42" s="645"/>
      <c r="C42" s="646"/>
      <c r="D42" s="649"/>
      <c r="E42" s="647"/>
      <c r="F42" s="651"/>
      <c r="G42" s="745"/>
    </row>
    <row r="43" spans="1:7" x14ac:dyDescent="0.25">
      <c r="A43" s="744"/>
      <c r="B43" s="645"/>
      <c r="C43" s="646"/>
      <c r="D43" s="649"/>
      <c r="E43" s="647"/>
      <c r="F43" s="649"/>
      <c r="G43" s="742"/>
    </row>
    <row r="44" spans="1:7" x14ac:dyDescent="0.25">
      <c r="A44" s="744"/>
      <c r="B44" s="645"/>
      <c r="C44" s="646"/>
      <c r="D44" s="649"/>
      <c r="E44" s="647"/>
      <c r="F44" s="649"/>
      <c r="G44" s="742"/>
    </row>
    <row r="45" spans="1:7" x14ac:dyDescent="0.25">
      <c r="A45" s="744"/>
      <c r="B45" s="645"/>
      <c r="C45" s="646"/>
      <c r="D45" s="649"/>
      <c r="E45" s="647"/>
      <c r="F45" s="649"/>
      <c r="G45" s="742"/>
    </row>
    <row r="46" spans="1:7" x14ac:dyDescent="0.25">
      <c r="A46" s="744"/>
      <c r="B46" s="645"/>
      <c r="C46" s="646"/>
      <c r="D46" s="649"/>
      <c r="E46" s="647"/>
      <c r="F46" s="649"/>
      <c r="G46" s="742"/>
    </row>
    <row r="47" spans="1:7" x14ac:dyDescent="0.25">
      <c r="A47" s="744"/>
      <c r="B47" s="645"/>
      <c r="C47" s="646"/>
      <c r="D47" s="649"/>
      <c r="E47" s="647"/>
      <c r="F47" s="649"/>
      <c r="G47" s="742"/>
    </row>
    <row r="48" spans="1:7" x14ac:dyDescent="0.25">
      <c r="A48" s="744"/>
      <c r="B48" s="645"/>
      <c r="C48" s="646"/>
      <c r="D48" s="649"/>
      <c r="E48" s="647"/>
      <c r="F48" s="649"/>
      <c r="G48" s="742"/>
    </row>
    <row r="49" spans="1:7" x14ac:dyDescent="0.25">
      <c r="A49" s="744"/>
      <c r="B49" s="645"/>
      <c r="C49" s="646"/>
      <c r="D49" s="649"/>
      <c r="E49" s="647"/>
      <c r="F49" s="649"/>
      <c r="G49" s="742"/>
    </row>
    <row r="50" spans="1:7" ht="13.8" thickBot="1" x14ac:dyDescent="0.3">
      <c r="A50" s="853" t="s">
        <v>577</v>
      </c>
      <c r="B50" s="854"/>
      <c r="C50" s="854"/>
      <c r="D50" s="854"/>
      <c r="E50" s="854"/>
      <c r="F50" s="854"/>
      <c r="G50" s="746"/>
    </row>
  </sheetData>
  <mergeCells count="1">
    <mergeCell ref="A50:F50"/>
  </mergeCells>
  <pageMargins left="0.7" right="0.7" top="0.75" bottom="0.75" header="0.3" footer="0.3"/>
  <pageSetup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8"/>
  <sheetViews>
    <sheetView view="pageBreakPreview" zoomScale="95" zoomScaleNormal="100" zoomScaleSheetLayoutView="95" workbookViewId="0">
      <selection activeCell="A2" sqref="A2"/>
    </sheetView>
  </sheetViews>
  <sheetFormatPr defaultRowHeight="13.2" x14ac:dyDescent="0.25"/>
  <cols>
    <col min="3" max="3" width="38.88671875" customWidth="1"/>
    <col min="6" max="6" width="11.33203125" customWidth="1"/>
    <col min="7" max="7" width="12.109375" customWidth="1"/>
  </cols>
  <sheetData>
    <row r="1" spans="1:7" x14ac:dyDescent="0.25">
      <c r="A1" s="173" t="s">
        <v>110</v>
      </c>
      <c r="B1" s="499"/>
      <c r="C1" s="174"/>
      <c r="D1" s="175"/>
      <c r="E1" s="175"/>
      <c r="F1" s="175"/>
      <c r="G1" s="177" t="s">
        <v>562</v>
      </c>
    </row>
    <row r="2" spans="1:7" ht="13.8" thickBot="1" x14ac:dyDescent="0.3">
      <c r="A2" s="727" t="s">
        <v>607</v>
      </c>
      <c r="B2" s="728"/>
      <c r="C2" s="132"/>
      <c r="D2" s="726"/>
      <c r="E2" s="726"/>
      <c r="F2" s="133"/>
      <c r="G2" s="178"/>
    </row>
    <row r="3" spans="1:7" x14ac:dyDescent="0.25">
      <c r="A3" s="780" t="s">
        <v>581</v>
      </c>
      <c r="B3" s="781" t="s">
        <v>547</v>
      </c>
      <c r="C3" s="782" t="s">
        <v>582</v>
      </c>
      <c r="D3" s="783" t="s">
        <v>583</v>
      </c>
      <c r="E3" s="542" t="s">
        <v>584</v>
      </c>
      <c r="F3" s="784" t="s">
        <v>585</v>
      </c>
      <c r="G3" s="785" t="s">
        <v>586</v>
      </c>
    </row>
    <row r="4" spans="1:7" x14ac:dyDescent="0.25">
      <c r="A4" s="693"/>
      <c r="B4" s="694"/>
      <c r="C4" s="695"/>
      <c r="D4" s="701"/>
      <c r="E4" s="696"/>
      <c r="F4" s="714"/>
      <c r="G4" s="709"/>
    </row>
    <row r="5" spans="1:7" x14ac:dyDescent="0.25">
      <c r="A5" s="688">
        <v>5400</v>
      </c>
      <c r="B5" s="691"/>
      <c r="C5" s="674" t="s">
        <v>587</v>
      </c>
      <c r="D5" s="702"/>
      <c r="E5" s="674"/>
      <c r="F5" s="715"/>
      <c r="G5" s="710"/>
    </row>
    <row r="6" spans="1:7" x14ac:dyDescent="0.25">
      <c r="A6" s="688"/>
      <c r="B6" s="691"/>
      <c r="C6" s="675"/>
      <c r="D6" s="703"/>
      <c r="E6" s="676"/>
      <c r="F6" s="715"/>
      <c r="G6" s="710"/>
    </row>
    <row r="7" spans="1:7" x14ac:dyDescent="0.25">
      <c r="A7" s="688">
        <v>54.01</v>
      </c>
      <c r="B7" s="691"/>
      <c r="C7" s="677" t="s">
        <v>588</v>
      </c>
      <c r="D7" s="704"/>
      <c r="E7" s="677"/>
      <c r="F7" s="715"/>
      <c r="G7" s="710"/>
    </row>
    <row r="8" spans="1:7" x14ac:dyDescent="0.25">
      <c r="A8" s="688"/>
      <c r="B8" s="691"/>
      <c r="C8" s="677"/>
      <c r="D8" s="704"/>
      <c r="E8" s="677"/>
      <c r="F8" s="715"/>
      <c r="G8" s="710"/>
    </row>
    <row r="9" spans="1:7" x14ac:dyDescent="0.25">
      <c r="A9" s="688"/>
      <c r="B9" s="691"/>
      <c r="C9" s="678" t="s">
        <v>589</v>
      </c>
      <c r="D9" s="705" t="s">
        <v>307</v>
      </c>
      <c r="E9" s="679">
        <v>150</v>
      </c>
      <c r="F9" s="705"/>
      <c r="G9" s="786"/>
    </row>
    <row r="10" spans="1:7" x14ac:dyDescent="0.25">
      <c r="A10" s="688"/>
      <c r="B10" s="691"/>
      <c r="C10" s="678"/>
      <c r="D10" s="706"/>
      <c r="E10" s="678"/>
      <c r="F10" s="715"/>
      <c r="G10" s="710"/>
    </row>
    <row r="11" spans="1:7" ht="52.5" customHeight="1" x14ac:dyDescent="0.25">
      <c r="A11" s="688"/>
      <c r="B11" s="691"/>
      <c r="C11" s="680" t="s">
        <v>590</v>
      </c>
      <c r="D11" s="705" t="s">
        <v>307</v>
      </c>
      <c r="E11" s="681"/>
      <c r="F11" s="716"/>
      <c r="G11" s="711" t="s">
        <v>81</v>
      </c>
    </row>
    <row r="12" spans="1:7" x14ac:dyDescent="0.25">
      <c r="A12" s="688"/>
      <c r="B12" s="691"/>
      <c r="C12" s="677"/>
      <c r="D12" s="706"/>
      <c r="E12" s="678"/>
      <c r="F12" s="715"/>
      <c r="G12" s="710"/>
    </row>
    <row r="13" spans="1:7" x14ac:dyDescent="0.25">
      <c r="A13" s="688"/>
      <c r="B13" s="691"/>
      <c r="C13" s="677"/>
      <c r="D13" s="704"/>
      <c r="E13" s="678"/>
      <c r="F13" s="715"/>
      <c r="G13" s="710"/>
    </row>
    <row r="14" spans="1:7" x14ac:dyDescent="0.25">
      <c r="A14" s="688">
        <v>54.04</v>
      </c>
      <c r="B14" s="691"/>
      <c r="C14" s="678" t="s">
        <v>591</v>
      </c>
      <c r="D14" s="705"/>
      <c r="E14" s="682"/>
      <c r="F14" s="716"/>
      <c r="G14" s="711"/>
    </row>
    <row r="15" spans="1:7" x14ac:dyDescent="0.25">
      <c r="A15" s="688"/>
      <c r="B15" s="691"/>
      <c r="C15" s="678"/>
      <c r="D15" s="706"/>
      <c r="E15" s="678"/>
      <c r="F15" s="715"/>
      <c r="G15" s="787"/>
    </row>
    <row r="16" spans="1:7" x14ac:dyDescent="0.25">
      <c r="A16" s="688"/>
      <c r="B16" s="691"/>
      <c r="C16" s="678" t="s">
        <v>592</v>
      </c>
      <c r="D16" s="705" t="s">
        <v>14</v>
      </c>
      <c r="E16" s="683">
        <v>8</v>
      </c>
      <c r="F16" s="717"/>
      <c r="G16" s="788"/>
    </row>
    <row r="17" spans="1:7" x14ac:dyDescent="0.25">
      <c r="A17" s="688"/>
      <c r="B17" s="691"/>
      <c r="C17" s="678"/>
      <c r="D17" s="704"/>
      <c r="E17" s="678"/>
      <c r="F17" s="715"/>
      <c r="G17" s="788"/>
    </row>
    <row r="18" spans="1:7" x14ac:dyDescent="0.25">
      <c r="A18" s="688">
        <v>54.06</v>
      </c>
      <c r="B18" s="691"/>
      <c r="C18" s="676" t="s">
        <v>593</v>
      </c>
      <c r="D18" s="705" t="s">
        <v>14</v>
      </c>
      <c r="E18" s="682">
        <v>160</v>
      </c>
      <c r="F18" s="716"/>
      <c r="G18" s="788"/>
    </row>
    <row r="19" spans="1:7" x14ac:dyDescent="0.25">
      <c r="A19" s="689"/>
      <c r="B19" s="691"/>
      <c r="C19" s="673"/>
      <c r="D19" s="707"/>
      <c r="E19" s="684"/>
      <c r="F19" s="715"/>
      <c r="G19" s="710"/>
    </row>
    <row r="20" spans="1:7" x14ac:dyDescent="0.25">
      <c r="A20" s="689"/>
      <c r="B20" s="691"/>
      <c r="C20" s="673"/>
      <c r="D20" s="707"/>
      <c r="E20" s="684"/>
      <c r="F20" s="715"/>
      <c r="G20" s="710"/>
    </row>
    <row r="21" spans="1:7" x14ac:dyDescent="0.25">
      <c r="A21" s="689"/>
      <c r="B21" s="691"/>
      <c r="C21" s="673"/>
      <c r="D21" s="707"/>
      <c r="E21" s="684"/>
      <c r="F21" s="715"/>
      <c r="G21" s="710"/>
    </row>
    <row r="22" spans="1:7" x14ac:dyDescent="0.25">
      <c r="A22" s="689"/>
      <c r="B22" s="691"/>
      <c r="C22" s="673"/>
      <c r="D22" s="707"/>
      <c r="E22" s="684"/>
      <c r="F22" s="715"/>
      <c r="G22" s="710"/>
    </row>
    <row r="23" spans="1:7" x14ac:dyDescent="0.25">
      <c r="A23" s="689"/>
      <c r="B23" s="691"/>
      <c r="C23" s="673"/>
      <c r="D23" s="707"/>
      <c r="E23" s="684"/>
      <c r="F23" s="715"/>
      <c r="G23" s="710"/>
    </row>
    <row r="24" spans="1:7" x14ac:dyDescent="0.25">
      <c r="A24" s="689"/>
      <c r="B24" s="691"/>
      <c r="C24" s="673"/>
      <c r="D24" s="707"/>
      <c r="E24" s="684"/>
      <c r="F24" s="715"/>
      <c r="G24" s="710"/>
    </row>
    <row r="25" spans="1:7" x14ac:dyDescent="0.25">
      <c r="A25" s="689"/>
      <c r="B25" s="691"/>
      <c r="C25" s="673"/>
      <c r="D25" s="707"/>
      <c r="E25" s="684"/>
      <c r="F25" s="715"/>
      <c r="G25" s="710"/>
    </row>
    <row r="26" spans="1:7" x14ac:dyDescent="0.25">
      <c r="A26" s="689"/>
      <c r="B26" s="691"/>
      <c r="C26" s="673"/>
      <c r="D26" s="707"/>
      <c r="E26" s="684"/>
      <c r="F26" s="715"/>
      <c r="G26" s="710"/>
    </row>
    <row r="27" spans="1:7" x14ac:dyDescent="0.25">
      <c r="A27" s="689"/>
      <c r="B27" s="691"/>
      <c r="C27" s="673"/>
      <c r="D27" s="707"/>
      <c r="E27" s="684"/>
      <c r="F27" s="715"/>
      <c r="G27" s="710"/>
    </row>
    <row r="28" spans="1:7" x14ac:dyDescent="0.25">
      <c r="A28" s="689"/>
      <c r="B28" s="691"/>
      <c r="C28" s="673"/>
      <c r="D28" s="707"/>
      <c r="E28" s="684"/>
      <c r="F28" s="715"/>
      <c r="G28" s="710"/>
    </row>
    <row r="29" spans="1:7" x14ac:dyDescent="0.25">
      <c r="A29" s="689"/>
      <c r="B29" s="691"/>
      <c r="C29" s="673"/>
      <c r="D29" s="707"/>
      <c r="E29" s="684"/>
      <c r="F29" s="715"/>
      <c r="G29" s="710"/>
    </row>
    <row r="30" spans="1:7" x14ac:dyDescent="0.25">
      <c r="A30" s="689"/>
      <c r="B30" s="691"/>
      <c r="C30" s="673"/>
      <c r="D30" s="707"/>
      <c r="E30" s="684"/>
      <c r="F30" s="715"/>
      <c r="G30" s="710"/>
    </row>
    <row r="31" spans="1:7" x14ac:dyDescent="0.25">
      <c r="A31" s="689"/>
      <c r="B31" s="691"/>
      <c r="C31" s="673"/>
      <c r="D31" s="707"/>
      <c r="E31" s="684"/>
      <c r="F31" s="715"/>
      <c r="G31" s="710"/>
    </row>
    <row r="32" spans="1:7" x14ac:dyDescent="0.25">
      <c r="A32" s="689"/>
      <c r="B32" s="691"/>
      <c r="C32" s="673"/>
      <c r="D32" s="707"/>
      <c r="E32" s="684"/>
      <c r="F32" s="715"/>
      <c r="G32" s="710"/>
    </row>
    <row r="33" spans="1:7" x14ac:dyDescent="0.25">
      <c r="A33" s="689"/>
      <c r="B33" s="691"/>
      <c r="C33" s="673"/>
      <c r="D33" s="707"/>
      <c r="E33" s="684"/>
      <c r="F33" s="715"/>
      <c r="G33" s="710"/>
    </row>
    <row r="34" spans="1:7" x14ac:dyDescent="0.25">
      <c r="A34" s="689"/>
      <c r="B34" s="691"/>
      <c r="C34" s="673"/>
      <c r="D34" s="707"/>
      <c r="E34" s="684"/>
      <c r="F34" s="715"/>
      <c r="G34" s="710"/>
    </row>
    <row r="35" spans="1:7" x14ac:dyDescent="0.25">
      <c r="A35" s="689"/>
      <c r="B35" s="691"/>
      <c r="C35" s="673"/>
      <c r="D35" s="707"/>
      <c r="E35" s="684"/>
      <c r="F35" s="715"/>
      <c r="G35" s="710"/>
    </row>
    <row r="36" spans="1:7" x14ac:dyDescent="0.25">
      <c r="A36" s="689"/>
      <c r="B36" s="691"/>
      <c r="C36" s="673"/>
      <c r="D36" s="707"/>
      <c r="E36" s="684"/>
      <c r="F36" s="715"/>
      <c r="G36" s="710"/>
    </row>
    <row r="37" spans="1:7" x14ac:dyDescent="0.25">
      <c r="A37" s="689"/>
      <c r="B37" s="691"/>
      <c r="C37" s="673"/>
      <c r="D37" s="707"/>
      <c r="E37" s="684"/>
      <c r="F37" s="715"/>
      <c r="G37" s="710"/>
    </row>
    <row r="38" spans="1:7" x14ac:dyDescent="0.25">
      <c r="A38" s="689"/>
      <c r="B38" s="691"/>
      <c r="C38" s="673"/>
      <c r="D38" s="707"/>
      <c r="E38" s="684"/>
      <c r="F38" s="715"/>
      <c r="G38" s="710"/>
    </row>
    <row r="39" spans="1:7" x14ac:dyDescent="0.25">
      <c r="A39" s="689"/>
      <c r="B39" s="691"/>
      <c r="C39" s="673"/>
      <c r="D39" s="707"/>
      <c r="E39" s="684"/>
      <c r="F39" s="715"/>
      <c r="G39" s="710"/>
    </row>
    <row r="40" spans="1:7" x14ac:dyDescent="0.25">
      <c r="A40" s="689"/>
      <c r="B40" s="691"/>
      <c r="C40" s="673"/>
      <c r="D40" s="707"/>
      <c r="E40" s="684"/>
      <c r="F40" s="715"/>
      <c r="G40" s="710"/>
    </row>
    <row r="41" spans="1:7" x14ac:dyDescent="0.25">
      <c r="A41" s="689"/>
      <c r="B41" s="691"/>
      <c r="C41" s="673"/>
      <c r="D41" s="707"/>
      <c r="E41" s="684"/>
      <c r="F41" s="715"/>
      <c r="G41" s="710"/>
    </row>
    <row r="42" spans="1:7" x14ac:dyDescent="0.25">
      <c r="A42" s="689"/>
      <c r="B42" s="691"/>
      <c r="C42" s="673"/>
      <c r="D42" s="707"/>
      <c r="E42" s="684"/>
      <c r="F42" s="715"/>
      <c r="G42" s="710"/>
    </row>
    <row r="43" spans="1:7" x14ac:dyDescent="0.25">
      <c r="A43" s="689"/>
      <c r="B43" s="691"/>
      <c r="C43" s="673"/>
      <c r="D43" s="707"/>
      <c r="E43" s="684"/>
      <c r="F43" s="715"/>
      <c r="G43" s="710"/>
    </row>
    <row r="44" spans="1:7" x14ac:dyDescent="0.25">
      <c r="A44" s="689"/>
      <c r="B44" s="691"/>
      <c r="C44" s="673"/>
      <c r="D44" s="707"/>
      <c r="E44" s="684"/>
      <c r="F44" s="715"/>
      <c r="G44" s="710"/>
    </row>
    <row r="45" spans="1:7" x14ac:dyDescent="0.25">
      <c r="A45" s="689"/>
      <c r="B45" s="691"/>
      <c r="C45" s="673"/>
      <c r="D45" s="707"/>
      <c r="E45" s="684"/>
      <c r="F45" s="715"/>
      <c r="G45" s="710"/>
    </row>
    <row r="46" spans="1:7" x14ac:dyDescent="0.25">
      <c r="A46" s="689"/>
      <c r="B46" s="691"/>
      <c r="C46" s="673"/>
      <c r="D46" s="707"/>
      <c r="E46" s="684"/>
      <c r="F46" s="715"/>
      <c r="G46" s="710"/>
    </row>
    <row r="47" spans="1:7" x14ac:dyDescent="0.25">
      <c r="A47" s="689"/>
      <c r="B47" s="691"/>
      <c r="C47" s="673"/>
      <c r="D47" s="707"/>
      <c r="E47" s="684"/>
      <c r="F47" s="715"/>
      <c r="G47" s="710"/>
    </row>
    <row r="48" spans="1:7" x14ac:dyDescent="0.25">
      <c r="A48" s="689"/>
      <c r="B48" s="691"/>
      <c r="C48" s="673"/>
      <c r="D48" s="707"/>
      <c r="E48" s="684"/>
      <c r="F48" s="715"/>
      <c r="G48" s="710"/>
    </row>
    <row r="49" spans="1:7" x14ac:dyDescent="0.25">
      <c r="A49" s="689"/>
      <c r="B49" s="691"/>
      <c r="C49" s="673"/>
      <c r="D49" s="707"/>
      <c r="E49" s="684"/>
      <c r="F49" s="715"/>
      <c r="G49" s="710"/>
    </row>
    <row r="50" spans="1:7" x14ac:dyDescent="0.25">
      <c r="A50" s="689"/>
      <c r="B50" s="691"/>
      <c r="C50" s="673"/>
      <c r="D50" s="707"/>
      <c r="E50" s="684"/>
      <c r="F50" s="715"/>
      <c r="G50" s="710"/>
    </row>
    <row r="51" spans="1:7" x14ac:dyDescent="0.25">
      <c r="A51" s="689"/>
      <c r="B51" s="691"/>
      <c r="C51" s="673"/>
      <c r="D51" s="707"/>
      <c r="E51" s="684"/>
      <c r="F51" s="715"/>
      <c r="G51" s="710"/>
    </row>
    <row r="52" spans="1:7" x14ac:dyDescent="0.25">
      <c r="A52" s="689"/>
      <c r="B52" s="691"/>
      <c r="C52" s="673"/>
      <c r="D52" s="707"/>
      <c r="E52" s="684"/>
      <c r="F52" s="715"/>
      <c r="G52" s="710"/>
    </row>
    <row r="53" spans="1:7" x14ac:dyDescent="0.25">
      <c r="A53" s="689"/>
      <c r="B53" s="691"/>
      <c r="C53" s="673"/>
      <c r="D53" s="707"/>
      <c r="E53" s="684"/>
      <c r="F53" s="715"/>
      <c r="G53" s="710"/>
    </row>
    <row r="54" spans="1:7" x14ac:dyDescent="0.25">
      <c r="A54" s="689"/>
      <c r="B54" s="691"/>
      <c r="C54" s="673"/>
      <c r="D54" s="707"/>
      <c r="E54" s="684"/>
      <c r="F54" s="715"/>
      <c r="G54" s="710"/>
    </row>
    <row r="55" spans="1:7" x14ac:dyDescent="0.25">
      <c r="A55" s="689"/>
      <c r="B55" s="691"/>
      <c r="C55" s="673"/>
      <c r="D55" s="707"/>
      <c r="E55" s="684"/>
      <c r="F55" s="715"/>
      <c r="G55" s="710"/>
    </row>
    <row r="56" spans="1:7" x14ac:dyDescent="0.25">
      <c r="A56" s="690"/>
      <c r="B56" s="691"/>
      <c r="C56" s="685"/>
      <c r="D56" s="707"/>
      <c r="E56" s="684"/>
      <c r="F56" s="715"/>
      <c r="G56" s="710"/>
    </row>
    <row r="57" spans="1:7" x14ac:dyDescent="0.25">
      <c r="A57" s="697"/>
      <c r="B57" s="698"/>
      <c r="C57" s="699"/>
      <c r="D57" s="708"/>
      <c r="E57" s="700"/>
      <c r="F57" s="718"/>
      <c r="G57" s="712"/>
    </row>
    <row r="58" spans="1:7" x14ac:dyDescent="0.25">
      <c r="A58" s="686" t="s">
        <v>594</v>
      </c>
      <c r="B58" s="692"/>
      <c r="C58" s="687"/>
      <c r="D58" s="692"/>
      <c r="E58" s="687"/>
      <c r="F58" s="719"/>
      <c r="G58" s="713"/>
    </row>
  </sheetData>
  <pageMargins left="0.7" right="0.7" top="0.75" bottom="0.75" header="0.3" footer="0.3"/>
  <pageSetup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0"/>
  <dimension ref="A1:J59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9" style="11" customWidth="1"/>
    <col min="2" max="2" width="39.44140625" style="1" customWidth="1"/>
    <col min="3" max="3" width="9.6640625" style="2" customWidth="1"/>
    <col min="4" max="4" width="9.88671875" style="29" customWidth="1"/>
    <col min="5" max="5" width="13.109375" style="30" bestFit="1" customWidth="1"/>
    <col min="6" max="6" width="13.88671875" style="31" customWidth="1"/>
    <col min="7" max="7" width="13.33203125" style="4" bestFit="1" customWidth="1"/>
    <col min="8" max="8" width="16.88671875" style="33" bestFit="1" customWidth="1"/>
    <col min="9" max="9" width="9.109375" style="4"/>
    <col min="10" max="10" width="15.88671875" style="4" bestFit="1" customWidth="1"/>
    <col min="11" max="16384" width="9.109375" style="4"/>
  </cols>
  <sheetData>
    <row r="1" spans="1:10" x14ac:dyDescent="0.25">
      <c r="A1" s="173" t="s">
        <v>110</v>
      </c>
      <c r="B1" s="174"/>
      <c r="C1" s="175"/>
      <c r="D1" s="499"/>
      <c r="E1" s="500"/>
      <c r="F1" s="501" t="s">
        <v>111</v>
      </c>
    </row>
    <row r="2" spans="1:10" ht="13.8" thickBot="1" x14ac:dyDescent="0.3">
      <c r="A2" s="727" t="s">
        <v>607</v>
      </c>
      <c r="B2" s="728"/>
      <c r="C2" s="133"/>
      <c r="D2" s="135"/>
      <c r="E2" s="136"/>
      <c r="F2" s="502"/>
    </row>
    <row r="3" spans="1:10" s="5" customFormat="1" ht="25.5" customHeight="1" x14ac:dyDescent="0.25">
      <c r="A3" s="127" t="s">
        <v>0</v>
      </c>
      <c r="B3" s="128" t="s">
        <v>1</v>
      </c>
      <c r="C3" s="128" t="s">
        <v>2</v>
      </c>
      <c r="D3" s="130" t="s">
        <v>3</v>
      </c>
      <c r="E3" s="130" t="s">
        <v>4</v>
      </c>
      <c r="F3" s="131" t="s">
        <v>5</v>
      </c>
      <c r="H3" s="546"/>
    </row>
    <row r="4" spans="1:10" x14ac:dyDescent="0.25">
      <c r="A4" s="93"/>
      <c r="B4" s="6"/>
      <c r="C4" s="7"/>
      <c r="D4" s="116"/>
      <c r="E4" s="117"/>
      <c r="F4" s="118"/>
    </row>
    <row r="5" spans="1:10" ht="24" x14ac:dyDescent="0.25">
      <c r="A5" s="95" t="s">
        <v>475</v>
      </c>
      <c r="B5" s="358" t="s">
        <v>387</v>
      </c>
      <c r="C5" s="7"/>
      <c r="D5" s="116"/>
      <c r="E5" s="117"/>
      <c r="F5" s="118"/>
    </row>
    <row r="6" spans="1:10" x14ac:dyDescent="0.25">
      <c r="A6" s="93"/>
      <c r="B6" s="6"/>
      <c r="C6" s="7"/>
      <c r="D6" s="116"/>
      <c r="E6" s="117"/>
      <c r="F6" s="118"/>
    </row>
    <row r="7" spans="1:10" x14ac:dyDescent="0.25">
      <c r="A7" s="93" t="s">
        <v>112</v>
      </c>
      <c r="B7" s="6" t="s">
        <v>113</v>
      </c>
      <c r="C7" s="7"/>
      <c r="D7" s="116"/>
      <c r="E7" s="117"/>
      <c r="F7" s="118"/>
      <c r="G7" s="10"/>
    </row>
    <row r="8" spans="1:10" x14ac:dyDescent="0.25">
      <c r="A8" s="93"/>
      <c r="B8" s="6"/>
      <c r="C8" s="7"/>
      <c r="D8" s="116"/>
      <c r="E8" s="117"/>
      <c r="F8" s="118"/>
      <c r="G8" s="10"/>
      <c r="H8" s="547"/>
    </row>
    <row r="9" spans="1:10" ht="12.75" customHeight="1" x14ac:dyDescent="0.25">
      <c r="A9" s="93"/>
      <c r="B9" s="6" t="s">
        <v>114</v>
      </c>
      <c r="C9" s="7" t="s">
        <v>8</v>
      </c>
      <c r="D9" s="14">
        <v>1</v>
      </c>
      <c r="E9" s="20"/>
      <c r="F9" s="497"/>
      <c r="G9" s="10"/>
      <c r="H9" s="33">
        <f>H15*0.4</f>
        <v>1300000</v>
      </c>
      <c r="J9" s="33">
        <v>50000000</v>
      </c>
    </row>
    <row r="10" spans="1:10" x14ac:dyDescent="0.25">
      <c r="A10" s="93"/>
      <c r="B10" s="6"/>
      <c r="C10" s="7"/>
      <c r="D10" s="116"/>
      <c r="E10" s="117"/>
      <c r="F10" s="118"/>
      <c r="G10" s="10"/>
      <c r="J10" s="33">
        <f>+J9*0.05</f>
        <v>2500000</v>
      </c>
    </row>
    <row r="11" spans="1:10" x14ac:dyDescent="0.25">
      <c r="A11" s="93"/>
      <c r="B11" s="6" t="s">
        <v>244</v>
      </c>
      <c r="C11" s="7" t="s">
        <v>8</v>
      </c>
      <c r="D11" s="14">
        <v>1</v>
      </c>
      <c r="E11" s="20"/>
      <c r="F11" s="497"/>
      <c r="H11" s="33">
        <f>H15*0.05</f>
        <v>162500</v>
      </c>
    </row>
    <row r="12" spans="1:10" x14ac:dyDescent="0.25">
      <c r="A12" s="93"/>
      <c r="B12" s="6"/>
      <c r="C12" s="7"/>
      <c r="D12" s="116"/>
      <c r="E12" s="117"/>
      <c r="F12" s="118"/>
    </row>
    <row r="13" spans="1:10" x14ac:dyDescent="0.25">
      <c r="A13" s="93"/>
      <c r="B13" s="6" t="s">
        <v>115</v>
      </c>
      <c r="C13" s="7" t="s">
        <v>12</v>
      </c>
      <c r="D13" s="116" t="s">
        <v>606</v>
      </c>
      <c r="E13" s="20"/>
      <c r="F13" s="497"/>
      <c r="H13" s="33">
        <f>H15*0.55/12</f>
        <v>148958.33333333334</v>
      </c>
    </row>
    <row r="14" spans="1:10" x14ac:dyDescent="0.25">
      <c r="A14" s="93"/>
      <c r="B14" s="6"/>
      <c r="C14" s="7"/>
      <c r="D14" s="116"/>
      <c r="E14" s="117"/>
      <c r="F14" s="118"/>
    </row>
    <row r="15" spans="1:10" x14ac:dyDescent="0.25">
      <c r="A15" s="93"/>
      <c r="B15" s="6" t="s">
        <v>291</v>
      </c>
      <c r="C15" s="7"/>
      <c r="D15" s="116"/>
      <c r="E15" s="117"/>
      <c r="F15" s="118"/>
      <c r="G15" s="33"/>
      <c r="H15" s="33">
        <v>3250000</v>
      </c>
    </row>
    <row r="16" spans="1:10" x14ac:dyDescent="0.25">
      <c r="A16" s="93"/>
      <c r="B16" s="6" t="s">
        <v>292</v>
      </c>
      <c r="C16" s="7"/>
      <c r="D16" s="116"/>
      <c r="E16" s="117"/>
      <c r="F16" s="118"/>
    </row>
    <row r="17" spans="1:8" x14ac:dyDescent="0.25">
      <c r="A17" s="93"/>
      <c r="B17" s="6" t="s">
        <v>293</v>
      </c>
      <c r="C17" s="7"/>
      <c r="D17" s="116"/>
      <c r="E17" s="117"/>
      <c r="F17" s="118"/>
      <c r="G17" s="33"/>
      <c r="H17" s="33">
        <f>Sum!D100*0.125</f>
        <v>0</v>
      </c>
    </row>
    <row r="18" spans="1:8" x14ac:dyDescent="0.25">
      <c r="A18" s="93"/>
      <c r="B18" s="6"/>
      <c r="C18" s="7"/>
      <c r="D18" s="116"/>
      <c r="E18" s="117"/>
      <c r="F18" s="118"/>
      <c r="G18" s="33"/>
    </row>
    <row r="19" spans="1:8" x14ac:dyDescent="0.25">
      <c r="A19" s="93"/>
      <c r="B19" s="6"/>
      <c r="C19" s="7"/>
      <c r="D19" s="116"/>
      <c r="E19" s="117"/>
      <c r="F19" s="118"/>
      <c r="G19" s="33"/>
    </row>
    <row r="20" spans="1:8" x14ac:dyDescent="0.25">
      <c r="A20" s="93"/>
      <c r="B20" s="6"/>
      <c r="C20" s="7"/>
      <c r="D20" s="116"/>
      <c r="E20" s="117"/>
      <c r="F20" s="118"/>
      <c r="G20" s="33"/>
    </row>
    <row r="21" spans="1:8" x14ac:dyDescent="0.25">
      <c r="A21" s="93"/>
      <c r="B21" s="6"/>
      <c r="C21" s="7"/>
      <c r="D21" s="116"/>
      <c r="E21" s="117"/>
      <c r="F21" s="118"/>
      <c r="G21" s="33"/>
    </row>
    <row r="22" spans="1:8" x14ac:dyDescent="0.25">
      <c r="A22" s="93"/>
      <c r="B22" s="6"/>
      <c r="C22" s="7"/>
      <c r="D22" s="116"/>
      <c r="E22" s="117"/>
      <c r="F22" s="118"/>
      <c r="G22" s="33"/>
    </row>
    <row r="23" spans="1:8" x14ac:dyDescent="0.25">
      <c r="A23" s="93"/>
      <c r="B23" s="6"/>
      <c r="C23" s="7"/>
      <c r="D23" s="116"/>
      <c r="E23" s="117"/>
      <c r="F23" s="118"/>
      <c r="G23" s="33"/>
    </row>
    <row r="24" spans="1:8" x14ac:dyDescent="0.25">
      <c r="A24" s="93"/>
      <c r="B24" s="6"/>
      <c r="C24" s="7"/>
      <c r="D24" s="116"/>
      <c r="E24" s="117"/>
      <c r="F24" s="118"/>
      <c r="G24" s="33"/>
    </row>
    <row r="25" spans="1:8" x14ac:dyDescent="0.25">
      <c r="A25" s="93"/>
      <c r="B25" s="6"/>
      <c r="C25" s="7"/>
      <c r="D25" s="116"/>
      <c r="E25" s="117"/>
      <c r="F25" s="118"/>
      <c r="G25" s="33"/>
    </row>
    <row r="26" spans="1:8" x14ac:dyDescent="0.25">
      <c r="A26" s="93"/>
      <c r="B26" s="6"/>
      <c r="C26" s="7"/>
      <c r="D26" s="116"/>
      <c r="E26" s="117"/>
      <c r="F26" s="118"/>
      <c r="G26" s="33"/>
    </row>
    <row r="27" spans="1:8" x14ac:dyDescent="0.25">
      <c r="A27" s="93"/>
      <c r="B27" s="6"/>
      <c r="C27" s="7"/>
      <c r="D27" s="116"/>
      <c r="E27" s="117"/>
      <c r="F27" s="118"/>
      <c r="G27" s="33"/>
    </row>
    <row r="28" spans="1:8" x14ac:dyDescent="0.25">
      <c r="A28" s="93"/>
      <c r="B28" s="6"/>
      <c r="C28" s="7"/>
      <c r="D28" s="116"/>
      <c r="E28" s="117"/>
      <c r="F28" s="118"/>
      <c r="G28" s="33"/>
    </row>
    <row r="29" spans="1:8" x14ac:dyDescent="0.25">
      <c r="A29" s="93"/>
      <c r="B29" s="6"/>
      <c r="C29" s="7"/>
      <c r="D29" s="116"/>
      <c r="E29" s="117"/>
      <c r="F29" s="118"/>
      <c r="G29" s="33"/>
    </row>
    <row r="30" spans="1:8" x14ac:dyDescent="0.25">
      <c r="A30" s="93"/>
      <c r="B30" s="6"/>
      <c r="C30" s="7"/>
      <c r="D30" s="116"/>
      <c r="E30" s="117"/>
      <c r="F30" s="118"/>
      <c r="G30" s="33"/>
    </row>
    <row r="31" spans="1:8" x14ac:dyDescent="0.25">
      <c r="A31" s="93"/>
      <c r="B31" s="6"/>
      <c r="C31" s="7"/>
      <c r="D31" s="116"/>
      <c r="E31" s="117"/>
      <c r="F31" s="118"/>
      <c r="G31" s="33"/>
    </row>
    <row r="32" spans="1:8" x14ac:dyDescent="0.25">
      <c r="A32" s="93"/>
      <c r="B32" s="6"/>
      <c r="C32" s="7"/>
      <c r="D32" s="116"/>
      <c r="E32" s="117"/>
      <c r="F32" s="118"/>
      <c r="G32" s="33"/>
    </row>
    <row r="33" spans="1:7" x14ac:dyDescent="0.25">
      <c r="A33" s="93"/>
      <c r="B33" s="6"/>
      <c r="C33" s="7"/>
      <c r="D33" s="116"/>
      <c r="E33" s="117"/>
      <c r="F33" s="118"/>
      <c r="G33" s="33"/>
    </row>
    <row r="34" spans="1:7" x14ac:dyDescent="0.25">
      <c r="A34" s="93"/>
      <c r="B34" s="6"/>
      <c r="C34" s="7"/>
      <c r="D34" s="116"/>
      <c r="E34" s="117"/>
      <c r="F34" s="118"/>
      <c r="G34" s="33"/>
    </row>
    <row r="35" spans="1:7" x14ac:dyDescent="0.25">
      <c r="A35" s="93"/>
      <c r="B35" s="6"/>
      <c r="C35" s="7"/>
      <c r="D35" s="116"/>
      <c r="E35" s="117"/>
      <c r="F35" s="118"/>
      <c r="G35" s="33"/>
    </row>
    <row r="36" spans="1:7" x14ac:dyDescent="0.25">
      <c r="A36" s="93"/>
      <c r="B36" s="6"/>
      <c r="C36" s="7"/>
      <c r="D36" s="116"/>
      <c r="E36" s="117"/>
      <c r="F36" s="118"/>
      <c r="G36" s="33"/>
    </row>
    <row r="37" spans="1:7" x14ac:dyDescent="0.25">
      <c r="A37" s="93"/>
      <c r="B37" s="6"/>
      <c r="C37" s="7"/>
      <c r="D37" s="116"/>
      <c r="E37" s="117"/>
      <c r="F37" s="118"/>
      <c r="G37" s="33"/>
    </row>
    <row r="38" spans="1:7" x14ac:dyDescent="0.25">
      <c r="A38" s="93"/>
      <c r="B38" s="6"/>
      <c r="C38" s="7"/>
      <c r="D38" s="116"/>
      <c r="E38" s="117"/>
      <c r="F38" s="118"/>
      <c r="G38" s="33"/>
    </row>
    <row r="39" spans="1:7" x14ac:dyDescent="0.25">
      <c r="A39" s="93"/>
      <c r="B39" s="6"/>
      <c r="C39" s="7"/>
      <c r="D39" s="116"/>
      <c r="E39" s="117"/>
      <c r="F39" s="118"/>
      <c r="G39" s="33"/>
    </row>
    <row r="40" spans="1:7" x14ac:dyDescent="0.25">
      <c r="A40" s="93"/>
      <c r="B40" s="6"/>
      <c r="C40" s="7"/>
      <c r="D40" s="116"/>
      <c r="E40" s="117"/>
      <c r="F40" s="118"/>
      <c r="G40" s="33"/>
    </row>
    <row r="41" spans="1:7" x14ac:dyDescent="0.25">
      <c r="A41" s="93"/>
      <c r="B41" s="6"/>
      <c r="C41" s="7"/>
      <c r="D41" s="116"/>
      <c r="E41" s="117"/>
      <c r="F41" s="118"/>
      <c r="G41" s="33"/>
    </row>
    <row r="42" spans="1:7" x14ac:dyDescent="0.25">
      <c r="A42" s="93"/>
      <c r="B42" s="6"/>
      <c r="C42" s="7"/>
      <c r="D42" s="116"/>
      <c r="E42" s="117"/>
      <c r="F42" s="118"/>
      <c r="G42" s="33"/>
    </row>
    <row r="43" spans="1:7" x14ac:dyDescent="0.25">
      <c r="A43" s="93"/>
      <c r="B43" s="6"/>
      <c r="C43" s="7"/>
      <c r="D43" s="116"/>
      <c r="E43" s="117"/>
      <c r="F43" s="118"/>
      <c r="G43" s="33"/>
    </row>
    <row r="44" spans="1:7" x14ac:dyDescent="0.25">
      <c r="A44" s="93"/>
      <c r="B44" s="6"/>
      <c r="C44" s="7"/>
      <c r="D44" s="116"/>
      <c r="E44" s="117"/>
      <c r="F44" s="118"/>
      <c r="G44" s="33"/>
    </row>
    <row r="45" spans="1:7" x14ac:dyDescent="0.25">
      <c r="A45" s="93"/>
      <c r="B45" s="6"/>
      <c r="C45" s="7"/>
      <c r="D45" s="116"/>
      <c r="E45" s="117"/>
      <c r="F45" s="118"/>
      <c r="G45" s="33"/>
    </row>
    <row r="46" spans="1:7" x14ac:dyDescent="0.25">
      <c r="A46" s="93"/>
      <c r="B46" s="6"/>
      <c r="C46" s="7"/>
      <c r="D46" s="116"/>
      <c r="E46" s="117"/>
      <c r="F46" s="118"/>
      <c r="G46" s="33"/>
    </row>
    <row r="47" spans="1:7" x14ac:dyDescent="0.25">
      <c r="A47" s="93"/>
      <c r="B47" s="6"/>
      <c r="C47" s="7"/>
      <c r="D47" s="116"/>
      <c r="E47" s="117"/>
      <c r="F47" s="118"/>
      <c r="G47" s="33"/>
    </row>
    <row r="48" spans="1:7" x14ac:dyDescent="0.25">
      <c r="A48" s="93"/>
      <c r="B48" s="6"/>
      <c r="C48" s="7"/>
      <c r="D48" s="116"/>
      <c r="E48" s="117"/>
      <c r="F48" s="118"/>
      <c r="G48" s="33"/>
    </row>
    <row r="49" spans="1:7" x14ac:dyDescent="0.25">
      <c r="A49" s="93"/>
      <c r="B49" s="6"/>
      <c r="C49" s="7"/>
      <c r="D49" s="116"/>
      <c r="E49" s="117"/>
      <c r="F49" s="118"/>
      <c r="G49" s="33"/>
    </row>
    <row r="50" spans="1:7" x14ac:dyDescent="0.25">
      <c r="A50" s="93"/>
      <c r="B50" s="6"/>
      <c r="C50" s="7"/>
      <c r="D50" s="116"/>
      <c r="E50" s="117"/>
      <c r="F50" s="118"/>
      <c r="G50" s="33"/>
    </row>
    <row r="51" spans="1:7" x14ac:dyDescent="0.25">
      <c r="A51" s="93"/>
      <c r="B51" s="6"/>
      <c r="C51" s="7"/>
      <c r="D51" s="116"/>
      <c r="E51" s="117"/>
      <c r="F51" s="118"/>
      <c r="G51" s="33"/>
    </row>
    <row r="52" spans="1:7" x14ac:dyDescent="0.25">
      <c r="A52" s="93"/>
      <c r="B52" s="6"/>
      <c r="C52" s="7"/>
      <c r="D52" s="116"/>
      <c r="E52" s="117"/>
      <c r="F52" s="118"/>
      <c r="G52" s="33"/>
    </row>
    <row r="53" spans="1:7" x14ac:dyDescent="0.25">
      <c r="A53" s="93"/>
      <c r="B53" s="6"/>
      <c r="C53" s="7"/>
      <c r="D53" s="116"/>
      <c r="E53" s="117"/>
      <c r="F53" s="118"/>
      <c r="G53" s="33"/>
    </row>
    <row r="54" spans="1:7" x14ac:dyDescent="0.25">
      <c r="A54" s="93"/>
      <c r="B54" s="6"/>
      <c r="C54" s="7"/>
      <c r="D54" s="116"/>
      <c r="E54" s="117"/>
      <c r="F54" s="118"/>
      <c r="G54" s="33"/>
    </row>
    <row r="55" spans="1:7" x14ac:dyDescent="0.25">
      <c r="A55" s="93"/>
      <c r="B55" s="6"/>
      <c r="C55" s="7"/>
      <c r="D55" s="116"/>
      <c r="E55" s="117"/>
      <c r="F55" s="118"/>
      <c r="G55" s="33"/>
    </row>
    <row r="56" spans="1:7" x14ac:dyDescent="0.25">
      <c r="A56" s="93"/>
      <c r="B56" s="6"/>
      <c r="C56" s="7"/>
      <c r="D56" s="116"/>
      <c r="E56" s="117"/>
      <c r="F56" s="118"/>
      <c r="G56" s="33"/>
    </row>
    <row r="57" spans="1:7" x14ac:dyDescent="0.25">
      <c r="A57" s="93"/>
      <c r="B57" s="6"/>
      <c r="C57" s="7"/>
      <c r="D57" s="116"/>
      <c r="E57" s="117"/>
      <c r="F57" s="118"/>
      <c r="G57" s="33"/>
    </row>
    <row r="58" spans="1:7" ht="25.5" customHeight="1" thickBot="1" x14ac:dyDescent="0.3">
      <c r="A58" s="97"/>
      <c r="B58" s="98" t="s">
        <v>116</v>
      </c>
      <c r="C58" s="98"/>
      <c r="D58" s="99"/>
      <c r="E58" s="98"/>
      <c r="F58" s="633"/>
    </row>
    <row r="59" spans="1:7" ht="20.100000000000001" customHeight="1" x14ac:dyDescent="0.25">
      <c r="F59" s="143"/>
    </row>
  </sheetData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8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9.33203125" style="219" customWidth="1"/>
    <col min="2" max="2" width="38.6640625" style="220" customWidth="1"/>
    <col min="3" max="3" width="9.6640625" style="221" customWidth="1"/>
    <col min="4" max="4" width="12.33203125" style="221" customWidth="1"/>
    <col min="5" max="5" width="14.44140625" style="197" customWidth="1"/>
    <col min="6" max="6" width="18" style="222" customWidth="1"/>
    <col min="7" max="16384" width="9.109375" style="197"/>
  </cols>
  <sheetData>
    <row r="1" spans="1:7" x14ac:dyDescent="0.25">
      <c r="A1" s="599" t="s">
        <v>110</v>
      </c>
      <c r="B1" s="601"/>
      <c r="C1" s="602"/>
      <c r="D1" s="602"/>
      <c r="E1" s="789"/>
      <c r="F1" s="790" t="s">
        <v>265</v>
      </c>
    </row>
    <row r="2" spans="1:7" ht="13.8" thickBot="1" x14ac:dyDescent="0.3">
      <c r="A2" s="727" t="s">
        <v>607</v>
      </c>
      <c r="B2" s="728"/>
      <c r="C2" s="132"/>
      <c r="D2" s="726"/>
      <c r="E2" s="199"/>
      <c r="F2" s="791"/>
    </row>
    <row r="3" spans="1:7" s="195" customFormat="1" ht="25.5" customHeight="1" x14ac:dyDescent="0.25">
      <c r="A3" s="201" t="s">
        <v>0</v>
      </c>
      <c r="B3" s="202" t="s">
        <v>1</v>
      </c>
      <c r="C3" s="202" t="s">
        <v>2</v>
      </c>
      <c r="D3" s="202" t="s">
        <v>3</v>
      </c>
      <c r="E3" s="202" t="s">
        <v>4</v>
      </c>
      <c r="F3" s="203" t="s">
        <v>5</v>
      </c>
    </row>
    <row r="4" spans="1:7" x14ac:dyDescent="0.2">
      <c r="A4" s="204"/>
      <c r="B4" s="205"/>
      <c r="C4" s="206"/>
      <c r="D4" s="206"/>
      <c r="E4" s="89"/>
      <c r="F4" s="126"/>
    </row>
    <row r="5" spans="1:7" x14ac:dyDescent="0.2">
      <c r="A5" s="208" t="s">
        <v>452</v>
      </c>
      <c r="B5" s="359" t="s">
        <v>451</v>
      </c>
      <c r="C5" s="206"/>
      <c r="D5" s="206"/>
      <c r="E5" s="89"/>
      <c r="F5" s="126"/>
      <c r="G5" s="228" t="s">
        <v>6</v>
      </c>
    </row>
    <row r="6" spans="1:7" x14ac:dyDescent="0.2">
      <c r="A6" s="204"/>
      <c r="B6" s="205"/>
      <c r="C6" s="206"/>
      <c r="D6" s="206"/>
      <c r="E6" s="89"/>
      <c r="F6" s="126"/>
      <c r="G6" s="228"/>
    </row>
    <row r="7" spans="1:7" ht="60" x14ac:dyDescent="0.2">
      <c r="A7" s="208" t="s">
        <v>266</v>
      </c>
      <c r="B7" s="209" t="s">
        <v>267</v>
      </c>
      <c r="C7" s="206"/>
      <c r="D7" s="206"/>
      <c r="E7" s="89"/>
      <c r="F7" s="126"/>
    </row>
    <row r="8" spans="1:7" x14ac:dyDescent="0.2">
      <c r="A8" s="204"/>
      <c r="B8" s="205"/>
      <c r="C8" s="206"/>
      <c r="D8" s="206"/>
      <c r="E8" s="89"/>
      <c r="F8" s="126"/>
    </row>
    <row r="9" spans="1:7" ht="26.4" x14ac:dyDescent="0.2">
      <c r="A9" s="204"/>
      <c r="B9" s="382" t="s">
        <v>453</v>
      </c>
      <c r="C9" s="43"/>
      <c r="D9" s="206"/>
      <c r="E9" s="89"/>
      <c r="F9" s="125"/>
    </row>
    <row r="10" spans="1:7" x14ac:dyDescent="0.2">
      <c r="A10" s="204"/>
      <c r="B10" s="382"/>
      <c r="C10" s="85"/>
      <c r="D10" s="206"/>
      <c r="E10" s="89"/>
      <c r="F10" s="125"/>
    </row>
    <row r="11" spans="1:7" x14ac:dyDescent="0.25">
      <c r="A11" s="204"/>
      <c r="B11" s="382" t="s">
        <v>269</v>
      </c>
      <c r="C11" s="85" t="s">
        <v>63</v>
      </c>
      <c r="D11" s="206">
        <v>50</v>
      </c>
      <c r="E11" s="472"/>
      <c r="F11" s="497"/>
    </row>
    <row r="12" spans="1:7" x14ac:dyDescent="0.25">
      <c r="A12" s="204"/>
      <c r="B12" s="382"/>
      <c r="C12" s="85"/>
      <c r="D12" s="206"/>
      <c r="E12" s="472"/>
      <c r="F12" s="125"/>
    </row>
    <row r="13" spans="1:7" x14ac:dyDescent="0.25">
      <c r="A13" s="204"/>
      <c r="B13" s="382" t="s">
        <v>454</v>
      </c>
      <c r="C13" s="85" t="s">
        <v>63</v>
      </c>
      <c r="D13" s="206">
        <v>10</v>
      </c>
      <c r="E13" s="472"/>
      <c r="F13" s="497"/>
    </row>
    <row r="14" spans="1:7" x14ac:dyDescent="0.25">
      <c r="A14" s="204"/>
      <c r="B14" s="212"/>
      <c r="C14" s="206"/>
      <c r="D14" s="206"/>
      <c r="E14" s="472"/>
      <c r="F14" s="125"/>
    </row>
    <row r="15" spans="1:7" ht="22.8" x14ac:dyDescent="0.25">
      <c r="A15" s="204"/>
      <c r="B15" s="205" t="s">
        <v>268</v>
      </c>
      <c r="C15" s="206"/>
      <c r="D15" s="206"/>
      <c r="E15" s="472"/>
      <c r="F15" s="125"/>
    </row>
    <row r="16" spans="1:7" x14ac:dyDescent="0.25">
      <c r="A16" s="204"/>
      <c r="B16" s="205"/>
      <c r="C16" s="206"/>
      <c r="D16" s="206"/>
      <c r="E16" s="472"/>
      <c r="F16" s="126"/>
    </row>
    <row r="17" spans="1:6" x14ac:dyDescent="0.25">
      <c r="A17" s="204"/>
      <c r="B17" s="212" t="s">
        <v>269</v>
      </c>
      <c r="C17" s="206" t="s">
        <v>13</v>
      </c>
      <c r="D17" s="206">
        <v>30</v>
      </c>
      <c r="E17" s="472"/>
      <c r="F17" s="497"/>
    </row>
    <row r="18" spans="1:6" x14ac:dyDescent="0.25">
      <c r="A18" s="204"/>
      <c r="B18" s="212"/>
      <c r="C18" s="206"/>
      <c r="D18" s="206"/>
      <c r="E18" s="472"/>
      <c r="F18" s="125"/>
    </row>
    <row r="19" spans="1:6" x14ac:dyDescent="0.25">
      <c r="A19" s="389">
        <v>56.02</v>
      </c>
      <c r="B19" s="383" t="s">
        <v>459</v>
      </c>
      <c r="C19" s="206"/>
      <c r="D19" s="206"/>
      <c r="E19" s="472"/>
      <c r="F19" s="125"/>
    </row>
    <row r="20" spans="1:6" x14ac:dyDescent="0.25">
      <c r="A20" s="192"/>
      <c r="B20" s="382"/>
      <c r="C20" s="206"/>
      <c r="D20" s="206"/>
      <c r="E20" s="472"/>
      <c r="F20" s="125"/>
    </row>
    <row r="21" spans="1:6" x14ac:dyDescent="0.25">
      <c r="A21" s="192"/>
      <c r="B21" s="382" t="s">
        <v>455</v>
      </c>
      <c r="C21" s="206"/>
      <c r="D21" s="206"/>
      <c r="E21" s="472"/>
      <c r="F21" s="125"/>
    </row>
    <row r="22" spans="1:6" x14ac:dyDescent="0.25">
      <c r="A22" s="192"/>
      <c r="B22" s="382"/>
      <c r="C22" s="206"/>
      <c r="D22" s="206"/>
      <c r="E22" s="472"/>
      <c r="F22" s="125"/>
    </row>
    <row r="23" spans="1:6" x14ac:dyDescent="0.25">
      <c r="A23" s="192"/>
      <c r="B23" s="382" t="s">
        <v>456</v>
      </c>
      <c r="C23" s="85" t="s">
        <v>63</v>
      </c>
      <c r="D23" s="206">
        <v>100</v>
      </c>
      <c r="E23" s="472"/>
      <c r="F23" s="497"/>
    </row>
    <row r="24" spans="1:6" x14ac:dyDescent="0.25">
      <c r="A24" s="192"/>
      <c r="B24" s="382"/>
      <c r="C24" s="206"/>
      <c r="D24" s="206"/>
      <c r="E24" s="472"/>
      <c r="F24" s="125"/>
    </row>
    <row r="25" spans="1:6" ht="40.5" customHeight="1" x14ac:dyDescent="0.25">
      <c r="A25" s="192"/>
      <c r="B25" s="382" t="s">
        <v>457</v>
      </c>
      <c r="C25" s="206"/>
      <c r="D25" s="206"/>
      <c r="E25" s="472"/>
      <c r="F25" s="125"/>
    </row>
    <row r="26" spans="1:6" ht="12.75" customHeight="1" x14ac:dyDescent="0.25">
      <c r="A26" s="192"/>
      <c r="B26" s="382"/>
      <c r="C26" s="206"/>
      <c r="D26" s="206"/>
      <c r="E26" s="472"/>
      <c r="F26" s="125"/>
    </row>
    <row r="27" spans="1:6" x14ac:dyDescent="0.25">
      <c r="A27" s="192"/>
      <c r="B27" s="382" t="s">
        <v>458</v>
      </c>
      <c r="C27" s="85" t="s">
        <v>63</v>
      </c>
      <c r="D27" s="206">
        <v>120</v>
      </c>
      <c r="E27" s="472"/>
      <c r="F27" s="497"/>
    </row>
    <row r="28" spans="1:6" x14ac:dyDescent="0.25">
      <c r="A28" s="204"/>
      <c r="B28" s="205"/>
      <c r="C28" s="206"/>
      <c r="D28" s="206"/>
      <c r="E28" s="472"/>
      <c r="F28" s="126"/>
    </row>
    <row r="29" spans="1:6" ht="24" x14ac:dyDescent="0.25">
      <c r="A29" s="208" t="s">
        <v>270</v>
      </c>
      <c r="B29" s="209" t="s">
        <v>271</v>
      </c>
      <c r="C29" s="206"/>
      <c r="D29" s="206"/>
      <c r="E29" s="472"/>
      <c r="F29" s="126"/>
    </row>
    <row r="30" spans="1:6" x14ac:dyDescent="0.25">
      <c r="A30" s="204"/>
      <c r="B30" s="205"/>
      <c r="C30" s="206"/>
      <c r="D30" s="206"/>
      <c r="E30" s="472"/>
      <c r="F30" s="126"/>
    </row>
    <row r="31" spans="1:6" s="639" customFormat="1" x14ac:dyDescent="0.25">
      <c r="A31" s="657"/>
      <c r="B31" s="658" t="s">
        <v>272</v>
      </c>
      <c r="C31" s="659" t="s">
        <v>24</v>
      </c>
      <c r="D31" s="659">
        <v>0.5</v>
      </c>
      <c r="E31" s="471"/>
      <c r="F31" s="660"/>
    </row>
    <row r="32" spans="1:6" x14ac:dyDescent="0.25">
      <c r="A32" s="204"/>
      <c r="B32" s="205"/>
      <c r="C32" s="206"/>
      <c r="D32" s="206"/>
      <c r="E32" s="472"/>
      <c r="F32" s="126"/>
    </row>
    <row r="33" spans="1:6" ht="24" x14ac:dyDescent="0.25">
      <c r="A33" s="208" t="s">
        <v>273</v>
      </c>
      <c r="B33" s="209" t="s">
        <v>274</v>
      </c>
      <c r="C33" s="206" t="s">
        <v>18</v>
      </c>
      <c r="D33" s="206">
        <v>10</v>
      </c>
      <c r="E33" s="89"/>
      <c r="F33" s="497"/>
    </row>
    <row r="34" spans="1:6" x14ac:dyDescent="0.2">
      <c r="A34" s="204"/>
      <c r="B34" s="205"/>
      <c r="C34" s="206"/>
      <c r="D34" s="206"/>
      <c r="E34" s="89"/>
      <c r="F34" s="126"/>
    </row>
    <row r="35" spans="1:6" ht="12" customHeight="1" x14ac:dyDescent="0.25">
      <c r="A35" s="208" t="s">
        <v>275</v>
      </c>
      <c r="B35" s="209" t="s">
        <v>276</v>
      </c>
      <c r="C35" s="206" t="s">
        <v>18</v>
      </c>
      <c r="D35" s="206">
        <v>10</v>
      </c>
      <c r="E35" s="89"/>
      <c r="F35" s="497"/>
    </row>
    <row r="36" spans="1:6" x14ac:dyDescent="0.2">
      <c r="A36" s="204"/>
      <c r="B36" s="205"/>
      <c r="C36" s="206"/>
      <c r="D36" s="206"/>
      <c r="E36" s="89"/>
      <c r="F36" s="126"/>
    </row>
    <row r="37" spans="1:6" x14ac:dyDescent="0.25">
      <c r="A37" s="208" t="s">
        <v>277</v>
      </c>
      <c r="B37" s="209" t="s">
        <v>278</v>
      </c>
      <c r="C37" s="206" t="s">
        <v>18</v>
      </c>
      <c r="D37" s="206">
        <v>10</v>
      </c>
      <c r="E37" s="89"/>
      <c r="F37" s="497"/>
    </row>
    <row r="38" spans="1:6" x14ac:dyDescent="0.25">
      <c r="A38" s="204"/>
      <c r="B38" s="205"/>
      <c r="C38" s="84"/>
      <c r="D38" s="84"/>
      <c r="E38" s="240"/>
      <c r="F38" s="227"/>
    </row>
    <row r="39" spans="1:6" x14ac:dyDescent="0.25">
      <c r="A39" s="208" t="s">
        <v>461</v>
      </c>
      <c r="B39" s="209" t="s">
        <v>460</v>
      </c>
      <c r="C39" s="84"/>
      <c r="D39" s="84"/>
      <c r="E39" s="240"/>
      <c r="F39" s="227"/>
    </row>
    <row r="40" spans="1:6" x14ac:dyDescent="0.25">
      <c r="A40" s="204"/>
      <c r="B40" s="205"/>
      <c r="C40" s="84"/>
      <c r="D40" s="84"/>
      <c r="E40" s="240"/>
      <c r="F40" s="227"/>
    </row>
    <row r="41" spans="1:6" ht="26.4" x14ac:dyDescent="0.25">
      <c r="A41" s="204"/>
      <c r="B41" s="435" t="s">
        <v>605</v>
      </c>
      <c r="C41" s="206" t="s">
        <v>14</v>
      </c>
      <c r="D41" s="206">
        <v>20</v>
      </c>
      <c r="E41" s="89"/>
      <c r="F41" s="497"/>
    </row>
    <row r="42" spans="1:6" x14ac:dyDescent="0.25">
      <c r="A42" s="204"/>
      <c r="B42" s="205"/>
      <c r="C42" s="84"/>
      <c r="D42" s="84"/>
      <c r="E42" s="240" t="s">
        <v>385</v>
      </c>
      <c r="F42" s="227"/>
    </row>
    <row r="43" spans="1:6" x14ac:dyDescent="0.25">
      <c r="A43" s="204"/>
      <c r="B43" s="205"/>
      <c r="C43" s="84"/>
      <c r="D43" s="84"/>
      <c r="E43" s="240"/>
      <c r="F43" s="227"/>
    </row>
    <row r="44" spans="1:6" x14ac:dyDescent="0.25">
      <c r="A44" s="204"/>
      <c r="B44" s="205"/>
      <c r="C44" s="84"/>
      <c r="D44" s="84"/>
      <c r="E44" s="240"/>
      <c r="F44" s="227"/>
    </row>
    <row r="45" spans="1:6" x14ac:dyDescent="0.25">
      <c r="A45" s="204"/>
      <c r="B45" s="205"/>
      <c r="C45" s="84"/>
      <c r="D45" s="84"/>
      <c r="E45" s="240"/>
      <c r="F45" s="227"/>
    </row>
    <row r="46" spans="1:6" x14ac:dyDescent="0.25">
      <c r="A46" s="204"/>
      <c r="B46" s="205"/>
      <c r="C46" s="84"/>
      <c r="D46" s="84"/>
      <c r="E46" s="240"/>
      <c r="F46" s="227"/>
    </row>
    <row r="47" spans="1:6" x14ac:dyDescent="0.25">
      <c r="A47" s="204"/>
      <c r="B47" s="205"/>
      <c r="C47" s="84"/>
      <c r="D47" s="84"/>
      <c r="E47" s="240"/>
      <c r="F47" s="227"/>
    </row>
    <row r="48" spans="1:6" ht="25.5" customHeight="1" thickBot="1" x14ac:dyDescent="0.3">
      <c r="A48" s="214"/>
      <c r="B48" s="361" t="s">
        <v>279</v>
      </c>
      <c r="C48" s="361"/>
      <c r="D48" s="362"/>
      <c r="E48" s="363"/>
      <c r="F48" s="364"/>
    </row>
  </sheetData>
  <pageMargins left="0.52" right="0" top="0.98425196850393704" bottom="0.55118110236220474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1"/>
  <dimension ref="A1:G58"/>
  <sheetViews>
    <sheetView view="pageBreakPreview" zoomScaleNormal="112" zoomScaleSheetLayoutView="100" workbookViewId="0">
      <selection activeCell="A2" sqref="A2"/>
    </sheetView>
  </sheetViews>
  <sheetFormatPr defaultColWidth="9.109375" defaultRowHeight="13.2" x14ac:dyDescent="0.25"/>
  <cols>
    <col min="1" max="1" width="8.33203125" style="11" customWidth="1"/>
    <col min="2" max="2" width="39.88671875" style="1" customWidth="1"/>
    <col min="3" max="3" width="9.6640625" style="2" customWidth="1"/>
    <col min="4" max="4" width="12.109375" style="2" customWidth="1"/>
    <col min="5" max="5" width="12.88671875" style="4" customWidth="1"/>
    <col min="6" max="6" width="19" style="3" customWidth="1"/>
    <col min="7" max="16384" width="9.109375" style="4"/>
  </cols>
  <sheetData>
    <row r="1" spans="1:7" x14ac:dyDescent="0.25">
      <c r="A1" s="173" t="s">
        <v>110</v>
      </c>
      <c r="B1" s="174"/>
      <c r="C1" s="175"/>
      <c r="D1" s="175"/>
      <c r="E1" s="176"/>
      <c r="F1" s="177" t="s">
        <v>49</v>
      </c>
    </row>
    <row r="2" spans="1:7" ht="13.8" thickBot="1" x14ac:dyDescent="0.3">
      <c r="A2" s="727" t="s">
        <v>607</v>
      </c>
      <c r="B2" s="728"/>
      <c r="C2" s="132"/>
      <c r="D2" s="726"/>
      <c r="E2" s="134"/>
      <c r="F2" s="178"/>
    </row>
    <row r="3" spans="1:7" s="5" customFormat="1" ht="25.5" customHeight="1" x14ac:dyDescent="0.25">
      <c r="A3" s="770" t="s">
        <v>0</v>
      </c>
      <c r="B3" s="769" t="s">
        <v>1</v>
      </c>
      <c r="C3" s="769" t="s">
        <v>2</v>
      </c>
      <c r="D3" s="769" t="s">
        <v>3</v>
      </c>
      <c r="E3" s="769" t="s">
        <v>4</v>
      </c>
      <c r="F3" s="771" t="s">
        <v>5</v>
      </c>
    </row>
    <row r="4" spans="1:7" x14ac:dyDescent="0.2">
      <c r="A4" s="93"/>
      <c r="B4" s="6"/>
      <c r="C4" s="14"/>
      <c r="D4" s="14"/>
      <c r="E4" s="20"/>
      <c r="F4" s="104"/>
    </row>
    <row r="5" spans="1:7" x14ac:dyDescent="0.2">
      <c r="A5" s="95" t="s">
        <v>462</v>
      </c>
      <c r="B5" s="358" t="s">
        <v>463</v>
      </c>
      <c r="C5" s="14"/>
      <c r="D5" s="14"/>
      <c r="E5" s="20"/>
      <c r="F5" s="104"/>
    </row>
    <row r="6" spans="1:7" x14ac:dyDescent="0.2">
      <c r="A6" s="93"/>
      <c r="B6" s="6"/>
      <c r="C6" s="14"/>
      <c r="D6" s="14"/>
      <c r="E6" s="20"/>
      <c r="F6" s="104"/>
    </row>
    <row r="7" spans="1:7" x14ac:dyDescent="0.2">
      <c r="A7" s="95" t="s">
        <v>31</v>
      </c>
      <c r="B7" s="9" t="s">
        <v>32</v>
      </c>
      <c r="C7" s="14"/>
      <c r="D7" s="14"/>
      <c r="E7" s="20"/>
      <c r="F7" s="104"/>
      <c r="G7" s="10" t="s">
        <v>6</v>
      </c>
    </row>
    <row r="8" spans="1:7" x14ac:dyDescent="0.2">
      <c r="A8" s="93"/>
      <c r="B8" s="6"/>
      <c r="C8" s="14"/>
      <c r="D8" s="14"/>
      <c r="E8" s="20"/>
      <c r="F8" s="104"/>
      <c r="G8" s="10"/>
    </row>
    <row r="9" spans="1:7" x14ac:dyDescent="0.2">
      <c r="A9" s="93"/>
      <c r="B9" s="6" t="s">
        <v>33</v>
      </c>
      <c r="C9" s="14"/>
      <c r="D9" s="14"/>
      <c r="E9" s="20"/>
      <c r="F9" s="104"/>
      <c r="G9" s="10"/>
    </row>
    <row r="10" spans="1:7" x14ac:dyDescent="0.2">
      <c r="A10" s="93"/>
      <c r="B10" s="6"/>
      <c r="C10" s="14"/>
      <c r="D10" s="14"/>
      <c r="E10" s="20"/>
      <c r="F10" s="104"/>
      <c r="G10" s="10"/>
    </row>
    <row r="11" spans="1:7" x14ac:dyDescent="0.25">
      <c r="A11" s="93"/>
      <c r="B11" s="13" t="s">
        <v>64</v>
      </c>
      <c r="C11" s="14" t="s">
        <v>17</v>
      </c>
      <c r="D11" s="14">
        <v>3.4</v>
      </c>
      <c r="E11" s="63"/>
      <c r="F11" s="497"/>
    </row>
    <row r="12" spans="1:7" x14ac:dyDescent="0.2">
      <c r="A12" s="93"/>
      <c r="B12" s="13"/>
      <c r="C12" s="14"/>
      <c r="D12" s="90"/>
      <c r="E12" s="90"/>
      <c r="F12" s="94"/>
    </row>
    <row r="13" spans="1:7" x14ac:dyDescent="0.25">
      <c r="A13" s="93"/>
      <c r="B13" s="13" t="s">
        <v>126</v>
      </c>
      <c r="C13" s="14" t="s">
        <v>17</v>
      </c>
      <c r="D13" s="417">
        <v>1</v>
      </c>
      <c r="E13" s="90"/>
      <c r="F13" s="497"/>
    </row>
    <row r="14" spans="1:7" x14ac:dyDescent="0.2">
      <c r="A14" s="93"/>
      <c r="B14" s="13"/>
      <c r="C14" s="14"/>
      <c r="D14" s="90"/>
      <c r="E14" s="90"/>
      <c r="F14" s="94"/>
    </row>
    <row r="15" spans="1:7" x14ac:dyDescent="0.2">
      <c r="A15" s="120"/>
      <c r="B15" s="6" t="s">
        <v>242</v>
      </c>
      <c r="C15" s="14"/>
      <c r="D15" s="14"/>
      <c r="E15" s="90"/>
      <c r="F15" s="94"/>
    </row>
    <row r="16" spans="1:7" x14ac:dyDescent="0.2">
      <c r="A16" s="120"/>
      <c r="B16" s="6"/>
      <c r="C16" s="14"/>
      <c r="D16" s="14"/>
      <c r="E16" s="90"/>
      <c r="F16" s="94"/>
    </row>
    <row r="17" spans="1:6" x14ac:dyDescent="0.2">
      <c r="A17" s="120"/>
      <c r="B17" s="13" t="s">
        <v>243</v>
      </c>
      <c r="C17" s="14" t="s">
        <v>17</v>
      </c>
      <c r="D17" s="14">
        <v>13</v>
      </c>
      <c r="E17" s="90"/>
      <c r="F17" s="747" t="s">
        <v>597</v>
      </c>
    </row>
    <row r="18" spans="1:6" x14ac:dyDescent="0.2">
      <c r="A18" s="120"/>
      <c r="B18" s="87"/>
      <c r="C18" s="85"/>
      <c r="D18" s="85"/>
      <c r="E18" s="43"/>
      <c r="F18" s="94"/>
    </row>
    <row r="19" spans="1:6" x14ac:dyDescent="0.25">
      <c r="A19" s="93"/>
      <c r="B19" s="6" t="s">
        <v>34</v>
      </c>
      <c r="C19" s="14" t="s">
        <v>13</v>
      </c>
      <c r="D19" s="352">
        <v>136</v>
      </c>
      <c r="E19" s="90"/>
      <c r="F19" s="497"/>
    </row>
    <row r="20" spans="1:6" x14ac:dyDescent="0.2">
      <c r="A20" s="93"/>
      <c r="B20" s="6"/>
      <c r="C20" s="14"/>
      <c r="D20" s="90"/>
      <c r="E20" s="90"/>
      <c r="F20" s="94"/>
    </row>
    <row r="21" spans="1:6" x14ac:dyDescent="0.2">
      <c r="A21" s="120"/>
      <c r="B21" s="6" t="s">
        <v>240</v>
      </c>
      <c r="C21" s="14" t="s">
        <v>13</v>
      </c>
      <c r="D21" s="417">
        <v>99</v>
      </c>
      <c r="E21" s="90"/>
      <c r="F21" s="94" t="s">
        <v>81</v>
      </c>
    </row>
    <row r="22" spans="1:6" x14ac:dyDescent="0.2">
      <c r="A22" s="120"/>
      <c r="B22" s="87"/>
      <c r="C22" s="85"/>
      <c r="D22" s="85"/>
      <c r="E22" s="90"/>
      <c r="F22" s="94"/>
    </row>
    <row r="23" spans="1:6" x14ac:dyDescent="0.2">
      <c r="A23" s="95" t="s">
        <v>35</v>
      </c>
      <c r="B23" s="9" t="s">
        <v>36</v>
      </c>
      <c r="C23" s="14"/>
      <c r="D23" s="90"/>
      <c r="E23" s="90"/>
      <c r="F23" s="94"/>
    </row>
    <row r="24" spans="1:6" x14ac:dyDescent="0.2">
      <c r="A24" s="93"/>
      <c r="B24" s="6"/>
      <c r="C24" s="14"/>
      <c r="D24" s="90"/>
      <c r="E24" s="90"/>
      <c r="F24" s="94"/>
    </row>
    <row r="25" spans="1:6" x14ac:dyDescent="0.2">
      <c r="A25" s="93"/>
      <c r="B25" s="6" t="s">
        <v>37</v>
      </c>
      <c r="C25" s="15" t="s">
        <v>28</v>
      </c>
      <c r="D25" s="90"/>
      <c r="E25" s="90"/>
      <c r="F25" s="94" t="s">
        <v>81</v>
      </c>
    </row>
    <row r="26" spans="1:6" x14ac:dyDescent="0.2">
      <c r="A26" s="93"/>
      <c r="B26" s="6"/>
      <c r="C26" s="14"/>
      <c r="D26" s="90"/>
      <c r="E26" s="90"/>
      <c r="F26" s="94"/>
    </row>
    <row r="27" spans="1:6" x14ac:dyDescent="0.2">
      <c r="A27" s="120"/>
      <c r="B27" s="6" t="s">
        <v>241</v>
      </c>
      <c r="C27" s="15" t="s">
        <v>28</v>
      </c>
      <c r="D27" s="90"/>
      <c r="E27" s="90"/>
      <c r="F27" s="94" t="s">
        <v>81</v>
      </c>
    </row>
    <row r="28" spans="1:6" x14ac:dyDescent="0.2">
      <c r="A28" s="120"/>
      <c r="B28" s="87"/>
      <c r="C28" s="85"/>
      <c r="D28" s="85"/>
      <c r="E28" s="43"/>
      <c r="F28" s="94"/>
    </row>
    <row r="29" spans="1:6" s="38" customFormat="1" ht="24" x14ac:dyDescent="0.25">
      <c r="A29" s="671" t="s">
        <v>118</v>
      </c>
      <c r="B29" s="385" t="s">
        <v>38</v>
      </c>
      <c r="C29" s="35" t="s">
        <v>17</v>
      </c>
      <c r="D29" s="672">
        <v>9</v>
      </c>
      <c r="E29" s="168"/>
      <c r="F29" s="656"/>
    </row>
    <row r="30" spans="1:6" x14ac:dyDescent="0.25">
      <c r="A30" s="95"/>
      <c r="B30" s="9"/>
      <c r="C30" s="14"/>
      <c r="D30" s="417"/>
      <c r="E30" s="350"/>
      <c r="F30" s="94"/>
    </row>
    <row r="31" spans="1:6" x14ac:dyDescent="0.25">
      <c r="A31" s="95"/>
      <c r="B31" s="9"/>
      <c r="C31" s="14"/>
      <c r="D31" s="417"/>
      <c r="E31" s="350"/>
      <c r="F31" s="94"/>
    </row>
    <row r="32" spans="1:6" x14ac:dyDescent="0.25">
      <c r="A32" s="95"/>
      <c r="B32" s="9"/>
      <c r="C32" s="14"/>
      <c r="D32" s="417"/>
      <c r="E32" s="350"/>
      <c r="F32" s="94"/>
    </row>
    <row r="33" spans="1:6" x14ac:dyDescent="0.25">
      <c r="A33" s="95"/>
      <c r="B33" s="9"/>
      <c r="C33" s="14"/>
      <c r="D33" s="417"/>
      <c r="E33" s="350"/>
      <c r="F33" s="94"/>
    </row>
    <row r="34" spans="1:6" x14ac:dyDescent="0.25">
      <c r="A34" s="95"/>
      <c r="B34" s="9"/>
      <c r="C34" s="14"/>
      <c r="D34" s="417"/>
      <c r="E34" s="350"/>
      <c r="F34" s="94"/>
    </row>
    <row r="35" spans="1:6" x14ac:dyDescent="0.25">
      <c r="A35" s="95"/>
      <c r="B35" s="9"/>
      <c r="C35" s="14"/>
      <c r="D35" s="417"/>
      <c r="E35" s="350"/>
      <c r="F35" s="94"/>
    </row>
    <row r="36" spans="1:6" x14ac:dyDescent="0.25">
      <c r="A36" s="95"/>
      <c r="B36" s="9"/>
      <c r="C36" s="14"/>
      <c r="D36" s="417"/>
      <c r="E36" s="350"/>
      <c r="F36" s="94"/>
    </row>
    <row r="37" spans="1:6" x14ac:dyDescent="0.25">
      <c r="A37" s="95"/>
      <c r="B37" s="9"/>
      <c r="C37" s="14"/>
      <c r="D37" s="417"/>
      <c r="E37" s="350"/>
      <c r="F37" s="94"/>
    </row>
    <row r="38" spans="1:6" x14ac:dyDescent="0.25">
      <c r="A38" s="95"/>
      <c r="B38" s="9"/>
      <c r="C38" s="14"/>
      <c r="D38" s="417"/>
      <c r="E38" s="350"/>
      <c r="F38" s="94"/>
    </row>
    <row r="39" spans="1:6" x14ac:dyDescent="0.25">
      <c r="A39" s="95"/>
      <c r="B39" s="9"/>
      <c r="C39" s="14"/>
      <c r="D39" s="417"/>
      <c r="E39" s="350"/>
      <c r="F39" s="94"/>
    </row>
    <row r="40" spans="1:6" x14ac:dyDescent="0.25">
      <c r="A40" s="95"/>
      <c r="B40" s="9"/>
      <c r="C40" s="14"/>
      <c r="D40" s="417"/>
      <c r="E40" s="350"/>
      <c r="F40" s="94"/>
    </row>
    <row r="41" spans="1:6" x14ac:dyDescent="0.25">
      <c r="A41" s="95"/>
      <c r="B41" s="9"/>
      <c r="C41" s="14"/>
      <c r="D41" s="417"/>
      <c r="E41" s="350"/>
      <c r="F41" s="94"/>
    </row>
    <row r="42" spans="1:6" x14ac:dyDescent="0.25">
      <c r="A42" s="95"/>
      <c r="B42" s="9"/>
      <c r="C42" s="14"/>
      <c r="D42" s="417"/>
      <c r="E42" s="350"/>
      <c r="F42" s="94"/>
    </row>
    <row r="43" spans="1:6" x14ac:dyDescent="0.25">
      <c r="A43" s="95"/>
      <c r="B43" s="9"/>
      <c r="C43" s="14"/>
      <c r="D43" s="417"/>
      <c r="E43" s="350"/>
      <c r="F43" s="94"/>
    </row>
    <row r="44" spans="1:6" x14ac:dyDescent="0.25">
      <c r="A44" s="95"/>
      <c r="B44" s="9"/>
      <c r="C44" s="14"/>
      <c r="D44" s="417"/>
      <c r="E44" s="350"/>
      <c r="F44" s="94"/>
    </row>
    <row r="45" spans="1:6" x14ac:dyDescent="0.25">
      <c r="A45" s="95"/>
      <c r="B45" s="9"/>
      <c r="C45" s="14"/>
      <c r="D45" s="417"/>
      <c r="E45" s="350"/>
      <c r="F45" s="94"/>
    </row>
    <row r="46" spans="1:6" x14ac:dyDescent="0.25">
      <c r="A46" s="95"/>
      <c r="B46" s="9"/>
      <c r="C46" s="14"/>
      <c r="D46" s="417"/>
      <c r="E46" s="350"/>
      <c r="F46" s="94"/>
    </row>
    <row r="47" spans="1:6" x14ac:dyDescent="0.25">
      <c r="A47" s="95"/>
      <c r="B47" s="9"/>
      <c r="C47" s="14"/>
      <c r="D47" s="417"/>
      <c r="E47" s="350"/>
      <c r="F47" s="94"/>
    </row>
    <row r="48" spans="1:6" x14ac:dyDescent="0.25">
      <c r="A48" s="95"/>
      <c r="B48" s="9"/>
      <c r="C48" s="14"/>
      <c r="D48" s="417"/>
      <c r="E48" s="350"/>
      <c r="F48" s="94"/>
    </row>
    <row r="49" spans="1:6" x14ac:dyDescent="0.25">
      <c r="A49" s="95"/>
      <c r="B49" s="9"/>
      <c r="C49" s="14"/>
      <c r="D49" s="417"/>
      <c r="E49" s="350"/>
      <c r="F49" s="94"/>
    </row>
    <row r="50" spans="1:6" x14ac:dyDescent="0.25">
      <c r="A50" s="95"/>
      <c r="B50" s="9"/>
      <c r="C50" s="14"/>
      <c r="D50" s="417"/>
      <c r="E50" s="350"/>
      <c r="F50" s="94"/>
    </row>
    <row r="51" spans="1:6" x14ac:dyDescent="0.25">
      <c r="A51" s="95"/>
      <c r="B51" s="9"/>
      <c r="C51" s="14"/>
      <c r="D51" s="417"/>
      <c r="E51" s="350"/>
      <c r="F51" s="94"/>
    </row>
    <row r="52" spans="1:6" x14ac:dyDescent="0.25">
      <c r="A52" s="95"/>
      <c r="B52" s="9"/>
      <c r="C52" s="14"/>
      <c r="D52" s="417"/>
      <c r="E52" s="350"/>
      <c r="F52" s="94"/>
    </row>
    <row r="53" spans="1:6" x14ac:dyDescent="0.25">
      <c r="A53" s="95"/>
      <c r="B53" s="9"/>
      <c r="C53" s="14"/>
      <c r="D53" s="417"/>
      <c r="E53" s="350"/>
      <c r="F53" s="94"/>
    </row>
    <row r="54" spans="1:6" x14ac:dyDescent="0.25">
      <c r="A54" s="95"/>
      <c r="B54" s="9"/>
      <c r="C54" s="14"/>
      <c r="D54" s="417"/>
      <c r="E54" s="350"/>
      <c r="F54" s="94"/>
    </row>
    <row r="55" spans="1:6" x14ac:dyDescent="0.25">
      <c r="A55" s="95"/>
      <c r="B55" s="9"/>
      <c r="C55" s="14"/>
      <c r="D55" s="417"/>
      <c r="E55" s="350"/>
      <c r="F55" s="94"/>
    </row>
    <row r="56" spans="1:6" x14ac:dyDescent="0.25">
      <c r="A56" s="95"/>
      <c r="B56" s="9"/>
      <c r="C56" s="14"/>
      <c r="D56" s="417"/>
      <c r="E56" s="350"/>
      <c r="F56" s="94"/>
    </row>
    <row r="57" spans="1:6" x14ac:dyDescent="0.25">
      <c r="A57" s="95"/>
      <c r="B57" s="9"/>
      <c r="C57" s="14"/>
      <c r="D57" s="417"/>
      <c r="E57" s="350"/>
      <c r="F57" s="94"/>
    </row>
    <row r="58" spans="1:6" ht="25.5" customHeight="1" thickBot="1" x14ac:dyDescent="0.3">
      <c r="A58" s="97"/>
      <c r="B58" s="371" t="s">
        <v>57</v>
      </c>
      <c r="C58" s="371"/>
      <c r="D58" s="372"/>
      <c r="E58" s="373"/>
      <c r="F58" s="370"/>
    </row>
  </sheetData>
  <phoneticPr fontId="0" type="noConversion"/>
  <pageMargins left="0.55000000000000004" right="0" top="0.8" bottom="0.5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2"/>
  <dimension ref="A1:G58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109375" style="11" customWidth="1"/>
    <col min="2" max="2" width="40" style="1" customWidth="1"/>
    <col min="3" max="3" width="8.6640625" style="2" customWidth="1"/>
    <col min="4" max="4" width="11.6640625" style="2" customWidth="1"/>
    <col min="5" max="5" width="13.33203125" style="4" customWidth="1"/>
    <col min="6" max="6" width="17.109375" style="3" customWidth="1"/>
    <col min="7" max="16384" width="9.109375" style="4"/>
  </cols>
  <sheetData>
    <row r="1" spans="1:7" x14ac:dyDescent="0.25">
      <c r="A1" s="173" t="s">
        <v>110</v>
      </c>
      <c r="B1" s="174"/>
      <c r="C1" s="175"/>
      <c r="D1" s="175"/>
      <c r="E1" s="176"/>
      <c r="F1" s="177" t="s">
        <v>50</v>
      </c>
    </row>
    <row r="2" spans="1:7" ht="13.8" thickBot="1" x14ac:dyDescent="0.3">
      <c r="A2" s="727" t="s">
        <v>607</v>
      </c>
      <c r="B2" s="728"/>
      <c r="C2" s="132"/>
      <c r="D2" s="726"/>
      <c r="E2" s="134"/>
      <c r="F2" s="178"/>
    </row>
    <row r="3" spans="1:7" s="5" customFormat="1" ht="25.5" customHeight="1" x14ac:dyDescent="0.25">
      <c r="A3" s="770" t="s">
        <v>0</v>
      </c>
      <c r="B3" s="769" t="s">
        <v>1</v>
      </c>
      <c r="C3" s="769" t="s">
        <v>2</v>
      </c>
      <c r="D3" s="769" t="s">
        <v>3</v>
      </c>
      <c r="E3" s="769" t="s">
        <v>4</v>
      </c>
      <c r="F3" s="771" t="s">
        <v>5</v>
      </c>
    </row>
    <row r="4" spans="1:7" x14ac:dyDescent="0.25">
      <c r="A4" s="93"/>
      <c r="B4" s="6"/>
      <c r="C4" s="7"/>
      <c r="D4" s="7"/>
      <c r="E4" s="21"/>
      <c r="F4" s="122"/>
    </row>
    <row r="5" spans="1:7" ht="24" x14ac:dyDescent="0.25">
      <c r="A5" s="95" t="s">
        <v>464</v>
      </c>
      <c r="B5" s="358" t="s">
        <v>465</v>
      </c>
      <c r="C5" s="7"/>
      <c r="D5" s="7"/>
      <c r="E5" s="21"/>
      <c r="F5" s="122"/>
      <c r="G5" s="10" t="s">
        <v>6</v>
      </c>
    </row>
    <row r="6" spans="1:7" x14ac:dyDescent="0.25">
      <c r="A6" s="93"/>
      <c r="B6" s="6"/>
      <c r="C6" s="7"/>
      <c r="D6" s="7"/>
      <c r="E6" s="21"/>
      <c r="F6" s="122"/>
      <c r="G6" s="10"/>
    </row>
    <row r="7" spans="1:7" x14ac:dyDescent="0.25">
      <c r="A7" s="95" t="s">
        <v>39</v>
      </c>
      <c r="B7" s="9" t="s">
        <v>40</v>
      </c>
      <c r="C7" s="7"/>
      <c r="D7" s="7"/>
      <c r="E7" s="21"/>
      <c r="F7" s="122"/>
    </row>
    <row r="8" spans="1:7" x14ac:dyDescent="0.25">
      <c r="A8" s="93"/>
      <c r="B8" s="6"/>
      <c r="C8" s="7"/>
      <c r="D8" s="7"/>
      <c r="E8" s="21"/>
      <c r="F8" s="122"/>
    </row>
    <row r="9" spans="1:7" x14ac:dyDescent="0.25">
      <c r="A9" s="93"/>
      <c r="B9" s="6" t="s">
        <v>41</v>
      </c>
      <c r="C9" s="7" t="s">
        <v>17</v>
      </c>
      <c r="D9" s="7">
        <v>3.4</v>
      </c>
      <c r="E9" s="88"/>
      <c r="F9" s="497"/>
    </row>
    <row r="10" spans="1:7" x14ac:dyDescent="0.2">
      <c r="A10" s="93"/>
      <c r="B10" s="6"/>
      <c r="C10" s="7"/>
      <c r="D10" s="7"/>
      <c r="E10" s="88"/>
      <c r="F10" s="190"/>
    </row>
    <row r="11" spans="1:7" x14ac:dyDescent="0.2">
      <c r="A11" s="93"/>
      <c r="B11" s="6"/>
      <c r="C11" s="7"/>
      <c r="D11" s="7"/>
      <c r="E11" s="88"/>
      <c r="F11" s="190"/>
    </row>
    <row r="12" spans="1:7" x14ac:dyDescent="0.2">
      <c r="A12" s="93"/>
      <c r="B12" s="6"/>
      <c r="C12" s="7"/>
      <c r="D12" s="7"/>
      <c r="E12" s="88"/>
      <c r="F12" s="190"/>
    </row>
    <row r="13" spans="1:7" x14ac:dyDescent="0.2">
      <c r="A13" s="93"/>
      <c r="B13" s="6"/>
      <c r="C13" s="7"/>
      <c r="D13" s="7"/>
      <c r="E13" s="88"/>
      <c r="F13" s="190"/>
    </row>
    <row r="14" spans="1:7" x14ac:dyDescent="0.2">
      <c r="A14" s="93"/>
      <c r="B14" s="6"/>
      <c r="C14" s="7"/>
      <c r="D14" s="7"/>
      <c r="E14" s="88"/>
      <c r="F14" s="190"/>
    </row>
    <row r="15" spans="1:7" x14ac:dyDescent="0.2">
      <c r="A15" s="93"/>
      <c r="B15" s="6"/>
      <c r="C15" s="7"/>
      <c r="D15" s="7"/>
      <c r="E15" s="88"/>
      <c r="F15" s="190"/>
    </row>
    <row r="16" spans="1:7" x14ac:dyDescent="0.2">
      <c r="A16" s="93"/>
      <c r="B16" s="6"/>
      <c r="C16" s="7"/>
      <c r="D16" s="7"/>
      <c r="E16" s="88"/>
      <c r="F16" s="190"/>
    </row>
    <row r="17" spans="1:6" x14ac:dyDescent="0.2">
      <c r="A17" s="93"/>
      <c r="B17" s="6"/>
      <c r="C17" s="7"/>
      <c r="D17" s="7"/>
      <c r="E17" s="88"/>
      <c r="F17" s="190"/>
    </row>
    <row r="18" spans="1:6" x14ac:dyDescent="0.2">
      <c r="A18" s="93"/>
      <c r="B18" s="6"/>
      <c r="C18" s="7"/>
      <c r="D18" s="7"/>
      <c r="E18" s="88"/>
      <c r="F18" s="190"/>
    </row>
    <row r="19" spans="1:6" x14ac:dyDescent="0.2">
      <c r="A19" s="93"/>
      <c r="B19" s="6"/>
      <c r="C19" s="7"/>
      <c r="D19" s="7"/>
      <c r="E19" s="88"/>
      <c r="F19" s="190"/>
    </row>
    <row r="20" spans="1:6" x14ac:dyDescent="0.2">
      <c r="A20" s="93"/>
      <c r="B20" s="6"/>
      <c r="C20" s="7"/>
      <c r="D20" s="7"/>
      <c r="E20" s="88"/>
      <c r="F20" s="190"/>
    </row>
    <row r="21" spans="1:6" x14ac:dyDescent="0.2">
      <c r="A21" s="93"/>
      <c r="B21" s="6"/>
      <c r="C21" s="7"/>
      <c r="D21" s="7"/>
      <c r="E21" s="88"/>
      <c r="F21" s="190"/>
    </row>
    <row r="22" spans="1:6" x14ac:dyDescent="0.2">
      <c r="A22" s="93"/>
      <c r="B22" s="6"/>
      <c r="C22" s="7"/>
      <c r="D22" s="7"/>
      <c r="E22" s="88"/>
      <c r="F22" s="190"/>
    </row>
    <row r="23" spans="1:6" x14ac:dyDescent="0.2">
      <c r="A23" s="93"/>
      <c r="B23" s="6"/>
      <c r="C23" s="7"/>
      <c r="D23" s="7"/>
      <c r="E23" s="88"/>
      <c r="F23" s="190"/>
    </row>
    <row r="24" spans="1:6" x14ac:dyDescent="0.2">
      <c r="A24" s="93"/>
      <c r="B24" s="6"/>
      <c r="C24" s="7"/>
      <c r="D24" s="7"/>
      <c r="E24" s="88"/>
      <c r="F24" s="190"/>
    </row>
    <row r="25" spans="1:6" x14ac:dyDescent="0.2">
      <c r="A25" s="93"/>
      <c r="B25" s="6"/>
      <c r="C25" s="7"/>
      <c r="D25" s="7"/>
      <c r="E25" s="88"/>
      <c r="F25" s="190"/>
    </row>
    <row r="26" spans="1:6" x14ac:dyDescent="0.2">
      <c r="A26" s="93"/>
      <c r="B26" s="6"/>
      <c r="C26" s="7"/>
      <c r="D26" s="7"/>
      <c r="E26" s="88"/>
      <c r="F26" s="190"/>
    </row>
    <row r="27" spans="1:6" x14ac:dyDescent="0.2">
      <c r="A27" s="93"/>
      <c r="B27" s="6"/>
      <c r="C27" s="7"/>
      <c r="D27" s="7"/>
      <c r="E27" s="88"/>
      <c r="F27" s="190"/>
    </row>
    <row r="28" spans="1:6" x14ac:dyDescent="0.2">
      <c r="A28" s="93"/>
      <c r="B28" s="6"/>
      <c r="C28" s="7"/>
      <c r="D28" s="7"/>
      <c r="E28" s="88"/>
      <c r="F28" s="190"/>
    </row>
    <row r="29" spans="1:6" x14ac:dyDescent="0.2">
      <c r="A29" s="93"/>
      <c r="B29" s="6"/>
      <c r="C29" s="7"/>
      <c r="D29" s="7"/>
      <c r="E29" s="88"/>
      <c r="F29" s="190"/>
    </row>
    <row r="30" spans="1:6" x14ac:dyDescent="0.2">
      <c r="A30" s="93"/>
      <c r="B30" s="6"/>
      <c r="C30" s="7"/>
      <c r="D30" s="7"/>
      <c r="E30" s="88"/>
      <c r="F30" s="190"/>
    </row>
    <row r="31" spans="1:6" x14ac:dyDescent="0.2">
      <c r="A31" s="93"/>
      <c r="B31" s="6"/>
      <c r="C31" s="7"/>
      <c r="D31" s="7"/>
      <c r="E31" s="88"/>
      <c r="F31" s="190"/>
    </row>
    <row r="32" spans="1:6" x14ac:dyDescent="0.2">
      <c r="A32" s="93"/>
      <c r="B32" s="6"/>
      <c r="C32" s="7"/>
      <c r="D32" s="7"/>
      <c r="E32" s="88"/>
      <c r="F32" s="190"/>
    </row>
    <row r="33" spans="1:6" x14ac:dyDescent="0.2">
      <c r="A33" s="93"/>
      <c r="B33" s="6"/>
      <c r="C33" s="7"/>
      <c r="D33" s="7"/>
      <c r="E33" s="88"/>
      <c r="F33" s="190"/>
    </row>
    <row r="34" spans="1:6" x14ac:dyDescent="0.2">
      <c r="A34" s="93"/>
      <c r="B34" s="6"/>
      <c r="C34" s="7"/>
      <c r="D34" s="7"/>
      <c r="E34" s="88"/>
      <c r="F34" s="190"/>
    </row>
    <row r="35" spans="1:6" x14ac:dyDescent="0.2">
      <c r="A35" s="93"/>
      <c r="B35" s="6"/>
      <c r="C35" s="7"/>
      <c r="D35" s="7"/>
      <c r="E35" s="88"/>
      <c r="F35" s="190"/>
    </row>
    <row r="36" spans="1:6" x14ac:dyDescent="0.2">
      <c r="A36" s="93"/>
      <c r="B36" s="6"/>
      <c r="C36" s="7"/>
      <c r="D36" s="7"/>
      <c r="E36" s="88"/>
      <c r="F36" s="190"/>
    </row>
    <row r="37" spans="1:6" x14ac:dyDescent="0.2">
      <c r="A37" s="93"/>
      <c r="B37" s="6"/>
      <c r="C37" s="7"/>
      <c r="D37" s="7"/>
      <c r="E37" s="88"/>
      <c r="F37" s="190"/>
    </row>
    <row r="38" spans="1:6" x14ac:dyDescent="0.2">
      <c r="A38" s="93"/>
      <c r="B38" s="6"/>
      <c r="C38" s="7"/>
      <c r="D38" s="7"/>
      <c r="E38" s="88"/>
      <c r="F38" s="190"/>
    </row>
    <row r="39" spans="1:6" x14ac:dyDescent="0.2">
      <c r="A39" s="93"/>
      <c r="B39" s="6"/>
      <c r="C39" s="7"/>
      <c r="D39" s="7"/>
      <c r="E39" s="88"/>
      <c r="F39" s="190"/>
    </row>
    <row r="40" spans="1:6" x14ac:dyDescent="0.2">
      <c r="A40" s="93"/>
      <c r="B40" s="6"/>
      <c r="C40" s="7"/>
      <c r="D40" s="7"/>
      <c r="E40" s="88"/>
      <c r="F40" s="190"/>
    </row>
    <row r="41" spans="1:6" x14ac:dyDescent="0.2">
      <c r="A41" s="93"/>
      <c r="B41" s="6"/>
      <c r="C41" s="7"/>
      <c r="D41" s="7"/>
      <c r="E41" s="88"/>
      <c r="F41" s="190"/>
    </row>
    <row r="42" spans="1:6" x14ac:dyDescent="0.2">
      <c r="A42" s="93"/>
      <c r="B42" s="6"/>
      <c r="C42" s="7"/>
      <c r="D42" s="7"/>
      <c r="E42" s="88"/>
      <c r="F42" s="190"/>
    </row>
    <row r="43" spans="1:6" x14ac:dyDescent="0.2">
      <c r="A43" s="93"/>
      <c r="B43" s="6"/>
      <c r="C43" s="7"/>
      <c r="D43" s="7"/>
      <c r="E43" s="88"/>
      <c r="F43" s="190"/>
    </row>
    <row r="44" spans="1:6" x14ac:dyDescent="0.2">
      <c r="A44" s="93"/>
      <c r="B44" s="6"/>
      <c r="C44" s="7"/>
      <c r="D44" s="7"/>
      <c r="E44" s="88"/>
      <c r="F44" s="190"/>
    </row>
    <row r="45" spans="1:6" x14ac:dyDescent="0.2">
      <c r="A45" s="93"/>
      <c r="B45" s="6"/>
      <c r="C45" s="7"/>
      <c r="D45" s="7"/>
      <c r="E45" s="88"/>
      <c r="F45" s="190"/>
    </row>
    <row r="46" spans="1:6" x14ac:dyDescent="0.2">
      <c r="A46" s="93"/>
      <c r="B46" s="6"/>
      <c r="C46" s="7"/>
      <c r="D46" s="7"/>
      <c r="E46" s="88"/>
      <c r="F46" s="190"/>
    </row>
    <row r="47" spans="1:6" x14ac:dyDescent="0.2">
      <c r="A47" s="93"/>
      <c r="B47" s="6"/>
      <c r="C47" s="7"/>
      <c r="D47" s="7"/>
      <c r="E47" s="88"/>
      <c r="F47" s="190"/>
    </row>
    <row r="48" spans="1:6" x14ac:dyDescent="0.2">
      <c r="A48" s="93"/>
      <c r="B48" s="6"/>
      <c r="C48" s="7"/>
      <c r="D48" s="7"/>
      <c r="E48" s="88"/>
      <c r="F48" s="190"/>
    </row>
    <row r="49" spans="1:6" x14ac:dyDescent="0.2">
      <c r="A49" s="93"/>
      <c r="B49" s="6"/>
      <c r="C49" s="7"/>
      <c r="D49" s="7"/>
      <c r="E49" s="88"/>
      <c r="F49" s="190"/>
    </row>
    <row r="50" spans="1:6" x14ac:dyDescent="0.2">
      <c r="A50" s="93"/>
      <c r="B50" s="6"/>
      <c r="C50" s="7"/>
      <c r="D50" s="7"/>
      <c r="E50" s="88"/>
      <c r="F50" s="190"/>
    </row>
    <row r="51" spans="1:6" x14ac:dyDescent="0.2">
      <c r="A51" s="93"/>
      <c r="B51" s="6"/>
      <c r="C51" s="7"/>
      <c r="D51" s="7"/>
      <c r="E51" s="88"/>
      <c r="F51" s="190"/>
    </row>
    <row r="52" spans="1:6" x14ac:dyDescent="0.2">
      <c r="A52" s="93"/>
      <c r="B52" s="6"/>
      <c r="C52" s="7"/>
      <c r="D52" s="7"/>
      <c r="E52" s="88"/>
      <c r="F52" s="190"/>
    </row>
    <row r="53" spans="1:6" x14ac:dyDescent="0.2">
      <c r="A53" s="93"/>
      <c r="B53" s="6"/>
      <c r="C53" s="7"/>
      <c r="D53" s="7"/>
      <c r="E53" s="88"/>
      <c r="F53" s="190"/>
    </row>
    <row r="54" spans="1:6" x14ac:dyDescent="0.2">
      <c r="A54" s="93"/>
      <c r="B54" s="6"/>
      <c r="C54" s="7"/>
      <c r="D54" s="7"/>
      <c r="E54" s="88"/>
      <c r="F54" s="190"/>
    </row>
    <row r="55" spans="1:6" x14ac:dyDescent="0.2">
      <c r="A55" s="93"/>
      <c r="B55" s="6"/>
      <c r="C55" s="7"/>
      <c r="D55" s="7"/>
      <c r="E55" s="88"/>
      <c r="F55" s="190"/>
    </row>
    <row r="56" spans="1:6" x14ac:dyDescent="0.2">
      <c r="A56" s="93"/>
      <c r="B56" s="6"/>
      <c r="C56" s="7"/>
      <c r="D56" s="7"/>
      <c r="E56" s="88"/>
      <c r="F56" s="190"/>
    </row>
    <row r="57" spans="1:6" x14ac:dyDescent="0.2">
      <c r="A57" s="93"/>
      <c r="B57" s="6"/>
      <c r="C57" s="7"/>
      <c r="D57" s="7"/>
      <c r="E57" s="88"/>
      <c r="F57" s="190"/>
    </row>
    <row r="58" spans="1:6" ht="25.5" customHeight="1" thickBot="1" x14ac:dyDescent="0.3">
      <c r="A58" s="97"/>
      <c r="B58" s="371" t="s">
        <v>58</v>
      </c>
      <c r="C58" s="371"/>
      <c r="D58" s="372"/>
      <c r="E58" s="373"/>
      <c r="F58" s="370"/>
    </row>
  </sheetData>
  <phoneticPr fontId="0" type="noConversion"/>
  <pageMargins left="0.74803149606299213" right="0" top="0.98425196850393704" bottom="0.55118110236220474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1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33203125" style="609" customWidth="1"/>
    <col min="2" max="2" width="7.109375" style="29" customWidth="1"/>
    <col min="3" max="3" width="39.109375" style="1" customWidth="1"/>
    <col min="4" max="4" width="10.33203125" style="2" customWidth="1"/>
    <col min="5" max="5" width="9.109375" style="2" bestFit="1" customWidth="1"/>
    <col min="6" max="6" width="13" style="4" customWidth="1"/>
    <col min="7" max="7" width="17" style="3" customWidth="1"/>
    <col min="8" max="16384" width="9.109375" style="4"/>
  </cols>
  <sheetData>
    <row r="1" spans="1:7" x14ac:dyDescent="0.25">
      <c r="A1" s="855" t="s">
        <v>548</v>
      </c>
      <c r="B1" s="855"/>
      <c r="C1" s="855"/>
      <c r="D1" s="175"/>
      <c r="E1" s="175"/>
      <c r="F1" s="176"/>
      <c r="G1" s="177" t="s">
        <v>537</v>
      </c>
    </row>
    <row r="2" spans="1:7" ht="13.8" thickBot="1" x14ac:dyDescent="0.3">
      <c r="A2" s="727" t="s">
        <v>607</v>
      </c>
      <c r="B2" s="728"/>
      <c r="C2" s="92"/>
      <c r="D2" s="726"/>
      <c r="E2" s="726"/>
      <c r="F2" s="134"/>
      <c r="G2" s="178"/>
    </row>
    <row r="3" spans="1:7" s="5" customFormat="1" ht="25.5" customHeight="1" x14ac:dyDescent="0.25">
      <c r="A3" s="127" t="s">
        <v>0</v>
      </c>
      <c r="B3" s="594" t="s">
        <v>547</v>
      </c>
      <c r="C3" s="128" t="s">
        <v>1</v>
      </c>
      <c r="D3" s="128" t="s">
        <v>2</v>
      </c>
      <c r="E3" s="128" t="s">
        <v>3</v>
      </c>
      <c r="F3" s="128" t="s">
        <v>4</v>
      </c>
      <c r="G3" s="129" t="s">
        <v>5</v>
      </c>
    </row>
    <row r="4" spans="1:7" x14ac:dyDescent="0.25">
      <c r="A4" s="610"/>
      <c r="B4" s="613"/>
      <c r="C4" s="6"/>
      <c r="D4" s="7"/>
      <c r="E4" s="7"/>
      <c r="F4" s="21"/>
      <c r="G4" s="122"/>
    </row>
    <row r="5" spans="1:7" ht="16.2" customHeight="1" x14ac:dyDescent="0.25">
      <c r="A5" s="611">
        <v>7300</v>
      </c>
      <c r="B5" s="614"/>
      <c r="C5" s="513" t="s">
        <v>531</v>
      </c>
      <c r="D5" s="7"/>
      <c r="E5" s="7"/>
      <c r="F5" s="21"/>
      <c r="G5" s="122"/>
    </row>
    <row r="6" spans="1:7" x14ac:dyDescent="0.25">
      <c r="A6" s="611"/>
      <c r="B6" s="614"/>
      <c r="C6" s="34"/>
      <c r="D6" s="7"/>
      <c r="E6" s="7"/>
      <c r="F6" s="21"/>
      <c r="G6" s="122"/>
    </row>
    <row r="7" spans="1:7" x14ac:dyDescent="0.25">
      <c r="A7" s="611">
        <v>73.02</v>
      </c>
      <c r="B7" s="614" t="s">
        <v>547</v>
      </c>
      <c r="C7" s="34" t="s">
        <v>532</v>
      </c>
      <c r="D7" s="35" t="s">
        <v>533</v>
      </c>
      <c r="E7" s="446">
        <v>100</v>
      </c>
      <c r="F7" s="169"/>
      <c r="G7" s="289"/>
    </row>
    <row r="8" spans="1:7" x14ac:dyDescent="0.25">
      <c r="A8" s="607"/>
      <c r="B8" s="591"/>
      <c r="C8" s="34"/>
      <c r="D8" s="35"/>
      <c r="E8" s="446"/>
      <c r="F8" s="169"/>
      <c r="G8" s="512"/>
    </row>
    <row r="9" spans="1:7" x14ac:dyDescent="0.25">
      <c r="A9" s="611"/>
      <c r="B9" s="614"/>
      <c r="C9" s="34"/>
      <c r="D9" s="35"/>
      <c r="E9" s="35"/>
      <c r="F9" s="169"/>
      <c r="G9" s="512"/>
    </row>
    <row r="10" spans="1:7" x14ac:dyDescent="0.25">
      <c r="A10" s="611">
        <v>73.010000000000005</v>
      </c>
      <c r="B10" s="614"/>
      <c r="C10" s="513" t="s">
        <v>534</v>
      </c>
      <c r="D10" s="35"/>
      <c r="E10" s="35"/>
      <c r="F10" s="169"/>
      <c r="G10" s="289"/>
    </row>
    <row r="11" spans="1:7" x14ac:dyDescent="0.25">
      <c r="A11" s="607"/>
      <c r="B11" s="591"/>
      <c r="C11" s="34"/>
      <c r="D11" s="35"/>
      <c r="E11" s="35"/>
      <c r="F11" s="169"/>
      <c r="G11" s="289"/>
    </row>
    <row r="12" spans="1:7" s="38" customFormat="1" ht="22.8" x14ac:dyDescent="0.25">
      <c r="A12" s="611"/>
      <c r="B12" s="614" t="s">
        <v>547</v>
      </c>
      <c r="C12" s="34" t="s">
        <v>535</v>
      </c>
      <c r="D12" s="35" t="s">
        <v>13</v>
      </c>
      <c r="E12" s="446">
        <f>500*1.2</f>
        <v>600</v>
      </c>
      <c r="F12" s="169"/>
      <c r="G12" s="289"/>
    </row>
    <row r="13" spans="1:7" x14ac:dyDescent="0.25">
      <c r="A13" s="611">
        <v>73.02</v>
      </c>
      <c r="B13" s="614" t="s">
        <v>547</v>
      </c>
      <c r="C13" s="34" t="s">
        <v>539</v>
      </c>
      <c r="E13" s="85"/>
      <c r="F13" s="43"/>
      <c r="G13" s="541"/>
    </row>
    <row r="14" spans="1:7" x14ac:dyDescent="0.25">
      <c r="A14" s="607"/>
      <c r="B14" s="591"/>
      <c r="C14" s="334" t="s">
        <v>540</v>
      </c>
      <c r="D14" s="35" t="s">
        <v>533</v>
      </c>
      <c r="E14" s="35">
        <v>15</v>
      </c>
      <c r="F14" s="169"/>
      <c r="G14" s="289"/>
    </row>
    <row r="15" spans="1:7" x14ac:dyDescent="0.25">
      <c r="A15" s="611"/>
      <c r="B15" s="614"/>
      <c r="C15" s="34"/>
      <c r="D15" s="35"/>
      <c r="E15" s="35"/>
      <c r="F15" s="169"/>
      <c r="G15" s="289"/>
    </row>
    <row r="16" spans="1:7" x14ac:dyDescent="0.25">
      <c r="A16" s="611">
        <v>73.03</v>
      </c>
      <c r="B16" s="614" t="s">
        <v>547</v>
      </c>
      <c r="C16" s="34" t="s">
        <v>536</v>
      </c>
      <c r="D16" s="35" t="s">
        <v>13</v>
      </c>
      <c r="E16" s="35"/>
      <c r="F16" s="169"/>
      <c r="G16" s="289" t="s">
        <v>81</v>
      </c>
    </row>
    <row r="17" spans="1:7" x14ac:dyDescent="0.25">
      <c r="A17" s="607"/>
      <c r="B17" s="591"/>
      <c r="C17" s="6"/>
      <c r="D17" s="35"/>
      <c r="E17" s="35"/>
      <c r="F17" s="169"/>
      <c r="G17" s="289"/>
    </row>
    <row r="18" spans="1:7" x14ac:dyDescent="0.2">
      <c r="A18" s="612"/>
      <c r="B18" s="116"/>
      <c r="C18" s="6"/>
      <c r="D18" s="7"/>
      <c r="E18" s="7"/>
      <c r="F18" s="88"/>
      <c r="G18" s="190"/>
    </row>
    <row r="19" spans="1:7" x14ac:dyDescent="0.2">
      <c r="A19" s="612"/>
      <c r="B19" s="116"/>
      <c r="C19" s="6"/>
      <c r="D19" s="7"/>
      <c r="E19" s="7"/>
      <c r="F19" s="88"/>
      <c r="G19" s="190"/>
    </row>
    <row r="20" spans="1:7" x14ac:dyDescent="0.2">
      <c r="A20" s="612"/>
      <c r="B20" s="116"/>
      <c r="C20" s="6"/>
      <c r="D20" s="7"/>
      <c r="E20" s="7"/>
      <c r="F20" s="88"/>
      <c r="G20" s="190"/>
    </row>
    <row r="21" spans="1:7" x14ac:dyDescent="0.2">
      <c r="A21" s="612"/>
      <c r="B21" s="116"/>
      <c r="C21" s="6"/>
      <c r="D21" s="7"/>
      <c r="E21" s="7"/>
      <c r="F21" s="88"/>
      <c r="G21" s="190"/>
    </row>
    <row r="22" spans="1:7" x14ac:dyDescent="0.2">
      <c r="A22" s="612"/>
      <c r="B22" s="116"/>
      <c r="C22" s="6"/>
      <c r="D22" s="7"/>
      <c r="E22" s="7"/>
      <c r="F22" s="88"/>
      <c r="G22" s="190"/>
    </row>
    <row r="23" spans="1:7" x14ac:dyDescent="0.2">
      <c r="A23" s="612"/>
      <c r="B23" s="116"/>
      <c r="C23" s="6"/>
      <c r="D23" s="7"/>
      <c r="E23" s="7"/>
      <c r="F23" s="88"/>
      <c r="G23" s="190"/>
    </row>
    <row r="24" spans="1:7" x14ac:dyDescent="0.2">
      <c r="A24" s="612"/>
      <c r="B24" s="116"/>
      <c r="C24" s="6"/>
      <c r="D24" s="7"/>
      <c r="E24" s="7"/>
      <c r="F24" s="88"/>
      <c r="G24" s="190"/>
    </row>
    <row r="25" spans="1:7" x14ac:dyDescent="0.2">
      <c r="A25" s="612"/>
      <c r="B25" s="116"/>
      <c r="C25" s="6"/>
      <c r="D25" s="7"/>
      <c r="E25" s="7"/>
      <c r="F25" s="88"/>
      <c r="G25" s="190"/>
    </row>
    <row r="26" spans="1:7" x14ac:dyDescent="0.2">
      <c r="A26" s="612"/>
      <c r="B26" s="116"/>
      <c r="C26" s="6"/>
      <c r="D26" s="7"/>
      <c r="E26" s="7"/>
      <c r="F26" s="88"/>
      <c r="G26" s="190"/>
    </row>
    <row r="27" spans="1:7" x14ac:dyDescent="0.2">
      <c r="A27" s="612"/>
      <c r="B27" s="116"/>
      <c r="C27" s="6"/>
      <c r="D27" s="7"/>
      <c r="E27" s="7"/>
      <c r="F27" s="88"/>
      <c r="G27" s="190"/>
    </row>
    <row r="28" spans="1:7" x14ac:dyDescent="0.2">
      <c r="A28" s="612"/>
      <c r="B28" s="116"/>
      <c r="C28" s="6"/>
      <c r="D28" s="7"/>
      <c r="E28" s="7"/>
      <c r="F28" s="88"/>
      <c r="G28" s="190"/>
    </row>
    <row r="29" spans="1:7" x14ac:dyDescent="0.2">
      <c r="A29" s="612"/>
      <c r="B29" s="116"/>
      <c r="C29" s="6"/>
      <c r="D29" s="7"/>
      <c r="E29" s="7"/>
      <c r="F29" s="88"/>
      <c r="G29" s="190"/>
    </row>
    <row r="30" spans="1:7" x14ac:dyDescent="0.2">
      <c r="A30" s="612"/>
      <c r="B30" s="116"/>
      <c r="C30" s="6"/>
      <c r="D30" s="7"/>
      <c r="E30" s="7"/>
      <c r="F30" s="88"/>
      <c r="G30" s="190"/>
    </row>
    <row r="31" spans="1:7" x14ac:dyDescent="0.2">
      <c r="A31" s="612"/>
      <c r="B31" s="116"/>
      <c r="C31" s="6"/>
      <c r="D31" s="7"/>
      <c r="E31" s="7"/>
      <c r="F31" s="88"/>
      <c r="G31" s="190"/>
    </row>
    <row r="32" spans="1:7" x14ac:dyDescent="0.2">
      <c r="A32" s="612"/>
      <c r="B32" s="116"/>
      <c r="C32" s="6"/>
      <c r="D32" s="7"/>
      <c r="E32" s="7"/>
      <c r="F32" s="88"/>
      <c r="G32" s="190"/>
    </row>
    <row r="33" spans="1:7" x14ac:dyDescent="0.2">
      <c r="A33" s="612"/>
      <c r="B33" s="116"/>
      <c r="C33" s="6"/>
      <c r="D33" s="7"/>
      <c r="E33" s="7"/>
      <c r="F33" s="88"/>
      <c r="G33" s="190"/>
    </row>
    <row r="34" spans="1:7" x14ac:dyDescent="0.2">
      <c r="A34" s="612"/>
      <c r="B34" s="116"/>
      <c r="C34" s="6"/>
      <c r="D34" s="7"/>
      <c r="E34" s="7"/>
      <c r="F34" s="88"/>
      <c r="G34" s="190"/>
    </row>
    <row r="35" spans="1:7" x14ac:dyDescent="0.2">
      <c r="A35" s="612"/>
      <c r="B35" s="116"/>
      <c r="C35" s="6"/>
      <c r="D35" s="7"/>
      <c r="E35" s="7"/>
      <c r="F35" s="88"/>
      <c r="G35" s="190"/>
    </row>
    <row r="36" spans="1:7" x14ac:dyDescent="0.2">
      <c r="A36" s="612"/>
      <c r="B36" s="116"/>
      <c r="C36" s="6"/>
      <c r="D36" s="7"/>
      <c r="E36" s="7"/>
      <c r="F36" s="88"/>
      <c r="G36" s="190"/>
    </row>
    <row r="37" spans="1:7" x14ac:dyDescent="0.2">
      <c r="A37" s="612"/>
      <c r="B37" s="116"/>
      <c r="C37" s="6"/>
      <c r="D37" s="7"/>
      <c r="E37" s="7"/>
      <c r="F37" s="88"/>
      <c r="G37" s="190"/>
    </row>
    <row r="38" spans="1:7" x14ac:dyDescent="0.2">
      <c r="A38" s="612"/>
      <c r="B38" s="116"/>
      <c r="C38" s="6"/>
      <c r="D38" s="7"/>
      <c r="E38" s="7"/>
      <c r="F38" s="88"/>
      <c r="G38" s="190"/>
    </row>
    <row r="39" spans="1:7" x14ac:dyDescent="0.2">
      <c r="A39" s="612"/>
      <c r="B39" s="116"/>
      <c r="C39" s="6"/>
      <c r="D39" s="7"/>
      <c r="E39" s="7"/>
      <c r="F39" s="88"/>
      <c r="G39" s="190"/>
    </row>
    <row r="40" spans="1:7" x14ac:dyDescent="0.2">
      <c r="A40" s="612"/>
      <c r="B40" s="116"/>
      <c r="C40" s="6"/>
      <c r="D40" s="7"/>
      <c r="E40" s="7"/>
      <c r="F40" s="88"/>
      <c r="G40" s="190"/>
    </row>
    <row r="41" spans="1:7" x14ac:dyDescent="0.2">
      <c r="A41" s="612"/>
      <c r="B41" s="116"/>
      <c r="C41" s="6"/>
      <c r="D41" s="7"/>
      <c r="E41" s="7"/>
      <c r="F41" s="88"/>
      <c r="G41" s="190"/>
    </row>
    <row r="42" spans="1:7" x14ac:dyDescent="0.2">
      <c r="A42" s="612"/>
      <c r="B42" s="116"/>
      <c r="C42" s="6"/>
      <c r="D42" s="7"/>
      <c r="E42" s="7"/>
      <c r="F42" s="88"/>
      <c r="G42" s="190"/>
    </row>
    <row r="43" spans="1:7" x14ac:dyDescent="0.2">
      <c r="A43" s="612"/>
      <c r="B43" s="116"/>
      <c r="C43" s="6"/>
      <c r="D43" s="7"/>
      <c r="E43" s="7"/>
      <c r="F43" s="88"/>
      <c r="G43" s="190"/>
    </row>
    <row r="44" spans="1:7" x14ac:dyDescent="0.2">
      <c r="A44" s="612"/>
      <c r="B44" s="116"/>
      <c r="C44" s="6"/>
      <c r="D44" s="7"/>
      <c r="E44" s="7"/>
      <c r="F44" s="88"/>
      <c r="G44" s="190"/>
    </row>
    <row r="45" spans="1:7" x14ac:dyDescent="0.2">
      <c r="A45" s="612"/>
      <c r="B45" s="116"/>
      <c r="C45" s="6"/>
      <c r="D45" s="7"/>
      <c r="E45" s="7"/>
      <c r="F45" s="88"/>
      <c r="G45" s="190"/>
    </row>
    <row r="46" spans="1:7" x14ac:dyDescent="0.2">
      <c r="A46" s="612"/>
      <c r="B46" s="116"/>
      <c r="C46" s="6"/>
      <c r="D46" s="7"/>
      <c r="E46" s="7"/>
      <c r="F46" s="88"/>
      <c r="G46" s="190"/>
    </row>
    <row r="47" spans="1:7" x14ac:dyDescent="0.2">
      <c r="A47" s="612"/>
      <c r="B47" s="116"/>
      <c r="C47" s="6"/>
      <c r="D47" s="7"/>
      <c r="E47" s="7"/>
      <c r="F47" s="88"/>
      <c r="G47" s="190"/>
    </row>
    <row r="48" spans="1:7" x14ac:dyDescent="0.2">
      <c r="A48" s="612"/>
      <c r="B48" s="116"/>
      <c r="C48" s="6"/>
      <c r="D48" s="7"/>
      <c r="E48" s="7"/>
      <c r="F48" s="88"/>
      <c r="G48" s="190"/>
    </row>
    <row r="49" spans="1:7" x14ac:dyDescent="0.2">
      <c r="A49" s="612"/>
      <c r="B49" s="116"/>
      <c r="C49" s="6"/>
      <c r="D49" s="7"/>
      <c r="E49" s="7"/>
      <c r="F49" s="88"/>
      <c r="G49" s="190"/>
    </row>
    <row r="50" spans="1:7" x14ac:dyDescent="0.2">
      <c r="A50" s="612"/>
      <c r="B50" s="615"/>
      <c r="C50" s="6"/>
      <c r="D50" s="7"/>
      <c r="E50" s="7"/>
      <c r="F50" s="88"/>
      <c r="G50" s="190"/>
    </row>
    <row r="51" spans="1:7" ht="40.5" customHeight="1" thickBot="1" x14ac:dyDescent="0.3">
      <c r="A51" s="608"/>
      <c r="B51" s="99"/>
      <c r="C51" s="371" t="s">
        <v>58</v>
      </c>
      <c r="D51" s="371"/>
      <c r="E51" s="372"/>
      <c r="F51" s="373"/>
      <c r="G51" s="370"/>
    </row>
  </sheetData>
  <mergeCells count="1">
    <mergeCell ref="A1:C1"/>
  </mergeCells>
  <pageMargins left="0.47" right="0.45" top="0.75" bottom="0.52" header="0.3" footer="0.3"/>
  <pageSetup paperSize="9"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3"/>
  <dimension ref="A1:G58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41" style="1" customWidth="1"/>
    <col min="3" max="3" width="9.6640625" style="2" customWidth="1"/>
    <col min="4" max="4" width="9" style="2" customWidth="1"/>
    <col min="5" max="5" width="10.5546875" style="4" bestFit="1" customWidth="1"/>
    <col min="6" max="6" width="17.44140625" style="3" customWidth="1"/>
    <col min="7" max="16384" width="9.109375" style="4"/>
  </cols>
  <sheetData>
    <row r="1" spans="1:7" x14ac:dyDescent="0.25">
      <c r="A1" s="173" t="s">
        <v>110</v>
      </c>
      <c r="B1" s="174"/>
      <c r="C1" s="175"/>
      <c r="D1" s="175"/>
      <c r="E1" s="176"/>
      <c r="F1" s="177" t="s">
        <v>51</v>
      </c>
    </row>
    <row r="2" spans="1:7" ht="13.8" thickBot="1" x14ac:dyDescent="0.3">
      <c r="A2" s="727" t="s">
        <v>607</v>
      </c>
      <c r="B2" s="728"/>
      <c r="C2" s="132"/>
      <c r="D2" s="726"/>
      <c r="E2" s="134"/>
      <c r="F2" s="178"/>
    </row>
    <row r="3" spans="1:7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7" x14ac:dyDescent="0.2">
      <c r="A4" s="93"/>
      <c r="B4" s="6"/>
      <c r="C4" s="14"/>
      <c r="D4" s="14"/>
      <c r="E4" s="20"/>
      <c r="F4" s="104"/>
    </row>
    <row r="5" spans="1:7" x14ac:dyDescent="0.2">
      <c r="A5" s="95" t="s">
        <v>466</v>
      </c>
      <c r="B5" s="358" t="s">
        <v>467</v>
      </c>
      <c r="C5" s="14"/>
      <c r="D5" s="14"/>
      <c r="E5" s="20"/>
      <c r="F5" s="104"/>
      <c r="G5" s="10" t="s">
        <v>6</v>
      </c>
    </row>
    <row r="6" spans="1:7" x14ac:dyDescent="0.2">
      <c r="A6" s="93"/>
      <c r="B6" s="6"/>
      <c r="C6" s="14"/>
      <c r="D6" s="14"/>
      <c r="E6" s="20"/>
      <c r="F6" s="104"/>
      <c r="G6" s="10"/>
    </row>
    <row r="7" spans="1:7" x14ac:dyDescent="0.2">
      <c r="A7" s="95" t="s">
        <v>330</v>
      </c>
      <c r="B7" s="9" t="s">
        <v>43</v>
      </c>
      <c r="C7" s="14"/>
      <c r="D7" s="14"/>
      <c r="E7" s="20"/>
      <c r="F7" s="104"/>
    </row>
    <row r="8" spans="1:7" x14ac:dyDescent="0.2">
      <c r="A8" s="93"/>
      <c r="B8" s="6"/>
      <c r="C8" s="14"/>
      <c r="D8" s="14"/>
      <c r="E8" s="20"/>
      <c r="F8" s="104"/>
    </row>
    <row r="9" spans="1:7" x14ac:dyDescent="0.25">
      <c r="A9" s="93"/>
      <c r="B9" s="6" t="s">
        <v>65</v>
      </c>
      <c r="C9" s="454" t="s">
        <v>15</v>
      </c>
      <c r="D9" s="454"/>
      <c r="E9" s="455">
        <v>100000</v>
      </c>
      <c r="F9" s="455"/>
    </row>
    <row r="10" spans="1:7" x14ac:dyDescent="0.2">
      <c r="A10" s="93"/>
      <c r="B10" s="6"/>
      <c r="C10" s="14"/>
      <c r="D10" s="14"/>
      <c r="E10" s="63"/>
      <c r="F10" s="292"/>
    </row>
    <row r="11" spans="1:7" ht="22.8" x14ac:dyDescent="0.25">
      <c r="A11" s="93"/>
      <c r="B11" s="6" t="s">
        <v>74</v>
      </c>
      <c r="C11" s="14" t="s">
        <v>9</v>
      </c>
      <c r="D11" s="67"/>
      <c r="E11" s="62"/>
      <c r="F11" s="497"/>
    </row>
    <row r="12" spans="1:7" x14ac:dyDescent="0.2">
      <c r="A12" s="93"/>
      <c r="B12" s="6"/>
      <c r="C12" s="14"/>
      <c r="D12" s="67"/>
      <c r="E12" s="62"/>
      <c r="F12" s="273"/>
    </row>
    <row r="13" spans="1:7" x14ac:dyDescent="0.2">
      <c r="A13" s="93"/>
      <c r="B13" s="6"/>
      <c r="C13" s="14"/>
      <c r="D13" s="67"/>
      <c r="E13" s="62"/>
      <c r="F13" s="273"/>
    </row>
    <row r="14" spans="1:7" x14ac:dyDescent="0.2">
      <c r="A14" s="93"/>
      <c r="B14" s="6"/>
      <c r="C14" s="14"/>
      <c r="D14" s="67"/>
      <c r="E14" s="62"/>
      <c r="F14" s="273"/>
    </row>
    <row r="15" spans="1:7" x14ac:dyDescent="0.2">
      <c r="A15" s="93"/>
      <c r="B15" s="6"/>
      <c r="C15" s="14"/>
      <c r="D15" s="67"/>
      <c r="E15" s="62"/>
      <c r="F15" s="273"/>
    </row>
    <row r="16" spans="1:7" x14ac:dyDescent="0.2">
      <c r="A16" s="93"/>
      <c r="B16" s="6"/>
      <c r="C16" s="14"/>
      <c r="D16" s="67"/>
      <c r="E16" s="62"/>
      <c r="F16" s="273"/>
    </row>
    <row r="17" spans="1:6" x14ac:dyDescent="0.2">
      <c r="A17" s="93"/>
      <c r="B17" s="6"/>
      <c r="C17" s="14"/>
      <c r="D17" s="67"/>
      <c r="E17" s="62"/>
      <c r="F17" s="273"/>
    </row>
    <row r="18" spans="1:6" x14ac:dyDescent="0.2">
      <c r="A18" s="93"/>
      <c r="B18" s="6"/>
      <c r="C18" s="14"/>
      <c r="D18" s="67"/>
      <c r="E18" s="62"/>
      <c r="F18" s="273"/>
    </row>
    <row r="19" spans="1:6" x14ac:dyDescent="0.2">
      <c r="A19" s="93"/>
      <c r="B19" s="6"/>
      <c r="C19" s="14"/>
      <c r="D19" s="67"/>
      <c r="E19" s="62"/>
      <c r="F19" s="273"/>
    </row>
    <row r="20" spans="1:6" x14ac:dyDescent="0.2">
      <c r="A20" s="93"/>
      <c r="B20" s="6"/>
      <c r="C20" s="14"/>
      <c r="D20" s="67"/>
      <c r="E20" s="62"/>
      <c r="F20" s="273"/>
    </row>
    <row r="21" spans="1:6" x14ac:dyDescent="0.2">
      <c r="A21" s="93"/>
      <c r="B21" s="6"/>
      <c r="C21" s="14"/>
      <c r="D21" s="67"/>
      <c r="E21" s="62"/>
      <c r="F21" s="273"/>
    </row>
    <row r="22" spans="1:6" x14ac:dyDescent="0.2">
      <c r="A22" s="93"/>
      <c r="B22" s="6"/>
      <c r="C22" s="14"/>
      <c r="D22" s="67"/>
      <c r="E22" s="62"/>
      <c r="F22" s="273"/>
    </row>
    <row r="23" spans="1:6" x14ac:dyDescent="0.2">
      <c r="A23" s="93"/>
      <c r="B23" s="6"/>
      <c r="C23" s="14"/>
      <c r="D23" s="67"/>
      <c r="E23" s="62"/>
      <c r="F23" s="273"/>
    </row>
    <row r="24" spans="1:6" x14ac:dyDescent="0.2">
      <c r="A24" s="93"/>
      <c r="B24" s="6"/>
      <c r="C24" s="14"/>
      <c r="D24" s="67"/>
      <c r="E24" s="62"/>
      <c r="F24" s="273"/>
    </row>
    <row r="25" spans="1:6" x14ac:dyDescent="0.2">
      <c r="A25" s="93"/>
      <c r="B25" s="6"/>
      <c r="C25" s="14"/>
      <c r="D25" s="67"/>
      <c r="E25" s="62"/>
      <c r="F25" s="273"/>
    </row>
    <row r="26" spans="1:6" x14ac:dyDescent="0.2">
      <c r="A26" s="93"/>
      <c r="B26" s="6"/>
      <c r="C26" s="14"/>
      <c r="D26" s="67"/>
      <c r="E26" s="62"/>
      <c r="F26" s="273"/>
    </row>
    <row r="27" spans="1:6" x14ac:dyDescent="0.2">
      <c r="A27" s="93"/>
      <c r="B27" s="6"/>
      <c r="C27" s="14"/>
      <c r="D27" s="67"/>
      <c r="E27" s="62"/>
      <c r="F27" s="273"/>
    </row>
    <row r="28" spans="1:6" x14ac:dyDescent="0.2">
      <c r="A28" s="93"/>
      <c r="B28" s="6"/>
      <c r="C28" s="14"/>
      <c r="D28" s="67"/>
      <c r="E28" s="62"/>
      <c r="F28" s="273"/>
    </row>
    <row r="29" spans="1:6" x14ac:dyDescent="0.2">
      <c r="A29" s="93"/>
      <c r="B29" s="6"/>
      <c r="C29" s="14"/>
      <c r="D29" s="67"/>
      <c r="E29" s="62"/>
      <c r="F29" s="273"/>
    </row>
    <row r="30" spans="1:6" x14ac:dyDescent="0.2">
      <c r="A30" s="93"/>
      <c r="B30" s="6"/>
      <c r="C30" s="14"/>
      <c r="D30" s="67"/>
      <c r="E30" s="62"/>
      <c r="F30" s="273"/>
    </row>
    <row r="31" spans="1:6" x14ac:dyDescent="0.2">
      <c r="A31" s="93"/>
      <c r="B31" s="6"/>
      <c r="C31" s="14"/>
      <c r="D31" s="67"/>
      <c r="E31" s="62"/>
      <c r="F31" s="273"/>
    </row>
    <row r="32" spans="1:6" x14ac:dyDescent="0.2">
      <c r="A32" s="93"/>
      <c r="B32" s="6"/>
      <c r="C32" s="14"/>
      <c r="D32" s="67"/>
      <c r="E32" s="62"/>
      <c r="F32" s="273"/>
    </row>
    <row r="33" spans="1:6" x14ac:dyDescent="0.2">
      <c r="A33" s="93"/>
      <c r="B33" s="6"/>
      <c r="C33" s="14"/>
      <c r="D33" s="67"/>
      <c r="E33" s="62"/>
      <c r="F33" s="273"/>
    </row>
    <row r="34" spans="1:6" x14ac:dyDescent="0.2">
      <c r="A34" s="93"/>
      <c r="B34" s="6"/>
      <c r="C34" s="14"/>
      <c r="D34" s="67"/>
      <c r="E34" s="62"/>
      <c r="F34" s="273"/>
    </row>
    <row r="35" spans="1:6" x14ac:dyDescent="0.2">
      <c r="A35" s="93"/>
      <c r="B35" s="6"/>
      <c r="C35" s="14"/>
      <c r="D35" s="67"/>
      <c r="E35" s="62"/>
      <c r="F35" s="273"/>
    </row>
    <row r="36" spans="1:6" x14ac:dyDescent="0.2">
      <c r="A36" s="93"/>
      <c r="B36" s="6"/>
      <c r="C36" s="14"/>
      <c r="D36" s="67"/>
      <c r="E36" s="62"/>
      <c r="F36" s="273"/>
    </row>
    <row r="37" spans="1:6" x14ac:dyDescent="0.2">
      <c r="A37" s="93"/>
      <c r="B37" s="6"/>
      <c r="C37" s="14"/>
      <c r="D37" s="67"/>
      <c r="E37" s="62"/>
      <c r="F37" s="273"/>
    </row>
    <row r="38" spans="1:6" x14ac:dyDescent="0.2">
      <c r="A38" s="93"/>
      <c r="B38" s="6"/>
      <c r="C38" s="14"/>
      <c r="D38" s="67"/>
      <c r="E38" s="62"/>
      <c r="F38" s="273"/>
    </row>
    <row r="39" spans="1:6" x14ac:dyDescent="0.2">
      <c r="A39" s="93"/>
      <c r="B39" s="6"/>
      <c r="C39" s="14"/>
      <c r="D39" s="67"/>
      <c r="E39" s="62"/>
      <c r="F39" s="273"/>
    </row>
    <row r="40" spans="1:6" x14ac:dyDescent="0.2">
      <c r="A40" s="93"/>
      <c r="B40" s="6"/>
      <c r="C40" s="14"/>
      <c r="D40" s="67"/>
      <c r="E40" s="62"/>
      <c r="F40" s="273"/>
    </row>
    <row r="41" spans="1:6" x14ac:dyDescent="0.2">
      <c r="A41" s="93"/>
      <c r="B41" s="6"/>
      <c r="C41" s="14"/>
      <c r="D41" s="67"/>
      <c r="E41" s="62"/>
      <c r="F41" s="273"/>
    </row>
    <row r="42" spans="1:6" x14ac:dyDescent="0.2">
      <c r="A42" s="93"/>
      <c r="B42" s="6"/>
      <c r="C42" s="14"/>
      <c r="D42" s="67"/>
      <c r="E42" s="62"/>
      <c r="F42" s="273"/>
    </row>
    <row r="43" spans="1:6" x14ac:dyDescent="0.2">
      <c r="A43" s="93"/>
      <c r="B43" s="6"/>
      <c r="C43" s="14"/>
      <c r="D43" s="67"/>
      <c r="E43" s="62"/>
      <c r="F43" s="273"/>
    </row>
    <row r="44" spans="1:6" x14ac:dyDescent="0.2">
      <c r="A44" s="93"/>
      <c r="B44" s="6"/>
      <c r="C44" s="14"/>
      <c r="D44" s="67"/>
      <c r="E44" s="62"/>
      <c r="F44" s="273"/>
    </row>
    <row r="45" spans="1:6" x14ac:dyDescent="0.2">
      <c r="A45" s="93"/>
      <c r="B45" s="6"/>
      <c r="C45" s="14"/>
      <c r="D45" s="67"/>
      <c r="E45" s="62"/>
      <c r="F45" s="273"/>
    </row>
    <row r="46" spans="1:6" x14ac:dyDescent="0.2">
      <c r="A46" s="93"/>
      <c r="B46" s="6"/>
      <c r="C46" s="14"/>
      <c r="D46" s="67"/>
      <c r="E46" s="62"/>
      <c r="F46" s="273"/>
    </row>
    <row r="47" spans="1:6" x14ac:dyDescent="0.2">
      <c r="A47" s="93"/>
      <c r="B47" s="6"/>
      <c r="C47" s="14"/>
      <c r="D47" s="67"/>
      <c r="E47" s="62"/>
      <c r="F47" s="273"/>
    </row>
    <row r="48" spans="1:6" x14ac:dyDescent="0.2">
      <c r="A48" s="93"/>
      <c r="B48" s="6"/>
      <c r="C48" s="14"/>
      <c r="D48" s="67"/>
      <c r="E48" s="62"/>
      <c r="F48" s="273"/>
    </row>
    <row r="49" spans="1:6" x14ac:dyDescent="0.2">
      <c r="A49" s="93"/>
      <c r="B49" s="6"/>
      <c r="C49" s="14"/>
      <c r="D49" s="67"/>
      <c r="E49" s="62"/>
      <c r="F49" s="273"/>
    </row>
    <row r="50" spans="1:6" x14ac:dyDescent="0.2">
      <c r="A50" s="93"/>
      <c r="B50" s="6"/>
      <c r="C50" s="14"/>
      <c r="D50" s="67"/>
      <c r="E50" s="62"/>
      <c r="F50" s="273"/>
    </row>
    <row r="51" spans="1:6" x14ac:dyDescent="0.2">
      <c r="A51" s="93"/>
      <c r="B51" s="6"/>
      <c r="C51" s="14"/>
      <c r="D51" s="67"/>
      <c r="E51" s="62"/>
      <c r="F51" s="273"/>
    </row>
    <row r="52" spans="1:6" x14ac:dyDescent="0.2">
      <c r="A52" s="93"/>
      <c r="B52" s="6"/>
      <c r="C52" s="14"/>
      <c r="D52" s="67"/>
      <c r="E52" s="62"/>
      <c r="F52" s="273"/>
    </row>
    <row r="53" spans="1:6" x14ac:dyDescent="0.2">
      <c r="A53" s="93"/>
      <c r="B53" s="6"/>
      <c r="C53" s="14"/>
      <c r="D53" s="67"/>
      <c r="E53" s="62"/>
      <c r="F53" s="273"/>
    </row>
    <row r="54" spans="1:6" x14ac:dyDescent="0.2">
      <c r="A54" s="93"/>
      <c r="B54" s="6"/>
      <c r="C54" s="14"/>
      <c r="D54" s="67"/>
      <c r="E54" s="62"/>
      <c r="F54" s="273"/>
    </row>
    <row r="55" spans="1:6" x14ac:dyDescent="0.2">
      <c r="A55" s="93"/>
      <c r="B55" s="6"/>
      <c r="C55" s="14"/>
      <c r="D55" s="67"/>
      <c r="E55" s="62"/>
      <c r="F55" s="273"/>
    </row>
    <row r="56" spans="1:6" x14ac:dyDescent="0.2">
      <c r="A56" s="93"/>
      <c r="B56" s="6"/>
      <c r="C56" s="14"/>
      <c r="D56" s="67"/>
      <c r="E56" s="62"/>
      <c r="F56" s="273"/>
    </row>
    <row r="57" spans="1:6" x14ac:dyDescent="0.2">
      <c r="A57" s="93"/>
      <c r="B57" s="6"/>
      <c r="C57" s="14"/>
      <c r="D57" s="67"/>
      <c r="E57" s="62"/>
      <c r="F57" s="273"/>
    </row>
    <row r="58" spans="1:6" ht="25.5" customHeight="1" thickBot="1" x14ac:dyDescent="0.3">
      <c r="A58" s="97"/>
      <c r="B58" s="371" t="s">
        <v>59</v>
      </c>
      <c r="C58" s="371"/>
      <c r="D58" s="372"/>
      <c r="E58" s="373"/>
      <c r="F58" s="370"/>
    </row>
  </sheetData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5"/>
  <dimension ref="A1:I49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5546875" style="11" customWidth="1"/>
    <col min="2" max="2" width="37.44140625" style="1" customWidth="1"/>
    <col min="3" max="3" width="9.6640625" style="2" customWidth="1"/>
    <col min="4" max="4" width="11.88671875" style="2" customWidth="1"/>
    <col min="5" max="5" width="14.44140625" style="4" customWidth="1"/>
    <col min="6" max="6" width="16.44140625" style="3" customWidth="1"/>
    <col min="7" max="16384" width="9.109375" style="4"/>
  </cols>
  <sheetData>
    <row r="1" spans="1:9" x14ac:dyDescent="0.25">
      <c r="A1" s="173" t="s">
        <v>156</v>
      </c>
      <c r="B1" s="174"/>
      <c r="C1" s="175"/>
      <c r="D1" s="175"/>
      <c r="E1" s="176"/>
      <c r="F1" s="177" t="s">
        <v>188</v>
      </c>
    </row>
    <row r="2" spans="1:9" ht="13.8" thickBot="1" x14ac:dyDescent="0.3">
      <c r="A2" s="727" t="s">
        <v>607</v>
      </c>
      <c r="B2" s="728"/>
      <c r="C2" s="132"/>
      <c r="D2" s="726"/>
      <c r="E2" s="134"/>
      <c r="F2" s="178"/>
    </row>
    <row r="3" spans="1:9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9" x14ac:dyDescent="0.2">
      <c r="A4" s="93"/>
      <c r="B4" s="6"/>
      <c r="C4" s="14"/>
      <c r="D4" s="14"/>
      <c r="E4" s="20"/>
      <c r="F4" s="104"/>
    </row>
    <row r="5" spans="1:9" ht="24" x14ac:dyDescent="0.2">
      <c r="A5" s="95"/>
      <c r="B5" s="358" t="s">
        <v>470</v>
      </c>
      <c r="C5" s="14"/>
      <c r="D5" s="32"/>
      <c r="E5" s="20"/>
      <c r="F5" s="104"/>
      <c r="G5" s="10" t="s">
        <v>6</v>
      </c>
    </row>
    <row r="6" spans="1:9" x14ac:dyDescent="0.2">
      <c r="A6" s="93"/>
      <c r="B6" s="6"/>
      <c r="C6" s="14"/>
      <c r="D6" s="32"/>
      <c r="E6" s="20"/>
      <c r="F6" s="104"/>
      <c r="G6" s="10"/>
    </row>
    <row r="7" spans="1:9" ht="36" x14ac:dyDescent="0.25">
      <c r="A7" s="95" t="s">
        <v>468</v>
      </c>
      <c r="B7" s="392" t="s">
        <v>154</v>
      </c>
      <c r="C7" s="14" t="s">
        <v>8</v>
      </c>
      <c r="D7" s="14">
        <v>1</v>
      </c>
      <c r="E7" s="293"/>
      <c r="F7" s="497"/>
    </row>
    <row r="8" spans="1:9" x14ac:dyDescent="0.2">
      <c r="A8" s="93"/>
      <c r="B8" s="64"/>
      <c r="C8" s="14"/>
      <c r="D8" s="65"/>
      <c r="E8" s="293"/>
      <c r="F8" s="294"/>
    </row>
    <row r="9" spans="1:9" ht="13.8" x14ac:dyDescent="0.25">
      <c r="A9" s="93"/>
      <c r="B9" s="64"/>
      <c r="C9" s="14"/>
      <c r="D9" s="14"/>
      <c r="E9" s="293"/>
      <c r="F9" s="294"/>
      <c r="I9" s="548"/>
    </row>
    <row r="10" spans="1:9" ht="13.8" x14ac:dyDescent="0.25">
      <c r="A10" s="95" t="s">
        <v>469</v>
      </c>
      <c r="B10" s="392" t="s">
        <v>155</v>
      </c>
      <c r="C10" s="14" t="s">
        <v>8</v>
      </c>
      <c r="D10" s="14">
        <v>1</v>
      </c>
      <c r="E10" s="293"/>
      <c r="F10" s="497"/>
      <c r="I10" s="548"/>
    </row>
    <row r="11" spans="1:9" ht="13.8" x14ac:dyDescent="0.25">
      <c r="A11" s="95"/>
      <c r="B11" s="392"/>
      <c r="C11" s="14"/>
      <c r="D11" s="14"/>
      <c r="E11" s="293"/>
      <c r="F11" s="273"/>
      <c r="I11" s="548"/>
    </row>
    <row r="12" spans="1:9" ht="13.8" x14ac:dyDescent="0.25">
      <c r="A12" s="95"/>
      <c r="B12" s="549"/>
      <c r="C12" s="14"/>
      <c r="D12" s="14"/>
      <c r="E12" s="293"/>
      <c r="F12" s="273"/>
      <c r="I12" s="548"/>
    </row>
    <row r="13" spans="1:9" x14ac:dyDescent="0.25">
      <c r="A13" s="95"/>
      <c r="B13" s="549"/>
      <c r="C13" s="14"/>
      <c r="D13" s="14"/>
      <c r="E13" s="293"/>
      <c r="F13" s="273"/>
    </row>
    <row r="14" spans="1:9" x14ac:dyDescent="0.25">
      <c r="A14" s="95"/>
      <c r="B14" s="549"/>
      <c r="C14" s="14"/>
      <c r="D14" s="14"/>
      <c r="E14" s="293"/>
      <c r="F14" s="273"/>
    </row>
    <row r="15" spans="1:9" x14ac:dyDescent="0.25">
      <c r="A15" s="95"/>
      <c r="B15" s="549"/>
      <c r="C15" s="14"/>
      <c r="D15" s="14"/>
      <c r="E15" s="293"/>
      <c r="F15" s="273"/>
    </row>
    <row r="16" spans="1:9" x14ac:dyDescent="0.25">
      <c r="A16" s="95"/>
      <c r="B16" s="549"/>
      <c r="C16" s="14"/>
      <c r="D16" s="14"/>
      <c r="E16" s="293"/>
      <c r="F16" s="273"/>
    </row>
    <row r="17" spans="1:6" x14ac:dyDescent="0.25">
      <c r="A17" s="95"/>
      <c r="B17" s="549"/>
      <c r="C17" s="14"/>
      <c r="D17" s="14"/>
      <c r="E17" s="293"/>
      <c r="F17" s="273"/>
    </row>
    <row r="18" spans="1:6" x14ac:dyDescent="0.25">
      <c r="A18" s="95"/>
      <c r="B18" s="549"/>
      <c r="C18" s="14"/>
      <c r="D18" s="14"/>
      <c r="E18" s="293"/>
      <c r="F18" s="273"/>
    </row>
    <row r="19" spans="1:6" x14ac:dyDescent="0.25">
      <c r="A19" s="95"/>
      <c r="B19" s="549"/>
      <c r="C19" s="14"/>
      <c r="D19" s="14"/>
      <c r="E19" s="293"/>
      <c r="F19" s="273"/>
    </row>
    <row r="20" spans="1:6" x14ac:dyDescent="0.25">
      <c r="A20" s="95"/>
      <c r="B20" s="549"/>
      <c r="C20" s="14"/>
      <c r="D20" s="14"/>
      <c r="E20" s="293"/>
      <c r="F20" s="497"/>
    </row>
    <row r="21" spans="1:6" x14ac:dyDescent="0.25">
      <c r="A21" s="95"/>
      <c r="B21" s="392"/>
      <c r="C21" s="14"/>
      <c r="D21" s="14"/>
      <c r="E21" s="293"/>
      <c r="F21" s="273"/>
    </row>
    <row r="22" spans="1:6" x14ac:dyDescent="0.25">
      <c r="A22" s="95"/>
      <c r="B22" s="392"/>
      <c r="C22" s="14"/>
      <c r="D22" s="14"/>
      <c r="E22" s="293"/>
      <c r="F22" s="273"/>
    </row>
    <row r="23" spans="1:6" x14ac:dyDescent="0.25">
      <c r="A23" s="95"/>
      <c r="B23" s="392"/>
      <c r="C23" s="14"/>
      <c r="D23" s="14"/>
      <c r="E23" s="293"/>
      <c r="F23" s="273"/>
    </row>
    <row r="24" spans="1:6" x14ac:dyDescent="0.25">
      <c r="A24" s="95"/>
      <c r="B24" s="392"/>
      <c r="C24" s="14"/>
      <c r="D24" s="14"/>
      <c r="E24" s="293"/>
      <c r="F24" s="273"/>
    </row>
    <row r="25" spans="1:6" x14ac:dyDescent="0.25">
      <c r="A25" s="95"/>
      <c r="B25" s="392"/>
      <c r="C25" s="14"/>
      <c r="D25" s="14"/>
      <c r="E25" s="293"/>
      <c r="F25" s="273"/>
    </row>
    <row r="26" spans="1:6" x14ac:dyDescent="0.25">
      <c r="A26" s="95"/>
      <c r="B26" s="392"/>
      <c r="C26" s="14"/>
      <c r="D26" s="14"/>
      <c r="E26" s="293"/>
      <c r="F26" s="273"/>
    </row>
    <row r="27" spans="1:6" x14ac:dyDescent="0.25">
      <c r="A27" s="95"/>
      <c r="B27" s="392"/>
      <c r="C27" s="14"/>
      <c r="D27" s="14"/>
      <c r="E27" s="293"/>
      <c r="F27" s="273"/>
    </row>
    <row r="28" spans="1:6" x14ac:dyDescent="0.25">
      <c r="A28" s="95"/>
      <c r="B28" s="392"/>
      <c r="C28" s="14"/>
      <c r="D28" s="14"/>
      <c r="E28" s="293"/>
      <c r="F28" s="273"/>
    </row>
    <row r="29" spans="1:6" x14ac:dyDescent="0.25">
      <c r="A29" s="95"/>
      <c r="B29" s="392"/>
      <c r="C29" s="14"/>
      <c r="D29" s="14"/>
      <c r="E29" s="293"/>
      <c r="F29" s="273"/>
    </row>
    <row r="30" spans="1:6" x14ac:dyDescent="0.25">
      <c r="A30" s="95"/>
      <c r="B30" s="392"/>
      <c r="C30" s="14"/>
      <c r="D30" s="14"/>
      <c r="E30" s="293"/>
      <c r="F30" s="273"/>
    </row>
    <row r="31" spans="1:6" x14ac:dyDescent="0.25">
      <c r="A31" s="95"/>
      <c r="B31" s="392"/>
      <c r="C31" s="14"/>
      <c r="D31" s="14"/>
      <c r="E31" s="293"/>
      <c r="F31" s="273"/>
    </row>
    <row r="32" spans="1:6" x14ac:dyDescent="0.25">
      <c r="A32" s="95"/>
      <c r="B32" s="392"/>
      <c r="C32" s="14"/>
      <c r="D32" s="14"/>
      <c r="E32" s="293"/>
      <c r="F32" s="273"/>
    </row>
    <row r="33" spans="1:6" x14ac:dyDescent="0.25">
      <c r="A33" s="95"/>
      <c r="B33" s="392"/>
      <c r="C33" s="14"/>
      <c r="D33" s="14"/>
      <c r="E33" s="293"/>
      <c r="F33" s="273"/>
    </row>
    <row r="34" spans="1:6" x14ac:dyDescent="0.25">
      <c r="A34" s="95"/>
      <c r="B34" s="392"/>
      <c r="C34" s="14"/>
      <c r="D34" s="14"/>
      <c r="E34" s="293"/>
      <c r="F34" s="273"/>
    </row>
    <row r="35" spans="1:6" x14ac:dyDescent="0.25">
      <c r="A35" s="95"/>
      <c r="B35" s="392"/>
      <c r="C35" s="14"/>
      <c r="D35" s="14"/>
      <c r="E35" s="293"/>
      <c r="F35" s="273"/>
    </row>
    <row r="36" spans="1:6" x14ac:dyDescent="0.25">
      <c r="A36" s="95"/>
      <c r="B36" s="392"/>
      <c r="C36" s="14"/>
      <c r="D36" s="14"/>
      <c r="E36" s="293"/>
      <c r="F36" s="273"/>
    </row>
    <row r="37" spans="1:6" x14ac:dyDescent="0.25">
      <c r="A37" s="95"/>
      <c r="B37" s="392"/>
      <c r="C37" s="14"/>
      <c r="D37" s="14"/>
      <c r="E37" s="293"/>
      <c r="F37" s="273"/>
    </row>
    <row r="38" spans="1:6" x14ac:dyDescent="0.25">
      <c r="A38" s="95"/>
      <c r="B38" s="392"/>
      <c r="C38" s="14"/>
      <c r="D38" s="14"/>
      <c r="E38" s="293"/>
      <c r="F38" s="273"/>
    </row>
    <row r="39" spans="1:6" x14ac:dyDescent="0.25">
      <c r="A39" s="95"/>
      <c r="B39" s="392"/>
      <c r="C39" s="14"/>
      <c r="D39" s="14"/>
      <c r="E39" s="293"/>
      <c r="F39" s="273"/>
    </row>
    <row r="40" spans="1:6" x14ac:dyDescent="0.25">
      <c r="A40" s="95"/>
      <c r="B40" s="392"/>
      <c r="C40" s="14"/>
      <c r="D40" s="14"/>
      <c r="E40" s="293"/>
      <c r="F40" s="273"/>
    </row>
    <row r="41" spans="1:6" x14ac:dyDescent="0.25">
      <c r="A41" s="95"/>
      <c r="B41" s="392"/>
      <c r="C41" s="14"/>
      <c r="D41" s="14"/>
      <c r="E41" s="293"/>
      <c r="F41" s="273"/>
    </row>
    <row r="42" spans="1:6" x14ac:dyDescent="0.25">
      <c r="A42" s="95"/>
      <c r="B42" s="392"/>
      <c r="C42" s="14"/>
      <c r="D42" s="14"/>
      <c r="E42" s="293"/>
      <c r="F42" s="273"/>
    </row>
    <row r="43" spans="1:6" x14ac:dyDescent="0.25">
      <c r="A43" s="95"/>
      <c r="B43" s="392"/>
      <c r="C43" s="14"/>
      <c r="D43" s="14"/>
      <c r="E43" s="293"/>
      <c r="F43" s="273"/>
    </row>
    <row r="44" spans="1:6" x14ac:dyDescent="0.25">
      <c r="A44" s="95"/>
      <c r="B44" s="392"/>
      <c r="C44" s="14"/>
      <c r="D44" s="14"/>
      <c r="E44" s="293"/>
      <c r="F44" s="273"/>
    </row>
    <row r="45" spans="1:6" x14ac:dyDescent="0.25">
      <c r="A45" s="95"/>
      <c r="B45" s="392"/>
      <c r="C45" s="14"/>
      <c r="D45" s="14"/>
      <c r="E45" s="293"/>
      <c r="F45" s="273"/>
    </row>
    <row r="46" spans="1:6" x14ac:dyDescent="0.25">
      <c r="A46" s="95"/>
      <c r="B46" s="392"/>
      <c r="C46" s="14"/>
      <c r="D46" s="14"/>
      <c r="E46" s="293"/>
      <c r="F46" s="273"/>
    </row>
    <row r="47" spans="1:6" x14ac:dyDescent="0.25">
      <c r="A47" s="95"/>
      <c r="B47" s="392"/>
      <c r="C47" s="14"/>
      <c r="D47" s="14"/>
      <c r="E47" s="293"/>
      <c r="F47" s="273"/>
    </row>
    <row r="48" spans="1:6" ht="25.5" customHeight="1" thickBot="1" x14ac:dyDescent="0.3">
      <c r="A48" s="97"/>
      <c r="B48" s="371" t="s">
        <v>160</v>
      </c>
      <c r="C48" s="371"/>
      <c r="D48" s="372"/>
      <c r="E48" s="373"/>
      <c r="F48" s="393"/>
    </row>
    <row r="49" spans="6:6" x14ac:dyDescent="0.25">
      <c r="F49" s="19"/>
    </row>
  </sheetData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horizont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4"/>
  <dimension ref="A1:H59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9.44140625" style="11" customWidth="1"/>
    <col min="2" max="2" width="36.88671875" style="1" customWidth="1"/>
    <col min="3" max="3" width="9.6640625" style="2" customWidth="1"/>
    <col min="4" max="4" width="12.44140625" style="2" customWidth="1"/>
    <col min="5" max="5" width="13.88671875" style="4" customWidth="1"/>
    <col min="6" max="6" width="17" style="3" customWidth="1"/>
    <col min="7" max="16384" width="9.109375" style="4"/>
  </cols>
  <sheetData>
    <row r="1" spans="1:7" x14ac:dyDescent="0.25">
      <c r="A1" s="173" t="s">
        <v>153</v>
      </c>
      <c r="B1" s="174"/>
      <c r="C1" s="175"/>
      <c r="D1" s="175"/>
      <c r="E1" s="176"/>
      <c r="F1" s="177" t="s">
        <v>189</v>
      </c>
    </row>
    <row r="2" spans="1:7" ht="13.8" thickBot="1" x14ac:dyDescent="0.3">
      <c r="A2" s="727" t="s">
        <v>607</v>
      </c>
      <c r="B2" s="728"/>
      <c r="C2" s="132"/>
      <c r="D2" s="726"/>
      <c r="E2" s="134"/>
      <c r="F2" s="178"/>
    </row>
    <row r="3" spans="1:7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7" x14ac:dyDescent="0.2">
      <c r="A4" s="93"/>
      <c r="B4" s="6"/>
      <c r="C4" s="14"/>
      <c r="D4" s="14"/>
      <c r="E4" s="20"/>
      <c r="F4" s="104"/>
    </row>
    <row r="5" spans="1:7" x14ac:dyDescent="0.2">
      <c r="A5" s="95"/>
      <c r="B5" s="358" t="s">
        <v>472</v>
      </c>
      <c r="C5" s="14"/>
      <c r="D5" s="14"/>
      <c r="E5" s="20"/>
      <c r="F5" s="104"/>
      <c r="G5" s="10" t="s">
        <v>6</v>
      </c>
    </row>
    <row r="6" spans="1:7" x14ac:dyDescent="0.2">
      <c r="A6" s="93"/>
      <c r="B6" s="6"/>
      <c r="C6" s="14"/>
      <c r="D6" s="14"/>
      <c r="E6" s="20"/>
      <c r="F6" s="104"/>
      <c r="G6" s="10"/>
    </row>
    <row r="7" spans="1:7" x14ac:dyDescent="0.2">
      <c r="A7" s="95" t="s">
        <v>471</v>
      </c>
      <c r="B7" s="9" t="s">
        <v>71</v>
      </c>
      <c r="C7" s="14"/>
      <c r="D7" s="14"/>
      <c r="E7" s="20"/>
      <c r="F7" s="104"/>
    </row>
    <row r="8" spans="1:7" x14ac:dyDescent="0.2">
      <c r="A8" s="93"/>
      <c r="B8" s="6"/>
      <c r="C8" s="14"/>
      <c r="D8" s="14"/>
      <c r="E8" s="812"/>
      <c r="F8" s="292"/>
    </row>
    <row r="9" spans="1:7" x14ac:dyDescent="0.25">
      <c r="A9" s="93"/>
      <c r="B9" s="6" t="s">
        <v>72</v>
      </c>
      <c r="C9" s="454" t="s">
        <v>15</v>
      </c>
      <c r="D9" s="14">
        <v>1</v>
      </c>
      <c r="E9" s="813">
        <v>300000</v>
      </c>
      <c r="F9" s="634"/>
    </row>
    <row r="10" spans="1:7" x14ac:dyDescent="0.25">
      <c r="A10" s="93"/>
      <c r="B10" s="6"/>
      <c r="C10" s="454"/>
      <c r="D10" s="14"/>
      <c r="E10" s="814"/>
      <c r="F10" s="295"/>
    </row>
    <row r="11" spans="1:7" x14ac:dyDescent="0.25">
      <c r="A11" s="93"/>
      <c r="B11" s="6" t="s">
        <v>73</v>
      </c>
      <c r="C11" s="454" t="s">
        <v>15</v>
      </c>
      <c r="D11" s="14">
        <v>1</v>
      </c>
      <c r="E11" s="813">
        <v>100000</v>
      </c>
      <c r="F11" s="634"/>
    </row>
    <row r="12" spans="1:7" x14ac:dyDescent="0.2">
      <c r="A12" s="93"/>
      <c r="B12" s="6"/>
      <c r="C12" s="14"/>
      <c r="D12" s="14"/>
      <c r="E12" s="812"/>
      <c r="F12" s="292"/>
    </row>
    <row r="13" spans="1:7" ht="34.200000000000003" x14ac:dyDescent="0.25">
      <c r="A13" s="93"/>
      <c r="B13" s="6" t="s">
        <v>519</v>
      </c>
      <c r="C13" s="454" t="s">
        <v>15</v>
      </c>
      <c r="D13" s="14">
        <v>1</v>
      </c>
      <c r="E13" s="813">
        <v>30000</v>
      </c>
      <c r="F13" s="634"/>
    </row>
    <row r="14" spans="1:7" x14ac:dyDescent="0.2">
      <c r="A14" s="93"/>
      <c r="B14" s="6"/>
      <c r="C14" s="14"/>
      <c r="D14" s="14"/>
      <c r="E14" s="63"/>
      <c r="F14" s="292"/>
    </row>
    <row r="15" spans="1:7" x14ac:dyDescent="0.2">
      <c r="A15" s="93"/>
      <c r="B15" s="6"/>
      <c r="C15" s="14"/>
      <c r="D15" s="14"/>
      <c r="E15" s="63"/>
      <c r="F15" s="292"/>
    </row>
    <row r="16" spans="1:7" ht="22.8" x14ac:dyDescent="0.25">
      <c r="A16" s="93"/>
      <c r="B16" s="6" t="s">
        <v>165</v>
      </c>
      <c r="C16" s="14" t="s">
        <v>9</v>
      </c>
      <c r="D16" s="635"/>
      <c r="E16" s="62"/>
      <c r="F16" s="497"/>
    </row>
    <row r="17" spans="1:8" x14ac:dyDescent="0.2">
      <c r="A17" s="93"/>
      <c r="B17" s="6"/>
      <c r="C17" s="14"/>
      <c r="D17" s="14"/>
      <c r="E17" s="63"/>
      <c r="F17" s="292"/>
    </row>
    <row r="18" spans="1:8" x14ac:dyDescent="0.25">
      <c r="A18" s="93"/>
      <c r="B18" s="6"/>
      <c r="C18" s="14"/>
      <c r="D18" s="14"/>
      <c r="E18" s="63"/>
      <c r="F18" s="497"/>
    </row>
    <row r="19" spans="1:8" x14ac:dyDescent="0.2">
      <c r="A19" s="93"/>
      <c r="B19" s="6"/>
      <c r="C19" s="14"/>
      <c r="D19" s="14"/>
      <c r="E19" s="63"/>
      <c r="F19" s="292"/>
    </row>
    <row r="20" spans="1:8" x14ac:dyDescent="0.2">
      <c r="A20" s="93"/>
      <c r="B20" s="6"/>
      <c r="C20" s="14"/>
      <c r="D20" s="14"/>
      <c r="E20" s="63"/>
      <c r="F20" s="292"/>
    </row>
    <row r="21" spans="1:8" x14ac:dyDescent="0.2">
      <c r="A21" s="93"/>
      <c r="B21" s="6"/>
      <c r="C21" s="14"/>
      <c r="D21" s="14"/>
      <c r="E21" s="63"/>
      <c r="F21" s="292"/>
    </row>
    <row r="22" spans="1:8" x14ac:dyDescent="0.2">
      <c r="A22" s="93"/>
      <c r="B22" s="6"/>
      <c r="C22" s="14"/>
      <c r="D22" s="14"/>
      <c r="E22" s="63"/>
      <c r="F22" s="292"/>
    </row>
    <row r="23" spans="1:8" x14ac:dyDescent="0.2">
      <c r="A23" s="93"/>
      <c r="B23" s="6"/>
      <c r="C23" s="14"/>
      <c r="D23" s="14"/>
      <c r="E23" s="63"/>
      <c r="F23" s="292"/>
      <c r="H23" s="4">
        <f>5500000*8</f>
        <v>44000000</v>
      </c>
    </row>
    <row r="24" spans="1:8" x14ac:dyDescent="0.2">
      <c r="A24" s="93"/>
      <c r="B24" s="6"/>
      <c r="C24" s="14"/>
      <c r="D24" s="14"/>
      <c r="E24" s="63"/>
      <c r="F24" s="292"/>
    </row>
    <row r="25" spans="1:8" x14ac:dyDescent="0.2">
      <c r="A25" s="93"/>
      <c r="B25" s="6"/>
      <c r="C25" s="14"/>
      <c r="D25" s="14"/>
      <c r="E25" s="63"/>
      <c r="F25" s="292"/>
    </row>
    <row r="26" spans="1:8" x14ac:dyDescent="0.2">
      <c r="A26" s="93"/>
      <c r="B26" s="6"/>
      <c r="C26" s="14"/>
      <c r="D26" s="14"/>
      <c r="E26" s="63"/>
      <c r="F26" s="292"/>
    </row>
    <row r="27" spans="1:8" x14ac:dyDescent="0.2">
      <c r="A27" s="93"/>
      <c r="B27" s="6"/>
      <c r="C27" s="14"/>
      <c r="D27" s="14"/>
      <c r="E27" s="63"/>
      <c r="F27" s="292"/>
    </row>
    <row r="28" spans="1:8" x14ac:dyDescent="0.2">
      <c r="A28" s="93"/>
      <c r="B28" s="6"/>
      <c r="C28" s="14"/>
      <c r="D28" s="14"/>
      <c r="E28" s="63"/>
      <c r="F28" s="292"/>
    </row>
    <row r="29" spans="1:8" x14ac:dyDescent="0.2">
      <c r="A29" s="93"/>
      <c r="B29" s="6"/>
      <c r="C29" s="14"/>
      <c r="D29" s="14"/>
      <c r="E29" s="63"/>
      <c r="F29" s="292"/>
    </row>
    <row r="30" spans="1:8" x14ac:dyDescent="0.2">
      <c r="A30" s="93"/>
      <c r="B30" s="6"/>
      <c r="C30" s="14"/>
      <c r="D30" s="14"/>
      <c r="E30" s="63"/>
      <c r="F30" s="292"/>
    </row>
    <row r="31" spans="1:8" x14ac:dyDescent="0.2">
      <c r="A31" s="93"/>
      <c r="B31" s="6"/>
      <c r="C31" s="14"/>
      <c r="D31" s="14"/>
      <c r="E31" s="63"/>
      <c r="F31" s="292"/>
    </row>
    <row r="32" spans="1:8" x14ac:dyDescent="0.2">
      <c r="A32" s="93"/>
      <c r="B32" s="6"/>
      <c r="C32" s="14"/>
      <c r="D32" s="14"/>
      <c r="E32" s="63"/>
      <c r="F32" s="292"/>
    </row>
    <row r="33" spans="1:6" x14ac:dyDescent="0.2">
      <c r="A33" s="93"/>
      <c r="B33" s="6"/>
      <c r="C33" s="14"/>
      <c r="D33" s="14"/>
      <c r="E33" s="63"/>
      <c r="F33" s="292"/>
    </row>
    <row r="34" spans="1:6" x14ac:dyDescent="0.2">
      <c r="A34" s="93"/>
      <c r="B34" s="6"/>
      <c r="C34" s="14"/>
      <c r="D34" s="14"/>
      <c r="E34" s="63"/>
      <c r="F34" s="292"/>
    </row>
    <row r="35" spans="1:6" x14ac:dyDescent="0.2">
      <c r="A35" s="93"/>
      <c r="B35" s="6"/>
      <c r="C35" s="14"/>
      <c r="D35" s="14"/>
      <c r="E35" s="63"/>
      <c r="F35" s="292"/>
    </row>
    <row r="36" spans="1:6" x14ac:dyDescent="0.2">
      <c r="A36" s="93"/>
      <c r="B36" s="6"/>
      <c r="C36" s="14"/>
      <c r="D36" s="14"/>
      <c r="E36" s="63"/>
      <c r="F36" s="292"/>
    </row>
    <row r="37" spans="1:6" x14ac:dyDescent="0.2">
      <c r="A37" s="93"/>
      <c r="B37" s="6"/>
      <c r="C37" s="14"/>
      <c r="D37" s="14"/>
      <c r="E37" s="63"/>
      <c r="F37" s="292"/>
    </row>
    <row r="38" spans="1:6" x14ac:dyDescent="0.2">
      <c r="A38" s="93"/>
      <c r="B38" s="6"/>
      <c r="C38" s="14"/>
      <c r="D38" s="14"/>
      <c r="E38" s="63"/>
      <c r="F38" s="292"/>
    </row>
    <row r="39" spans="1:6" x14ac:dyDescent="0.2">
      <c r="A39" s="93"/>
      <c r="B39" s="6"/>
      <c r="C39" s="14"/>
      <c r="D39" s="14"/>
      <c r="E39" s="63"/>
      <c r="F39" s="292"/>
    </row>
    <row r="40" spans="1:6" x14ac:dyDescent="0.2">
      <c r="A40" s="93"/>
      <c r="B40" s="6"/>
      <c r="C40" s="14"/>
      <c r="D40" s="14"/>
      <c r="E40" s="63"/>
      <c r="F40" s="292"/>
    </row>
    <row r="41" spans="1:6" x14ac:dyDescent="0.2">
      <c r="A41" s="93"/>
      <c r="B41" s="6"/>
      <c r="C41" s="14"/>
      <c r="D41" s="14"/>
      <c r="E41" s="63"/>
      <c r="F41" s="292"/>
    </row>
    <row r="42" spans="1:6" x14ac:dyDescent="0.2">
      <c r="A42" s="93"/>
      <c r="B42" s="6"/>
      <c r="C42" s="14"/>
      <c r="D42" s="14"/>
      <c r="E42" s="63"/>
      <c r="F42" s="292"/>
    </row>
    <row r="43" spans="1:6" x14ac:dyDescent="0.2">
      <c r="A43" s="93"/>
      <c r="B43" s="6"/>
      <c r="C43" s="14"/>
      <c r="D43" s="14"/>
      <c r="E43" s="63"/>
      <c r="F43" s="292"/>
    </row>
    <row r="44" spans="1:6" x14ac:dyDescent="0.2">
      <c r="A44" s="93"/>
      <c r="B44" s="6"/>
      <c r="C44" s="14"/>
      <c r="D44" s="14"/>
      <c r="E44" s="63"/>
      <c r="F44" s="292"/>
    </row>
    <row r="45" spans="1:6" x14ac:dyDescent="0.2">
      <c r="A45" s="93"/>
      <c r="B45" s="6"/>
      <c r="C45" s="14"/>
      <c r="D45" s="14"/>
      <c r="E45" s="63"/>
      <c r="F45" s="292"/>
    </row>
    <row r="46" spans="1:6" x14ac:dyDescent="0.2">
      <c r="A46" s="93"/>
      <c r="B46" s="6"/>
      <c r="C46" s="14"/>
      <c r="D46" s="14"/>
      <c r="E46" s="63"/>
      <c r="F46" s="292"/>
    </row>
    <row r="47" spans="1:6" x14ac:dyDescent="0.2">
      <c r="A47" s="93"/>
      <c r="B47" s="6"/>
      <c r="C47" s="14"/>
      <c r="D47" s="14"/>
      <c r="E47" s="63"/>
      <c r="F47" s="292"/>
    </row>
    <row r="48" spans="1:6" x14ac:dyDescent="0.2">
      <c r="A48" s="93"/>
      <c r="B48" s="6"/>
      <c r="C48" s="14"/>
      <c r="D48" s="14"/>
      <c r="E48" s="63"/>
      <c r="F48" s="292"/>
    </row>
    <row r="49" spans="1:6" x14ac:dyDescent="0.2">
      <c r="A49" s="93"/>
      <c r="B49" s="6"/>
      <c r="C49" s="14"/>
      <c r="D49" s="14"/>
      <c r="E49" s="63"/>
      <c r="F49" s="292"/>
    </row>
    <row r="50" spans="1:6" x14ac:dyDescent="0.2">
      <c r="A50" s="93"/>
      <c r="B50" s="6"/>
      <c r="C50" s="14"/>
      <c r="D50" s="14"/>
      <c r="E50" s="63"/>
      <c r="F50" s="292"/>
    </row>
    <row r="51" spans="1:6" x14ac:dyDescent="0.2">
      <c r="A51" s="93"/>
      <c r="B51" s="6"/>
      <c r="C51" s="14"/>
      <c r="D51" s="14"/>
      <c r="E51" s="63"/>
      <c r="F51" s="292"/>
    </row>
    <row r="52" spans="1:6" x14ac:dyDescent="0.2">
      <c r="A52" s="93"/>
      <c r="B52" s="6"/>
      <c r="C52" s="14"/>
      <c r="D52" s="14"/>
      <c r="E52" s="63"/>
      <c r="F52" s="292"/>
    </row>
    <row r="53" spans="1:6" x14ac:dyDescent="0.2">
      <c r="A53" s="93"/>
      <c r="B53" s="6"/>
      <c r="C53" s="14"/>
      <c r="D53" s="14"/>
      <c r="E53" s="63"/>
      <c r="F53" s="292"/>
    </row>
    <row r="54" spans="1:6" x14ac:dyDescent="0.2">
      <c r="A54" s="93"/>
      <c r="B54" s="6"/>
      <c r="C54" s="14"/>
      <c r="D54" s="14"/>
      <c r="E54" s="63"/>
      <c r="F54" s="292"/>
    </row>
    <row r="55" spans="1:6" x14ac:dyDescent="0.2">
      <c r="A55" s="93"/>
      <c r="B55" s="6"/>
      <c r="C55" s="14"/>
      <c r="D55" s="14"/>
      <c r="E55" s="63"/>
      <c r="F55" s="292"/>
    </row>
    <row r="56" spans="1:6" x14ac:dyDescent="0.2">
      <c r="A56" s="93"/>
      <c r="B56" s="6"/>
      <c r="C56" s="14"/>
      <c r="D56" s="14"/>
      <c r="E56" s="63"/>
      <c r="F56" s="292"/>
    </row>
    <row r="57" spans="1:6" x14ac:dyDescent="0.2">
      <c r="A57" s="93"/>
      <c r="B57" s="6"/>
      <c r="C57" s="14"/>
      <c r="D57" s="14"/>
      <c r="E57" s="63"/>
      <c r="F57" s="292"/>
    </row>
    <row r="58" spans="1:6" ht="25.5" customHeight="1" thickBot="1" x14ac:dyDescent="0.3">
      <c r="A58" s="97"/>
      <c r="B58" s="371" t="s">
        <v>161</v>
      </c>
      <c r="C58" s="371"/>
      <c r="D58" s="372"/>
      <c r="E58" s="373"/>
      <c r="F58" s="375"/>
    </row>
    <row r="59" spans="1:6" x14ac:dyDescent="0.25">
      <c r="F59" s="144"/>
    </row>
  </sheetData>
  <phoneticPr fontId="0" type="noConversion"/>
  <pageMargins left="0.74803149606299213" right="0" top="0.8" bottom="0.47" header="0.51181102362204722" footer="0.31496062992125984"/>
  <pageSetup paperSize="9" scale="95" firstPageNumber="38" orientation="portrait" cellComments="asDisplayed" horizont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35"/>
  <sheetViews>
    <sheetView tabSelected="1" view="pageBreakPreview" topLeftCell="A75" zoomScaleNormal="100" zoomScaleSheetLayoutView="100" workbookViewId="0">
      <selection activeCell="B18" sqref="B18"/>
    </sheetView>
  </sheetViews>
  <sheetFormatPr defaultRowHeight="13.2" x14ac:dyDescent="0.25"/>
  <cols>
    <col min="1" max="1" width="8.5546875" style="16" customWidth="1"/>
    <col min="2" max="2" width="63.5546875" style="17" customWidth="1"/>
    <col min="3" max="3" width="2.109375" style="17" customWidth="1"/>
    <col min="4" max="4" width="20.109375" style="18" customWidth="1"/>
    <col min="6" max="6" width="17.88671875" customWidth="1"/>
    <col min="7" max="7" width="23.88671875" customWidth="1"/>
    <col min="8" max="8" width="13.33203125" customWidth="1"/>
    <col min="10" max="10" width="15.88671875" style="544" bestFit="1" customWidth="1"/>
  </cols>
  <sheetData>
    <row r="1" spans="1:7" ht="13.8" thickBot="1" x14ac:dyDescent="0.3">
      <c r="A1" s="510"/>
      <c r="B1" s="798" t="s">
        <v>607</v>
      </c>
      <c r="C1" s="509"/>
      <c r="D1" s="511"/>
    </row>
    <row r="2" spans="1:7" x14ac:dyDescent="0.25">
      <c r="A2" s="515"/>
      <c r="D2" s="516"/>
    </row>
    <row r="3" spans="1:7" ht="12.75" customHeight="1" x14ac:dyDescent="0.25">
      <c r="A3" s="517" t="s">
        <v>134</v>
      </c>
      <c r="B3" s="518"/>
      <c r="C3" s="518"/>
      <c r="D3" s="519"/>
    </row>
    <row r="4" spans="1:7" ht="12.75" customHeight="1" x14ac:dyDescent="0.25">
      <c r="A4" s="515"/>
      <c r="B4" s="518"/>
      <c r="C4" s="518"/>
      <c r="D4" s="519"/>
    </row>
    <row r="5" spans="1:7" ht="12.75" customHeight="1" x14ac:dyDescent="0.25">
      <c r="A5" s="860" t="s">
        <v>129</v>
      </c>
      <c r="B5" s="861"/>
      <c r="C5" s="861"/>
      <c r="D5" s="862"/>
    </row>
    <row r="6" spans="1:7" ht="12.75" customHeight="1" x14ac:dyDescent="0.25">
      <c r="A6" s="520" t="s">
        <v>75</v>
      </c>
      <c r="B6" s="24" t="s">
        <v>1</v>
      </c>
      <c r="C6" s="45"/>
      <c r="D6" s="521" t="s">
        <v>5</v>
      </c>
    </row>
    <row r="7" spans="1:7" ht="2.25" customHeight="1" x14ac:dyDescent="0.25">
      <c r="A7" s="522"/>
      <c r="B7" s="23"/>
      <c r="C7" s="46"/>
      <c r="D7" s="523"/>
    </row>
    <row r="8" spans="1:7" ht="11.1" customHeight="1" x14ac:dyDescent="0.25">
      <c r="A8" s="524">
        <v>1200</v>
      </c>
      <c r="B8" s="48" t="s">
        <v>135</v>
      </c>
      <c r="C8" s="49" t="s">
        <v>127</v>
      </c>
      <c r="D8" s="525"/>
      <c r="F8" s="296"/>
      <c r="G8" s="296"/>
    </row>
    <row r="9" spans="1:7" ht="1.5" customHeight="1" x14ac:dyDescent="0.25">
      <c r="A9" s="524"/>
      <c r="B9" s="48"/>
      <c r="C9" s="49"/>
      <c r="D9" s="528"/>
      <c r="F9" s="296"/>
      <c r="G9" s="296"/>
    </row>
    <row r="10" spans="1:7" ht="3" customHeight="1" x14ac:dyDescent="0.25">
      <c r="A10" s="524"/>
      <c r="B10" s="48"/>
      <c r="C10" s="49"/>
      <c r="D10" s="525"/>
      <c r="F10" s="296"/>
      <c r="G10" s="296"/>
    </row>
    <row r="11" spans="1:7" ht="1.5" customHeight="1" x14ac:dyDescent="0.25">
      <c r="A11" s="526"/>
      <c r="B11" s="51"/>
      <c r="C11" s="52"/>
      <c r="D11" s="527"/>
      <c r="F11" s="296"/>
      <c r="G11" s="296"/>
    </row>
    <row r="12" spans="1:7" ht="3" customHeight="1" x14ac:dyDescent="0.25">
      <c r="A12" s="524"/>
      <c r="B12" s="48"/>
      <c r="C12" s="49"/>
      <c r="D12" s="525"/>
      <c r="F12" s="296"/>
      <c r="G12" s="296"/>
    </row>
    <row r="13" spans="1:7" ht="11.1" customHeight="1" x14ac:dyDescent="0.25">
      <c r="A13" s="524">
        <v>1300</v>
      </c>
      <c r="B13" s="48" t="s">
        <v>136</v>
      </c>
      <c r="C13" s="49" t="s">
        <v>127</v>
      </c>
      <c r="D13" s="525"/>
      <c r="F13" s="297"/>
      <c r="G13" s="298"/>
    </row>
    <row r="14" spans="1:7" ht="3" customHeight="1" x14ac:dyDescent="0.25">
      <c r="A14" s="524"/>
      <c r="B14" s="48"/>
      <c r="C14" s="49"/>
      <c r="D14" s="528"/>
    </row>
    <row r="15" spans="1:7" ht="3" customHeight="1" x14ac:dyDescent="0.25">
      <c r="A15" s="524"/>
      <c r="B15" s="48"/>
      <c r="C15" s="52"/>
      <c r="D15" s="527"/>
    </row>
    <row r="16" spans="1:7" ht="3" customHeight="1" x14ac:dyDescent="0.25">
      <c r="A16" s="529"/>
      <c r="B16" s="238"/>
      <c r="C16" s="49"/>
      <c r="D16" s="525"/>
    </row>
    <row r="17" spans="1:6" ht="11.1" customHeight="1" x14ac:dyDescent="0.25">
      <c r="A17" s="524">
        <v>1400</v>
      </c>
      <c r="B17" s="530" t="s">
        <v>263</v>
      </c>
      <c r="C17" s="49" t="s">
        <v>127</v>
      </c>
      <c r="D17" s="525"/>
      <c r="F17" s="68"/>
    </row>
    <row r="18" spans="1:6" ht="3" customHeight="1" x14ac:dyDescent="0.25">
      <c r="A18" s="524"/>
      <c r="B18" s="48"/>
      <c r="C18" s="49"/>
      <c r="D18" s="528"/>
    </row>
    <row r="19" spans="1:6" ht="3" customHeight="1" x14ac:dyDescent="0.25">
      <c r="A19" s="526"/>
      <c r="B19" s="51"/>
      <c r="C19" s="52"/>
      <c r="D19" s="527"/>
    </row>
    <row r="20" spans="1:6" ht="3" customHeight="1" x14ac:dyDescent="0.25">
      <c r="A20" s="524"/>
      <c r="B20" s="48"/>
      <c r="C20" s="49"/>
      <c r="D20" s="525"/>
    </row>
    <row r="21" spans="1:6" ht="11.1" customHeight="1" x14ac:dyDescent="0.25">
      <c r="A21" s="524">
        <v>1500</v>
      </c>
      <c r="B21" s="48" t="s">
        <v>137</v>
      </c>
      <c r="C21" s="49" t="s">
        <v>127</v>
      </c>
      <c r="D21" s="525"/>
    </row>
    <row r="22" spans="1:6" ht="3" customHeight="1" x14ac:dyDescent="0.25">
      <c r="A22" s="524"/>
      <c r="B22" s="48"/>
      <c r="C22" s="49"/>
      <c r="D22" s="528"/>
    </row>
    <row r="23" spans="1:6" ht="3" customHeight="1" x14ac:dyDescent="0.25">
      <c r="A23" s="526"/>
      <c r="B23" s="51"/>
      <c r="C23" s="52"/>
      <c r="D23" s="527"/>
    </row>
    <row r="24" spans="1:6" ht="3" customHeight="1" x14ac:dyDescent="0.25">
      <c r="A24" s="524"/>
      <c r="B24" s="48"/>
      <c r="C24" s="49"/>
      <c r="D24" s="525"/>
    </row>
    <row r="25" spans="1:6" ht="11.1" customHeight="1" x14ac:dyDescent="0.25">
      <c r="A25" s="524">
        <v>1700</v>
      </c>
      <c r="B25" s="48" t="s">
        <v>138</v>
      </c>
      <c r="C25" s="49" t="s">
        <v>127</v>
      </c>
      <c r="D25" s="525"/>
    </row>
    <row r="26" spans="1:6" ht="3" customHeight="1" x14ac:dyDescent="0.25">
      <c r="A26" s="524"/>
      <c r="B26" s="48"/>
      <c r="C26" s="49"/>
      <c r="D26" s="528"/>
    </row>
    <row r="27" spans="1:6" ht="3" customHeight="1" x14ac:dyDescent="0.25">
      <c r="A27" s="526"/>
      <c r="B27" s="51"/>
      <c r="C27" s="52"/>
      <c r="D27" s="527"/>
    </row>
    <row r="28" spans="1:6" ht="3" customHeight="1" x14ac:dyDescent="0.25">
      <c r="A28" s="524"/>
      <c r="B28" s="48"/>
      <c r="C28" s="49"/>
      <c r="D28" s="525"/>
    </row>
    <row r="29" spans="1:6" ht="11.1" customHeight="1" x14ac:dyDescent="0.25">
      <c r="A29" s="524">
        <v>1800</v>
      </c>
      <c r="B29" s="48" t="s">
        <v>139</v>
      </c>
      <c r="C29" s="49" t="s">
        <v>127</v>
      </c>
      <c r="D29" s="525"/>
      <c r="E29" s="68"/>
    </row>
    <row r="30" spans="1:6" ht="3" customHeight="1" x14ac:dyDescent="0.25">
      <c r="A30" s="524"/>
      <c r="B30" s="48"/>
      <c r="C30" s="49"/>
      <c r="D30" s="528"/>
      <c r="E30" s="68"/>
    </row>
    <row r="31" spans="1:6" ht="3" customHeight="1" x14ac:dyDescent="0.25">
      <c r="A31" s="526"/>
      <c r="B31" s="51"/>
      <c r="C31" s="52"/>
      <c r="D31" s="527"/>
      <c r="E31" s="68"/>
    </row>
    <row r="32" spans="1:6" ht="3" customHeight="1" x14ac:dyDescent="0.25">
      <c r="A32" s="524"/>
      <c r="B32" s="48"/>
      <c r="C32" s="49"/>
      <c r="D32" s="525"/>
      <c r="E32" s="68"/>
    </row>
    <row r="33" spans="1:5" ht="11.1" customHeight="1" x14ac:dyDescent="0.25">
      <c r="A33" s="524">
        <v>2100</v>
      </c>
      <c r="B33" s="48" t="s">
        <v>264</v>
      </c>
      <c r="C33" s="49" t="s">
        <v>127</v>
      </c>
      <c r="D33" s="525"/>
      <c r="E33" s="68"/>
    </row>
    <row r="34" spans="1:5" ht="3" customHeight="1" x14ac:dyDescent="0.25">
      <c r="A34" s="524"/>
      <c r="B34" s="48"/>
      <c r="C34" s="49"/>
      <c r="D34" s="528"/>
    </row>
    <row r="35" spans="1:5" ht="3" customHeight="1" x14ac:dyDescent="0.25">
      <c r="A35" s="526"/>
      <c r="B35" s="51"/>
      <c r="C35" s="52"/>
      <c r="D35" s="527"/>
    </row>
    <row r="36" spans="1:5" ht="3" customHeight="1" x14ac:dyDescent="0.25">
      <c r="A36" s="524"/>
      <c r="B36" s="48"/>
      <c r="C36" s="49"/>
      <c r="D36" s="525"/>
    </row>
    <row r="37" spans="1:5" x14ac:dyDescent="0.25">
      <c r="A37" s="524">
        <v>2200</v>
      </c>
      <c r="B37" s="48" t="s">
        <v>314</v>
      </c>
      <c r="C37" s="49" t="s">
        <v>127</v>
      </c>
      <c r="D37" s="525"/>
    </row>
    <row r="38" spans="1:5" ht="3" customHeight="1" x14ac:dyDescent="0.25">
      <c r="A38" s="524"/>
      <c r="B38" s="48"/>
      <c r="C38" s="49"/>
      <c r="D38" s="528"/>
    </row>
    <row r="39" spans="1:5" ht="3" customHeight="1" x14ac:dyDescent="0.25">
      <c r="A39" s="526"/>
      <c r="B39" s="51"/>
      <c r="C39" s="52"/>
      <c r="D39" s="527"/>
    </row>
    <row r="40" spans="1:5" ht="3" customHeight="1" x14ac:dyDescent="0.25">
      <c r="A40" s="524"/>
      <c r="B40" s="48"/>
      <c r="C40" s="49"/>
      <c r="D40" s="525"/>
    </row>
    <row r="41" spans="1:5" ht="12.75" customHeight="1" x14ac:dyDescent="0.25">
      <c r="A41" s="524">
        <v>2300</v>
      </c>
      <c r="B41" s="553" t="s">
        <v>326</v>
      </c>
      <c r="C41" s="272" t="s">
        <v>127</v>
      </c>
      <c r="D41" s="525"/>
    </row>
    <row r="42" spans="1:5" ht="3" customHeight="1" x14ac:dyDescent="0.25">
      <c r="A42" s="552"/>
      <c r="B42" s="553"/>
      <c r="C42" s="68"/>
      <c r="D42" s="557"/>
    </row>
    <row r="43" spans="1:5" ht="3" customHeight="1" x14ac:dyDescent="0.25">
      <c r="A43" s="524"/>
      <c r="B43" s="253" t="s">
        <v>316</v>
      </c>
      <c r="C43" s="272"/>
      <c r="D43" s="525"/>
    </row>
    <row r="44" spans="1:5" ht="11.1" customHeight="1" x14ac:dyDescent="0.25">
      <c r="A44" s="529">
        <v>3100</v>
      </c>
      <c r="B44" s="238" t="s">
        <v>239</v>
      </c>
      <c r="C44" s="239" t="s">
        <v>127</v>
      </c>
      <c r="D44" s="536"/>
    </row>
    <row r="45" spans="1:5" ht="3" customHeight="1" x14ac:dyDescent="0.25">
      <c r="A45" s="524"/>
      <c r="B45" s="48"/>
      <c r="C45" s="49"/>
      <c r="D45" s="528"/>
    </row>
    <row r="46" spans="1:5" ht="3" customHeight="1" x14ac:dyDescent="0.25">
      <c r="A46" s="526"/>
      <c r="B46" s="51"/>
      <c r="C46" s="52"/>
      <c r="D46" s="527"/>
    </row>
    <row r="47" spans="1:5" ht="3" customHeight="1" x14ac:dyDescent="0.25">
      <c r="A47" s="524"/>
      <c r="B47" s="48"/>
      <c r="C47" s="49"/>
      <c r="D47" s="525"/>
    </row>
    <row r="48" spans="1:5" ht="11.1" customHeight="1" x14ac:dyDescent="0.25">
      <c r="A48" s="524">
        <v>3300</v>
      </c>
      <c r="B48" s="48" t="s">
        <v>140</v>
      </c>
      <c r="C48" s="49" t="s">
        <v>127</v>
      </c>
      <c r="D48" s="525"/>
    </row>
    <row r="49" spans="1:4" ht="3" customHeight="1" x14ac:dyDescent="0.25">
      <c r="A49" s="524"/>
      <c r="B49" s="48"/>
      <c r="C49" s="49"/>
      <c r="D49" s="528"/>
    </row>
    <row r="50" spans="1:4" ht="3" customHeight="1" x14ac:dyDescent="0.25">
      <c r="A50" s="526"/>
      <c r="B50" s="51"/>
      <c r="C50" s="52"/>
      <c r="D50" s="527"/>
    </row>
    <row r="51" spans="1:4" ht="3" customHeight="1" x14ac:dyDescent="0.25">
      <c r="A51" s="524"/>
      <c r="B51" s="48"/>
      <c r="C51" s="49"/>
      <c r="D51" s="525"/>
    </row>
    <row r="52" spans="1:4" ht="11.1" customHeight="1" x14ac:dyDescent="0.25">
      <c r="A52" s="524">
        <v>3400</v>
      </c>
      <c r="B52" s="48" t="s">
        <v>141</v>
      </c>
      <c r="C52" s="49" t="s">
        <v>127</v>
      </c>
      <c r="D52" s="525"/>
    </row>
    <row r="53" spans="1:4" ht="3" customHeight="1" x14ac:dyDescent="0.25">
      <c r="A53" s="524"/>
      <c r="B53" s="48"/>
      <c r="C53" s="49"/>
      <c r="D53" s="528"/>
    </row>
    <row r="54" spans="1:4" ht="2.25" customHeight="1" x14ac:dyDescent="0.25">
      <c r="A54" s="526"/>
      <c r="B54" s="51"/>
      <c r="C54" s="52"/>
      <c r="D54" s="527"/>
    </row>
    <row r="55" spans="1:4" ht="3" hidden="1" customHeight="1" x14ac:dyDescent="0.25">
      <c r="A55" s="524"/>
      <c r="B55" s="48"/>
      <c r="C55" s="49"/>
      <c r="D55" s="525"/>
    </row>
    <row r="56" spans="1:4" ht="17.25" customHeight="1" x14ac:dyDescent="0.25">
      <c r="A56" s="552">
        <v>3500</v>
      </c>
      <c r="B56" s="145" t="s">
        <v>142</v>
      </c>
      <c r="C56" s="48" t="s">
        <v>127</v>
      </c>
      <c r="D56" s="525"/>
    </row>
    <row r="57" spans="1:4" ht="1.5" customHeight="1" x14ac:dyDescent="0.25">
      <c r="A57" s="552"/>
      <c r="B57" s="145"/>
      <c r="C57" s="48"/>
      <c r="D57" s="525"/>
    </row>
    <row r="58" spans="1:4" ht="2.25" customHeight="1" x14ac:dyDescent="0.25">
      <c r="A58" s="552"/>
      <c r="B58" s="61"/>
      <c r="C58" s="48"/>
      <c r="D58" s="557"/>
    </row>
    <row r="59" spans="1:4" ht="4.5" hidden="1" customHeight="1" x14ac:dyDescent="0.25">
      <c r="A59" s="552"/>
      <c r="B59" s="48"/>
      <c r="C59" s="48"/>
      <c r="D59" s="525"/>
    </row>
    <row r="60" spans="1:4" ht="1.5" customHeight="1" x14ac:dyDescent="0.25">
      <c r="A60" s="529"/>
      <c r="B60" s="238"/>
      <c r="C60" s="239"/>
      <c r="D60" s="536"/>
    </row>
    <row r="61" spans="1:4" ht="10.5" customHeight="1" x14ac:dyDescent="0.25">
      <c r="A61" s="524">
        <v>3600</v>
      </c>
      <c r="B61" s="48" t="s">
        <v>518</v>
      </c>
      <c r="C61" s="49" t="s">
        <v>127</v>
      </c>
      <c r="D61" s="525"/>
    </row>
    <row r="62" spans="1:4" ht="3" customHeight="1" x14ac:dyDescent="0.25">
      <c r="A62" s="524"/>
      <c r="B62" s="48"/>
      <c r="C62" s="49"/>
      <c r="D62" s="528"/>
    </row>
    <row r="63" spans="1:4" ht="3" customHeight="1" x14ac:dyDescent="0.25">
      <c r="A63" s="526"/>
      <c r="B63" s="51"/>
      <c r="C63" s="52"/>
      <c r="D63" s="527"/>
    </row>
    <row r="64" spans="1:4" ht="3" customHeight="1" x14ac:dyDescent="0.25">
      <c r="A64" s="524"/>
      <c r="B64" s="48"/>
      <c r="C64" s="49"/>
      <c r="D64" s="525"/>
    </row>
    <row r="65" spans="1:4" ht="11.1" customHeight="1" x14ac:dyDescent="0.25">
      <c r="A65" s="524">
        <v>4100</v>
      </c>
      <c r="B65" s="145" t="s">
        <v>143</v>
      </c>
      <c r="C65" s="49" t="s">
        <v>127</v>
      </c>
      <c r="D65" s="525"/>
    </row>
    <row r="66" spans="1:4" ht="3" customHeight="1" x14ac:dyDescent="0.25">
      <c r="A66" s="524"/>
      <c r="B66" s="48"/>
      <c r="C66" s="49"/>
      <c r="D66" s="528"/>
    </row>
    <row r="67" spans="1:4" ht="3" customHeight="1" x14ac:dyDescent="0.25">
      <c r="A67" s="526"/>
      <c r="B67" s="51"/>
      <c r="C67" s="52"/>
      <c r="D67" s="527"/>
    </row>
    <row r="68" spans="1:4" ht="12.75" customHeight="1" x14ac:dyDescent="0.25">
      <c r="A68" s="524">
        <v>4200</v>
      </c>
      <c r="B68" s="48" t="s">
        <v>333</v>
      </c>
      <c r="C68" s="49" t="s">
        <v>127</v>
      </c>
      <c r="D68" s="525"/>
    </row>
    <row r="69" spans="1:4" ht="7.5" customHeight="1" x14ac:dyDescent="0.25">
      <c r="A69" s="526"/>
      <c r="B69" s="51"/>
      <c r="C69" s="52"/>
      <c r="D69" s="558"/>
    </row>
    <row r="70" spans="1:4" ht="14.25" customHeight="1" x14ac:dyDescent="0.25">
      <c r="A70" s="652">
        <v>5200</v>
      </c>
      <c r="B70" s="653" t="s">
        <v>578</v>
      </c>
      <c r="C70" s="654" t="s">
        <v>127</v>
      </c>
      <c r="D70" s="655"/>
    </row>
    <row r="71" spans="1:4" ht="6.75" customHeight="1" x14ac:dyDescent="0.25">
      <c r="A71" s="524"/>
      <c r="B71" s="48"/>
      <c r="C71" s="49"/>
      <c r="D71" s="525"/>
    </row>
    <row r="72" spans="1:4" ht="15" customHeight="1" x14ac:dyDescent="0.25">
      <c r="A72" s="524">
        <v>5100</v>
      </c>
      <c r="B72" s="48" t="s">
        <v>502</v>
      </c>
      <c r="C72" s="49" t="s">
        <v>127</v>
      </c>
      <c r="D72" s="525"/>
    </row>
    <row r="73" spans="1:4" ht="0.75" customHeight="1" x14ac:dyDescent="0.25">
      <c r="A73" s="526"/>
      <c r="B73" s="51"/>
      <c r="C73" s="52"/>
      <c r="D73" s="558"/>
    </row>
    <row r="74" spans="1:4" ht="5.25" customHeight="1" x14ac:dyDescent="0.25">
      <c r="A74" s="720"/>
      <c r="B74" s="238"/>
      <c r="C74" s="239"/>
      <c r="D74" s="721"/>
    </row>
    <row r="75" spans="1:4" ht="10.5" customHeight="1" x14ac:dyDescent="0.25">
      <c r="A75" s="722">
        <v>5400</v>
      </c>
      <c r="B75" s="51" t="s">
        <v>595</v>
      </c>
      <c r="C75" s="52" t="s">
        <v>127</v>
      </c>
      <c r="D75" s="723"/>
    </row>
    <row r="76" spans="1:4" ht="3.75" customHeight="1" x14ac:dyDescent="0.25">
      <c r="A76" s="524"/>
      <c r="B76" s="48"/>
      <c r="C76" s="49"/>
      <c r="D76" s="525"/>
    </row>
    <row r="77" spans="1:4" ht="1.5" customHeight="1" x14ac:dyDescent="0.25">
      <c r="A77" s="524"/>
      <c r="B77" s="48"/>
      <c r="C77" s="49"/>
      <c r="D77" s="525"/>
    </row>
    <row r="78" spans="1:4" ht="11.1" customHeight="1" x14ac:dyDescent="0.25">
      <c r="A78" s="524">
        <v>5600</v>
      </c>
      <c r="B78" s="48" t="s">
        <v>280</v>
      </c>
      <c r="C78" s="49" t="s">
        <v>127</v>
      </c>
      <c r="D78" s="531"/>
    </row>
    <row r="79" spans="1:4" ht="3" customHeight="1" x14ac:dyDescent="0.25">
      <c r="A79" s="524"/>
      <c r="B79" s="48"/>
      <c r="C79" s="49"/>
      <c r="D79" s="532"/>
    </row>
    <row r="80" spans="1:4" ht="3" customHeight="1" x14ac:dyDescent="0.25">
      <c r="A80" s="524"/>
      <c r="B80" s="48"/>
      <c r="C80" s="52"/>
      <c r="D80" s="533"/>
    </row>
    <row r="81" spans="1:4" ht="3" customHeight="1" x14ac:dyDescent="0.25">
      <c r="A81" s="529"/>
      <c r="B81" s="238"/>
      <c r="C81" s="49"/>
      <c r="D81" s="534"/>
    </row>
    <row r="82" spans="1:4" ht="11.1" customHeight="1" x14ac:dyDescent="0.25">
      <c r="A82" s="524">
        <v>5700</v>
      </c>
      <c r="B82" s="48" t="s">
        <v>144</v>
      </c>
      <c r="C82" s="50" t="s">
        <v>127</v>
      </c>
      <c r="D82" s="535"/>
    </row>
    <row r="83" spans="1:4" ht="3" customHeight="1" x14ac:dyDescent="0.25">
      <c r="A83" s="524"/>
      <c r="B83" s="48"/>
      <c r="C83" s="49"/>
      <c r="D83" s="528"/>
    </row>
    <row r="84" spans="1:4" ht="3" customHeight="1" x14ac:dyDescent="0.25">
      <c r="A84" s="526"/>
      <c r="B84" s="51"/>
      <c r="C84" s="49"/>
      <c r="D84" s="525"/>
    </row>
    <row r="85" spans="1:4" ht="3" customHeight="1" x14ac:dyDescent="0.25">
      <c r="A85" s="524"/>
      <c r="B85" s="48"/>
      <c r="C85" s="239"/>
      <c r="D85" s="536"/>
    </row>
    <row r="86" spans="1:4" ht="11.1" customHeight="1" x14ac:dyDescent="0.25">
      <c r="A86" s="524">
        <v>5900</v>
      </c>
      <c r="B86" s="48" t="s">
        <v>145</v>
      </c>
      <c r="C86" s="49" t="s">
        <v>127</v>
      </c>
      <c r="D86" s="525"/>
    </row>
    <row r="87" spans="1:4" ht="3" customHeight="1" x14ac:dyDescent="0.25">
      <c r="A87" s="524"/>
      <c r="B87" s="48"/>
      <c r="C87" s="49"/>
      <c r="D87" s="528"/>
    </row>
    <row r="88" spans="1:4" ht="3" customHeight="1" x14ac:dyDescent="0.25">
      <c r="A88" s="526"/>
      <c r="B88" s="51"/>
      <c r="C88" s="52"/>
      <c r="D88" s="527"/>
    </row>
    <row r="89" spans="1:4" ht="1.5" customHeight="1" x14ac:dyDescent="0.25">
      <c r="A89" s="524"/>
      <c r="B89" s="48"/>
      <c r="C89" s="49"/>
      <c r="D89" s="525"/>
    </row>
    <row r="90" spans="1:4" ht="15.75" customHeight="1" x14ac:dyDescent="0.25">
      <c r="A90" s="524">
        <v>7300</v>
      </c>
      <c r="B90" s="48" t="s">
        <v>538</v>
      </c>
      <c r="C90" s="49" t="s">
        <v>127</v>
      </c>
      <c r="D90" s="525"/>
    </row>
    <row r="91" spans="1:4" ht="1.5" customHeight="1" x14ac:dyDescent="0.25">
      <c r="A91" s="524"/>
      <c r="B91" s="48"/>
      <c r="C91" s="49"/>
      <c r="D91" s="557"/>
    </row>
    <row r="92" spans="1:4" ht="3" customHeight="1" x14ac:dyDescent="0.25">
      <c r="A92" s="524"/>
      <c r="B92" s="48"/>
      <c r="C92" s="49"/>
      <c r="D92" s="525"/>
    </row>
    <row r="93" spans="1:4" ht="11.1" customHeight="1" x14ac:dyDescent="0.25">
      <c r="A93" s="529" t="s">
        <v>42</v>
      </c>
      <c r="B93" s="238" t="s">
        <v>146</v>
      </c>
      <c r="C93" s="239" t="s">
        <v>127</v>
      </c>
      <c r="D93" s="551"/>
    </row>
    <row r="94" spans="1:4" ht="3" customHeight="1" x14ac:dyDescent="0.25">
      <c r="A94" s="524"/>
      <c r="B94" s="48"/>
      <c r="C94" s="49"/>
      <c r="D94" s="528"/>
    </row>
    <row r="95" spans="1:4" ht="3" customHeight="1" x14ac:dyDescent="0.25">
      <c r="A95" s="526"/>
      <c r="B95" s="51"/>
      <c r="C95" s="52"/>
      <c r="D95" s="527"/>
    </row>
    <row r="96" spans="1:4" ht="0.75" customHeight="1" x14ac:dyDescent="0.25">
      <c r="A96" s="524"/>
      <c r="B96" s="48"/>
      <c r="C96" s="49"/>
      <c r="D96" s="525"/>
    </row>
    <row r="97" spans="1:10" ht="3" hidden="1" customHeight="1" x14ac:dyDescent="0.25">
      <c r="A97" s="524"/>
      <c r="B97" s="48"/>
      <c r="C97" s="49"/>
      <c r="D97" s="525"/>
    </row>
    <row r="98" spans="1:10" ht="3" hidden="1" customHeight="1" x14ac:dyDescent="0.25">
      <c r="A98" s="526"/>
      <c r="B98" s="51"/>
      <c r="C98" s="52"/>
      <c r="D98" s="527"/>
    </row>
    <row r="99" spans="1:10" ht="3" customHeight="1" x14ac:dyDescent="0.25">
      <c r="A99" s="524"/>
      <c r="B99" s="48"/>
      <c r="C99" s="49"/>
      <c r="D99" s="525"/>
    </row>
    <row r="100" spans="1:10" ht="11.1" customHeight="1" x14ac:dyDescent="0.25">
      <c r="A100" s="524"/>
      <c r="B100" s="59" t="s">
        <v>122</v>
      </c>
      <c r="C100" s="47" t="s">
        <v>127</v>
      </c>
      <c r="D100" s="535"/>
      <c r="F100" s="514"/>
      <c r="G100" s="514"/>
    </row>
    <row r="101" spans="1:10" ht="3" customHeight="1" x14ac:dyDescent="0.25">
      <c r="A101" s="524"/>
      <c r="B101" s="48"/>
      <c r="C101" s="49"/>
      <c r="D101" s="528"/>
    </row>
    <row r="102" spans="1:10" ht="4.5" customHeight="1" thickBot="1" x14ac:dyDescent="0.3">
      <c r="A102" s="554"/>
      <c r="B102" s="538"/>
      <c r="C102" s="555"/>
      <c r="D102" s="556"/>
    </row>
    <row r="103" spans="1:10" ht="3" hidden="1" customHeight="1" x14ac:dyDescent="0.25">
      <c r="A103" s="526"/>
      <c r="B103" s="61"/>
      <c r="C103" s="52"/>
      <c r="D103" s="527"/>
    </row>
    <row r="104" spans="1:10" ht="6.75" hidden="1" customHeight="1" thickBot="1" x14ac:dyDescent="0.3">
      <c r="A104" s="537"/>
      <c r="B104" s="538"/>
      <c r="C104" s="538"/>
      <c r="D104" s="539"/>
    </row>
    <row r="105" spans="1:10" ht="15" customHeight="1" x14ac:dyDescent="0.25">
      <c r="A105" s="53"/>
      <c r="B105" s="48"/>
      <c r="C105" s="48"/>
      <c r="D105" s="54"/>
    </row>
    <row r="106" spans="1:10" s="68" customFormat="1" ht="15" customHeight="1" x14ac:dyDescent="0.25">
      <c r="A106" s="856" t="s">
        <v>166</v>
      </c>
      <c r="B106" s="857"/>
      <c r="C106" s="73"/>
      <c r="D106" s="74"/>
      <c r="J106" s="545"/>
    </row>
    <row r="107" spans="1:10" s="68" customFormat="1" ht="15" customHeight="1" x14ac:dyDescent="0.25">
      <c r="A107" s="77"/>
      <c r="B107" s="78" t="s">
        <v>167</v>
      </c>
      <c r="C107" s="77" t="s">
        <v>168</v>
      </c>
      <c r="D107" s="79"/>
      <c r="F107" s="514"/>
      <c r="J107" s="545"/>
    </row>
    <row r="108" spans="1:10" s="68" customFormat="1" ht="15" customHeight="1" x14ac:dyDescent="0.25">
      <c r="A108" s="858" t="s">
        <v>169</v>
      </c>
      <c r="B108" s="859"/>
      <c r="C108" s="80" t="s">
        <v>168</v>
      </c>
      <c r="D108" s="81"/>
      <c r="F108"/>
      <c r="J108" s="545"/>
    </row>
    <row r="109" spans="1:10" s="68" customFormat="1" ht="15" customHeight="1" x14ac:dyDescent="0.25">
      <c r="A109" s="863"/>
      <c r="B109" s="864"/>
      <c r="C109" s="71"/>
      <c r="D109" s="76"/>
      <c r="J109" s="545"/>
    </row>
    <row r="110" spans="1:10" s="68" customFormat="1" ht="15" customHeight="1" x14ac:dyDescent="0.25">
      <c r="A110" s="75"/>
      <c r="B110" s="72"/>
      <c r="C110" s="71"/>
      <c r="D110" s="76"/>
      <c r="J110" s="545"/>
    </row>
    <row r="111" spans="1:10" s="68" customFormat="1" ht="15" customHeight="1" x14ac:dyDescent="0.25">
      <c r="A111" s="856" t="s">
        <v>170</v>
      </c>
      <c r="B111" s="857"/>
      <c r="C111" s="73"/>
      <c r="D111" s="74"/>
      <c r="J111" s="545"/>
    </row>
    <row r="112" spans="1:10" s="68" customFormat="1" ht="15" customHeight="1" x14ac:dyDescent="0.25">
      <c r="A112" s="77"/>
      <c r="B112" s="78" t="s">
        <v>171</v>
      </c>
      <c r="C112" s="77" t="s">
        <v>168</v>
      </c>
      <c r="D112" s="79"/>
      <c r="F112" s="640"/>
      <c r="J112" s="545"/>
    </row>
    <row r="113" spans="1:10" s="68" customFormat="1" ht="15" customHeight="1" x14ac:dyDescent="0.25">
      <c r="A113" s="858" t="s">
        <v>172</v>
      </c>
      <c r="B113" s="859"/>
      <c r="C113" s="80" t="s">
        <v>168</v>
      </c>
      <c r="D113" s="81"/>
      <c r="J113" s="545"/>
    </row>
    <row r="114" spans="1:10" s="68" customFormat="1" ht="15" customHeight="1" x14ac:dyDescent="0.25">
      <c r="A114" s="69"/>
      <c r="B114" s="70"/>
      <c r="C114" s="70"/>
      <c r="D114" s="56"/>
      <c r="J114" s="545"/>
    </row>
    <row r="115" spans="1:10" ht="17.25" customHeight="1" x14ac:dyDescent="0.25">
      <c r="A115" s="58" t="s">
        <v>130</v>
      </c>
      <c r="B115" s="59" t="s">
        <v>123</v>
      </c>
      <c r="C115" s="44"/>
      <c r="D115" s="55"/>
    </row>
    <row r="116" spans="1:10" x14ac:dyDescent="0.25">
      <c r="A116" s="53"/>
      <c r="B116" s="44"/>
      <c r="C116" s="44"/>
      <c r="D116" s="55"/>
    </row>
    <row r="117" spans="1:10" x14ac:dyDescent="0.25">
      <c r="A117" s="48" t="s">
        <v>128</v>
      </c>
      <c r="C117" s="48" t="s">
        <v>127</v>
      </c>
      <c r="D117" s="55"/>
    </row>
    <row r="118" spans="1:10" x14ac:dyDescent="0.25">
      <c r="A118" s="48"/>
      <c r="C118" s="48"/>
      <c r="D118" s="54"/>
    </row>
    <row r="119" spans="1:10" x14ac:dyDescent="0.25">
      <c r="A119" s="48" t="s">
        <v>157</v>
      </c>
      <c r="C119" s="48" t="s">
        <v>127</v>
      </c>
      <c r="D119" s="54"/>
    </row>
    <row r="120" spans="1:10" ht="10.5" customHeight="1" x14ac:dyDescent="0.25">
      <c r="A120" s="44"/>
      <c r="C120" s="44"/>
      <c r="D120" s="60"/>
    </row>
    <row r="121" spans="1:10" x14ac:dyDescent="0.25">
      <c r="A121" s="48" t="s">
        <v>158</v>
      </c>
      <c r="C121" s="48" t="s">
        <v>127</v>
      </c>
      <c r="D121" s="54"/>
    </row>
    <row r="122" spans="1:10" x14ac:dyDescent="0.25">
      <c r="A122" s="53"/>
      <c r="B122" s="44"/>
      <c r="C122" s="44"/>
      <c r="D122" s="54"/>
      <c r="G122" s="252"/>
    </row>
    <row r="123" spans="1:10" x14ac:dyDescent="0.25">
      <c r="A123" s="44" t="s">
        <v>124</v>
      </c>
      <c r="C123" s="44" t="s">
        <v>127</v>
      </c>
      <c r="D123" s="55"/>
      <c r="F123" s="514"/>
      <c r="G123" s="277"/>
      <c r="H123" s="514"/>
    </row>
    <row r="124" spans="1:10" x14ac:dyDescent="0.25">
      <c r="A124" s="44"/>
      <c r="C124" s="44"/>
      <c r="D124" s="55"/>
    </row>
    <row r="125" spans="1:10" ht="12.75" customHeight="1" x14ac:dyDescent="0.25">
      <c r="A125" s="48" t="s">
        <v>598</v>
      </c>
      <c r="C125" s="48" t="s">
        <v>127</v>
      </c>
      <c r="D125" s="804"/>
      <c r="H125" s="641"/>
    </row>
    <row r="126" spans="1:10" ht="12.75" customHeight="1" x14ac:dyDescent="0.25">
      <c r="A126" s="48"/>
      <c r="C126" s="48"/>
      <c r="D126" s="172"/>
      <c r="H126" s="641"/>
    </row>
    <row r="127" spans="1:10" x14ac:dyDescent="0.25">
      <c r="A127" s="48" t="s">
        <v>125</v>
      </c>
      <c r="C127" s="44" t="s">
        <v>127</v>
      </c>
      <c r="D127" s="55"/>
      <c r="F127" s="514"/>
      <c r="H127" s="55"/>
    </row>
    <row r="128" spans="1:10" x14ac:dyDescent="0.25">
      <c r="A128" s="48"/>
      <c r="C128" s="48"/>
      <c r="D128" s="55"/>
      <c r="H128" s="55"/>
    </row>
    <row r="129" spans="1:8" x14ac:dyDescent="0.25">
      <c r="A129" s="48" t="s">
        <v>579</v>
      </c>
      <c r="C129" s="48" t="s">
        <v>127</v>
      </c>
      <c r="D129" s="55"/>
      <c r="H129" s="55"/>
    </row>
    <row r="130" spans="1:8" ht="3" customHeight="1" x14ac:dyDescent="0.25">
      <c r="A130" s="51"/>
      <c r="B130" s="82"/>
      <c r="C130" s="51"/>
      <c r="D130" s="57"/>
      <c r="H130" s="55"/>
    </row>
    <row r="131" spans="1:8" x14ac:dyDescent="0.25">
      <c r="A131" s="44" t="s">
        <v>131</v>
      </c>
      <c r="C131" s="44" t="s">
        <v>127</v>
      </c>
      <c r="D131" s="172"/>
      <c r="F131" s="514"/>
      <c r="G131" s="540"/>
      <c r="H131" s="172"/>
    </row>
    <row r="132" spans="1:8" ht="1.5" customHeight="1" x14ac:dyDescent="0.25">
      <c r="A132" s="48"/>
      <c r="C132" s="48"/>
      <c r="D132" s="60"/>
    </row>
    <row r="133" spans="1:8" ht="12.75" customHeight="1" x14ac:dyDescent="0.25">
      <c r="A133" s="48"/>
      <c r="C133" s="48"/>
      <c r="D133" s="60"/>
    </row>
    <row r="134" spans="1:8" x14ac:dyDescent="0.25">
      <c r="A134" s="83" t="s">
        <v>132</v>
      </c>
      <c r="C134" s="83"/>
      <c r="D134" s="83"/>
    </row>
    <row r="135" spans="1:8" x14ac:dyDescent="0.25">
      <c r="A135" t="s">
        <v>133</v>
      </c>
      <c r="C135"/>
      <c r="D135"/>
    </row>
  </sheetData>
  <mergeCells count="6">
    <mergeCell ref="A111:B111"/>
    <mergeCell ref="A113:B113"/>
    <mergeCell ref="A5:D5"/>
    <mergeCell ref="A106:B106"/>
    <mergeCell ref="A108:B108"/>
    <mergeCell ref="A109:B109"/>
  </mergeCells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r:id="rId1"/>
  <headerFooter alignWithMargins="0"/>
  <rowBreaks count="1" manualBreakCount="1">
    <brk id="10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7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88671875" style="219" customWidth="1"/>
    <col min="2" max="2" width="41.109375" style="220" customWidth="1"/>
    <col min="3" max="3" width="9.6640625" style="221" customWidth="1"/>
    <col min="4" max="4" width="10.44140625" style="221" customWidth="1"/>
    <col min="5" max="5" width="12.33203125" style="221" customWidth="1"/>
    <col min="6" max="6" width="14.5546875" style="222" customWidth="1"/>
    <col min="7" max="16384" width="9.109375" style="197"/>
  </cols>
  <sheetData>
    <row r="1" spans="1:7" x14ac:dyDescent="0.25">
      <c r="A1" s="193" t="s">
        <v>110</v>
      </c>
      <c r="B1" s="194"/>
      <c r="C1" s="195"/>
      <c r="D1" s="195"/>
      <c r="E1" s="195"/>
      <c r="F1" s="196" t="s">
        <v>249</v>
      </c>
    </row>
    <row r="2" spans="1:7" ht="13.8" thickBot="1" x14ac:dyDescent="0.3">
      <c r="A2" s="727" t="s">
        <v>607</v>
      </c>
      <c r="B2" s="728"/>
      <c r="C2" s="198"/>
      <c r="D2" s="198"/>
      <c r="E2" s="198"/>
      <c r="F2" s="200"/>
    </row>
    <row r="3" spans="1:7" s="195" customFormat="1" ht="25.5" customHeight="1" x14ac:dyDescent="0.25">
      <c r="A3" s="201" t="s">
        <v>0</v>
      </c>
      <c r="B3" s="202" t="s">
        <v>1</v>
      </c>
      <c r="C3" s="202" t="s">
        <v>2</v>
      </c>
      <c r="D3" s="202" t="s">
        <v>3</v>
      </c>
      <c r="E3" s="202" t="s">
        <v>4</v>
      </c>
      <c r="F3" s="203" t="s">
        <v>5</v>
      </c>
    </row>
    <row r="4" spans="1:7" s="207" customFormat="1" ht="11.4" x14ac:dyDescent="0.2">
      <c r="A4" s="204"/>
      <c r="B4" s="205"/>
      <c r="C4" s="206"/>
      <c r="D4" s="206"/>
      <c r="E4" s="293"/>
      <c r="F4" s="126"/>
    </row>
    <row r="5" spans="1:7" s="207" customFormat="1" ht="24" x14ac:dyDescent="0.2">
      <c r="A5" s="208" t="s">
        <v>474</v>
      </c>
      <c r="B5" s="359" t="s">
        <v>388</v>
      </c>
      <c r="C5" s="206"/>
      <c r="D5" s="206"/>
      <c r="E5" s="293"/>
      <c r="F5" s="126"/>
      <c r="G5" s="210"/>
    </row>
    <row r="6" spans="1:7" s="207" customFormat="1" ht="11.4" x14ac:dyDescent="0.2">
      <c r="A6" s="204"/>
      <c r="B6" s="205"/>
      <c r="C6" s="206"/>
      <c r="D6" s="206"/>
      <c r="E6" s="293"/>
      <c r="F6" s="126"/>
      <c r="G6" s="210"/>
    </row>
    <row r="7" spans="1:7" s="207" customFormat="1" ht="12" x14ac:dyDescent="0.2">
      <c r="A7" s="208" t="s">
        <v>250</v>
      </c>
      <c r="B7" s="209" t="s">
        <v>251</v>
      </c>
      <c r="C7" s="206"/>
      <c r="D7" s="206"/>
      <c r="E7" s="293"/>
      <c r="F7" s="126"/>
    </row>
    <row r="8" spans="1:7" s="207" customFormat="1" ht="11.4" x14ac:dyDescent="0.2">
      <c r="A8" s="204"/>
      <c r="B8" s="205"/>
      <c r="C8" s="206"/>
      <c r="D8" s="206"/>
      <c r="E8" s="293"/>
      <c r="F8" s="126"/>
    </row>
    <row r="9" spans="1:7" s="207" customFormat="1" ht="12" x14ac:dyDescent="0.25">
      <c r="A9" s="204"/>
      <c r="B9" s="205" t="s">
        <v>294</v>
      </c>
      <c r="C9" s="206" t="s">
        <v>13</v>
      </c>
      <c r="D9" s="206">
        <v>20</v>
      </c>
      <c r="E9" s="293"/>
      <c r="F9" s="497"/>
    </row>
    <row r="10" spans="1:7" s="207" customFormat="1" ht="11.4" x14ac:dyDescent="0.2">
      <c r="A10" s="204"/>
      <c r="B10" s="205"/>
      <c r="C10" s="206"/>
      <c r="D10" s="206"/>
      <c r="E10" s="293"/>
      <c r="F10" s="211"/>
    </row>
    <row r="11" spans="1:7" s="207" customFormat="1" ht="12" x14ac:dyDescent="0.25">
      <c r="A11" s="204"/>
      <c r="B11" s="205" t="s">
        <v>252</v>
      </c>
      <c r="C11" s="206" t="s">
        <v>295</v>
      </c>
      <c r="D11" s="206">
        <v>2</v>
      </c>
      <c r="E11" s="293"/>
      <c r="F11" s="497"/>
    </row>
    <row r="12" spans="1:7" s="207" customFormat="1" ht="11.4" x14ac:dyDescent="0.2">
      <c r="A12" s="204"/>
      <c r="B12" s="205"/>
      <c r="C12" s="206"/>
      <c r="D12" s="206"/>
      <c r="E12" s="293"/>
      <c r="F12" s="211"/>
    </row>
    <row r="13" spans="1:7" s="207" customFormat="1" ht="12" x14ac:dyDescent="0.2">
      <c r="A13" s="208" t="s">
        <v>253</v>
      </c>
      <c r="B13" s="209" t="s">
        <v>254</v>
      </c>
      <c r="C13" s="206"/>
      <c r="D13" s="206"/>
      <c r="E13" s="293"/>
      <c r="F13" s="211"/>
    </row>
    <row r="14" spans="1:7" s="207" customFormat="1" ht="11.4" x14ac:dyDescent="0.2">
      <c r="A14" s="204"/>
      <c r="B14" s="205"/>
      <c r="C14" s="206"/>
      <c r="D14" s="206"/>
      <c r="E14" s="293"/>
      <c r="F14" s="211"/>
    </row>
    <row r="15" spans="1:7" s="207" customFormat="1" ht="12" x14ac:dyDescent="0.25">
      <c r="A15" s="204"/>
      <c r="B15" s="205" t="s">
        <v>255</v>
      </c>
      <c r="C15" s="206" t="s">
        <v>14</v>
      </c>
      <c r="D15" s="206">
        <v>10</v>
      </c>
      <c r="E15" s="293"/>
      <c r="F15" s="497"/>
    </row>
    <row r="16" spans="1:7" s="207" customFormat="1" ht="11.4" x14ac:dyDescent="0.2">
      <c r="A16" s="204"/>
      <c r="B16" s="205"/>
      <c r="C16" s="206"/>
      <c r="D16" s="206"/>
      <c r="E16" s="293"/>
      <c r="F16" s="211"/>
    </row>
    <row r="17" spans="1:6" s="207" customFormat="1" ht="12" x14ac:dyDescent="0.25">
      <c r="A17" s="204"/>
      <c r="B17" s="205" t="s">
        <v>256</v>
      </c>
      <c r="C17" s="206" t="s">
        <v>14</v>
      </c>
      <c r="D17" s="206">
        <v>1</v>
      </c>
      <c r="E17" s="293"/>
      <c r="F17" s="497"/>
    </row>
    <row r="18" spans="1:6" s="207" customFormat="1" ht="11.4" x14ac:dyDescent="0.2">
      <c r="A18" s="204"/>
      <c r="B18" s="205"/>
      <c r="C18" s="206"/>
      <c r="D18" s="206"/>
      <c r="E18" s="293"/>
      <c r="F18" s="211"/>
    </row>
    <row r="19" spans="1:6" s="207" customFormat="1" ht="24" x14ac:dyDescent="0.2">
      <c r="A19" s="436" t="s">
        <v>358</v>
      </c>
      <c r="B19" s="209" t="s">
        <v>389</v>
      </c>
      <c r="C19" s="349"/>
      <c r="D19" s="206"/>
      <c r="E19" s="293"/>
      <c r="F19" s="211"/>
    </row>
    <row r="20" spans="1:6" s="207" customFormat="1" ht="11.4" x14ac:dyDescent="0.2">
      <c r="A20" s="204"/>
      <c r="B20" s="205"/>
      <c r="C20" s="349"/>
      <c r="D20" s="206"/>
      <c r="E20" s="293"/>
      <c r="F20" s="211"/>
    </row>
    <row r="21" spans="1:6" s="207" customFormat="1" ht="11.4" x14ac:dyDescent="0.2">
      <c r="A21" s="437"/>
      <c r="B21" s="341" t="s">
        <v>359</v>
      </c>
      <c r="C21" s="249"/>
      <c r="D21" s="246"/>
      <c r="E21" s="247"/>
      <c r="F21" s="438"/>
    </row>
    <row r="22" spans="1:6" s="207" customFormat="1" ht="11.4" x14ac:dyDescent="0.2">
      <c r="A22" s="439"/>
      <c r="B22" s="341" t="s">
        <v>360</v>
      </c>
      <c r="C22" s="249"/>
      <c r="D22" s="246"/>
      <c r="E22" s="247"/>
      <c r="F22" s="438"/>
    </row>
    <row r="23" spans="1:6" s="207" customFormat="1" ht="11.4" x14ac:dyDescent="0.2">
      <c r="A23" s="439"/>
      <c r="B23" s="341" t="s">
        <v>361</v>
      </c>
      <c r="C23" s="249"/>
      <c r="D23" s="246"/>
      <c r="E23" s="247"/>
      <c r="F23" s="438"/>
    </row>
    <row r="24" spans="1:6" s="207" customFormat="1" ht="12" x14ac:dyDescent="0.25">
      <c r="A24" s="439"/>
      <c r="B24" s="341" t="s">
        <v>362</v>
      </c>
      <c r="C24" s="249" t="s">
        <v>117</v>
      </c>
      <c r="D24" s="246">
        <v>1</v>
      </c>
      <c r="E24" s="342"/>
      <c r="F24" s="497"/>
    </row>
    <row r="25" spans="1:6" s="207" customFormat="1" ht="11.4" x14ac:dyDescent="0.2">
      <c r="A25" s="439"/>
      <c r="B25" s="248"/>
      <c r="C25" s="246"/>
      <c r="D25" s="249"/>
      <c r="E25" s="247"/>
      <c r="F25" s="438"/>
    </row>
    <row r="26" spans="1:6" s="207" customFormat="1" ht="12" x14ac:dyDescent="0.25">
      <c r="A26" s="439"/>
      <c r="B26" s="360" t="s">
        <v>363</v>
      </c>
      <c r="C26" s="463" t="s">
        <v>364</v>
      </c>
      <c r="D26" s="464">
        <v>1</v>
      </c>
      <c r="E26" s="465"/>
      <c r="F26" s="466"/>
    </row>
    <row r="27" spans="1:6" s="207" customFormat="1" ht="12" x14ac:dyDescent="0.25">
      <c r="A27" s="439"/>
      <c r="B27" s="250"/>
      <c r="C27" s="463"/>
      <c r="D27" s="464"/>
      <c r="E27" s="465"/>
      <c r="F27" s="466"/>
    </row>
    <row r="28" spans="1:6" s="207" customFormat="1" ht="12" x14ac:dyDescent="0.25">
      <c r="A28" s="439"/>
      <c r="B28" s="250" t="s">
        <v>365</v>
      </c>
      <c r="C28" s="463"/>
      <c r="D28" s="464"/>
      <c r="E28" s="465"/>
      <c r="F28" s="497"/>
    </row>
    <row r="29" spans="1:6" s="207" customFormat="1" ht="12" x14ac:dyDescent="0.25">
      <c r="A29" s="439"/>
      <c r="B29" s="250" t="s">
        <v>366</v>
      </c>
      <c r="C29" s="463" t="s">
        <v>9</v>
      </c>
      <c r="D29" s="469"/>
      <c r="E29" s="729"/>
      <c r="F29" s="497"/>
    </row>
    <row r="30" spans="1:6" s="207" customFormat="1" ht="11.4" x14ac:dyDescent="0.2">
      <c r="A30" s="439"/>
      <c r="B30" s="250"/>
      <c r="C30" s="341"/>
      <c r="D30" s="249"/>
      <c r="E30" s="247"/>
      <c r="F30" s="438"/>
    </row>
    <row r="31" spans="1:6" s="207" customFormat="1" ht="11.4" x14ac:dyDescent="0.2">
      <c r="A31" s="439"/>
      <c r="B31" s="343" t="s">
        <v>367</v>
      </c>
      <c r="C31" s="341"/>
      <c r="D31" s="249"/>
      <c r="E31" s="247"/>
      <c r="F31" s="438"/>
    </row>
    <row r="32" spans="1:6" s="207" customFormat="1" ht="12" x14ac:dyDescent="0.25">
      <c r="A32" s="439"/>
      <c r="B32" s="347" t="s">
        <v>368</v>
      </c>
      <c r="C32" s="246" t="s">
        <v>13</v>
      </c>
      <c r="D32" s="249">
        <v>5</v>
      </c>
      <c r="E32" s="247"/>
      <c r="F32" s="497"/>
    </row>
    <row r="33" spans="1:6" s="207" customFormat="1" ht="11.4" x14ac:dyDescent="0.2">
      <c r="A33" s="439"/>
      <c r="B33" s="347"/>
      <c r="C33" s="246"/>
      <c r="D33" s="249"/>
      <c r="E33" s="247"/>
      <c r="F33" s="438"/>
    </row>
    <row r="34" spans="1:6" s="207" customFormat="1" ht="12" x14ac:dyDescent="0.25">
      <c r="A34" s="439"/>
      <c r="B34" s="347" t="s">
        <v>369</v>
      </c>
      <c r="C34" s="246" t="s">
        <v>13</v>
      </c>
      <c r="D34" s="249">
        <v>4</v>
      </c>
      <c r="E34" s="247"/>
      <c r="F34" s="497"/>
    </row>
    <row r="35" spans="1:6" s="207" customFormat="1" ht="11.4" x14ac:dyDescent="0.2">
      <c r="A35" s="204"/>
      <c r="B35" s="348"/>
      <c r="C35" s="206"/>
      <c r="D35" s="349"/>
      <c r="E35" s="293"/>
      <c r="F35" s="211"/>
    </row>
    <row r="36" spans="1:6" s="207" customFormat="1" ht="12" x14ac:dyDescent="0.25">
      <c r="A36" s="439">
        <v>14.04</v>
      </c>
      <c r="B36" s="345" t="s">
        <v>370</v>
      </c>
      <c r="C36" s="246"/>
      <c r="D36" s="347"/>
      <c r="E36" s="247"/>
      <c r="F36" s="438"/>
    </row>
    <row r="37" spans="1:6" s="207" customFormat="1" ht="11.4" x14ac:dyDescent="0.2">
      <c r="A37" s="439"/>
      <c r="B37" s="347"/>
      <c r="C37" s="246"/>
      <c r="D37" s="347"/>
      <c r="E37" s="247"/>
      <c r="F37" s="438"/>
    </row>
    <row r="38" spans="1:6" s="207" customFormat="1" ht="12" x14ac:dyDescent="0.25">
      <c r="A38" s="439"/>
      <c r="B38" s="347" t="s">
        <v>371</v>
      </c>
      <c r="C38" s="246" t="s">
        <v>117</v>
      </c>
      <c r="D38" s="249">
        <v>2</v>
      </c>
      <c r="E38" s="247"/>
      <c r="F38" s="497"/>
    </row>
    <row r="39" spans="1:6" s="207" customFormat="1" ht="11.4" x14ac:dyDescent="0.2">
      <c r="A39" s="204"/>
      <c r="B39" s="205"/>
      <c r="C39" s="206"/>
      <c r="D39" s="206"/>
      <c r="E39" s="293"/>
      <c r="F39" s="211"/>
    </row>
    <row r="40" spans="1:6" s="207" customFormat="1" ht="12" x14ac:dyDescent="0.25">
      <c r="A40" s="439" t="s">
        <v>379</v>
      </c>
      <c r="B40" s="440" t="s">
        <v>372</v>
      </c>
      <c r="C40" s="246"/>
      <c r="D40" s="246"/>
      <c r="E40" s="344"/>
      <c r="F40" s="438"/>
    </row>
    <row r="41" spans="1:6" s="207" customFormat="1" ht="12" x14ac:dyDescent="0.25">
      <c r="A41" s="439"/>
      <c r="B41" s="440"/>
      <c r="C41" s="246"/>
      <c r="D41" s="246"/>
      <c r="E41" s="344"/>
      <c r="F41" s="438"/>
    </row>
    <row r="42" spans="1:6" s="207" customFormat="1" ht="11.4" x14ac:dyDescent="0.2">
      <c r="A42" s="439"/>
      <c r="B42" s="347" t="s">
        <v>373</v>
      </c>
      <c r="C42" s="246"/>
      <c r="D42" s="246"/>
      <c r="E42" s="344"/>
      <c r="F42" s="438"/>
    </row>
    <row r="43" spans="1:6" s="207" customFormat="1" ht="11.4" x14ac:dyDescent="0.2">
      <c r="A43" s="439"/>
      <c r="B43" s="347" t="s">
        <v>374</v>
      </c>
      <c r="C43" s="246"/>
      <c r="D43" s="246"/>
      <c r="E43" s="344"/>
      <c r="F43" s="438"/>
    </row>
    <row r="44" spans="1:6" s="207" customFormat="1" ht="12" x14ac:dyDescent="0.25">
      <c r="A44" s="439"/>
      <c r="B44" s="347" t="s">
        <v>375</v>
      </c>
      <c r="C44" s="463" t="s">
        <v>376</v>
      </c>
      <c r="D44" s="463">
        <v>1</v>
      </c>
      <c r="E44" s="467"/>
      <c r="F44" s="466"/>
    </row>
    <row r="45" spans="1:6" s="207" customFormat="1" ht="12" x14ac:dyDescent="0.25">
      <c r="A45" s="439"/>
      <c r="B45" s="345"/>
      <c r="C45" s="346"/>
      <c r="D45" s="463"/>
      <c r="E45" s="467"/>
      <c r="F45" s="466"/>
    </row>
    <row r="46" spans="1:6" s="207" customFormat="1" ht="12" x14ac:dyDescent="0.25">
      <c r="A46" s="439"/>
      <c r="B46" s="347" t="s">
        <v>377</v>
      </c>
      <c r="C46" s="346"/>
      <c r="D46" s="463"/>
      <c r="E46" s="467"/>
      <c r="F46" s="466"/>
    </row>
    <row r="47" spans="1:6" s="207" customFormat="1" ht="12" x14ac:dyDescent="0.25">
      <c r="A47" s="439"/>
      <c r="B47" s="347" t="s">
        <v>378</v>
      </c>
      <c r="C47" s="463" t="s">
        <v>9</v>
      </c>
      <c r="D47" s="468"/>
      <c r="E47" s="730"/>
      <c r="F47" s="497"/>
    </row>
    <row r="48" spans="1:6" s="207" customFormat="1" ht="11.4" x14ac:dyDescent="0.2">
      <c r="A48" s="204"/>
      <c r="B48" s="212"/>
      <c r="C48" s="206"/>
      <c r="D48" s="206"/>
      <c r="E48" s="293"/>
      <c r="F48" s="211"/>
    </row>
    <row r="49" spans="1:6" s="207" customFormat="1" ht="12" x14ac:dyDescent="0.2">
      <c r="A49" s="208" t="s">
        <v>257</v>
      </c>
      <c r="B49" s="209" t="s">
        <v>258</v>
      </c>
      <c r="C49" s="206"/>
      <c r="D49" s="206"/>
      <c r="E49" s="293"/>
      <c r="F49" s="126"/>
    </row>
    <row r="50" spans="1:6" s="207" customFormat="1" ht="11.4" x14ac:dyDescent="0.2">
      <c r="A50" s="204"/>
      <c r="B50" s="205"/>
      <c r="C50" s="206"/>
      <c r="D50" s="206"/>
      <c r="E50" s="293"/>
      <c r="F50" s="126"/>
    </row>
    <row r="51" spans="1:6" s="207" customFormat="1" ht="11.4" x14ac:dyDescent="0.2">
      <c r="A51" s="204"/>
      <c r="B51" s="205" t="s">
        <v>259</v>
      </c>
      <c r="C51" s="206"/>
      <c r="D51" s="206"/>
      <c r="E51" s="293"/>
      <c r="F51" s="126"/>
    </row>
    <row r="52" spans="1:6" s="207" customFormat="1" ht="11.4" x14ac:dyDescent="0.2">
      <c r="A52" s="204"/>
      <c r="B52" s="205"/>
      <c r="C52" s="206"/>
      <c r="D52" s="206"/>
      <c r="E52" s="293"/>
      <c r="F52" s="126"/>
    </row>
    <row r="53" spans="1:6" s="207" customFormat="1" ht="12" x14ac:dyDescent="0.25">
      <c r="A53" s="204"/>
      <c r="B53" s="212" t="s">
        <v>260</v>
      </c>
      <c r="C53" s="206" t="s">
        <v>8</v>
      </c>
      <c r="D53" s="206">
        <v>1</v>
      </c>
      <c r="E53" s="293"/>
      <c r="F53" s="497"/>
    </row>
    <row r="54" spans="1:6" s="207" customFormat="1" ht="11.4" x14ac:dyDescent="0.2">
      <c r="A54" s="204"/>
      <c r="B54" s="212"/>
      <c r="C54" s="206"/>
      <c r="D54" s="206"/>
      <c r="E54" s="293"/>
      <c r="F54" s="126"/>
    </row>
    <row r="55" spans="1:6" s="207" customFormat="1" ht="12" x14ac:dyDescent="0.25">
      <c r="A55" s="204"/>
      <c r="B55" s="212" t="s">
        <v>261</v>
      </c>
      <c r="C55" s="206" t="s">
        <v>12</v>
      </c>
      <c r="D55" s="206">
        <v>9</v>
      </c>
      <c r="E55" s="293"/>
      <c r="F55" s="497"/>
    </row>
    <row r="56" spans="1:6" s="207" customFormat="1" ht="11.4" x14ac:dyDescent="0.2">
      <c r="A56" s="441"/>
      <c r="B56" s="248"/>
      <c r="C56" s="246"/>
      <c r="D56" s="249"/>
      <c r="E56" s="247"/>
      <c r="F56" s="438"/>
    </row>
    <row r="57" spans="1:6" s="207" customFormat="1" ht="12" x14ac:dyDescent="0.25">
      <c r="A57" s="442">
        <v>14.1</v>
      </c>
      <c r="B57" s="360" t="s">
        <v>390</v>
      </c>
      <c r="C57" s="206" t="s">
        <v>12</v>
      </c>
      <c r="D57" s="249">
        <v>9</v>
      </c>
      <c r="E57" s="247"/>
      <c r="F57" s="497"/>
    </row>
    <row r="58" spans="1:6" s="207" customFormat="1" ht="12" x14ac:dyDescent="0.25">
      <c r="A58" s="442"/>
      <c r="B58" s="360"/>
      <c r="C58" s="206"/>
      <c r="D58" s="249"/>
      <c r="E58" s="247"/>
      <c r="F58" s="211"/>
    </row>
    <row r="59" spans="1:6" s="207" customFormat="1" ht="14.25" customHeight="1" x14ac:dyDescent="0.25">
      <c r="A59" s="204"/>
      <c r="B59" s="205"/>
      <c r="C59" s="206"/>
      <c r="D59" s="357"/>
      <c r="E59" s="731"/>
      <c r="F59" s="126"/>
    </row>
    <row r="60" spans="1:6" s="207" customFormat="1" ht="25.5" customHeight="1" thickBot="1" x14ac:dyDescent="0.3">
      <c r="A60" s="214"/>
      <c r="B60" s="361" t="s">
        <v>262</v>
      </c>
      <c r="C60" s="361"/>
      <c r="D60" s="362"/>
      <c r="E60" s="732"/>
      <c r="F60" s="364"/>
    </row>
    <row r="61" spans="1:6" s="207" customFormat="1" ht="11.4" x14ac:dyDescent="0.25">
      <c r="A61" s="215"/>
      <c r="B61" s="216"/>
      <c r="C61" s="217"/>
      <c r="D61" s="217"/>
      <c r="E61" s="217"/>
      <c r="F61" s="218"/>
    </row>
    <row r="62" spans="1:6" s="207" customFormat="1" ht="11.4" x14ac:dyDescent="0.25">
      <c r="A62" s="215"/>
      <c r="B62" s="216"/>
      <c r="C62" s="217"/>
      <c r="D62" s="217"/>
      <c r="E62" s="217"/>
      <c r="F62" s="218"/>
    </row>
    <row r="63" spans="1:6" s="207" customFormat="1" ht="11.4" x14ac:dyDescent="0.25">
      <c r="A63" s="215"/>
      <c r="B63" s="216"/>
      <c r="C63" s="217"/>
      <c r="D63" s="217"/>
      <c r="E63" s="217"/>
      <c r="F63" s="218"/>
    </row>
    <row r="64" spans="1:6" s="207" customFormat="1" ht="11.4" x14ac:dyDescent="0.25">
      <c r="A64" s="215"/>
      <c r="B64" s="216"/>
      <c r="C64" s="217"/>
      <c r="D64" s="217"/>
      <c r="E64" s="217"/>
      <c r="F64" s="218"/>
    </row>
    <row r="65" spans="1:6" s="207" customFormat="1" ht="11.4" x14ac:dyDescent="0.25">
      <c r="A65" s="215"/>
      <c r="B65" s="216"/>
      <c r="C65" s="217"/>
      <c r="D65" s="217"/>
      <c r="E65" s="217"/>
      <c r="F65" s="218"/>
    </row>
    <row r="66" spans="1:6" s="207" customFormat="1" ht="11.4" x14ac:dyDescent="0.25">
      <c r="A66" s="215"/>
      <c r="B66" s="216"/>
      <c r="C66" s="217"/>
      <c r="D66" s="217"/>
      <c r="E66" s="217"/>
      <c r="F66" s="218"/>
    </row>
    <row r="67" spans="1:6" s="207" customFormat="1" ht="11.4" x14ac:dyDescent="0.25">
      <c r="A67" s="215"/>
      <c r="B67" s="216"/>
      <c r="C67" s="217"/>
      <c r="D67" s="217"/>
      <c r="E67" s="217"/>
      <c r="F67" s="218"/>
    </row>
    <row r="68" spans="1:6" s="207" customFormat="1" ht="11.4" x14ac:dyDescent="0.25">
      <c r="A68" s="215"/>
      <c r="B68" s="216"/>
      <c r="C68" s="217"/>
      <c r="D68" s="217"/>
      <c r="E68" s="217"/>
      <c r="F68" s="218"/>
    </row>
    <row r="69" spans="1:6" s="207" customFormat="1" ht="11.4" x14ac:dyDescent="0.25">
      <c r="A69" s="215"/>
      <c r="B69" s="216"/>
      <c r="C69" s="217"/>
      <c r="D69" s="217"/>
      <c r="E69" s="217"/>
      <c r="F69" s="218"/>
    </row>
    <row r="70" spans="1:6" s="207" customFormat="1" ht="11.4" x14ac:dyDescent="0.25">
      <c r="A70" s="215"/>
      <c r="B70" s="216"/>
      <c r="C70" s="217"/>
      <c r="D70" s="217"/>
      <c r="E70" s="217"/>
      <c r="F70" s="218"/>
    </row>
    <row r="71" spans="1:6" s="207" customFormat="1" ht="11.4" x14ac:dyDescent="0.25">
      <c r="A71" s="215"/>
      <c r="B71" s="216"/>
      <c r="C71" s="217"/>
      <c r="D71" s="217"/>
      <c r="E71" s="217"/>
      <c r="F71" s="218"/>
    </row>
    <row r="72" spans="1:6" s="207" customFormat="1" ht="11.4" x14ac:dyDescent="0.25">
      <c r="A72" s="215"/>
      <c r="B72" s="216"/>
      <c r="C72" s="217"/>
      <c r="D72" s="217"/>
      <c r="E72" s="217"/>
      <c r="F72" s="218"/>
    </row>
    <row r="73" spans="1:6" s="207" customFormat="1" ht="11.4" x14ac:dyDescent="0.25">
      <c r="A73" s="215"/>
      <c r="B73" s="216"/>
      <c r="C73" s="217"/>
      <c r="D73" s="217"/>
      <c r="E73" s="217"/>
      <c r="F73" s="218"/>
    </row>
    <row r="74" spans="1:6" s="207" customFormat="1" ht="11.4" x14ac:dyDescent="0.25">
      <c r="A74" s="215"/>
      <c r="B74" s="216"/>
      <c r="C74" s="217"/>
      <c r="D74" s="217"/>
      <c r="E74" s="217"/>
      <c r="F74" s="218"/>
    </row>
    <row r="75" spans="1:6" s="207" customFormat="1" ht="11.4" x14ac:dyDescent="0.25">
      <c r="A75" s="215"/>
      <c r="B75" s="216"/>
      <c r="C75" s="217"/>
      <c r="D75" s="217"/>
      <c r="E75" s="217"/>
      <c r="F75" s="218"/>
    </row>
    <row r="76" spans="1:6" s="207" customFormat="1" ht="11.4" x14ac:dyDescent="0.25">
      <c r="A76" s="215"/>
      <c r="B76" s="216"/>
      <c r="C76" s="217"/>
      <c r="D76" s="217"/>
      <c r="E76" s="217"/>
      <c r="F76" s="218"/>
    </row>
    <row r="77" spans="1:6" s="207" customFormat="1" ht="11.4" x14ac:dyDescent="0.25">
      <c r="A77" s="215"/>
      <c r="B77" s="216"/>
      <c r="C77" s="217"/>
      <c r="D77" s="217"/>
      <c r="E77" s="217"/>
      <c r="F77" s="218"/>
    </row>
    <row r="78" spans="1:6" s="207" customFormat="1" ht="11.4" x14ac:dyDescent="0.25">
      <c r="A78" s="215"/>
      <c r="B78" s="216"/>
      <c r="C78" s="217"/>
      <c r="D78" s="217"/>
      <c r="E78" s="217"/>
      <c r="F78" s="218"/>
    </row>
    <row r="79" spans="1:6" s="207" customFormat="1" ht="11.4" x14ac:dyDescent="0.25">
      <c r="A79" s="215"/>
      <c r="B79" s="216"/>
      <c r="C79" s="217"/>
      <c r="D79" s="217"/>
      <c r="E79" s="217"/>
      <c r="F79" s="218"/>
    </row>
    <row r="80" spans="1:6" s="207" customFormat="1" ht="11.4" x14ac:dyDescent="0.25">
      <c r="A80" s="215"/>
      <c r="B80" s="216"/>
      <c r="C80" s="217"/>
      <c r="D80" s="217"/>
      <c r="E80" s="217"/>
      <c r="F80" s="218"/>
    </row>
    <row r="81" spans="1:6" s="207" customFormat="1" ht="11.4" x14ac:dyDescent="0.25">
      <c r="A81" s="215"/>
      <c r="B81" s="216"/>
      <c r="C81" s="217"/>
      <c r="D81" s="217"/>
      <c r="E81" s="217"/>
      <c r="F81" s="218"/>
    </row>
    <row r="82" spans="1:6" s="207" customFormat="1" ht="11.4" x14ac:dyDescent="0.25">
      <c r="A82" s="215"/>
      <c r="B82" s="216"/>
      <c r="C82" s="217"/>
      <c r="D82" s="217"/>
      <c r="E82" s="217"/>
      <c r="F82" s="218"/>
    </row>
    <row r="83" spans="1:6" s="207" customFormat="1" ht="11.4" x14ac:dyDescent="0.25">
      <c r="A83" s="215"/>
      <c r="B83" s="216"/>
      <c r="C83" s="217"/>
      <c r="D83" s="217"/>
      <c r="E83" s="217"/>
      <c r="F83" s="218"/>
    </row>
    <row r="84" spans="1:6" s="207" customFormat="1" ht="11.4" x14ac:dyDescent="0.25">
      <c r="A84" s="215"/>
      <c r="B84" s="216"/>
      <c r="C84" s="217"/>
      <c r="D84" s="217"/>
      <c r="E84" s="217"/>
      <c r="F84" s="218"/>
    </row>
    <row r="85" spans="1:6" s="207" customFormat="1" ht="11.4" x14ac:dyDescent="0.25">
      <c r="A85" s="215"/>
      <c r="B85" s="216"/>
      <c r="C85" s="217"/>
      <c r="D85" s="217"/>
      <c r="E85" s="217"/>
      <c r="F85" s="218"/>
    </row>
    <row r="86" spans="1:6" s="207" customFormat="1" ht="11.4" x14ac:dyDescent="0.25">
      <c r="A86" s="215"/>
      <c r="B86" s="216"/>
      <c r="C86" s="217"/>
      <c r="D86" s="217"/>
      <c r="E86" s="217"/>
      <c r="F86" s="218"/>
    </row>
    <row r="87" spans="1:6" s="207" customFormat="1" ht="11.4" x14ac:dyDescent="0.25">
      <c r="A87" s="215"/>
      <c r="B87" s="216"/>
      <c r="C87" s="217"/>
      <c r="D87" s="217"/>
      <c r="E87" s="217"/>
      <c r="F87" s="218"/>
    </row>
    <row r="88" spans="1:6" s="207" customFormat="1" ht="11.4" x14ac:dyDescent="0.25">
      <c r="A88" s="215"/>
      <c r="B88" s="216"/>
      <c r="C88" s="217"/>
      <c r="D88" s="217"/>
      <c r="E88" s="217"/>
      <c r="F88" s="218"/>
    </row>
    <row r="89" spans="1:6" s="207" customFormat="1" ht="11.4" x14ac:dyDescent="0.25">
      <c r="A89" s="215"/>
      <c r="B89" s="216"/>
      <c r="C89" s="217"/>
      <c r="D89" s="217"/>
      <c r="E89" s="217"/>
      <c r="F89" s="218"/>
    </row>
    <row r="90" spans="1:6" s="207" customFormat="1" ht="11.4" x14ac:dyDescent="0.25">
      <c r="A90" s="215"/>
      <c r="B90" s="216"/>
      <c r="C90" s="217"/>
      <c r="D90" s="217"/>
      <c r="E90" s="217"/>
      <c r="F90" s="218"/>
    </row>
    <row r="91" spans="1:6" s="207" customFormat="1" ht="11.4" x14ac:dyDescent="0.25">
      <c r="A91" s="215"/>
      <c r="B91" s="216"/>
      <c r="C91" s="217"/>
      <c r="D91" s="217"/>
      <c r="E91" s="217"/>
      <c r="F91" s="218"/>
    </row>
    <row r="92" spans="1:6" s="207" customFormat="1" ht="11.4" x14ac:dyDescent="0.25">
      <c r="A92" s="215"/>
      <c r="B92" s="216"/>
      <c r="C92" s="217"/>
      <c r="D92" s="217"/>
      <c r="E92" s="217"/>
      <c r="F92" s="218"/>
    </row>
    <row r="93" spans="1:6" s="207" customFormat="1" ht="11.4" x14ac:dyDescent="0.25">
      <c r="A93" s="215"/>
      <c r="B93" s="216"/>
      <c r="C93" s="217"/>
      <c r="D93" s="217"/>
      <c r="E93" s="217"/>
      <c r="F93" s="218"/>
    </row>
    <row r="94" spans="1:6" s="207" customFormat="1" ht="11.4" x14ac:dyDescent="0.25">
      <c r="A94" s="215"/>
      <c r="B94" s="216"/>
      <c r="C94" s="217"/>
      <c r="D94" s="217"/>
      <c r="E94" s="217"/>
      <c r="F94" s="218"/>
    </row>
    <row r="95" spans="1:6" s="207" customFormat="1" ht="11.4" x14ac:dyDescent="0.25">
      <c r="A95" s="215"/>
      <c r="B95" s="216"/>
      <c r="C95" s="217"/>
      <c r="D95" s="217"/>
      <c r="E95" s="217"/>
      <c r="F95" s="218"/>
    </row>
    <row r="96" spans="1:6" s="207" customFormat="1" ht="11.4" x14ac:dyDescent="0.25">
      <c r="A96" s="215"/>
      <c r="B96" s="216"/>
      <c r="C96" s="217"/>
      <c r="D96" s="217"/>
      <c r="E96" s="217"/>
      <c r="F96" s="218"/>
    </row>
    <row r="97" spans="1:6" s="207" customFormat="1" ht="11.4" x14ac:dyDescent="0.25">
      <c r="A97" s="215"/>
      <c r="B97" s="216"/>
      <c r="C97" s="217"/>
      <c r="D97" s="217"/>
      <c r="E97" s="217"/>
      <c r="F97" s="218"/>
    </row>
    <row r="98" spans="1:6" s="207" customFormat="1" ht="11.4" x14ac:dyDescent="0.25">
      <c r="A98" s="215"/>
      <c r="B98" s="216"/>
      <c r="C98" s="217"/>
      <c r="D98" s="217"/>
      <c r="E98" s="217"/>
      <c r="F98" s="218"/>
    </row>
    <row r="99" spans="1:6" s="207" customFormat="1" ht="11.4" x14ac:dyDescent="0.25">
      <c r="A99" s="215"/>
      <c r="B99" s="216"/>
      <c r="C99" s="217"/>
      <c r="D99" s="217"/>
      <c r="E99" s="217"/>
      <c r="F99" s="218"/>
    </row>
    <row r="100" spans="1:6" s="207" customFormat="1" ht="11.4" x14ac:dyDescent="0.25">
      <c r="A100" s="215"/>
      <c r="B100" s="216"/>
      <c r="C100" s="217"/>
      <c r="D100" s="217"/>
      <c r="E100" s="217"/>
      <c r="F100" s="218"/>
    </row>
    <row r="101" spans="1:6" s="207" customFormat="1" ht="11.4" x14ac:dyDescent="0.25">
      <c r="A101" s="215"/>
      <c r="B101" s="216"/>
      <c r="C101" s="217"/>
      <c r="D101" s="217"/>
      <c r="E101" s="217"/>
      <c r="F101" s="218"/>
    </row>
    <row r="102" spans="1:6" s="207" customFormat="1" ht="11.4" x14ac:dyDescent="0.25">
      <c r="A102" s="215"/>
      <c r="B102" s="216"/>
      <c r="C102" s="217"/>
      <c r="D102" s="217"/>
      <c r="E102" s="217"/>
      <c r="F102" s="218"/>
    </row>
    <row r="103" spans="1:6" s="207" customFormat="1" ht="11.4" x14ac:dyDescent="0.25">
      <c r="A103" s="215"/>
      <c r="B103" s="216"/>
      <c r="C103" s="217"/>
      <c r="D103" s="217"/>
      <c r="E103" s="217"/>
      <c r="F103" s="218"/>
    </row>
    <row r="104" spans="1:6" s="207" customFormat="1" ht="11.4" x14ac:dyDescent="0.25">
      <c r="A104" s="215"/>
      <c r="B104" s="216"/>
      <c r="C104" s="217"/>
      <c r="D104" s="217"/>
      <c r="E104" s="217"/>
      <c r="F104" s="218"/>
    </row>
    <row r="105" spans="1:6" s="207" customFormat="1" ht="11.4" x14ac:dyDescent="0.25">
      <c r="A105" s="215"/>
      <c r="B105" s="216"/>
      <c r="C105" s="217"/>
      <c r="D105" s="217"/>
      <c r="E105" s="217"/>
      <c r="F105" s="218"/>
    </row>
    <row r="106" spans="1:6" s="207" customFormat="1" ht="11.4" x14ac:dyDescent="0.25">
      <c r="A106" s="215"/>
      <c r="B106" s="216"/>
      <c r="C106" s="217"/>
      <c r="D106" s="217"/>
      <c r="E106" s="217"/>
      <c r="F106" s="218"/>
    </row>
    <row r="107" spans="1:6" s="207" customFormat="1" ht="11.4" x14ac:dyDescent="0.25">
      <c r="A107" s="215"/>
      <c r="B107" s="216"/>
      <c r="C107" s="217"/>
      <c r="D107" s="217"/>
      <c r="E107" s="217"/>
      <c r="F107" s="218"/>
    </row>
    <row r="108" spans="1:6" s="207" customFormat="1" ht="11.4" x14ac:dyDescent="0.25">
      <c r="A108" s="215"/>
      <c r="B108" s="216"/>
      <c r="C108" s="217"/>
      <c r="D108" s="217"/>
      <c r="E108" s="217"/>
      <c r="F108" s="218"/>
    </row>
    <row r="109" spans="1:6" s="207" customFormat="1" ht="11.4" x14ac:dyDescent="0.25">
      <c r="A109" s="215"/>
      <c r="B109" s="216"/>
      <c r="C109" s="217"/>
      <c r="D109" s="217"/>
      <c r="E109" s="217"/>
      <c r="F109" s="218"/>
    </row>
    <row r="110" spans="1:6" s="207" customFormat="1" ht="11.4" x14ac:dyDescent="0.25">
      <c r="A110" s="215"/>
      <c r="B110" s="216"/>
      <c r="C110" s="217"/>
      <c r="D110" s="217"/>
      <c r="E110" s="217"/>
      <c r="F110" s="218"/>
    </row>
    <row r="111" spans="1:6" s="207" customFormat="1" ht="11.4" x14ac:dyDescent="0.25">
      <c r="A111" s="215"/>
      <c r="B111" s="216"/>
      <c r="C111" s="217"/>
      <c r="D111" s="217"/>
      <c r="E111" s="217"/>
      <c r="F111" s="218"/>
    </row>
    <row r="112" spans="1:6" s="207" customFormat="1" ht="11.4" x14ac:dyDescent="0.25">
      <c r="A112" s="215"/>
      <c r="B112" s="216"/>
      <c r="C112" s="217"/>
      <c r="D112" s="217"/>
      <c r="E112" s="217"/>
      <c r="F112" s="218"/>
    </row>
    <row r="113" spans="1:6" s="207" customFormat="1" ht="11.4" x14ac:dyDescent="0.25">
      <c r="A113" s="215"/>
      <c r="B113" s="216"/>
      <c r="C113" s="217"/>
      <c r="D113" s="217"/>
      <c r="E113" s="217"/>
      <c r="F113" s="218"/>
    </row>
    <row r="114" spans="1:6" s="207" customFormat="1" ht="11.4" x14ac:dyDescent="0.25">
      <c r="A114" s="215"/>
      <c r="B114" s="216"/>
      <c r="C114" s="217"/>
      <c r="D114" s="217"/>
      <c r="E114" s="217"/>
      <c r="F114" s="218"/>
    </row>
    <row r="115" spans="1:6" s="207" customFormat="1" ht="11.4" x14ac:dyDescent="0.25">
      <c r="A115" s="215"/>
      <c r="B115" s="216"/>
      <c r="C115" s="217"/>
      <c r="D115" s="217"/>
      <c r="E115" s="217"/>
      <c r="F115" s="218"/>
    </row>
    <row r="116" spans="1:6" s="207" customFormat="1" ht="11.4" x14ac:dyDescent="0.25">
      <c r="A116" s="215"/>
      <c r="B116" s="216"/>
      <c r="C116" s="217"/>
      <c r="D116" s="217"/>
      <c r="E116" s="217"/>
      <c r="F116" s="218"/>
    </row>
    <row r="117" spans="1:6" s="207" customFormat="1" ht="11.4" x14ac:dyDescent="0.25">
      <c r="A117" s="215"/>
      <c r="B117" s="216"/>
      <c r="C117" s="217"/>
      <c r="D117" s="217"/>
      <c r="E117" s="217"/>
      <c r="F117" s="218"/>
    </row>
    <row r="118" spans="1:6" s="207" customFormat="1" ht="11.4" x14ac:dyDescent="0.25">
      <c r="A118" s="215"/>
      <c r="B118" s="216"/>
      <c r="C118" s="217"/>
      <c r="D118" s="217"/>
      <c r="E118" s="217"/>
      <c r="F118" s="218"/>
    </row>
    <row r="119" spans="1:6" s="207" customFormat="1" ht="11.4" x14ac:dyDescent="0.25">
      <c r="A119" s="215"/>
      <c r="B119" s="216"/>
      <c r="C119" s="217"/>
      <c r="D119" s="217"/>
      <c r="E119" s="217"/>
      <c r="F119" s="218"/>
    </row>
    <row r="120" spans="1:6" s="207" customFormat="1" ht="11.4" x14ac:dyDescent="0.25">
      <c r="A120" s="215"/>
      <c r="B120" s="216"/>
      <c r="C120" s="217"/>
      <c r="D120" s="217"/>
      <c r="E120" s="217"/>
      <c r="F120" s="218"/>
    </row>
    <row r="121" spans="1:6" s="207" customFormat="1" ht="11.4" x14ac:dyDescent="0.25">
      <c r="A121" s="215"/>
      <c r="B121" s="216"/>
      <c r="C121" s="217"/>
      <c r="D121" s="217"/>
      <c r="E121" s="217"/>
      <c r="F121" s="218"/>
    </row>
    <row r="122" spans="1:6" s="207" customFormat="1" ht="11.4" x14ac:dyDescent="0.25">
      <c r="A122" s="215"/>
      <c r="B122" s="216"/>
      <c r="C122" s="217"/>
      <c r="D122" s="217"/>
      <c r="E122" s="217"/>
      <c r="F122" s="218"/>
    </row>
    <row r="123" spans="1:6" s="207" customFormat="1" ht="11.4" x14ac:dyDescent="0.25">
      <c r="A123" s="215"/>
      <c r="B123" s="216"/>
      <c r="C123" s="217"/>
      <c r="D123" s="217"/>
      <c r="E123" s="217"/>
      <c r="F123" s="218"/>
    </row>
    <row r="124" spans="1:6" s="207" customFormat="1" ht="11.4" x14ac:dyDescent="0.25">
      <c r="A124" s="215"/>
      <c r="B124" s="216"/>
      <c r="C124" s="217"/>
      <c r="D124" s="217"/>
      <c r="E124" s="217"/>
      <c r="F124" s="218"/>
    </row>
    <row r="125" spans="1:6" s="207" customFormat="1" ht="11.4" x14ac:dyDescent="0.25">
      <c r="A125" s="215"/>
      <c r="B125" s="216"/>
      <c r="C125" s="217"/>
      <c r="D125" s="217"/>
      <c r="E125" s="217"/>
      <c r="F125" s="218"/>
    </row>
    <row r="126" spans="1:6" s="207" customFormat="1" ht="11.4" x14ac:dyDescent="0.25">
      <c r="A126" s="215"/>
      <c r="B126" s="216"/>
      <c r="C126" s="217"/>
      <c r="D126" s="217"/>
      <c r="E126" s="217"/>
      <c r="F126" s="218"/>
    </row>
    <row r="127" spans="1:6" s="207" customFormat="1" ht="11.4" x14ac:dyDescent="0.25">
      <c r="A127" s="215"/>
      <c r="B127" s="216"/>
      <c r="C127" s="217"/>
      <c r="D127" s="217"/>
      <c r="E127" s="217"/>
      <c r="F127" s="218"/>
    </row>
    <row r="128" spans="1:6" s="207" customFormat="1" ht="11.4" x14ac:dyDescent="0.25">
      <c r="A128" s="215"/>
      <c r="B128" s="216"/>
      <c r="C128" s="217"/>
      <c r="D128" s="217"/>
      <c r="E128" s="217"/>
      <c r="F128" s="218"/>
    </row>
    <row r="129" spans="1:6" s="207" customFormat="1" ht="11.4" x14ac:dyDescent="0.25">
      <c r="A129" s="215"/>
      <c r="B129" s="216"/>
      <c r="C129" s="217"/>
      <c r="D129" s="217"/>
      <c r="E129" s="217"/>
      <c r="F129" s="218"/>
    </row>
    <row r="130" spans="1:6" s="207" customFormat="1" ht="11.4" x14ac:dyDescent="0.25">
      <c r="A130" s="215"/>
      <c r="B130" s="216"/>
      <c r="C130" s="217"/>
      <c r="D130" s="217"/>
      <c r="E130" s="217"/>
      <c r="F130" s="218"/>
    </row>
    <row r="131" spans="1:6" s="207" customFormat="1" ht="11.4" x14ac:dyDescent="0.25">
      <c r="A131" s="215"/>
      <c r="B131" s="216"/>
      <c r="C131" s="217"/>
      <c r="D131" s="217"/>
      <c r="E131" s="217"/>
      <c r="F131" s="218"/>
    </row>
    <row r="132" spans="1:6" s="207" customFormat="1" ht="11.4" x14ac:dyDescent="0.25">
      <c r="A132" s="215"/>
      <c r="B132" s="216"/>
      <c r="C132" s="217"/>
      <c r="D132" s="217"/>
      <c r="E132" s="217"/>
      <c r="F132" s="218"/>
    </row>
    <row r="133" spans="1:6" s="207" customFormat="1" ht="11.4" x14ac:dyDescent="0.25">
      <c r="A133" s="215"/>
      <c r="B133" s="216"/>
      <c r="C133" s="217"/>
      <c r="D133" s="217"/>
      <c r="E133" s="217"/>
      <c r="F133" s="218"/>
    </row>
    <row r="134" spans="1:6" s="207" customFormat="1" ht="11.4" x14ac:dyDescent="0.25">
      <c r="A134" s="215"/>
      <c r="B134" s="216"/>
      <c r="C134" s="217"/>
      <c r="D134" s="217"/>
      <c r="E134" s="217"/>
      <c r="F134" s="218"/>
    </row>
    <row r="135" spans="1:6" s="207" customFormat="1" ht="11.4" x14ac:dyDescent="0.25">
      <c r="A135" s="215"/>
      <c r="B135" s="216"/>
      <c r="C135" s="217"/>
      <c r="D135" s="217"/>
      <c r="E135" s="217"/>
      <c r="F135" s="218"/>
    </row>
    <row r="136" spans="1:6" s="207" customFormat="1" ht="11.4" x14ac:dyDescent="0.25">
      <c r="A136" s="215"/>
      <c r="B136" s="216"/>
      <c r="C136" s="217"/>
      <c r="D136" s="217"/>
      <c r="E136" s="217"/>
      <c r="F136" s="218"/>
    </row>
    <row r="137" spans="1:6" s="207" customFormat="1" ht="11.4" x14ac:dyDescent="0.25">
      <c r="A137" s="215"/>
      <c r="B137" s="216"/>
      <c r="C137" s="217"/>
      <c r="D137" s="217"/>
      <c r="E137" s="217"/>
      <c r="F137" s="218"/>
    </row>
    <row r="138" spans="1:6" s="207" customFormat="1" ht="11.4" x14ac:dyDescent="0.25">
      <c r="A138" s="215"/>
      <c r="B138" s="216"/>
      <c r="C138" s="217"/>
      <c r="D138" s="217"/>
      <c r="E138" s="217"/>
      <c r="F138" s="218"/>
    </row>
    <row r="139" spans="1:6" s="207" customFormat="1" ht="11.4" x14ac:dyDescent="0.25">
      <c r="A139" s="215"/>
      <c r="B139" s="216"/>
      <c r="C139" s="217"/>
      <c r="D139" s="217"/>
      <c r="E139" s="217"/>
      <c r="F139" s="218"/>
    </row>
    <row r="140" spans="1:6" s="207" customFormat="1" ht="11.4" x14ac:dyDescent="0.25">
      <c r="A140" s="215"/>
      <c r="B140" s="216"/>
      <c r="C140" s="217"/>
      <c r="D140" s="217"/>
      <c r="E140" s="217"/>
      <c r="F140" s="218"/>
    </row>
    <row r="141" spans="1:6" s="207" customFormat="1" ht="11.4" x14ac:dyDescent="0.25">
      <c r="A141" s="215"/>
      <c r="B141" s="216"/>
      <c r="C141" s="217"/>
      <c r="D141" s="217"/>
      <c r="E141" s="217"/>
      <c r="F141" s="218"/>
    </row>
    <row r="142" spans="1:6" s="207" customFormat="1" ht="11.4" x14ac:dyDescent="0.25">
      <c r="A142" s="215"/>
      <c r="B142" s="216"/>
      <c r="C142" s="217"/>
      <c r="D142" s="217"/>
      <c r="E142" s="217"/>
      <c r="F142" s="218"/>
    </row>
    <row r="143" spans="1:6" s="207" customFormat="1" ht="11.4" x14ac:dyDescent="0.25">
      <c r="A143" s="215"/>
      <c r="B143" s="216"/>
      <c r="C143" s="217"/>
      <c r="D143" s="217"/>
      <c r="E143" s="217"/>
      <c r="F143" s="218"/>
    </row>
    <row r="144" spans="1:6" s="207" customFormat="1" ht="11.4" x14ac:dyDescent="0.25">
      <c r="A144" s="215"/>
      <c r="B144" s="216"/>
      <c r="C144" s="217"/>
      <c r="D144" s="217"/>
      <c r="E144" s="217"/>
      <c r="F144" s="218"/>
    </row>
    <row r="145" spans="1:6" s="207" customFormat="1" ht="11.4" x14ac:dyDescent="0.25">
      <c r="A145" s="215"/>
      <c r="B145" s="216"/>
      <c r="C145" s="217"/>
      <c r="D145" s="217"/>
      <c r="E145" s="217"/>
      <c r="F145" s="218"/>
    </row>
    <row r="146" spans="1:6" s="207" customFormat="1" ht="11.4" x14ac:dyDescent="0.25">
      <c r="A146" s="215"/>
      <c r="B146" s="216"/>
      <c r="C146" s="217"/>
      <c r="D146" s="217"/>
      <c r="E146" s="217"/>
      <c r="F146" s="218"/>
    </row>
    <row r="147" spans="1:6" s="207" customFormat="1" ht="11.4" x14ac:dyDescent="0.25">
      <c r="A147" s="215"/>
      <c r="B147" s="216"/>
      <c r="C147" s="217"/>
      <c r="D147" s="217"/>
      <c r="E147" s="217"/>
      <c r="F147" s="218"/>
    </row>
    <row r="148" spans="1:6" s="207" customFormat="1" ht="11.4" x14ac:dyDescent="0.25">
      <c r="A148" s="215"/>
      <c r="B148" s="216"/>
      <c r="C148" s="217"/>
      <c r="D148" s="217"/>
      <c r="E148" s="217"/>
      <c r="F148" s="218"/>
    </row>
    <row r="149" spans="1:6" s="207" customFormat="1" ht="11.4" x14ac:dyDescent="0.25">
      <c r="A149" s="215"/>
      <c r="B149" s="216"/>
      <c r="C149" s="217"/>
      <c r="D149" s="217"/>
      <c r="E149" s="217"/>
      <c r="F149" s="218"/>
    </row>
    <row r="150" spans="1:6" s="207" customFormat="1" ht="11.4" x14ac:dyDescent="0.25">
      <c r="A150" s="215"/>
      <c r="B150" s="216"/>
      <c r="C150" s="217"/>
      <c r="D150" s="217"/>
      <c r="E150" s="217"/>
      <c r="F150" s="218"/>
    </row>
    <row r="151" spans="1:6" s="207" customFormat="1" ht="11.4" x14ac:dyDescent="0.25">
      <c r="A151" s="215"/>
      <c r="B151" s="216"/>
      <c r="C151" s="217"/>
      <c r="D151" s="217"/>
      <c r="E151" s="217"/>
      <c r="F151" s="218"/>
    </row>
    <row r="152" spans="1:6" s="207" customFormat="1" ht="11.4" x14ac:dyDescent="0.25">
      <c r="A152" s="215"/>
      <c r="B152" s="216"/>
      <c r="C152" s="217"/>
      <c r="D152" s="217"/>
      <c r="E152" s="217"/>
      <c r="F152" s="218"/>
    </row>
    <row r="153" spans="1:6" s="207" customFormat="1" ht="11.4" x14ac:dyDescent="0.25">
      <c r="A153" s="215"/>
      <c r="B153" s="216"/>
      <c r="C153" s="217"/>
      <c r="D153" s="217"/>
      <c r="E153" s="217"/>
      <c r="F153" s="218"/>
    </row>
    <row r="154" spans="1:6" s="207" customFormat="1" ht="11.4" x14ac:dyDescent="0.25">
      <c r="A154" s="215"/>
      <c r="B154" s="216"/>
      <c r="C154" s="217"/>
      <c r="D154" s="217"/>
      <c r="E154" s="217"/>
      <c r="F154" s="218"/>
    </row>
    <row r="155" spans="1:6" s="207" customFormat="1" ht="11.4" x14ac:dyDescent="0.25">
      <c r="A155" s="215"/>
      <c r="B155" s="216"/>
      <c r="C155" s="217"/>
      <c r="D155" s="217"/>
      <c r="E155" s="217"/>
      <c r="F155" s="218"/>
    </row>
    <row r="156" spans="1:6" s="207" customFormat="1" ht="11.4" x14ac:dyDescent="0.25">
      <c r="A156" s="215"/>
      <c r="B156" s="216"/>
      <c r="C156" s="217"/>
      <c r="D156" s="217"/>
      <c r="E156" s="217"/>
      <c r="F156" s="218"/>
    </row>
    <row r="157" spans="1:6" s="207" customFormat="1" ht="11.4" x14ac:dyDescent="0.25">
      <c r="A157" s="215"/>
      <c r="B157" s="216"/>
      <c r="C157" s="217"/>
      <c r="D157" s="217"/>
      <c r="E157" s="217"/>
      <c r="F157" s="218"/>
    </row>
    <row r="158" spans="1:6" s="207" customFormat="1" ht="11.4" x14ac:dyDescent="0.25">
      <c r="A158" s="215"/>
      <c r="B158" s="216"/>
      <c r="C158" s="217"/>
      <c r="D158" s="217"/>
      <c r="E158" s="217"/>
      <c r="F158" s="218"/>
    </row>
    <row r="159" spans="1:6" s="207" customFormat="1" ht="11.4" x14ac:dyDescent="0.25">
      <c r="A159" s="215"/>
      <c r="B159" s="216"/>
      <c r="C159" s="217"/>
      <c r="D159" s="217"/>
      <c r="E159" s="217"/>
      <c r="F159" s="218"/>
    </row>
    <row r="160" spans="1:6" s="207" customFormat="1" ht="11.4" x14ac:dyDescent="0.25">
      <c r="A160" s="215"/>
      <c r="B160" s="216"/>
      <c r="C160" s="217"/>
      <c r="D160" s="217"/>
      <c r="E160" s="217"/>
      <c r="F160" s="218"/>
    </row>
    <row r="161" spans="1:6" s="207" customFormat="1" ht="11.4" x14ac:dyDescent="0.25">
      <c r="A161" s="215"/>
      <c r="B161" s="216"/>
      <c r="C161" s="217"/>
      <c r="D161" s="217"/>
      <c r="E161" s="217"/>
      <c r="F161" s="218"/>
    </row>
    <row r="162" spans="1:6" s="207" customFormat="1" ht="11.4" x14ac:dyDescent="0.25">
      <c r="A162" s="215"/>
      <c r="B162" s="216"/>
      <c r="C162" s="217"/>
      <c r="D162" s="217"/>
      <c r="E162" s="217"/>
      <c r="F162" s="218"/>
    </row>
    <row r="163" spans="1:6" s="207" customFormat="1" ht="11.4" x14ac:dyDescent="0.25">
      <c r="A163" s="215"/>
      <c r="B163" s="216"/>
      <c r="C163" s="217"/>
      <c r="D163" s="217"/>
      <c r="E163" s="217"/>
      <c r="F163" s="218"/>
    </row>
    <row r="164" spans="1:6" s="207" customFormat="1" ht="11.4" x14ac:dyDescent="0.25">
      <c r="A164" s="215"/>
      <c r="B164" s="216"/>
      <c r="C164" s="217"/>
      <c r="D164" s="217"/>
      <c r="E164" s="217"/>
      <c r="F164" s="218"/>
    </row>
    <row r="165" spans="1:6" s="207" customFormat="1" ht="11.4" x14ac:dyDescent="0.25">
      <c r="A165" s="215"/>
      <c r="B165" s="216"/>
      <c r="C165" s="217"/>
      <c r="D165" s="217"/>
      <c r="E165" s="217"/>
      <c r="F165" s="218"/>
    </row>
    <row r="166" spans="1:6" s="207" customFormat="1" ht="11.4" x14ac:dyDescent="0.25">
      <c r="A166" s="215"/>
      <c r="B166" s="216"/>
      <c r="C166" s="217"/>
      <c r="D166" s="217"/>
      <c r="E166" s="217"/>
      <c r="F166" s="218"/>
    </row>
    <row r="167" spans="1:6" s="207" customFormat="1" ht="11.4" x14ac:dyDescent="0.25">
      <c r="A167" s="215"/>
      <c r="B167" s="216"/>
      <c r="C167" s="217"/>
      <c r="D167" s="217"/>
      <c r="E167" s="217"/>
      <c r="F167" s="218"/>
    </row>
    <row r="168" spans="1:6" s="207" customFormat="1" ht="11.4" x14ac:dyDescent="0.25">
      <c r="A168" s="215"/>
      <c r="B168" s="216"/>
      <c r="C168" s="217"/>
      <c r="D168" s="217"/>
      <c r="E168" s="217"/>
      <c r="F168" s="218"/>
    </row>
    <row r="169" spans="1:6" s="207" customFormat="1" ht="11.4" x14ac:dyDescent="0.25">
      <c r="A169" s="215"/>
      <c r="B169" s="216"/>
      <c r="C169" s="217"/>
      <c r="D169" s="217"/>
      <c r="E169" s="217"/>
      <c r="F169" s="218"/>
    </row>
    <row r="170" spans="1:6" s="207" customFormat="1" ht="11.4" x14ac:dyDescent="0.25">
      <c r="A170" s="215"/>
      <c r="B170" s="216"/>
      <c r="C170" s="217"/>
      <c r="D170" s="217"/>
      <c r="E170" s="217"/>
      <c r="F170" s="218"/>
    </row>
    <row r="171" spans="1:6" s="207" customFormat="1" ht="11.4" x14ac:dyDescent="0.25">
      <c r="A171" s="215"/>
      <c r="B171" s="216"/>
      <c r="C171" s="217"/>
      <c r="D171" s="217"/>
      <c r="E171" s="217"/>
      <c r="F171" s="218"/>
    </row>
    <row r="172" spans="1:6" s="207" customFormat="1" ht="11.4" x14ac:dyDescent="0.25">
      <c r="A172" s="215"/>
      <c r="B172" s="216"/>
      <c r="C172" s="217"/>
      <c r="D172" s="217"/>
      <c r="E172" s="217"/>
      <c r="F172" s="218"/>
    </row>
    <row r="173" spans="1:6" s="207" customFormat="1" ht="11.4" x14ac:dyDescent="0.25">
      <c r="A173" s="215"/>
      <c r="B173" s="216"/>
      <c r="C173" s="217"/>
      <c r="D173" s="217"/>
      <c r="E173" s="217"/>
      <c r="F173" s="218"/>
    </row>
    <row r="174" spans="1:6" s="207" customFormat="1" ht="11.4" x14ac:dyDescent="0.25">
      <c r="A174" s="215"/>
      <c r="B174" s="216"/>
      <c r="C174" s="217"/>
      <c r="D174" s="217"/>
      <c r="E174" s="217"/>
      <c r="F174" s="218"/>
    </row>
    <row r="175" spans="1:6" s="207" customFormat="1" ht="11.4" x14ac:dyDescent="0.25">
      <c r="A175" s="215"/>
      <c r="B175" s="216"/>
      <c r="C175" s="217"/>
      <c r="D175" s="217"/>
      <c r="E175" s="217"/>
      <c r="F175" s="218"/>
    </row>
    <row r="176" spans="1:6" s="207" customFormat="1" ht="11.4" x14ac:dyDescent="0.25">
      <c r="A176" s="215"/>
      <c r="B176" s="216"/>
      <c r="C176" s="217"/>
      <c r="D176" s="217"/>
      <c r="E176" s="217"/>
      <c r="F176" s="218"/>
    </row>
    <row r="177" spans="1:6" s="207" customFormat="1" ht="11.4" x14ac:dyDescent="0.25">
      <c r="A177" s="215"/>
      <c r="B177" s="216"/>
      <c r="C177" s="217"/>
      <c r="D177" s="217"/>
      <c r="E177" s="217"/>
      <c r="F177" s="218"/>
    </row>
    <row r="178" spans="1:6" s="207" customFormat="1" ht="11.4" x14ac:dyDescent="0.25">
      <c r="A178" s="215"/>
      <c r="B178" s="216"/>
      <c r="C178" s="217"/>
      <c r="D178" s="217"/>
      <c r="E178" s="217"/>
      <c r="F178" s="218"/>
    </row>
    <row r="179" spans="1:6" s="207" customFormat="1" ht="11.4" x14ac:dyDescent="0.25">
      <c r="A179" s="215"/>
      <c r="B179" s="216"/>
      <c r="C179" s="217"/>
      <c r="D179" s="217"/>
      <c r="E179" s="217"/>
      <c r="F179" s="218"/>
    </row>
    <row r="180" spans="1:6" s="207" customFormat="1" ht="11.4" x14ac:dyDescent="0.25">
      <c r="A180" s="215"/>
      <c r="B180" s="216"/>
      <c r="C180" s="217"/>
      <c r="D180" s="217"/>
      <c r="E180" s="217"/>
      <c r="F180" s="218"/>
    </row>
    <row r="181" spans="1:6" s="207" customFormat="1" ht="11.4" x14ac:dyDescent="0.25">
      <c r="A181" s="215"/>
      <c r="B181" s="216"/>
      <c r="C181" s="217"/>
      <c r="D181" s="217"/>
      <c r="E181" s="217"/>
      <c r="F181" s="218"/>
    </row>
    <row r="182" spans="1:6" s="207" customFormat="1" ht="11.4" x14ac:dyDescent="0.25">
      <c r="A182" s="215"/>
      <c r="B182" s="216"/>
      <c r="C182" s="217"/>
      <c r="D182" s="217"/>
      <c r="E182" s="217"/>
      <c r="F182" s="218"/>
    </row>
    <row r="183" spans="1:6" s="207" customFormat="1" ht="11.4" x14ac:dyDescent="0.25">
      <c r="A183" s="215"/>
      <c r="B183" s="216"/>
      <c r="C183" s="217"/>
      <c r="D183" s="217"/>
      <c r="E183" s="217"/>
      <c r="F183" s="218"/>
    </row>
    <row r="184" spans="1:6" s="207" customFormat="1" ht="11.4" x14ac:dyDescent="0.25">
      <c r="A184" s="215"/>
      <c r="B184" s="216"/>
      <c r="C184" s="217"/>
      <c r="D184" s="217"/>
      <c r="E184" s="217"/>
      <c r="F184" s="218"/>
    </row>
    <row r="185" spans="1:6" s="207" customFormat="1" ht="11.4" x14ac:dyDescent="0.25">
      <c r="A185" s="215"/>
      <c r="B185" s="216"/>
      <c r="C185" s="217"/>
      <c r="D185" s="217"/>
      <c r="E185" s="217"/>
      <c r="F185" s="218"/>
    </row>
    <row r="186" spans="1:6" s="207" customFormat="1" ht="11.4" x14ac:dyDescent="0.25">
      <c r="A186" s="215"/>
      <c r="B186" s="216"/>
      <c r="C186" s="217"/>
      <c r="D186" s="217"/>
      <c r="E186" s="217"/>
      <c r="F186" s="218"/>
    </row>
    <row r="187" spans="1:6" s="207" customFormat="1" ht="11.4" x14ac:dyDescent="0.25">
      <c r="A187" s="215"/>
      <c r="B187" s="216"/>
      <c r="C187" s="217"/>
      <c r="D187" s="217"/>
      <c r="E187" s="217"/>
      <c r="F187" s="218"/>
    </row>
    <row r="188" spans="1:6" s="207" customFormat="1" ht="11.4" x14ac:dyDescent="0.25">
      <c r="A188" s="215"/>
      <c r="B188" s="216"/>
      <c r="C188" s="217"/>
      <c r="D188" s="217"/>
      <c r="E188" s="217"/>
      <c r="F188" s="218"/>
    </row>
    <row r="189" spans="1:6" s="207" customFormat="1" ht="11.4" x14ac:dyDescent="0.25">
      <c r="A189" s="215"/>
      <c r="B189" s="216"/>
      <c r="C189" s="217"/>
      <c r="D189" s="217"/>
      <c r="E189" s="217"/>
      <c r="F189" s="218"/>
    </row>
    <row r="190" spans="1:6" s="207" customFormat="1" ht="11.4" x14ac:dyDescent="0.25">
      <c r="A190" s="215"/>
      <c r="B190" s="216"/>
      <c r="C190" s="217"/>
      <c r="D190" s="217"/>
      <c r="E190" s="217"/>
      <c r="F190" s="218"/>
    </row>
    <row r="191" spans="1:6" s="207" customFormat="1" ht="11.4" x14ac:dyDescent="0.25">
      <c r="A191" s="215"/>
      <c r="B191" s="216"/>
      <c r="C191" s="217"/>
      <c r="D191" s="217"/>
      <c r="E191" s="217"/>
      <c r="F191" s="218"/>
    </row>
    <row r="192" spans="1:6" s="207" customFormat="1" ht="11.4" x14ac:dyDescent="0.25">
      <c r="A192" s="215"/>
      <c r="B192" s="216"/>
      <c r="C192" s="217"/>
      <c r="D192" s="217"/>
      <c r="E192" s="217"/>
      <c r="F192" s="218"/>
    </row>
    <row r="193" spans="1:6" s="207" customFormat="1" ht="11.4" x14ac:dyDescent="0.25">
      <c r="A193" s="215"/>
      <c r="B193" s="216"/>
      <c r="C193" s="217"/>
      <c r="D193" s="217"/>
      <c r="E193" s="217"/>
      <c r="F193" s="218"/>
    </row>
    <row r="194" spans="1:6" s="207" customFormat="1" ht="11.4" x14ac:dyDescent="0.25">
      <c r="A194" s="215"/>
      <c r="B194" s="216"/>
      <c r="C194" s="217"/>
      <c r="D194" s="217"/>
      <c r="E194" s="217"/>
      <c r="F194" s="218"/>
    </row>
    <row r="195" spans="1:6" s="207" customFormat="1" ht="11.4" x14ac:dyDescent="0.25">
      <c r="A195" s="215"/>
      <c r="B195" s="216"/>
      <c r="C195" s="217"/>
      <c r="D195" s="217"/>
      <c r="E195" s="217"/>
      <c r="F195" s="218"/>
    </row>
    <row r="196" spans="1:6" s="207" customFormat="1" ht="11.4" x14ac:dyDescent="0.25">
      <c r="A196" s="215"/>
      <c r="B196" s="216"/>
      <c r="C196" s="217"/>
      <c r="D196" s="217"/>
      <c r="E196" s="217"/>
      <c r="F196" s="218"/>
    </row>
    <row r="197" spans="1:6" s="207" customFormat="1" ht="11.4" x14ac:dyDescent="0.25">
      <c r="A197" s="215"/>
      <c r="B197" s="216"/>
      <c r="C197" s="217"/>
      <c r="D197" s="217"/>
      <c r="E197" s="217"/>
      <c r="F197" s="218"/>
    </row>
    <row r="198" spans="1:6" s="207" customFormat="1" ht="11.4" x14ac:dyDescent="0.25">
      <c r="A198" s="215"/>
      <c r="B198" s="216"/>
      <c r="C198" s="217"/>
      <c r="D198" s="217"/>
      <c r="E198" s="217"/>
      <c r="F198" s="218"/>
    </row>
    <row r="199" spans="1:6" s="207" customFormat="1" ht="11.4" x14ac:dyDescent="0.25">
      <c r="A199" s="215"/>
      <c r="B199" s="216"/>
      <c r="C199" s="217"/>
      <c r="D199" s="217"/>
      <c r="E199" s="217"/>
      <c r="F199" s="218"/>
    </row>
    <row r="200" spans="1:6" s="207" customFormat="1" ht="11.4" x14ac:dyDescent="0.25">
      <c r="A200" s="215"/>
      <c r="B200" s="216"/>
      <c r="C200" s="217"/>
      <c r="D200" s="217"/>
      <c r="E200" s="217"/>
      <c r="F200" s="218"/>
    </row>
    <row r="201" spans="1:6" s="207" customFormat="1" ht="11.4" x14ac:dyDescent="0.25">
      <c r="A201" s="215"/>
      <c r="B201" s="216"/>
      <c r="C201" s="217"/>
      <c r="D201" s="217"/>
      <c r="E201" s="217"/>
      <c r="F201" s="218"/>
    </row>
    <row r="202" spans="1:6" s="207" customFormat="1" ht="11.4" x14ac:dyDescent="0.25">
      <c r="A202" s="215"/>
      <c r="B202" s="216"/>
      <c r="C202" s="217"/>
      <c r="D202" s="217"/>
      <c r="E202" s="217"/>
      <c r="F202" s="218"/>
    </row>
    <row r="203" spans="1:6" s="207" customFormat="1" ht="11.4" x14ac:dyDescent="0.25">
      <c r="A203" s="215"/>
      <c r="B203" s="216"/>
      <c r="C203" s="217"/>
      <c r="D203" s="217"/>
      <c r="E203" s="217"/>
      <c r="F203" s="218"/>
    </row>
    <row r="204" spans="1:6" s="207" customFormat="1" ht="11.4" x14ac:dyDescent="0.25">
      <c r="A204" s="215"/>
      <c r="B204" s="216"/>
      <c r="C204" s="217"/>
      <c r="D204" s="217"/>
      <c r="E204" s="217"/>
      <c r="F204" s="218"/>
    </row>
    <row r="205" spans="1:6" s="207" customFormat="1" ht="11.4" x14ac:dyDescent="0.25">
      <c r="A205" s="215"/>
      <c r="B205" s="216"/>
      <c r="C205" s="217"/>
      <c r="D205" s="217"/>
      <c r="E205" s="217"/>
      <c r="F205" s="218"/>
    </row>
    <row r="206" spans="1:6" s="207" customFormat="1" ht="11.4" x14ac:dyDescent="0.25">
      <c r="A206" s="215"/>
      <c r="B206" s="216"/>
      <c r="C206" s="217"/>
      <c r="D206" s="217"/>
      <c r="E206" s="217"/>
      <c r="F206" s="218"/>
    </row>
    <row r="207" spans="1:6" s="207" customFormat="1" ht="11.4" x14ac:dyDescent="0.25">
      <c r="A207" s="215"/>
      <c r="B207" s="216"/>
      <c r="C207" s="217"/>
      <c r="D207" s="217"/>
      <c r="E207" s="217"/>
      <c r="F207" s="218"/>
    </row>
    <row r="208" spans="1:6" s="207" customFormat="1" ht="11.4" x14ac:dyDescent="0.25">
      <c r="A208" s="215"/>
      <c r="B208" s="216"/>
      <c r="C208" s="217"/>
      <c r="D208" s="217"/>
      <c r="E208" s="217"/>
      <c r="F208" s="218"/>
    </row>
    <row r="209" spans="1:6" s="207" customFormat="1" ht="11.4" x14ac:dyDescent="0.25">
      <c r="A209" s="215"/>
      <c r="B209" s="216"/>
      <c r="C209" s="217"/>
      <c r="D209" s="217"/>
      <c r="E209" s="217"/>
      <c r="F209" s="218"/>
    </row>
    <row r="210" spans="1:6" s="207" customFormat="1" ht="11.4" x14ac:dyDescent="0.25">
      <c r="A210" s="215"/>
      <c r="B210" s="216"/>
      <c r="C210" s="217"/>
      <c r="D210" s="217"/>
      <c r="E210" s="217"/>
      <c r="F210" s="218"/>
    </row>
    <row r="211" spans="1:6" s="207" customFormat="1" ht="11.4" x14ac:dyDescent="0.25">
      <c r="A211" s="215"/>
      <c r="B211" s="216"/>
      <c r="C211" s="217"/>
      <c r="D211" s="217"/>
      <c r="E211" s="217"/>
      <c r="F211" s="218"/>
    </row>
    <row r="212" spans="1:6" s="207" customFormat="1" ht="11.4" x14ac:dyDescent="0.25">
      <c r="A212" s="215"/>
      <c r="B212" s="216"/>
      <c r="C212" s="217"/>
      <c r="D212" s="217"/>
      <c r="E212" s="217"/>
      <c r="F212" s="218"/>
    </row>
    <row r="213" spans="1:6" s="207" customFormat="1" ht="11.4" x14ac:dyDescent="0.25">
      <c r="A213" s="215"/>
      <c r="B213" s="216"/>
      <c r="C213" s="217"/>
      <c r="D213" s="217"/>
      <c r="E213" s="217"/>
      <c r="F213" s="218"/>
    </row>
    <row r="214" spans="1:6" s="207" customFormat="1" ht="11.4" x14ac:dyDescent="0.25">
      <c r="A214" s="215"/>
      <c r="B214" s="216"/>
      <c r="C214" s="217"/>
      <c r="D214" s="217"/>
      <c r="E214" s="217"/>
      <c r="F214" s="218"/>
    </row>
    <row r="215" spans="1:6" s="207" customFormat="1" ht="11.4" x14ac:dyDescent="0.25">
      <c r="A215" s="215"/>
      <c r="B215" s="216"/>
      <c r="C215" s="217"/>
      <c r="D215" s="217"/>
      <c r="E215" s="217"/>
      <c r="F215" s="218"/>
    </row>
    <row r="216" spans="1:6" s="207" customFormat="1" ht="11.4" x14ac:dyDescent="0.25">
      <c r="A216" s="215"/>
      <c r="B216" s="216"/>
      <c r="C216" s="217"/>
      <c r="D216" s="217"/>
      <c r="E216" s="217"/>
      <c r="F216" s="218"/>
    </row>
    <row r="217" spans="1:6" s="207" customFormat="1" ht="11.4" x14ac:dyDescent="0.25">
      <c r="A217" s="215"/>
      <c r="B217" s="216"/>
      <c r="C217" s="217"/>
      <c r="D217" s="217"/>
      <c r="E217" s="217"/>
      <c r="F217" s="218"/>
    </row>
    <row r="218" spans="1:6" s="207" customFormat="1" ht="11.4" x14ac:dyDescent="0.25">
      <c r="A218" s="215"/>
      <c r="B218" s="216"/>
      <c r="C218" s="217"/>
      <c r="D218" s="217"/>
      <c r="E218" s="217"/>
      <c r="F218" s="218"/>
    </row>
    <row r="219" spans="1:6" s="207" customFormat="1" ht="11.4" x14ac:dyDescent="0.25">
      <c r="A219" s="215"/>
      <c r="B219" s="216"/>
      <c r="C219" s="217"/>
      <c r="D219" s="217"/>
      <c r="E219" s="217"/>
      <c r="F219" s="218"/>
    </row>
    <row r="220" spans="1:6" s="207" customFormat="1" ht="11.4" x14ac:dyDescent="0.25">
      <c r="A220" s="215"/>
      <c r="B220" s="216"/>
      <c r="C220" s="217"/>
      <c r="D220" s="217"/>
      <c r="E220" s="217"/>
      <c r="F220" s="218"/>
    </row>
    <row r="221" spans="1:6" s="207" customFormat="1" ht="11.4" x14ac:dyDescent="0.25">
      <c r="A221" s="215"/>
      <c r="B221" s="216"/>
      <c r="C221" s="217"/>
      <c r="D221" s="217"/>
      <c r="E221" s="217"/>
      <c r="F221" s="218"/>
    </row>
    <row r="222" spans="1:6" s="207" customFormat="1" ht="11.4" x14ac:dyDescent="0.25">
      <c r="A222" s="215"/>
      <c r="B222" s="216"/>
      <c r="C222" s="217"/>
      <c r="D222" s="217"/>
      <c r="E222" s="217"/>
      <c r="F222" s="218"/>
    </row>
    <row r="223" spans="1:6" s="207" customFormat="1" ht="11.4" x14ac:dyDescent="0.25">
      <c r="A223" s="215"/>
      <c r="B223" s="216"/>
      <c r="C223" s="217"/>
      <c r="D223" s="217"/>
      <c r="E223" s="217"/>
      <c r="F223" s="218"/>
    </row>
    <row r="224" spans="1:6" s="207" customFormat="1" ht="11.4" x14ac:dyDescent="0.25">
      <c r="A224" s="215"/>
      <c r="B224" s="216"/>
      <c r="C224" s="217"/>
      <c r="D224" s="217"/>
      <c r="E224" s="217"/>
      <c r="F224" s="218"/>
    </row>
    <row r="225" spans="1:6" s="207" customFormat="1" ht="11.4" x14ac:dyDescent="0.25">
      <c r="A225" s="215"/>
      <c r="B225" s="216"/>
      <c r="C225" s="217"/>
      <c r="D225" s="217"/>
      <c r="E225" s="217"/>
      <c r="F225" s="218"/>
    </row>
    <row r="226" spans="1:6" s="207" customFormat="1" ht="11.4" x14ac:dyDescent="0.25">
      <c r="A226" s="215"/>
      <c r="B226" s="216"/>
      <c r="C226" s="217"/>
      <c r="D226" s="217"/>
      <c r="E226" s="217"/>
      <c r="F226" s="218"/>
    </row>
    <row r="227" spans="1:6" s="207" customFormat="1" ht="11.4" x14ac:dyDescent="0.25">
      <c r="A227" s="215"/>
      <c r="B227" s="216"/>
      <c r="C227" s="217"/>
      <c r="D227" s="217"/>
      <c r="E227" s="217"/>
      <c r="F227" s="218"/>
    </row>
    <row r="228" spans="1:6" s="207" customFormat="1" ht="11.4" x14ac:dyDescent="0.25">
      <c r="A228" s="215"/>
      <c r="B228" s="216"/>
      <c r="C228" s="217"/>
      <c r="D228" s="217"/>
      <c r="E228" s="217"/>
      <c r="F228" s="218"/>
    </row>
    <row r="229" spans="1:6" s="207" customFormat="1" ht="11.4" x14ac:dyDescent="0.25">
      <c r="A229" s="215"/>
      <c r="B229" s="216"/>
      <c r="C229" s="217"/>
      <c r="D229" s="217"/>
      <c r="E229" s="217"/>
      <c r="F229" s="218"/>
    </row>
    <row r="230" spans="1:6" s="207" customFormat="1" ht="11.4" x14ac:dyDescent="0.25">
      <c r="A230" s="215"/>
      <c r="B230" s="216"/>
      <c r="C230" s="217"/>
      <c r="D230" s="217"/>
      <c r="E230" s="217"/>
      <c r="F230" s="218"/>
    </row>
    <row r="231" spans="1:6" s="207" customFormat="1" ht="11.4" x14ac:dyDescent="0.25">
      <c r="A231" s="215"/>
      <c r="B231" s="216"/>
      <c r="C231" s="217"/>
      <c r="D231" s="217"/>
      <c r="E231" s="217"/>
      <c r="F231" s="218"/>
    </row>
    <row r="232" spans="1:6" s="207" customFormat="1" ht="11.4" x14ac:dyDescent="0.25">
      <c r="A232" s="215"/>
      <c r="B232" s="216"/>
      <c r="C232" s="217"/>
      <c r="D232" s="217"/>
      <c r="E232" s="217"/>
      <c r="F232" s="218"/>
    </row>
    <row r="233" spans="1:6" s="207" customFormat="1" ht="11.4" x14ac:dyDescent="0.25">
      <c r="A233" s="215"/>
      <c r="B233" s="216"/>
      <c r="C233" s="217"/>
      <c r="D233" s="217"/>
      <c r="E233" s="217"/>
      <c r="F233" s="218"/>
    </row>
    <row r="234" spans="1:6" s="207" customFormat="1" ht="11.4" x14ac:dyDescent="0.25">
      <c r="A234" s="215"/>
      <c r="B234" s="216"/>
      <c r="C234" s="217"/>
      <c r="D234" s="217"/>
      <c r="E234" s="217"/>
      <c r="F234" s="218"/>
    </row>
    <row r="235" spans="1:6" s="207" customFormat="1" ht="11.4" x14ac:dyDescent="0.25">
      <c r="A235" s="215"/>
      <c r="B235" s="216"/>
      <c r="C235" s="217"/>
      <c r="D235" s="217"/>
      <c r="E235" s="217"/>
      <c r="F235" s="218"/>
    </row>
    <row r="236" spans="1:6" s="207" customFormat="1" ht="11.4" x14ac:dyDescent="0.25">
      <c r="A236" s="215"/>
      <c r="B236" s="216"/>
      <c r="C236" s="217"/>
      <c r="D236" s="217"/>
      <c r="E236" s="217"/>
      <c r="F236" s="218"/>
    </row>
    <row r="237" spans="1:6" s="207" customFormat="1" ht="11.4" x14ac:dyDescent="0.25">
      <c r="A237" s="215"/>
      <c r="B237" s="216"/>
      <c r="C237" s="217"/>
      <c r="D237" s="217"/>
      <c r="E237" s="217"/>
      <c r="F237" s="218"/>
    </row>
  </sheetData>
  <pageMargins left="0.74803149606299213" right="0" top="0.98425196850393704" bottom="0.55118110236220474" header="0.51181102362204722" footer="0.31496062992125984"/>
  <pageSetup paperSize="9" scale="88" firstPageNumber="38" orientation="portrait" cellComments="asDisplayed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2"/>
  <dimension ref="A1:I124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9.44140625" style="11" customWidth="1"/>
    <col min="2" max="2" width="55.88671875" style="1" customWidth="1"/>
    <col min="3" max="3" width="9.6640625" style="2" customWidth="1"/>
    <col min="4" max="4" width="10.44140625" style="2" customWidth="1"/>
    <col min="5" max="5" width="13" style="4" customWidth="1"/>
    <col min="6" max="6" width="19" style="3" customWidth="1"/>
    <col min="7" max="16384" width="9.109375" style="4"/>
  </cols>
  <sheetData>
    <row r="1" spans="1:9" x14ac:dyDescent="0.25">
      <c r="A1" s="173" t="s">
        <v>110</v>
      </c>
      <c r="B1" s="174"/>
      <c r="C1" s="175"/>
      <c r="D1" s="175"/>
      <c r="E1" s="176"/>
      <c r="F1" s="177" t="s">
        <v>44</v>
      </c>
    </row>
    <row r="2" spans="1:9" ht="13.8" thickBot="1" x14ac:dyDescent="0.3">
      <c r="A2" s="727" t="s">
        <v>607</v>
      </c>
      <c r="B2" s="728"/>
      <c r="C2" s="133"/>
      <c r="D2" s="133"/>
      <c r="E2" s="134"/>
      <c r="F2" s="178"/>
    </row>
    <row r="3" spans="1:9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9" x14ac:dyDescent="0.2">
      <c r="A4" s="95" t="s">
        <v>473</v>
      </c>
      <c r="B4" s="358" t="s">
        <v>393</v>
      </c>
      <c r="C4" s="14"/>
      <c r="D4" s="14"/>
      <c r="E4" s="629"/>
      <c r="F4" s="104"/>
    </row>
    <row r="5" spans="1:9" x14ac:dyDescent="0.2">
      <c r="A5" s="93"/>
      <c r="B5" s="6"/>
      <c r="C5" s="14"/>
      <c r="D5" s="14"/>
      <c r="E5" s="629"/>
      <c r="F5" s="104"/>
    </row>
    <row r="6" spans="1:9" x14ac:dyDescent="0.25">
      <c r="A6" s="95" t="s">
        <v>391</v>
      </c>
      <c r="B6" s="9" t="s">
        <v>16</v>
      </c>
      <c r="C6" s="14" t="s">
        <v>17</v>
      </c>
      <c r="D6" s="14">
        <v>3.4</v>
      </c>
      <c r="E6" s="629"/>
      <c r="F6" s="497"/>
      <c r="G6" s="10"/>
    </row>
    <row r="7" spans="1:9" x14ac:dyDescent="0.2">
      <c r="A7" s="93"/>
      <c r="B7" s="6"/>
      <c r="C7" s="14"/>
      <c r="D7" s="14"/>
      <c r="E7" s="629"/>
      <c r="F7" s="94"/>
      <c r="G7" s="10"/>
    </row>
    <row r="8" spans="1:9" ht="24" customHeight="1" x14ac:dyDescent="0.2">
      <c r="A8" s="365" t="s">
        <v>175</v>
      </c>
      <c r="B8" s="366" t="s">
        <v>179</v>
      </c>
      <c r="C8" s="107"/>
      <c r="D8" s="42"/>
      <c r="E8" s="629"/>
      <c r="F8" s="94"/>
    </row>
    <row r="9" spans="1:9" x14ac:dyDescent="0.25">
      <c r="A9" s="105"/>
      <c r="B9" s="106" t="s">
        <v>176</v>
      </c>
      <c r="C9" s="107" t="s">
        <v>17</v>
      </c>
      <c r="D9" s="42">
        <v>3.4</v>
      </c>
      <c r="E9" s="629"/>
      <c r="F9" s="497"/>
    </row>
    <row r="10" spans="1:9" x14ac:dyDescent="0.25">
      <c r="A10" s="105"/>
      <c r="B10" s="106"/>
      <c r="C10" s="107"/>
      <c r="D10" s="42"/>
      <c r="E10" s="630"/>
      <c r="F10" s="108"/>
    </row>
    <row r="11" spans="1:9" x14ac:dyDescent="0.25">
      <c r="A11" s="367" t="s">
        <v>392</v>
      </c>
      <c r="B11" s="368" t="s">
        <v>191</v>
      </c>
      <c r="C11" s="85"/>
      <c r="D11" s="85"/>
      <c r="E11" s="631"/>
      <c r="F11" s="110"/>
    </row>
    <row r="12" spans="1:9" x14ac:dyDescent="0.25">
      <c r="A12" s="120"/>
      <c r="B12" s="87"/>
      <c r="C12" s="85"/>
      <c r="D12" s="85"/>
      <c r="E12" s="631"/>
      <c r="F12" s="110"/>
      <c r="G12" s="3"/>
      <c r="I12" s="3"/>
    </row>
    <row r="13" spans="1:9" x14ac:dyDescent="0.25">
      <c r="A13" s="120"/>
      <c r="B13" s="87" t="s">
        <v>192</v>
      </c>
      <c r="C13" s="103" t="s">
        <v>201</v>
      </c>
      <c r="D13" s="85">
        <f>4*100</f>
        <v>400</v>
      </c>
      <c r="E13" s="631"/>
      <c r="F13" s="497"/>
    </row>
    <row r="14" spans="1:9" x14ac:dyDescent="0.25">
      <c r="A14" s="120"/>
      <c r="B14" s="87"/>
      <c r="C14" s="85"/>
      <c r="D14" s="85"/>
      <c r="E14" s="631"/>
      <c r="F14" s="110"/>
    </row>
    <row r="15" spans="1:9" x14ac:dyDescent="0.25">
      <c r="A15" s="120"/>
      <c r="B15" s="87" t="s">
        <v>193</v>
      </c>
      <c r="C15" s="85" t="s">
        <v>117</v>
      </c>
      <c r="D15" s="85">
        <v>5</v>
      </c>
      <c r="E15" s="631"/>
      <c r="F15" s="497"/>
    </row>
    <row r="16" spans="1:9" x14ac:dyDescent="0.25">
      <c r="A16" s="120"/>
      <c r="B16" s="87"/>
      <c r="C16" s="85"/>
      <c r="D16" s="85"/>
      <c r="E16" s="631"/>
      <c r="F16" s="110"/>
    </row>
    <row r="17" spans="1:6" x14ac:dyDescent="0.25">
      <c r="A17" s="120"/>
      <c r="B17" s="87" t="s">
        <v>194</v>
      </c>
      <c r="C17" s="85" t="s">
        <v>117</v>
      </c>
      <c r="D17" s="85">
        <v>10</v>
      </c>
      <c r="E17" s="631"/>
      <c r="F17" s="497"/>
    </row>
    <row r="18" spans="1:6" x14ac:dyDescent="0.25">
      <c r="A18" s="120"/>
      <c r="B18" s="87"/>
      <c r="C18" s="85"/>
      <c r="D18" s="85"/>
      <c r="E18" s="631"/>
      <c r="F18" s="110"/>
    </row>
    <row r="19" spans="1:6" x14ac:dyDescent="0.25">
      <c r="A19" s="120"/>
      <c r="B19" s="87" t="s">
        <v>195</v>
      </c>
      <c r="C19" s="85" t="s">
        <v>117</v>
      </c>
      <c r="D19" s="85">
        <v>15</v>
      </c>
      <c r="E19" s="631"/>
      <c r="F19" s="497"/>
    </row>
    <row r="20" spans="1:6" x14ac:dyDescent="0.25">
      <c r="A20" s="120"/>
      <c r="B20" s="87"/>
      <c r="C20" s="85"/>
      <c r="D20" s="85"/>
      <c r="E20" s="631"/>
      <c r="F20" s="110"/>
    </row>
    <row r="21" spans="1:6" ht="26.4" x14ac:dyDescent="0.25">
      <c r="A21" s="120"/>
      <c r="B21" s="148" t="s">
        <v>196</v>
      </c>
      <c r="C21" s="206" t="s">
        <v>185</v>
      </c>
      <c r="D21" s="350">
        <v>26</v>
      </c>
      <c r="E21" s="632"/>
      <c r="F21" s="115" t="s">
        <v>81</v>
      </c>
    </row>
    <row r="22" spans="1:6" x14ac:dyDescent="0.25">
      <c r="A22" s="120"/>
      <c r="B22" s="87"/>
      <c r="C22" s="85"/>
      <c r="D22" s="85"/>
      <c r="E22" s="631"/>
      <c r="F22" s="110"/>
    </row>
    <row r="23" spans="1:6" ht="12.75" customHeight="1" x14ac:dyDescent="0.25">
      <c r="A23" s="120"/>
      <c r="B23" s="87" t="s">
        <v>197</v>
      </c>
      <c r="C23" s="85"/>
      <c r="D23" s="85"/>
      <c r="E23" s="631"/>
      <c r="F23" s="110"/>
    </row>
    <row r="24" spans="1:6" x14ac:dyDescent="0.25">
      <c r="A24" s="120"/>
      <c r="B24" s="87"/>
      <c r="C24" s="85"/>
      <c r="D24" s="85"/>
      <c r="E24" s="631"/>
      <c r="F24" s="110"/>
    </row>
    <row r="25" spans="1:6" ht="12.75" customHeight="1" x14ac:dyDescent="0.25">
      <c r="A25" s="120"/>
      <c r="B25" s="87" t="s">
        <v>198</v>
      </c>
      <c r="C25" s="85" t="s">
        <v>117</v>
      </c>
      <c r="D25" s="85">
        <v>30</v>
      </c>
      <c r="E25" s="631"/>
      <c r="F25" s="497"/>
    </row>
    <row r="26" spans="1:6" ht="12.75" customHeight="1" x14ac:dyDescent="0.25">
      <c r="A26" s="120"/>
      <c r="B26" s="87"/>
      <c r="C26" s="85"/>
      <c r="D26" s="85"/>
      <c r="E26" s="631"/>
      <c r="F26" s="110"/>
    </row>
    <row r="27" spans="1:6" x14ac:dyDescent="0.25">
      <c r="A27" s="120"/>
      <c r="B27" s="102" t="s">
        <v>199</v>
      </c>
      <c r="C27" s="85" t="s">
        <v>117</v>
      </c>
      <c r="D27" s="85">
        <v>40</v>
      </c>
      <c r="E27" s="631"/>
      <c r="F27" s="497"/>
    </row>
    <row r="28" spans="1:6" x14ac:dyDescent="0.25">
      <c r="A28" s="120"/>
      <c r="B28" s="87"/>
      <c r="C28" s="85"/>
      <c r="D28" s="85"/>
      <c r="E28" s="631"/>
      <c r="F28" s="110"/>
    </row>
    <row r="29" spans="1:6" x14ac:dyDescent="0.2">
      <c r="A29" s="120"/>
      <c r="B29" s="102" t="s">
        <v>200</v>
      </c>
      <c r="C29" s="85" t="s">
        <v>117</v>
      </c>
      <c r="D29" s="85"/>
      <c r="E29" s="631"/>
      <c r="F29" s="115" t="s">
        <v>81</v>
      </c>
    </row>
    <row r="30" spans="1:6" x14ac:dyDescent="0.25">
      <c r="A30" s="120"/>
      <c r="B30" s="87"/>
      <c r="C30" s="85"/>
      <c r="D30" s="85"/>
      <c r="E30" s="631"/>
      <c r="F30" s="110"/>
    </row>
    <row r="31" spans="1:6" x14ac:dyDescent="0.25">
      <c r="A31" s="369" t="s">
        <v>182</v>
      </c>
      <c r="B31" s="368" t="s">
        <v>183</v>
      </c>
      <c r="C31" s="103" t="s">
        <v>184</v>
      </c>
      <c r="D31" s="103">
        <v>2</v>
      </c>
      <c r="E31" s="631"/>
      <c r="F31" s="497"/>
    </row>
    <row r="32" spans="1:6" x14ac:dyDescent="0.2">
      <c r="A32" s="369"/>
      <c r="B32" s="368"/>
      <c r="C32" s="103"/>
      <c r="D32" s="103"/>
      <c r="E32" s="631"/>
      <c r="F32" s="94"/>
    </row>
    <row r="33" spans="1:7" ht="26.4" x14ac:dyDescent="0.2">
      <c r="A33" s="389">
        <v>15.05</v>
      </c>
      <c r="B33" s="383" t="s">
        <v>486</v>
      </c>
      <c r="C33" s="43"/>
      <c r="D33" s="103"/>
      <c r="E33" s="631"/>
      <c r="F33" s="94"/>
    </row>
    <row r="34" spans="1:7" x14ac:dyDescent="0.2">
      <c r="A34" s="192"/>
      <c r="B34" s="382"/>
      <c r="C34" s="43"/>
      <c r="D34" s="103"/>
      <c r="E34" s="631"/>
      <c r="F34" s="94"/>
    </row>
    <row r="35" spans="1:7" x14ac:dyDescent="0.25">
      <c r="A35" s="192"/>
      <c r="B35" s="382" t="s">
        <v>177</v>
      </c>
      <c r="C35" s="85" t="s">
        <v>18</v>
      </c>
      <c r="D35" s="103">
        <v>1500</v>
      </c>
      <c r="E35" s="631"/>
      <c r="F35" s="497"/>
    </row>
    <row r="36" spans="1:7" x14ac:dyDescent="0.25">
      <c r="A36" s="120"/>
      <c r="B36" s="87"/>
      <c r="C36" s="85"/>
      <c r="D36" s="85"/>
      <c r="E36" s="631"/>
      <c r="F36" s="110"/>
    </row>
    <row r="37" spans="1:7" x14ac:dyDescent="0.25">
      <c r="A37" s="95" t="s">
        <v>150</v>
      </c>
      <c r="B37" s="9" t="s">
        <v>151</v>
      </c>
      <c r="C37" s="14" t="s">
        <v>152</v>
      </c>
      <c r="D37" s="14">
        <v>200</v>
      </c>
      <c r="E37" s="629"/>
      <c r="F37" s="497"/>
    </row>
    <row r="38" spans="1:7" x14ac:dyDescent="0.25">
      <c r="A38" s="120"/>
      <c r="B38" s="87"/>
      <c r="C38" s="85"/>
      <c r="D38" s="85"/>
      <c r="E38" s="631"/>
      <c r="F38" s="110"/>
    </row>
    <row r="39" spans="1:7" x14ac:dyDescent="0.2">
      <c r="A39" s="95" t="s">
        <v>147</v>
      </c>
      <c r="B39" s="9" t="s">
        <v>148</v>
      </c>
      <c r="C39" s="14"/>
      <c r="D39" s="14"/>
      <c r="E39" s="629"/>
      <c r="F39" s="104"/>
    </row>
    <row r="40" spans="1:7" x14ac:dyDescent="0.2">
      <c r="A40" s="93"/>
      <c r="B40" s="6"/>
      <c r="C40" s="14"/>
      <c r="D40" s="14"/>
      <c r="E40" s="629"/>
      <c r="F40" s="104"/>
    </row>
    <row r="41" spans="1:7" x14ac:dyDescent="0.25">
      <c r="A41" s="113"/>
      <c r="B41" s="111" t="s">
        <v>177</v>
      </c>
      <c r="C41" s="14" t="s">
        <v>149</v>
      </c>
      <c r="D41" s="107">
        <v>1.5</v>
      </c>
      <c r="E41" s="629"/>
      <c r="F41" s="497"/>
    </row>
    <row r="42" spans="1:7" x14ac:dyDescent="0.2">
      <c r="A42" s="113"/>
      <c r="B42" s="109"/>
      <c r="C42" s="112"/>
      <c r="D42" s="107"/>
      <c r="E42" s="629"/>
      <c r="F42" s="114"/>
      <c r="G42" s="433"/>
    </row>
    <row r="43" spans="1:7" x14ac:dyDescent="0.25">
      <c r="A43" s="113"/>
      <c r="B43" s="100" t="s">
        <v>178</v>
      </c>
      <c r="C43" s="14" t="s">
        <v>149</v>
      </c>
      <c r="D43" s="107">
        <v>1.5</v>
      </c>
      <c r="E43" s="629"/>
      <c r="F43" s="497"/>
      <c r="G43" s="433"/>
    </row>
    <row r="44" spans="1:7" x14ac:dyDescent="0.2">
      <c r="A44" s="113"/>
      <c r="B44" s="100"/>
      <c r="C44" s="14"/>
      <c r="D44" s="107"/>
      <c r="E44" s="629"/>
      <c r="F44" s="286"/>
      <c r="G44" s="433"/>
    </row>
    <row r="45" spans="1:7" x14ac:dyDescent="0.25">
      <c r="A45" s="389">
        <v>15.12</v>
      </c>
      <c r="B45" s="383" t="s">
        <v>487</v>
      </c>
      <c r="C45" s="85"/>
      <c r="D45" s="85"/>
      <c r="E45" s="631"/>
      <c r="F45" s="110"/>
    </row>
    <row r="46" spans="1:7" x14ac:dyDescent="0.25">
      <c r="A46" s="120"/>
      <c r="B46" s="87"/>
      <c r="C46" s="85"/>
      <c r="D46" s="85"/>
      <c r="E46" s="631"/>
      <c r="F46" s="110"/>
    </row>
    <row r="47" spans="1:7" ht="26.4" x14ac:dyDescent="0.25">
      <c r="A47" s="120"/>
      <c r="B47" s="382" t="s">
        <v>488</v>
      </c>
      <c r="C47" s="350" t="s">
        <v>307</v>
      </c>
      <c r="D47" s="350">
        <v>9</v>
      </c>
      <c r="E47" s="632"/>
      <c r="F47" s="497"/>
    </row>
    <row r="48" spans="1:7" x14ac:dyDescent="0.25">
      <c r="A48" s="120"/>
      <c r="B48" s="87"/>
      <c r="C48" s="350"/>
      <c r="D48" s="350"/>
      <c r="E48" s="632"/>
      <c r="F48" s="434"/>
    </row>
    <row r="49" spans="1:6" ht="26.4" x14ac:dyDescent="0.25">
      <c r="A49" s="120"/>
      <c r="B49" s="435" t="s">
        <v>489</v>
      </c>
      <c r="C49" s="350" t="s">
        <v>307</v>
      </c>
      <c r="D49" s="350">
        <v>9</v>
      </c>
      <c r="E49" s="632"/>
      <c r="F49" s="497"/>
    </row>
    <row r="50" spans="1:6" x14ac:dyDescent="0.25">
      <c r="A50" s="734"/>
      <c r="B50" s="733"/>
      <c r="C50" s="350"/>
      <c r="D50" s="350"/>
      <c r="E50" s="632"/>
      <c r="F50" s="286"/>
    </row>
    <row r="51" spans="1:6" x14ac:dyDescent="0.25">
      <c r="A51" s="120"/>
      <c r="B51" s="6"/>
      <c r="C51" s="454"/>
      <c r="D51" s="454"/>
      <c r="E51" s="470"/>
      <c r="F51" s="104"/>
    </row>
    <row r="52" spans="1:6" x14ac:dyDescent="0.25">
      <c r="A52" s="120"/>
      <c r="B52" s="6"/>
      <c r="C52" s="454"/>
      <c r="D52" s="454"/>
      <c r="E52" s="470"/>
      <c r="F52" s="104"/>
    </row>
    <row r="53" spans="1:6" x14ac:dyDescent="0.25">
      <c r="A53" s="120"/>
      <c r="B53" s="6"/>
      <c r="C53" s="454"/>
      <c r="D53" s="454"/>
      <c r="E53" s="470"/>
      <c r="F53" s="104"/>
    </row>
    <row r="54" spans="1:6" x14ac:dyDescent="0.25">
      <c r="A54" s="120"/>
      <c r="B54" s="435"/>
      <c r="C54" s="350"/>
      <c r="D54" s="350"/>
      <c r="E54" s="632"/>
      <c r="F54" s="286"/>
    </row>
    <row r="55" spans="1:6" x14ac:dyDescent="0.25">
      <c r="A55" s="96"/>
      <c r="B55" s="6"/>
      <c r="C55" s="454"/>
      <c r="D55" s="454"/>
      <c r="E55" s="470"/>
      <c r="F55" s="104"/>
    </row>
    <row r="56" spans="1:6" x14ac:dyDescent="0.25">
      <c r="A56" s="96"/>
      <c r="B56" s="6"/>
      <c r="C56" s="454"/>
      <c r="D56" s="454"/>
      <c r="E56" s="470"/>
      <c r="F56" s="104"/>
    </row>
    <row r="57" spans="1:6" x14ac:dyDescent="0.25">
      <c r="A57" s="96"/>
      <c r="B57" s="6"/>
      <c r="C57" s="454"/>
      <c r="D57" s="454"/>
      <c r="E57" s="470"/>
      <c r="F57" s="104"/>
    </row>
    <row r="58" spans="1:6" x14ac:dyDescent="0.25">
      <c r="A58" s="96"/>
      <c r="B58" s="6"/>
      <c r="C58" s="454"/>
      <c r="D58" s="454"/>
      <c r="E58" s="470"/>
      <c r="F58" s="104"/>
    </row>
    <row r="59" spans="1:6" x14ac:dyDescent="0.25">
      <c r="A59" s="96"/>
      <c r="B59" s="6"/>
      <c r="C59" s="454"/>
      <c r="D59" s="454"/>
      <c r="E59" s="470"/>
      <c r="F59" s="104"/>
    </row>
    <row r="60" spans="1:6" x14ac:dyDescent="0.25">
      <c r="A60" s="96"/>
      <c r="B60" s="6"/>
      <c r="C60" s="454"/>
      <c r="D60" s="454"/>
      <c r="E60" s="470"/>
      <c r="F60" s="104"/>
    </row>
    <row r="61" spans="1:6" ht="24" customHeight="1" thickBot="1" x14ac:dyDescent="0.3">
      <c r="A61" s="97"/>
      <c r="B61" s="816" t="s">
        <v>52</v>
      </c>
      <c r="C61" s="816"/>
      <c r="D61" s="816"/>
      <c r="E61" s="817"/>
      <c r="F61" s="370"/>
    </row>
    <row r="63" spans="1:6" x14ac:dyDescent="0.25">
      <c r="A63" s="140"/>
    </row>
    <row r="64" spans="1:6" x14ac:dyDescent="0.25">
      <c r="A64" s="140"/>
    </row>
    <row r="65" spans="1:6" x14ac:dyDescent="0.25">
      <c r="A65" s="140"/>
    </row>
    <row r="66" spans="1:6" x14ac:dyDescent="0.25">
      <c r="A66" s="140"/>
    </row>
    <row r="67" spans="1:6" x14ac:dyDescent="0.25">
      <c r="A67" s="140"/>
      <c r="F67" s="150"/>
    </row>
    <row r="68" spans="1:6" x14ac:dyDescent="0.25">
      <c r="A68" s="140"/>
    </row>
    <row r="69" spans="1:6" x14ac:dyDescent="0.2">
      <c r="A69" s="140"/>
      <c r="F69" s="141"/>
    </row>
    <row r="70" spans="1:6" x14ac:dyDescent="0.2">
      <c r="A70" s="138"/>
      <c r="B70" s="139"/>
      <c r="C70" s="40"/>
      <c r="D70" s="40"/>
      <c r="E70" s="142"/>
      <c r="F70" s="151"/>
    </row>
    <row r="71" spans="1:6" x14ac:dyDescent="0.25">
      <c r="A71" s="140"/>
    </row>
    <row r="72" spans="1:6" x14ac:dyDescent="0.25">
      <c r="A72" s="140"/>
    </row>
    <row r="73" spans="1:6" x14ac:dyDescent="0.25">
      <c r="A73" s="140"/>
    </row>
    <row r="74" spans="1:6" x14ac:dyDescent="0.25">
      <c r="A74" s="140"/>
    </row>
    <row r="75" spans="1:6" x14ac:dyDescent="0.25">
      <c r="A75" s="140"/>
    </row>
    <row r="76" spans="1:6" x14ac:dyDescent="0.25">
      <c r="A76" s="109"/>
      <c r="B76" s="109"/>
      <c r="C76" s="109"/>
      <c r="D76" s="107"/>
      <c r="E76" s="109"/>
      <c r="F76" s="109"/>
    </row>
    <row r="77" spans="1:6" x14ac:dyDescent="0.2">
      <c r="A77" s="109"/>
      <c r="B77" s="101"/>
      <c r="C77" s="40"/>
      <c r="D77" s="119"/>
      <c r="E77" s="142"/>
      <c r="F77" s="152"/>
    </row>
    <row r="78" spans="1:6" x14ac:dyDescent="0.25">
      <c r="A78" s="109"/>
      <c r="B78" s="100"/>
      <c r="C78" s="109"/>
      <c r="D78" s="109"/>
      <c r="E78" s="109"/>
      <c r="F78" s="109"/>
    </row>
    <row r="79" spans="1:6" x14ac:dyDescent="0.25">
      <c r="A79" s="140"/>
    </row>
    <row r="80" spans="1:6" x14ac:dyDescent="0.25">
      <c r="A80" s="140"/>
    </row>
    <row r="81" spans="1:6" x14ac:dyDescent="0.2">
      <c r="A81" s="140"/>
      <c r="E81" s="142"/>
      <c r="F81" s="137"/>
    </row>
    <row r="82" spans="1:6" x14ac:dyDescent="0.2">
      <c r="A82" s="140"/>
      <c r="E82" s="142"/>
      <c r="F82" s="142"/>
    </row>
    <row r="83" spans="1:6" x14ac:dyDescent="0.2">
      <c r="A83" s="140"/>
      <c r="E83" s="142"/>
      <c r="F83" s="137"/>
    </row>
    <row r="84" spans="1:6" x14ac:dyDescent="0.25">
      <c r="A84" s="140"/>
    </row>
    <row r="85" spans="1:6" x14ac:dyDescent="0.2">
      <c r="A85" s="140"/>
      <c r="C85" s="40"/>
      <c r="D85" s="40"/>
      <c r="E85" s="142"/>
      <c r="F85" s="151"/>
    </row>
    <row r="86" spans="1:6" x14ac:dyDescent="0.2">
      <c r="A86" s="138"/>
      <c r="B86" s="139"/>
      <c r="C86" s="40"/>
      <c r="D86" s="40"/>
      <c r="E86" s="142"/>
      <c r="F86" s="151"/>
    </row>
    <row r="87" spans="1:6" x14ac:dyDescent="0.2">
      <c r="A87" s="138"/>
      <c r="B87" s="139"/>
      <c r="C87" s="40"/>
      <c r="D87" s="40"/>
      <c r="E87" s="153"/>
      <c r="F87" s="151"/>
    </row>
    <row r="88" spans="1:6" x14ac:dyDescent="0.2">
      <c r="A88" s="138"/>
      <c r="B88" s="139"/>
      <c r="C88" s="40"/>
      <c r="D88" s="40"/>
      <c r="E88" s="153"/>
      <c r="F88" s="151"/>
    </row>
    <row r="89" spans="1:6" x14ac:dyDescent="0.2">
      <c r="A89" s="138"/>
      <c r="B89" s="139"/>
      <c r="C89" s="40"/>
      <c r="D89" s="40"/>
      <c r="E89" s="153"/>
      <c r="F89" s="151"/>
    </row>
    <row r="90" spans="1:6" x14ac:dyDescent="0.25">
      <c r="A90" s="140"/>
    </row>
    <row r="91" spans="1:6" x14ac:dyDescent="0.25">
      <c r="A91" s="140"/>
    </row>
    <row r="92" spans="1:6" x14ac:dyDescent="0.25">
      <c r="A92" s="140"/>
    </row>
    <row r="93" spans="1:6" x14ac:dyDescent="0.25">
      <c r="A93" s="140"/>
    </row>
    <row r="94" spans="1:6" x14ac:dyDescent="0.25">
      <c r="A94" s="140"/>
    </row>
    <row r="95" spans="1:6" x14ac:dyDescent="0.25">
      <c r="A95" s="140"/>
    </row>
    <row r="96" spans="1:6" x14ac:dyDescent="0.25">
      <c r="A96" s="140"/>
    </row>
    <row r="97" spans="1:1" x14ac:dyDescent="0.25">
      <c r="A97" s="140"/>
    </row>
    <row r="98" spans="1:1" x14ac:dyDescent="0.25">
      <c r="A98" s="140"/>
    </row>
    <row r="99" spans="1:1" x14ac:dyDescent="0.25">
      <c r="A99" s="140"/>
    </row>
    <row r="100" spans="1:1" x14ac:dyDescent="0.25">
      <c r="A100" s="140"/>
    </row>
    <row r="101" spans="1:1" x14ac:dyDescent="0.25">
      <c r="A101" s="140"/>
    </row>
    <row r="102" spans="1:1" x14ac:dyDescent="0.25">
      <c r="A102" s="140"/>
    </row>
    <row r="103" spans="1:1" x14ac:dyDescent="0.25">
      <c r="A103" s="140"/>
    </row>
    <row r="104" spans="1:1" x14ac:dyDescent="0.25">
      <c r="A104" s="140"/>
    </row>
    <row r="105" spans="1:1" x14ac:dyDescent="0.25">
      <c r="A105" s="140"/>
    </row>
    <row r="106" spans="1:1" x14ac:dyDescent="0.25">
      <c r="A106" s="140"/>
    </row>
    <row r="107" spans="1:1" x14ac:dyDescent="0.25">
      <c r="A107" s="140"/>
    </row>
    <row r="108" spans="1:1" x14ac:dyDescent="0.25">
      <c r="A108" s="140"/>
    </row>
    <row r="109" spans="1:1" x14ac:dyDescent="0.25">
      <c r="A109" s="140"/>
    </row>
    <row r="110" spans="1:1" x14ac:dyDescent="0.25">
      <c r="A110" s="140"/>
    </row>
    <row r="111" spans="1:1" x14ac:dyDescent="0.25">
      <c r="A111" s="140"/>
    </row>
    <row r="112" spans="1:1" x14ac:dyDescent="0.25">
      <c r="A112" s="140"/>
    </row>
    <row r="113" spans="1:1" x14ac:dyDescent="0.25">
      <c r="A113" s="140"/>
    </row>
    <row r="114" spans="1:1" x14ac:dyDescent="0.25">
      <c r="A114" s="140"/>
    </row>
    <row r="115" spans="1:1" x14ac:dyDescent="0.25">
      <c r="A115" s="140"/>
    </row>
    <row r="116" spans="1:1" x14ac:dyDescent="0.25">
      <c r="A116" s="140"/>
    </row>
    <row r="117" spans="1:1" x14ac:dyDescent="0.25">
      <c r="A117" s="140"/>
    </row>
    <row r="118" spans="1:1" x14ac:dyDescent="0.25">
      <c r="A118" s="140"/>
    </row>
    <row r="119" spans="1:1" x14ac:dyDescent="0.25">
      <c r="A119" s="140"/>
    </row>
    <row r="120" spans="1:1" x14ac:dyDescent="0.25">
      <c r="A120" s="140"/>
    </row>
    <row r="121" spans="1:1" x14ac:dyDescent="0.25">
      <c r="A121" s="140"/>
    </row>
    <row r="122" spans="1:1" x14ac:dyDescent="0.25">
      <c r="A122" s="140"/>
    </row>
    <row r="123" spans="1:1" x14ac:dyDescent="0.25">
      <c r="A123" s="140"/>
    </row>
    <row r="124" spans="1:1" x14ac:dyDescent="0.25">
      <c r="A124" s="140"/>
    </row>
  </sheetData>
  <protectedRanges>
    <protectedRange password="CC03" sqref="E6:E9" name="Range1_20_2_1_1"/>
  </protectedRanges>
  <mergeCells count="1">
    <mergeCell ref="B61:E61"/>
  </mergeCells>
  <phoneticPr fontId="0" type="noConversion"/>
  <pageMargins left="0.7" right="0.7" top="0.75" bottom="0.75" header="0.3" footer="0.3"/>
  <pageSetup paperSize="9" scale="74" firstPageNumber="38" orientation="portrait" cellComments="asDisplayed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4"/>
  <dimension ref="A1:F51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41" style="1" customWidth="1"/>
    <col min="3" max="4" width="9.6640625" style="2" customWidth="1"/>
    <col min="5" max="5" width="10.33203125" style="4" customWidth="1"/>
    <col min="6" max="6" width="14.5546875" style="3" customWidth="1"/>
    <col min="7" max="16384" width="9.109375" style="4"/>
  </cols>
  <sheetData>
    <row r="1" spans="1:6" x14ac:dyDescent="0.25">
      <c r="A1" s="173" t="s">
        <v>110</v>
      </c>
      <c r="B1" s="174"/>
      <c r="C1" s="175"/>
      <c r="D1" s="175"/>
      <c r="E1" s="176"/>
      <c r="F1" s="177" t="s">
        <v>45</v>
      </c>
    </row>
    <row r="2" spans="1:6" ht="13.8" thickBot="1" x14ac:dyDescent="0.3">
      <c r="A2" s="727" t="s">
        <v>607</v>
      </c>
      <c r="B2" s="728"/>
      <c r="C2" s="133"/>
      <c r="D2" s="133"/>
      <c r="E2" s="134"/>
      <c r="F2" s="178"/>
    </row>
    <row r="3" spans="1:6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6" x14ac:dyDescent="0.25">
      <c r="A4" s="93"/>
      <c r="B4" s="6"/>
      <c r="C4" s="7"/>
      <c r="D4" s="7"/>
      <c r="E4" s="8"/>
      <c r="F4" s="121"/>
    </row>
    <row r="5" spans="1:6" x14ac:dyDescent="0.25">
      <c r="A5" s="95" t="s">
        <v>477</v>
      </c>
      <c r="B5" s="358" t="s">
        <v>394</v>
      </c>
      <c r="C5" s="7"/>
      <c r="D5" s="7"/>
      <c r="E5" s="8"/>
      <c r="F5" s="121"/>
    </row>
    <row r="6" spans="1:6" x14ac:dyDescent="0.25">
      <c r="A6" s="93"/>
      <c r="B6" s="6"/>
      <c r="C6" s="7"/>
      <c r="D6" s="7"/>
      <c r="E6" s="8"/>
      <c r="F6" s="121"/>
    </row>
    <row r="7" spans="1:6" x14ac:dyDescent="0.2">
      <c r="A7" s="95" t="s">
        <v>478</v>
      </c>
      <c r="B7" s="9" t="s">
        <v>202</v>
      </c>
      <c r="C7" s="7"/>
      <c r="D7" s="7"/>
      <c r="E7" s="21"/>
      <c r="F7" s="94"/>
    </row>
    <row r="8" spans="1:6" x14ac:dyDescent="0.25">
      <c r="A8" s="93"/>
      <c r="B8" s="6"/>
      <c r="C8" s="7"/>
      <c r="D8" s="7"/>
      <c r="E8" s="21"/>
      <c r="F8" s="122"/>
    </row>
    <row r="9" spans="1:6" ht="12.75" customHeight="1" x14ac:dyDescent="0.25">
      <c r="A9" s="93"/>
      <c r="B9" s="6" t="s">
        <v>203</v>
      </c>
      <c r="C9" s="7" t="s">
        <v>19</v>
      </c>
      <c r="D9" s="7">
        <v>2</v>
      </c>
      <c r="E9" s="21"/>
      <c r="F9" s="497"/>
    </row>
    <row r="10" spans="1:6" x14ac:dyDescent="0.25">
      <c r="A10" s="93"/>
      <c r="B10" s="6"/>
      <c r="C10" s="7"/>
      <c r="D10" s="7"/>
      <c r="E10" s="21"/>
      <c r="F10" s="122"/>
    </row>
    <row r="11" spans="1:6" ht="12.75" customHeight="1" x14ac:dyDescent="0.25">
      <c r="A11" s="93"/>
      <c r="B11" s="6" t="s">
        <v>204</v>
      </c>
      <c r="C11" s="7" t="s">
        <v>19</v>
      </c>
      <c r="D11" s="7">
        <v>2</v>
      </c>
      <c r="E11" s="20"/>
      <c r="F11" s="497"/>
    </row>
    <row r="12" spans="1:6" ht="12.75" customHeight="1" x14ac:dyDescent="0.2">
      <c r="A12" s="93"/>
      <c r="B12" s="13"/>
      <c r="C12" s="7"/>
      <c r="D12" s="7"/>
      <c r="E12" s="20"/>
      <c r="F12" s="94"/>
    </row>
    <row r="13" spans="1:6" ht="12.75" customHeight="1" x14ac:dyDescent="0.2">
      <c r="A13" s="389">
        <v>17.02</v>
      </c>
      <c r="B13" s="383" t="s">
        <v>482</v>
      </c>
      <c r="C13" s="7"/>
      <c r="D13" s="7"/>
      <c r="E13" s="20"/>
      <c r="F13" s="94"/>
    </row>
    <row r="14" spans="1:6" ht="12.75" customHeight="1" x14ac:dyDescent="0.2">
      <c r="A14" s="192"/>
      <c r="B14" s="382"/>
      <c r="C14" s="7"/>
      <c r="D14" s="7"/>
      <c r="E14" s="20"/>
      <c r="F14" s="94"/>
    </row>
    <row r="15" spans="1:6" ht="12.75" customHeight="1" x14ac:dyDescent="0.25">
      <c r="A15" s="192"/>
      <c r="B15" s="382" t="s">
        <v>483</v>
      </c>
      <c r="C15" s="85" t="s">
        <v>485</v>
      </c>
      <c r="D15" s="7">
        <v>5</v>
      </c>
      <c r="E15" s="20"/>
      <c r="F15" s="497"/>
    </row>
    <row r="16" spans="1:6" ht="12.75" customHeight="1" x14ac:dyDescent="0.2">
      <c r="A16" s="192"/>
      <c r="B16" s="382"/>
      <c r="C16" s="7"/>
      <c r="D16" s="7"/>
      <c r="E16" s="20"/>
      <c r="F16" s="94"/>
    </row>
    <row r="17" spans="1:6" ht="12.75" customHeight="1" x14ac:dyDescent="0.25">
      <c r="A17" s="192"/>
      <c r="B17" s="382" t="s">
        <v>484</v>
      </c>
      <c r="C17" s="85" t="s">
        <v>485</v>
      </c>
      <c r="D17" s="7">
        <v>5</v>
      </c>
      <c r="E17" s="20"/>
      <c r="F17" s="497"/>
    </row>
    <row r="18" spans="1:6" ht="12.75" customHeight="1" x14ac:dyDescent="0.2">
      <c r="A18" s="192"/>
      <c r="B18" s="382"/>
      <c r="C18" s="85"/>
      <c r="D18" s="7"/>
      <c r="E18" s="20"/>
      <c r="F18" s="94"/>
    </row>
    <row r="19" spans="1:6" ht="12.75" customHeight="1" x14ac:dyDescent="0.2">
      <c r="A19" s="192"/>
      <c r="B19" s="382"/>
      <c r="C19" s="85"/>
      <c r="D19" s="7"/>
      <c r="E19" s="20"/>
      <c r="F19" s="94"/>
    </row>
    <row r="20" spans="1:6" ht="12.75" customHeight="1" x14ac:dyDescent="0.2">
      <c r="A20" s="192"/>
      <c r="B20" s="382"/>
      <c r="C20" s="85"/>
      <c r="D20" s="7"/>
      <c r="E20" s="20"/>
      <c r="F20" s="94"/>
    </row>
    <row r="21" spans="1:6" ht="12.75" customHeight="1" x14ac:dyDescent="0.2">
      <c r="A21" s="192"/>
      <c r="B21" s="382"/>
      <c r="C21" s="85"/>
      <c r="D21" s="7"/>
      <c r="E21" s="20"/>
      <c r="F21" s="94"/>
    </row>
    <row r="22" spans="1:6" ht="12.75" customHeight="1" x14ac:dyDescent="0.2">
      <c r="A22" s="192"/>
      <c r="B22" s="382"/>
      <c r="C22" s="85"/>
      <c r="D22" s="7"/>
      <c r="E22" s="20"/>
      <c r="F22" s="94"/>
    </row>
    <row r="23" spans="1:6" ht="12.75" customHeight="1" x14ac:dyDescent="0.2">
      <c r="A23" s="192"/>
      <c r="B23" s="382"/>
      <c r="C23" s="85"/>
      <c r="D23" s="7"/>
      <c r="E23" s="20"/>
      <c r="F23" s="94"/>
    </row>
    <row r="24" spans="1:6" ht="12.75" customHeight="1" x14ac:dyDescent="0.2">
      <c r="A24" s="192"/>
      <c r="B24" s="382"/>
      <c r="C24" s="85"/>
      <c r="D24" s="7"/>
      <c r="E24" s="20"/>
      <c r="F24" s="94"/>
    </row>
    <row r="25" spans="1:6" ht="12.75" customHeight="1" x14ac:dyDescent="0.2">
      <c r="A25" s="192"/>
      <c r="B25" s="382"/>
      <c r="C25" s="85"/>
      <c r="D25" s="7"/>
      <c r="E25" s="20"/>
      <c r="F25" s="94"/>
    </row>
    <row r="26" spans="1:6" ht="12.75" customHeight="1" x14ac:dyDescent="0.2">
      <c r="A26" s="192"/>
      <c r="B26" s="382"/>
      <c r="C26" s="85"/>
      <c r="D26" s="7"/>
      <c r="E26" s="20"/>
      <c r="F26" s="94"/>
    </row>
    <row r="27" spans="1:6" ht="12.75" customHeight="1" x14ac:dyDescent="0.2">
      <c r="A27" s="192"/>
      <c r="B27" s="382"/>
      <c r="C27" s="85"/>
      <c r="D27" s="7"/>
      <c r="E27" s="20"/>
      <c r="F27" s="94"/>
    </row>
    <row r="28" spans="1:6" ht="12.75" customHeight="1" x14ac:dyDescent="0.2">
      <c r="A28" s="192"/>
      <c r="B28" s="382"/>
      <c r="C28" s="85"/>
      <c r="D28" s="7"/>
      <c r="E28" s="20"/>
      <c r="F28" s="94"/>
    </row>
    <row r="29" spans="1:6" ht="12.75" customHeight="1" x14ac:dyDescent="0.2">
      <c r="A29" s="192"/>
      <c r="B29" s="382"/>
      <c r="C29" s="85"/>
      <c r="D29" s="7"/>
      <c r="E29" s="20"/>
      <c r="F29" s="94"/>
    </row>
    <row r="30" spans="1:6" ht="12.75" customHeight="1" x14ac:dyDescent="0.2">
      <c r="A30" s="192"/>
      <c r="B30" s="382"/>
      <c r="C30" s="85"/>
      <c r="D30" s="7"/>
      <c r="E30" s="20"/>
      <c r="F30" s="94"/>
    </row>
    <row r="31" spans="1:6" ht="12.75" customHeight="1" x14ac:dyDescent="0.2">
      <c r="A31" s="192"/>
      <c r="B31" s="382"/>
      <c r="C31" s="85"/>
      <c r="D31" s="7"/>
      <c r="E31" s="20"/>
      <c r="F31" s="94"/>
    </row>
    <row r="32" spans="1:6" ht="12.75" customHeight="1" x14ac:dyDescent="0.2">
      <c r="A32" s="192"/>
      <c r="B32" s="382"/>
      <c r="C32" s="85"/>
      <c r="D32" s="7"/>
      <c r="E32" s="20"/>
      <c r="F32" s="94"/>
    </row>
    <row r="33" spans="1:6" ht="12.75" customHeight="1" x14ac:dyDescent="0.2">
      <c r="A33" s="192"/>
      <c r="B33" s="382"/>
      <c r="C33" s="85"/>
      <c r="D33" s="7"/>
      <c r="E33" s="20"/>
      <c r="F33" s="94"/>
    </row>
    <row r="34" spans="1:6" ht="12.75" customHeight="1" x14ac:dyDescent="0.2">
      <c r="A34" s="192"/>
      <c r="B34" s="382"/>
      <c r="C34" s="85"/>
      <c r="D34" s="7"/>
      <c r="E34" s="20"/>
      <c r="F34" s="94"/>
    </row>
    <row r="35" spans="1:6" ht="12.75" customHeight="1" x14ac:dyDescent="0.2">
      <c r="A35" s="192"/>
      <c r="B35" s="382"/>
      <c r="C35" s="85"/>
      <c r="D35" s="7"/>
      <c r="E35" s="20"/>
      <c r="F35" s="94"/>
    </row>
    <row r="36" spans="1:6" ht="12.75" customHeight="1" x14ac:dyDescent="0.2">
      <c r="A36" s="192"/>
      <c r="B36" s="382"/>
      <c r="C36" s="85"/>
      <c r="D36" s="7"/>
      <c r="E36" s="20"/>
      <c r="F36" s="94"/>
    </row>
    <row r="37" spans="1:6" ht="12.75" customHeight="1" x14ac:dyDescent="0.2">
      <c r="A37" s="192"/>
      <c r="B37" s="382"/>
      <c r="C37" s="85"/>
      <c r="D37" s="7"/>
      <c r="E37" s="20"/>
      <c r="F37" s="94"/>
    </row>
    <row r="38" spans="1:6" ht="12.75" customHeight="1" x14ac:dyDescent="0.2">
      <c r="A38" s="192"/>
      <c r="B38" s="382"/>
      <c r="C38" s="85"/>
      <c r="D38" s="7"/>
      <c r="E38" s="20"/>
      <c r="F38" s="94"/>
    </row>
    <row r="39" spans="1:6" ht="12.75" customHeight="1" x14ac:dyDescent="0.2">
      <c r="A39" s="192"/>
      <c r="B39" s="382"/>
      <c r="C39" s="85"/>
      <c r="D39" s="7"/>
      <c r="E39" s="20"/>
      <c r="F39" s="94"/>
    </row>
    <row r="40" spans="1:6" ht="12.75" customHeight="1" x14ac:dyDescent="0.2">
      <c r="A40" s="192"/>
      <c r="B40" s="382"/>
      <c r="C40" s="85"/>
      <c r="D40" s="7"/>
      <c r="E40" s="20"/>
      <c r="F40" s="94"/>
    </row>
    <row r="41" spans="1:6" ht="12.75" customHeight="1" x14ac:dyDescent="0.2">
      <c r="A41" s="192"/>
      <c r="B41" s="382"/>
      <c r="C41" s="85"/>
      <c r="D41" s="7"/>
      <c r="E41" s="20"/>
      <c r="F41" s="94"/>
    </row>
    <row r="42" spans="1:6" ht="12.75" customHeight="1" x14ac:dyDescent="0.2">
      <c r="A42" s="192"/>
      <c r="B42" s="382"/>
      <c r="C42" s="85"/>
      <c r="D42" s="7"/>
      <c r="E42" s="20"/>
      <c r="F42" s="94"/>
    </row>
    <row r="43" spans="1:6" ht="12.75" customHeight="1" x14ac:dyDescent="0.2">
      <c r="A43" s="192"/>
      <c r="B43" s="382"/>
      <c r="C43" s="85"/>
      <c r="D43" s="7"/>
      <c r="E43" s="20"/>
      <c r="F43" s="94"/>
    </row>
    <row r="44" spans="1:6" ht="12.75" customHeight="1" x14ac:dyDescent="0.2">
      <c r="A44" s="192"/>
      <c r="B44" s="382"/>
      <c r="C44" s="85"/>
      <c r="D44" s="7"/>
      <c r="E44" s="20"/>
      <c r="F44" s="94"/>
    </row>
    <row r="45" spans="1:6" ht="12.75" customHeight="1" x14ac:dyDescent="0.2">
      <c r="A45" s="192"/>
      <c r="B45" s="382"/>
      <c r="C45" s="85"/>
      <c r="D45" s="7"/>
      <c r="E45" s="20"/>
      <c r="F45" s="94"/>
    </row>
    <row r="46" spans="1:6" ht="12.75" customHeight="1" x14ac:dyDescent="0.2">
      <c r="A46" s="192"/>
      <c r="B46" s="382"/>
      <c r="C46" s="85"/>
      <c r="D46" s="7"/>
      <c r="E46" s="20"/>
      <c r="F46" s="94"/>
    </row>
    <row r="47" spans="1:6" ht="12.75" customHeight="1" x14ac:dyDescent="0.2">
      <c r="A47" s="192"/>
      <c r="B47" s="382"/>
      <c r="C47" s="85"/>
      <c r="D47" s="7"/>
      <c r="E47" s="20"/>
      <c r="F47" s="94"/>
    </row>
    <row r="48" spans="1:6" ht="12.75" customHeight="1" x14ac:dyDescent="0.2">
      <c r="A48" s="192"/>
      <c r="B48" s="382"/>
      <c r="C48" s="85"/>
      <c r="D48" s="7"/>
      <c r="E48" s="20"/>
      <c r="F48" s="94"/>
    </row>
    <row r="49" spans="1:6" ht="12.75" customHeight="1" x14ac:dyDescent="0.2">
      <c r="A49" s="192"/>
      <c r="B49" s="382"/>
      <c r="C49" s="85"/>
      <c r="D49" s="7"/>
      <c r="E49" s="20"/>
      <c r="F49" s="94"/>
    </row>
    <row r="50" spans="1:6" ht="12.75" customHeight="1" x14ac:dyDescent="0.2">
      <c r="A50" s="192"/>
      <c r="B50" s="382"/>
      <c r="C50" s="85"/>
      <c r="D50" s="7"/>
      <c r="E50" s="20"/>
      <c r="F50" s="94"/>
    </row>
    <row r="51" spans="1:6" ht="25.5" customHeight="1" thickBot="1" x14ac:dyDescent="0.3">
      <c r="A51" s="97"/>
      <c r="B51" s="371" t="s">
        <v>53</v>
      </c>
      <c r="C51" s="371"/>
      <c r="D51" s="372"/>
      <c r="E51" s="373"/>
      <c r="F51" s="370"/>
    </row>
  </sheetData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3"/>
  <dimension ref="A1:H59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.5546875" style="11" customWidth="1"/>
    <col min="2" max="2" width="37.5546875" style="1" customWidth="1"/>
    <col min="3" max="3" width="9.6640625" style="2" customWidth="1"/>
    <col min="4" max="4" width="10.44140625" style="2" customWidth="1"/>
    <col min="5" max="5" width="11.88671875" style="4" customWidth="1"/>
    <col min="6" max="6" width="14.5546875" style="3" customWidth="1"/>
    <col min="7" max="16384" width="9.109375" style="4"/>
  </cols>
  <sheetData>
    <row r="1" spans="1:8" x14ac:dyDescent="0.25">
      <c r="A1" s="173" t="s">
        <v>110</v>
      </c>
      <c r="B1" s="174"/>
      <c r="C1" s="175"/>
      <c r="D1" s="175"/>
      <c r="E1" s="176"/>
      <c r="F1" s="177" t="s">
        <v>76</v>
      </c>
    </row>
    <row r="2" spans="1:8" ht="13.8" thickBot="1" x14ac:dyDescent="0.3">
      <c r="A2" s="727" t="s">
        <v>607</v>
      </c>
      <c r="B2" s="728"/>
      <c r="C2" s="133"/>
      <c r="D2" s="133"/>
      <c r="E2" s="134"/>
      <c r="F2" s="178"/>
    </row>
    <row r="3" spans="1:8" s="5" customFormat="1" ht="25.5" customHeight="1" x14ac:dyDescent="0.25">
      <c r="A3" s="127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9" t="s">
        <v>5</v>
      </c>
    </row>
    <row r="4" spans="1:8" ht="12.75" customHeight="1" x14ac:dyDescent="0.25">
      <c r="A4" s="93"/>
      <c r="B4" s="6"/>
      <c r="C4" s="7"/>
      <c r="D4" s="7"/>
      <c r="E4" s="8"/>
      <c r="F4" s="121"/>
    </row>
    <row r="5" spans="1:8" ht="12.75" customHeight="1" x14ac:dyDescent="0.25">
      <c r="A5" s="95" t="s">
        <v>479</v>
      </c>
      <c r="B5" s="358" t="s">
        <v>395</v>
      </c>
      <c r="C5" s="7"/>
      <c r="D5" s="7"/>
      <c r="E5" s="21"/>
      <c r="F5" s="122"/>
    </row>
    <row r="6" spans="1:8" ht="12.75" customHeight="1" x14ac:dyDescent="0.25">
      <c r="A6" s="93"/>
      <c r="B6" s="6"/>
      <c r="C6" s="7"/>
      <c r="D6" s="7"/>
      <c r="E6" s="21"/>
      <c r="F6" s="122"/>
    </row>
    <row r="7" spans="1:8" ht="12.75" customHeight="1" x14ac:dyDescent="0.25">
      <c r="A7" s="95" t="s">
        <v>77</v>
      </c>
      <c r="B7" s="9" t="s">
        <v>78</v>
      </c>
      <c r="C7" s="7"/>
      <c r="D7" s="7"/>
      <c r="E7" s="21"/>
      <c r="F7" s="122"/>
      <c r="G7" s="10"/>
    </row>
    <row r="8" spans="1:8" ht="12.75" customHeight="1" x14ac:dyDescent="0.25">
      <c r="A8" s="93"/>
      <c r="B8" s="6"/>
      <c r="C8" s="7"/>
      <c r="D8" s="7"/>
      <c r="E8" s="21"/>
      <c r="F8" s="122"/>
      <c r="G8" s="10"/>
    </row>
    <row r="9" spans="1:8" ht="12.75" customHeight="1" x14ac:dyDescent="0.25">
      <c r="A9" s="93"/>
      <c r="B9" s="6" t="s">
        <v>79</v>
      </c>
      <c r="C9" s="7" t="s">
        <v>80</v>
      </c>
      <c r="D9" s="7">
        <v>400</v>
      </c>
      <c r="E9" s="471"/>
      <c r="F9" s="497"/>
      <c r="G9" s="10"/>
    </row>
    <row r="10" spans="1:8" ht="12.75" customHeight="1" x14ac:dyDescent="0.25">
      <c r="A10" s="93"/>
      <c r="B10" s="6"/>
      <c r="C10" s="7"/>
      <c r="D10" s="7"/>
      <c r="E10" s="471"/>
      <c r="F10" s="122"/>
      <c r="G10" s="10"/>
    </row>
    <row r="11" spans="1:8" ht="12.75" customHeight="1" x14ac:dyDescent="0.25">
      <c r="A11" s="93"/>
      <c r="B11" s="6" t="s">
        <v>82</v>
      </c>
      <c r="C11" s="7" t="s">
        <v>80</v>
      </c>
      <c r="D11" s="7">
        <v>275</v>
      </c>
      <c r="E11" s="471"/>
      <c r="F11" s="497"/>
      <c r="H11" s="443"/>
    </row>
    <row r="12" spans="1:8" ht="12.75" customHeight="1" x14ac:dyDescent="0.25">
      <c r="A12" s="93"/>
      <c r="B12" s="6"/>
      <c r="C12" s="7"/>
      <c r="D12" s="7"/>
      <c r="E12" s="471"/>
      <c r="F12" s="122"/>
    </row>
    <row r="13" spans="1:8" ht="12.75" customHeight="1" x14ac:dyDescent="0.25">
      <c r="A13" s="93"/>
      <c r="B13" s="6" t="s">
        <v>83</v>
      </c>
      <c r="C13" s="7" t="s">
        <v>80</v>
      </c>
      <c r="D13" s="7">
        <v>100</v>
      </c>
      <c r="E13" s="471"/>
      <c r="F13" s="497"/>
    </row>
    <row r="14" spans="1:8" ht="12.75" customHeight="1" x14ac:dyDescent="0.25">
      <c r="A14" s="93"/>
      <c r="B14" s="6"/>
      <c r="C14" s="7"/>
      <c r="D14" s="7"/>
      <c r="E14" s="471"/>
      <c r="F14" s="122"/>
    </row>
    <row r="15" spans="1:8" ht="12.75" customHeight="1" x14ac:dyDescent="0.25">
      <c r="A15" s="95" t="s">
        <v>84</v>
      </c>
      <c r="B15" s="9" t="s">
        <v>85</v>
      </c>
      <c r="C15" s="7" t="s">
        <v>80</v>
      </c>
      <c r="D15" s="7">
        <v>125</v>
      </c>
      <c r="E15" s="471"/>
      <c r="F15" s="497"/>
    </row>
    <row r="16" spans="1:8" ht="12.75" customHeight="1" x14ac:dyDescent="0.25">
      <c r="A16" s="93"/>
      <c r="B16" s="6"/>
      <c r="C16" s="7"/>
      <c r="D16" s="7"/>
      <c r="E16" s="471"/>
      <c r="F16" s="122"/>
    </row>
    <row r="17" spans="1:6" ht="12.75" customHeight="1" x14ac:dyDescent="0.25">
      <c r="A17" s="95" t="s">
        <v>86</v>
      </c>
      <c r="B17" s="9" t="s">
        <v>87</v>
      </c>
      <c r="C17" s="7"/>
      <c r="D17" s="7"/>
      <c r="E17" s="471"/>
      <c r="F17" s="122"/>
    </row>
    <row r="18" spans="1:6" ht="12.75" customHeight="1" x14ac:dyDescent="0.25">
      <c r="A18" s="93"/>
      <c r="B18" s="6"/>
      <c r="C18" s="7"/>
      <c r="D18" s="7"/>
      <c r="F18" s="122"/>
    </row>
    <row r="19" spans="1:6" ht="12.75" customHeight="1" x14ac:dyDescent="0.25">
      <c r="A19" s="93"/>
      <c r="B19" s="6" t="s">
        <v>88</v>
      </c>
      <c r="C19" s="7" t="s">
        <v>80</v>
      </c>
      <c r="D19" s="7">
        <v>252</v>
      </c>
      <c r="E19" s="471"/>
      <c r="F19" s="497"/>
    </row>
    <row r="20" spans="1:6" ht="12.75" customHeight="1" x14ac:dyDescent="0.25">
      <c r="A20" s="93"/>
      <c r="B20" s="6"/>
      <c r="C20" s="7"/>
      <c r="D20" s="7"/>
      <c r="E20" s="471"/>
      <c r="F20" s="122"/>
    </row>
    <row r="21" spans="1:6" ht="12.75" customHeight="1" x14ac:dyDescent="0.25">
      <c r="A21" s="93"/>
      <c r="B21" s="6" t="s">
        <v>89</v>
      </c>
      <c r="C21" s="7" t="s">
        <v>80</v>
      </c>
      <c r="D21" s="7">
        <v>126</v>
      </c>
      <c r="E21" s="471"/>
      <c r="F21" s="497"/>
    </row>
    <row r="22" spans="1:6" ht="12.75" customHeight="1" x14ac:dyDescent="0.25">
      <c r="A22" s="93"/>
      <c r="B22" s="6"/>
      <c r="C22" s="7"/>
      <c r="D22" s="7"/>
      <c r="E22" s="471"/>
      <c r="F22" s="122"/>
    </row>
    <row r="23" spans="1:6" ht="12.75" customHeight="1" x14ac:dyDescent="0.25">
      <c r="A23" s="95" t="s">
        <v>90</v>
      </c>
      <c r="B23" s="9" t="s">
        <v>91</v>
      </c>
      <c r="C23" s="7" t="s">
        <v>80</v>
      </c>
      <c r="D23" s="7">
        <v>125</v>
      </c>
      <c r="E23" s="471"/>
      <c r="F23" s="497"/>
    </row>
    <row r="24" spans="1:6" ht="12.75" customHeight="1" x14ac:dyDescent="0.25">
      <c r="A24" s="93"/>
      <c r="B24" s="6"/>
      <c r="C24" s="7"/>
      <c r="D24" s="7"/>
      <c r="E24" s="471"/>
      <c r="F24" s="122"/>
    </row>
    <row r="25" spans="1:6" ht="12.75" customHeight="1" x14ac:dyDescent="0.25">
      <c r="A25" s="95" t="s">
        <v>92</v>
      </c>
      <c r="B25" s="9" t="s">
        <v>93</v>
      </c>
      <c r="C25" s="7" t="s">
        <v>80</v>
      </c>
      <c r="D25" s="7">
        <v>252</v>
      </c>
      <c r="E25" s="471"/>
      <c r="F25" s="497"/>
    </row>
    <row r="26" spans="1:6" ht="12.75" customHeight="1" x14ac:dyDescent="0.25">
      <c r="A26" s="93"/>
      <c r="B26" s="6"/>
      <c r="C26" s="7"/>
      <c r="D26" s="7"/>
      <c r="E26" s="471"/>
      <c r="F26" s="122"/>
    </row>
    <row r="27" spans="1:6" ht="12.75" customHeight="1" x14ac:dyDescent="0.25">
      <c r="A27" s="95" t="s">
        <v>94</v>
      </c>
      <c r="B27" s="9" t="s">
        <v>95</v>
      </c>
      <c r="C27" s="7" t="s">
        <v>80</v>
      </c>
      <c r="D27" s="7">
        <v>400</v>
      </c>
      <c r="E27" s="471"/>
      <c r="F27" s="497"/>
    </row>
    <row r="28" spans="1:6" ht="12.75" customHeight="1" x14ac:dyDescent="0.25">
      <c r="A28" s="93"/>
      <c r="B28" s="6"/>
      <c r="C28" s="7"/>
      <c r="D28" s="7"/>
      <c r="E28" s="471"/>
      <c r="F28" s="122"/>
    </row>
    <row r="29" spans="1:6" ht="12.75" customHeight="1" x14ac:dyDescent="0.25">
      <c r="A29" s="95" t="s">
        <v>96</v>
      </c>
      <c r="B29" s="9" t="s">
        <v>97</v>
      </c>
      <c r="C29" s="7"/>
      <c r="D29" s="7"/>
      <c r="E29" s="471"/>
      <c r="F29" s="122"/>
    </row>
    <row r="30" spans="1:6" ht="12.75" customHeight="1" x14ac:dyDescent="0.25">
      <c r="A30" s="93"/>
      <c r="B30" s="6"/>
      <c r="C30" s="7"/>
      <c r="D30" s="7"/>
      <c r="F30" s="122"/>
    </row>
    <row r="31" spans="1:6" ht="12.75" customHeight="1" x14ac:dyDescent="0.25">
      <c r="A31" s="93"/>
      <c r="B31" s="6" t="s">
        <v>98</v>
      </c>
      <c r="C31" s="7" t="s">
        <v>80</v>
      </c>
      <c r="D31" s="7">
        <v>252</v>
      </c>
      <c r="E31" s="471"/>
      <c r="F31" s="497"/>
    </row>
    <row r="32" spans="1:6" ht="12.75" customHeight="1" x14ac:dyDescent="0.25">
      <c r="A32" s="93"/>
      <c r="B32" s="6"/>
      <c r="C32" s="7"/>
      <c r="D32" s="7"/>
      <c r="E32" s="471"/>
      <c r="F32" s="122"/>
    </row>
    <row r="33" spans="1:6" ht="12.75" customHeight="1" x14ac:dyDescent="0.25">
      <c r="A33" s="93"/>
      <c r="B33" s="6" t="s">
        <v>99</v>
      </c>
      <c r="C33" s="7" t="s">
        <v>80</v>
      </c>
      <c r="D33" s="7">
        <v>84</v>
      </c>
      <c r="E33" s="471"/>
      <c r="F33" s="497"/>
    </row>
    <row r="34" spans="1:6" ht="12.75" customHeight="1" x14ac:dyDescent="0.25">
      <c r="A34" s="93"/>
      <c r="B34" s="6"/>
      <c r="C34" s="7"/>
      <c r="D34" s="7"/>
      <c r="E34" s="471"/>
      <c r="F34" s="122"/>
    </row>
    <row r="35" spans="1:6" ht="12.75" customHeight="1" x14ac:dyDescent="0.25">
      <c r="A35" s="93"/>
      <c r="B35" s="6" t="s">
        <v>100</v>
      </c>
      <c r="C35" s="7" t="s">
        <v>80</v>
      </c>
      <c r="D35" s="7">
        <v>84</v>
      </c>
      <c r="E35" s="471"/>
      <c r="F35" s="497"/>
    </row>
    <row r="36" spans="1:6" ht="12.75" customHeight="1" x14ac:dyDescent="0.25">
      <c r="A36" s="93"/>
      <c r="B36" s="6"/>
      <c r="C36" s="7"/>
      <c r="D36" s="7"/>
      <c r="E36" s="471"/>
      <c r="F36" s="122"/>
    </row>
    <row r="37" spans="1:6" ht="12.75" customHeight="1" x14ac:dyDescent="0.25">
      <c r="A37" s="95" t="s">
        <v>101</v>
      </c>
      <c r="B37" s="9" t="s">
        <v>102</v>
      </c>
      <c r="C37" s="7"/>
      <c r="D37" s="7"/>
      <c r="E37" s="471"/>
      <c r="F37" s="122"/>
    </row>
    <row r="38" spans="1:6" ht="12.75" customHeight="1" x14ac:dyDescent="0.25">
      <c r="A38" s="93"/>
      <c r="B38" s="6"/>
      <c r="C38" s="7"/>
      <c r="D38" s="7"/>
      <c r="E38" s="471"/>
      <c r="F38" s="122"/>
    </row>
    <row r="39" spans="1:6" ht="12.75" customHeight="1" x14ac:dyDescent="0.25">
      <c r="A39" s="93"/>
      <c r="B39" s="6" t="s">
        <v>103</v>
      </c>
      <c r="C39" s="7" t="s">
        <v>80</v>
      </c>
      <c r="D39" s="7">
        <v>42</v>
      </c>
      <c r="E39" s="471"/>
      <c r="F39" s="497"/>
    </row>
    <row r="40" spans="1:6" ht="12.75" customHeight="1" x14ac:dyDescent="0.25">
      <c r="A40" s="93"/>
      <c r="B40" s="6"/>
      <c r="C40" s="7"/>
      <c r="D40" s="7"/>
      <c r="E40" s="471"/>
      <c r="F40" s="122"/>
    </row>
    <row r="41" spans="1:6" ht="12.75" customHeight="1" x14ac:dyDescent="0.25">
      <c r="A41" s="93"/>
      <c r="B41" s="6" t="s">
        <v>104</v>
      </c>
      <c r="C41" s="7" t="s">
        <v>80</v>
      </c>
      <c r="D41" s="7">
        <v>42</v>
      </c>
      <c r="E41" s="471"/>
      <c r="F41" s="497"/>
    </row>
    <row r="42" spans="1:6" ht="12.75" customHeight="1" x14ac:dyDescent="0.25">
      <c r="A42" s="93"/>
      <c r="B42" s="6"/>
      <c r="C42" s="7"/>
      <c r="D42" s="7"/>
      <c r="E42" s="471"/>
      <c r="F42" s="122"/>
    </row>
    <row r="43" spans="1:6" ht="12.75" customHeight="1" x14ac:dyDescent="0.25">
      <c r="A43" s="93"/>
      <c r="B43" s="6" t="s">
        <v>105</v>
      </c>
      <c r="C43" s="7" t="s">
        <v>80</v>
      </c>
      <c r="D43" s="7">
        <v>42</v>
      </c>
      <c r="E43" s="471"/>
      <c r="F43" s="497"/>
    </row>
    <row r="44" spans="1:6" ht="12.75" customHeight="1" x14ac:dyDescent="0.25">
      <c r="A44" s="93"/>
      <c r="B44" s="6"/>
      <c r="C44" s="7"/>
      <c r="D44" s="7"/>
      <c r="E44" s="471"/>
      <c r="F44" s="122"/>
    </row>
    <row r="45" spans="1:6" ht="12.75" customHeight="1" x14ac:dyDescent="0.25">
      <c r="A45" s="95" t="s">
        <v>106</v>
      </c>
      <c r="B45" s="9" t="s">
        <v>396</v>
      </c>
      <c r="C45" s="7" t="s">
        <v>80</v>
      </c>
      <c r="D45" s="7">
        <v>252</v>
      </c>
      <c r="E45" s="471"/>
      <c r="F45" s="497"/>
    </row>
    <row r="46" spans="1:6" ht="12.75" customHeight="1" x14ac:dyDescent="0.25">
      <c r="A46" s="93"/>
      <c r="B46" s="6"/>
      <c r="C46" s="7"/>
      <c r="D46" s="7"/>
      <c r="E46" s="471"/>
      <c r="F46" s="122"/>
    </row>
    <row r="47" spans="1:6" ht="12.75" customHeight="1" x14ac:dyDescent="0.25">
      <c r="A47" s="95" t="s">
        <v>107</v>
      </c>
      <c r="B47" s="374" t="s">
        <v>108</v>
      </c>
      <c r="C47" s="27" t="s">
        <v>80</v>
      </c>
      <c r="D47" s="27">
        <v>60</v>
      </c>
      <c r="E47" s="471"/>
      <c r="F47" s="497"/>
    </row>
    <row r="48" spans="1:6" ht="12.75" customHeight="1" x14ac:dyDescent="0.25">
      <c r="A48" s="95"/>
      <c r="B48" s="374"/>
      <c r="C48" s="27"/>
      <c r="D48" s="27"/>
      <c r="E48" s="471"/>
      <c r="F48" s="122"/>
    </row>
    <row r="49" spans="1:6" ht="12.75" customHeight="1" x14ac:dyDescent="0.25">
      <c r="A49" s="95"/>
      <c r="B49" s="374"/>
      <c r="C49" s="27"/>
      <c r="D49" s="27"/>
      <c r="E49" s="724"/>
      <c r="F49" s="725"/>
    </row>
    <row r="50" spans="1:6" ht="12.75" customHeight="1" x14ac:dyDescent="0.25">
      <c r="A50" s="95"/>
      <c r="B50" s="374"/>
      <c r="C50" s="27"/>
      <c r="D50" s="27"/>
      <c r="E50" s="471"/>
      <c r="F50" s="122"/>
    </row>
    <row r="51" spans="1:6" ht="12.75" customHeight="1" x14ac:dyDescent="0.25">
      <c r="A51" s="95"/>
      <c r="B51" s="374"/>
      <c r="C51" s="27"/>
      <c r="D51" s="27"/>
      <c r="E51" s="471"/>
      <c r="F51" s="122"/>
    </row>
    <row r="52" spans="1:6" ht="12.75" customHeight="1" x14ac:dyDescent="0.25">
      <c r="A52" s="95"/>
      <c r="B52" s="374"/>
      <c r="C52" s="27"/>
      <c r="D52" s="27"/>
      <c r="E52" s="471"/>
      <c r="F52" s="122"/>
    </row>
    <row r="53" spans="1:6" ht="12.75" customHeight="1" x14ac:dyDescent="0.25">
      <c r="A53" s="95"/>
      <c r="B53" s="374"/>
      <c r="C53" s="27"/>
      <c r="D53" s="27"/>
      <c r="E53" s="471"/>
      <c r="F53" s="122"/>
    </row>
    <row r="54" spans="1:6" ht="12.75" customHeight="1" x14ac:dyDescent="0.25">
      <c r="A54" s="95"/>
      <c r="B54" s="374"/>
      <c r="C54" s="27"/>
      <c r="D54" s="27"/>
      <c r="E54" s="471"/>
      <c r="F54" s="122"/>
    </row>
    <row r="55" spans="1:6" ht="12.75" customHeight="1" x14ac:dyDescent="0.25">
      <c r="A55" s="95"/>
      <c r="B55" s="374"/>
      <c r="C55" s="27"/>
      <c r="D55" s="27"/>
      <c r="E55" s="471"/>
      <c r="F55" s="122"/>
    </row>
    <row r="56" spans="1:6" ht="12.75" customHeight="1" x14ac:dyDescent="0.25">
      <c r="A56" s="95"/>
      <c r="B56" s="374"/>
      <c r="C56" s="27"/>
      <c r="D56" s="27"/>
      <c r="E56" s="471"/>
      <c r="F56" s="122"/>
    </row>
    <row r="57" spans="1:6" ht="12.75" customHeight="1" x14ac:dyDescent="0.25">
      <c r="A57" s="93"/>
      <c r="B57" s="6"/>
      <c r="C57" s="7"/>
      <c r="D57" s="7"/>
      <c r="E57" s="21"/>
      <c r="F57" s="122"/>
    </row>
    <row r="58" spans="1:6" ht="12.75" customHeight="1" x14ac:dyDescent="0.25">
      <c r="A58" s="93"/>
      <c r="B58" s="26"/>
      <c r="C58" s="27"/>
      <c r="D58" s="27"/>
      <c r="E58" s="28"/>
      <c r="F58" s="123"/>
    </row>
    <row r="59" spans="1:6" ht="25.5" customHeight="1" thickBot="1" x14ac:dyDescent="0.3">
      <c r="A59" s="97"/>
      <c r="B59" s="371" t="s">
        <v>109</v>
      </c>
      <c r="C59" s="371"/>
      <c r="D59" s="372"/>
      <c r="E59" s="373"/>
      <c r="F59" s="375"/>
    </row>
  </sheetData>
  <phoneticPr fontId="0" type="noConversion"/>
  <pageMargins left="0.74803149606299213" right="0" top="0.98425196850393704" bottom="0.55118110236220474" header="0.51181102362204722" footer="0.31496062992125984"/>
  <pageSetup paperSize="9" scale="96" firstPageNumber="38" orientation="portrait" cellComments="asDisplayed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109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7.88671875" style="219" customWidth="1"/>
    <col min="2" max="2" width="6.109375" style="570" customWidth="1"/>
    <col min="3" max="3" width="42.33203125" style="220" customWidth="1"/>
    <col min="4" max="4" width="8.5546875" style="221" customWidth="1"/>
    <col min="5" max="5" width="11.6640625" style="217" customWidth="1"/>
    <col min="6" max="6" width="13" style="236" customWidth="1"/>
    <col min="7" max="7" width="17.109375" style="237" customWidth="1"/>
    <col min="8" max="16384" width="9.109375" style="197"/>
  </cols>
  <sheetData>
    <row r="1" spans="1:8" x14ac:dyDescent="0.25">
      <c r="A1" s="599" t="s">
        <v>110</v>
      </c>
      <c r="B1" s="600"/>
      <c r="C1" s="601"/>
      <c r="D1" s="602"/>
      <c r="E1" s="603"/>
      <c r="F1" s="604"/>
      <c r="G1" s="605" t="s">
        <v>296</v>
      </c>
    </row>
    <row r="2" spans="1:8" ht="13.8" thickBot="1" x14ac:dyDescent="0.3">
      <c r="A2" s="727" t="s">
        <v>607</v>
      </c>
      <c r="B2" s="728"/>
      <c r="C2" s="132"/>
      <c r="D2" s="133"/>
      <c r="E2" s="198"/>
      <c r="F2" s="223"/>
      <c r="G2" s="606"/>
    </row>
    <row r="3" spans="1:8" s="195" customFormat="1" ht="25.5" customHeight="1" x14ac:dyDescent="0.25">
      <c r="A3" s="201" t="s">
        <v>0</v>
      </c>
      <c r="B3" s="559" t="s">
        <v>547</v>
      </c>
      <c r="C3" s="202" t="s">
        <v>1</v>
      </c>
      <c r="D3" s="202" t="s">
        <v>2</v>
      </c>
      <c r="E3" s="202" t="s">
        <v>3</v>
      </c>
      <c r="F3" s="224" t="s">
        <v>4</v>
      </c>
      <c r="G3" s="225" t="s">
        <v>5</v>
      </c>
    </row>
    <row r="4" spans="1:8" x14ac:dyDescent="0.25">
      <c r="A4" s="561" t="s">
        <v>480</v>
      </c>
      <c r="B4" s="568"/>
      <c r="C4" s="560" t="s">
        <v>397</v>
      </c>
      <c r="D4" s="84"/>
      <c r="E4" s="84"/>
      <c r="F4" s="226"/>
      <c r="G4" s="227"/>
    </row>
    <row r="5" spans="1:8" x14ac:dyDescent="0.25">
      <c r="A5" s="562"/>
      <c r="B5" s="566"/>
      <c r="C5" s="348"/>
      <c r="D5" s="84"/>
      <c r="E5" s="84"/>
      <c r="F5" s="226"/>
      <c r="G5" s="227"/>
    </row>
    <row r="6" spans="1:8" x14ac:dyDescent="0.25">
      <c r="A6" s="563">
        <v>21.01</v>
      </c>
      <c r="B6" s="569"/>
      <c r="C6" s="432" t="s">
        <v>398</v>
      </c>
      <c r="D6" s="84"/>
      <c r="E6" s="84"/>
      <c r="F6" s="226"/>
      <c r="G6" s="227"/>
      <c r="H6" s="228"/>
    </row>
    <row r="7" spans="1:8" ht="10.5" customHeight="1" x14ac:dyDescent="0.25">
      <c r="A7" s="564"/>
      <c r="B7" s="380"/>
      <c r="C7" s="378"/>
      <c r="D7" s="84"/>
      <c r="E7" s="84"/>
      <c r="F7" s="226"/>
      <c r="G7" s="227"/>
      <c r="H7" s="228"/>
    </row>
    <row r="8" spans="1:8" ht="26.4" x14ac:dyDescent="0.2">
      <c r="A8" s="564"/>
      <c r="B8" s="574"/>
      <c r="C8" s="378" t="s">
        <v>399</v>
      </c>
      <c r="D8" s="206"/>
      <c r="E8" s="379"/>
      <c r="F8" s="317"/>
      <c r="G8" s="318"/>
      <c r="H8" s="228"/>
    </row>
    <row r="9" spans="1:8" ht="10.5" customHeight="1" x14ac:dyDescent="0.2">
      <c r="A9" s="564"/>
      <c r="B9" s="380"/>
      <c r="C9" s="378"/>
      <c r="D9" s="84"/>
      <c r="E9" s="315"/>
      <c r="F9" s="317"/>
      <c r="G9" s="318"/>
      <c r="H9" s="228"/>
    </row>
    <row r="10" spans="1:8" x14ac:dyDescent="0.25">
      <c r="A10" s="564"/>
      <c r="B10" s="380" t="s">
        <v>547</v>
      </c>
      <c r="C10" s="378" t="s">
        <v>400</v>
      </c>
      <c r="D10" s="380" t="s">
        <v>210</v>
      </c>
      <c r="E10" s="431">
        <f>3500*1.2*0.35</f>
        <v>1470</v>
      </c>
      <c r="F10" s="319"/>
      <c r="G10" s="497"/>
    </row>
    <row r="11" spans="1:8" x14ac:dyDescent="0.2">
      <c r="A11" s="564"/>
      <c r="B11" s="380"/>
      <c r="C11" s="378"/>
      <c r="D11" s="380"/>
      <c r="E11" s="379"/>
      <c r="F11" s="319"/>
      <c r="G11" s="320"/>
    </row>
    <row r="12" spans="1:8" ht="26.4" x14ac:dyDescent="0.25">
      <c r="A12" s="564"/>
      <c r="B12" s="380"/>
      <c r="C12" s="378" t="s">
        <v>481</v>
      </c>
      <c r="D12" s="420" t="s">
        <v>210</v>
      </c>
      <c r="E12" s="431">
        <f>E10*0.1</f>
        <v>147</v>
      </c>
      <c r="F12" s="317"/>
      <c r="G12" s="497"/>
    </row>
    <row r="13" spans="1:8" x14ac:dyDescent="0.2">
      <c r="A13" s="564"/>
      <c r="B13" s="380"/>
      <c r="C13" s="378"/>
      <c r="D13" s="380"/>
      <c r="E13" s="315"/>
      <c r="F13" s="317"/>
      <c r="G13" s="318"/>
    </row>
    <row r="14" spans="1:8" x14ac:dyDescent="0.2">
      <c r="A14" s="563">
        <v>21.02</v>
      </c>
      <c r="B14" s="569" t="s">
        <v>547</v>
      </c>
      <c r="C14" s="432" t="s">
        <v>401</v>
      </c>
      <c r="D14" s="380" t="s">
        <v>18</v>
      </c>
      <c r="E14" s="119">
        <v>500</v>
      </c>
      <c r="F14" s="316"/>
      <c r="G14" s="425" t="s">
        <v>81</v>
      </c>
    </row>
    <row r="15" spans="1:8" ht="12.75" customHeight="1" x14ac:dyDescent="0.2">
      <c r="A15" s="564"/>
      <c r="B15" s="380"/>
      <c r="C15" s="378"/>
      <c r="D15" s="380"/>
      <c r="E15" s="315"/>
      <c r="F15" s="316"/>
      <c r="G15" s="273"/>
    </row>
    <row r="16" spans="1:8" x14ac:dyDescent="0.25">
      <c r="A16" s="563">
        <v>21.03</v>
      </c>
      <c r="B16" s="569"/>
      <c r="C16" s="432" t="s">
        <v>402</v>
      </c>
      <c r="D16" s="380"/>
      <c r="E16" s="315"/>
      <c r="F16" s="322"/>
      <c r="G16" s="227"/>
    </row>
    <row r="17" spans="1:7" x14ac:dyDescent="0.25">
      <c r="A17" s="563"/>
      <c r="B17" s="569"/>
      <c r="C17" s="432"/>
      <c r="D17" s="380"/>
      <c r="E17" s="315"/>
      <c r="F17" s="322"/>
      <c r="G17" s="227"/>
    </row>
    <row r="18" spans="1:7" ht="26.4" x14ac:dyDescent="0.25">
      <c r="A18" s="563"/>
      <c r="B18" s="569"/>
      <c r="C18" s="378" t="s">
        <v>403</v>
      </c>
      <c r="D18" s="380"/>
      <c r="E18" s="315"/>
      <c r="F18" s="322"/>
      <c r="G18" s="227"/>
    </row>
    <row r="19" spans="1:7" x14ac:dyDescent="0.2">
      <c r="A19" s="564"/>
      <c r="B19" s="380"/>
      <c r="C19" s="378"/>
      <c r="D19" s="380"/>
      <c r="E19" s="315"/>
      <c r="F19" s="316"/>
      <c r="G19" s="273"/>
    </row>
    <row r="20" spans="1:7" x14ac:dyDescent="0.25">
      <c r="A20" s="564"/>
      <c r="B20" s="380" t="s">
        <v>547</v>
      </c>
      <c r="C20" s="378" t="s">
        <v>404</v>
      </c>
      <c r="D20" s="380" t="s">
        <v>18</v>
      </c>
      <c r="E20" s="490">
        <f>4000*1*0.35</f>
        <v>1400</v>
      </c>
      <c r="F20" s="421"/>
      <c r="G20" s="497"/>
    </row>
    <row r="21" spans="1:7" x14ac:dyDescent="0.25">
      <c r="A21" s="564"/>
      <c r="B21" s="380"/>
      <c r="C21" s="378"/>
      <c r="D21" s="380"/>
      <c r="E21" s="491"/>
      <c r="F21" s="321"/>
      <c r="G21" s="424"/>
    </row>
    <row r="22" spans="1:7" ht="26.4" x14ac:dyDescent="0.25">
      <c r="A22" s="564"/>
      <c r="B22" s="380"/>
      <c r="C22" s="378" t="s">
        <v>405</v>
      </c>
      <c r="D22" s="420" t="s">
        <v>18</v>
      </c>
      <c r="E22" s="492">
        <f>E20*0.1</f>
        <v>140</v>
      </c>
      <c r="F22" s="422"/>
      <c r="G22" s="497"/>
    </row>
    <row r="23" spans="1:7" x14ac:dyDescent="0.2">
      <c r="A23" s="564"/>
      <c r="B23" s="380"/>
      <c r="C23" s="378"/>
      <c r="D23" s="380"/>
      <c r="E23" s="282"/>
      <c r="F23" s="323"/>
      <c r="G23" s="425"/>
    </row>
    <row r="24" spans="1:7" ht="26.4" x14ac:dyDescent="0.25">
      <c r="A24" s="563">
        <v>21.04</v>
      </c>
      <c r="B24" s="569"/>
      <c r="C24" s="432" t="s">
        <v>406</v>
      </c>
      <c r="D24" s="420" t="s">
        <v>18</v>
      </c>
      <c r="E24" s="282">
        <f>0.4*1000*0.73</f>
        <v>292</v>
      </c>
      <c r="F24" s="323"/>
      <c r="G24" s="425" t="s">
        <v>81</v>
      </c>
    </row>
    <row r="25" spans="1:7" x14ac:dyDescent="0.2">
      <c r="A25" s="426"/>
      <c r="B25" s="567"/>
      <c r="C25" s="310"/>
      <c r="D25" s="380"/>
      <c r="E25" s="282"/>
      <c r="F25" s="323"/>
      <c r="G25" s="425"/>
    </row>
    <row r="26" spans="1:7" ht="26.4" x14ac:dyDescent="0.2">
      <c r="A26" s="563">
        <v>21.06</v>
      </c>
      <c r="B26" s="569"/>
      <c r="C26" s="432" t="s">
        <v>407</v>
      </c>
      <c r="D26" s="380"/>
      <c r="E26" s="282"/>
      <c r="F26" s="323"/>
      <c r="G26" s="425"/>
    </row>
    <row r="27" spans="1:7" x14ac:dyDescent="0.2">
      <c r="A27" s="564"/>
      <c r="B27" s="380"/>
      <c r="C27" s="378"/>
      <c r="D27" s="380"/>
      <c r="E27" s="278"/>
      <c r="F27" s="279"/>
      <c r="G27" s="425"/>
    </row>
    <row r="28" spans="1:7" ht="26.4" x14ac:dyDescent="0.2">
      <c r="A28" s="564"/>
      <c r="B28" s="380"/>
      <c r="C28" s="378" t="s">
        <v>408</v>
      </c>
      <c r="D28" s="380"/>
      <c r="E28" s="278"/>
      <c r="F28" s="279"/>
      <c r="G28" s="425"/>
    </row>
    <row r="29" spans="1:7" ht="10.5" customHeight="1" x14ac:dyDescent="0.2">
      <c r="A29" s="564"/>
      <c r="B29" s="380"/>
      <c r="C29" s="378"/>
      <c r="D29" s="380"/>
      <c r="E29" s="278"/>
      <c r="F29" s="279"/>
      <c r="G29" s="425"/>
    </row>
    <row r="30" spans="1:7" x14ac:dyDescent="0.25">
      <c r="A30" s="564"/>
      <c r="B30" s="380"/>
      <c r="C30" s="378" t="s">
        <v>409</v>
      </c>
      <c r="D30" s="380" t="s">
        <v>18</v>
      </c>
      <c r="E30" s="278">
        <f>0.45*400*0.35</f>
        <v>62.999999999999993</v>
      </c>
      <c r="F30" s="279"/>
      <c r="G30" s="497"/>
    </row>
    <row r="31" spans="1:7" x14ac:dyDescent="0.2">
      <c r="A31" s="564"/>
      <c r="B31" s="380"/>
      <c r="C31" s="378"/>
      <c r="D31" s="380"/>
      <c r="E31" s="278"/>
      <c r="F31" s="279"/>
      <c r="G31" s="425"/>
    </row>
    <row r="32" spans="1:7" ht="26.4" x14ac:dyDescent="0.2">
      <c r="A32" s="563">
        <v>21.07</v>
      </c>
      <c r="B32" s="569"/>
      <c r="C32" s="432" t="s">
        <v>410</v>
      </c>
      <c r="D32" s="380"/>
      <c r="E32" s="278"/>
      <c r="F32" s="279"/>
      <c r="G32" s="425"/>
    </row>
    <row r="33" spans="1:7" x14ac:dyDescent="0.2">
      <c r="A33" s="564"/>
      <c r="B33" s="380"/>
      <c r="C33" s="378"/>
      <c r="D33" s="380"/>
      <c r="E33" s="278"/>
      <c r="F33" s="279"/>
      <c r="G33" s="425"/>
    </row>
    <row r="34" spans="1:7" x14ac:dyDescent="0.25">
      <c r="A34" s="564"/>
      <c r="B34" s="380"/>
      <c r="C34" s="378" t="s">
        <v>411</v>
      </c>
      <c r="D34" s="380" t="s">
        <v>18</v>
      </c>
      <c r="E34" s="278">
        <f>1000*0.3*0.35</f>
        <v>105</v>
      </c>
      <c r="F34" s="279"/>
      <c r="G34" s="497"/>
    </row>
    <row r="35" spans="1:7" x14ac:dyDescent="0.2">
      <c r="A35" s="564"/>
      <c r="B35" s="380"/>
      <c r="C35" s="378"/>
      <c r="D35" s="380"/>
      <c r="E35" s="278"/>
      <c r="F35" s="279"/>
      <c r="G35" s="425"/>
    </row>
    <row r="36" spans="1:7" ht="26.4" x14ac:dyDescent="0.2">
      <c r="A36" s="563">
        <v>21.08</v>
      </c>
      <c r="B36" s="569"/>
      <c r="C36" s="432" t="s">
        <v>412</v>
      </c>
      <c r="D36" s="380"/>
      <c r="E36" s="278"/>
      <c r="F36" s="279"/>
      <c r="G36" s="425"/>
    </row>
    <row r="37" spans="1:7" ht="12" customHeight="1" x14ac:dyDescent="0.2">
      <c r="A37" s="564"/>
      <c r="B37" s="380"/>
      <c r="C37" s="378"/>
      <c r="D37" s="380"/>
      <c r="E37" s="278"/>
      <c r="F37" s="279"/>
      <c r="G37" s="425"/>
    </row>
    <row r="38" spans="1:7" x14ac:dyDescent="0.25">
      <c r="A38" s="564"/>
      <c r="B38" s="380"/>
      <c r="C38" s="378" t="s">
        <v>413</v>
      </c>
      <c r="D38" s="380"/>
      <c r="E38" s="284"/>
      <c r="F38" s="285"/>
      <c r="G38" s="427"/>
    </row>
    <row r="39" spans="1:7" x14ac:dyDescent="0.25">
      <c r="A39" s="564"/>
      <c r="B39" s="380"/>
      <c r="C39" s="378"/>
      <c r="D39" s="380"/>
      <c r="E39" s="229"/>
      <c r="F39" s="230"/>
      <c r="G39" s="231"/>
    </row>
    <row r="40" spans="1:7" x14ac:dyDescent="0.25">
      <c r="A40" s="564"/>
      <c r="B40" s="380"/>
      <c r="C40" s="378" t="s">
        <v>520</v>
      </c>
      <c r="D40" s="380" t="s">
        <v>307</v>
      </c>
      <c r="E40" s="229">
        <v>75</v>
      </c>
      <c r="F40" s="423"/>
      <c r="G40" s="497"/>
    </row>
    <row r="41" spans="1:7" ht="11.25" customHeight="1" x14ac:dyDescent="0.25">
      <c r="A41" s="564"/>
      <c r="B41" s="380"/>
      <c r="C41" s="378"/>
      <c r="D41" s="380"/>
      <c r="E41" s="229"/>
      <c r="F41" s="232"/>
      <c r="G41" s="233"/>
    </row>
    <row r="42" spans="1:7" x14ac:dyDescent="0.25">
      <c r="A42" s="565">
        <v>21.1</v>
      </c>
      <c r="B42" s="571"/>
      <c r="C42" s="432" t="s">
        <v>414</v>
      </c>
      <c r="D42" s="380"/>
      <c r="E42" s="493"/>
      <c r="F42" s="234"/>
      <c r="G42" s="235"/>
    </row>
    <row r="43" spans="1:7" x14ac:dyDescent="0.25">
      <c r="A43" s="564"/>
      <c r="B43" s="380"/>
      <c r="C43" s="378"/>
      <c r="D43" s="380"/>
      <c r="E43" s="229"/>
      <c r="F43" s="232"/>
      <c r="G43" s="233"/>
    </row>
    <row r="44" spans="1:7" x14ac:dyDescent="0.25">
      <c r="A44" s="564"/>
      <c r="B44" s="380"/>
      <c r="C44" s="378" t="s">
        <v>415</v>
      </c>
      <c r="D44" s="380" t="s">
        <v>13</v>
      </c>
      <c r="E44" s="229">
        <f>(200*3.142*1000)/1000</f>
        <v>628.4</v>
      </c>
      <c r="F44" s="423"/>
      <c r="G44" s="497"/>
    </row>
    <row r="45" spans="1:7" x14ac:dyDescent="0.25">
      <c r="A45" s="564"/>
      <c r="B45" s="380"/>
      <c r="C45" s="378"/>
      <c r="D45" s="380"/>
      <c r="E45" s="229"/>
      <c r="F45" s="232"/>
      <c r="G45" s="233"/>
    </row>
    <row r="46" spans="1:7" ht="39.6" x14ac:dyDescent="0.25">
      <c r="A46" s="563">
        <v>21.12</v>
      </c>
      <c r="B46" s="569"/>
      <c r="C46" s="432" t="s">
        <v>416</v>
      </c>
      <c r="D46" s="380"/>
      <c r="E46" s="229"/>
      <c r="F46" s="232"/>
      <c r="G46" s="233"/>
    </row>
    <row r="47" spans="1:7" ht="10.5" customHeight="1" x14ac:dyDescent="0.25">
      <c r="A47" s="564"/>
      <c r="B47" s="380"/>
      <c r="C47" s="378"/>
      <c r="D47" s="380"/>
      <c r="E47" s="229"/>
      <c r="F47" s="232"/>
      <c r="G47" s="233"/>
    </row>
    <row r="48" spans="1:7" s="767" customFormat="1" ht="18" customHeight="1" x14ac:dyDescent="0.2">
      <c r="A48" s="762"/>
      <c r="B48" s="763"/>
      <c r="C48" s="764" t="s">
        <v>417</v>
      </c>
      <c r="D48" s="763" t="s">
        <v>14</v>
      </c>
      <c r="E48" s="765">
        <v>20</v>
      </c>
      <c r="F48" s="766"/>
      <c r="G48" s="425"/>
    </row>
    <row r="49" spans="1:7" ht="10.5" customHeight="1" x14ac:dyDescent="0.2">
      <c r="A49" s="564"/>
      <c r="B49" s="380"/>
      <c r="C49" s="378"/>
      <c r="D49" s="380"/>
      <c r="E49" s="229"/>
      <c r="F49" s="423"/>
      <c r="G49" s="273"/>
    </row>
    <row r="50" spans="1:7" ht="10.5" customHeight="1" x14ac:dyDescent="0.2">
      <c r="A50" s="564"/>
      <c r="B50" s="380"/>
      <c r="C50" s="378"/>
      <c r="D50" s="380"/>
      <c r="E50" s="229"/>
      <c r="F50" s="423"/>
      <c r="G50" s="273"/>
    </row>
    <row r="51" spans="1:7" ht="10.5" customHeight="1" x14ac:dyDescent="0.2">
      <c r="A51" s="564"/>
      <c r="B51" s="380"/>
      <c r="C51" s="378"/>
      <c r="D51" s="380"/>
      <c r="E51" s="229"/>
      <c r="F51" s="423"/>
      <c r="G51" s="273"/>
    </row>
    <row r="52" spans="1:7" ht="10.5" customHeight="1" x14ac:dyDescent="0.2">
      <c r="A52" s="564"/>
      <c r="B52" s="380"/>
      <c r="C52" s="378"/>
      <c r="D52" s="380"/>
      <c r="E52" s="229"/>
      <c r="F52" s="423"/>
      <c r="G52" s="273"/>
    </row>
    <row r="53" spans="1:7" x14ac:dyDescent="0.2">
      <c r="A53" s="564"/>
      <c r="B53" s="572"/>
      <c r="C53" s="378"/>
      <c r="D53" s="380"/>
      <c r="E53" s="229"/>
      <c r="F53" s="423"/>
      <c r="G53" s="273"/>
    </row>
    <row r="54" spans="1:7" ht="34.5" customHeight="1" thickBot="1" x14ac:dyDescent="0.3">
      <c r="A54" s="213"/>
      <c r="B54" s="573"/>
      <c r="C54" s="361" t="s">
        <v>332</v>
      </c>
      <c r="D54" s="376"/>
      <c r="E54" s="376"/>
      <c r="F54" s="377"/>
      <c r="G54" s="364"/>
    </row>
    <row r="56" spans="1:7" x14ac:dyDescent="0.25">
      <c r="A56" s="818"/>
      <c r="B56" s="542"/>
      <c r="C56" s="818"/>
      <c r="D56" s="818"/>
      <c r="E56" s="818"/>
      <c r="F56" s="818"/>
      <c r="G56" s="818"/>
    </row>
    <row r="57" spans="1:7" x14ac:dyDescent="0.25">
      <c r="A57" s="819"/>
      <c r="B57" s="543"/>
      <c r="C57" s="819"/>
      <c r="D57" s="819"/>
      <c r="E57" s="819"/>
      <c r="F57" s="819"/>
      <c r="G57" s="819"/>
    </row>
    <row r="58" spans="1:7" x14ac:dyDescent="0.25">
      <c r="A58" s="300"/>
      <c r="B58" s="300"/>
      <c r="C58" s="820"/>
      <c r="D58" s="821"/>
      <c r="E58" s="821"/>
      <c r="F58" s="821"/>
      <c r="G58" s="301"/>
    </row>
    <row r="59" spans="1:7" x14ac:dyDescent="0.25">
      <c r="A59" s="300"/>
      <c r="B59" s="300"/>
      <c r="C59" s="302"/>
      <c r="D59" s="284"/>
      <c r="E59" s="284"/>
      <c r="F59" s="303"/>
      <c r="G59" s="301"/>
    </row>
    <row r="60" spans="1:7" x14ac:dyDescent="0.25">
      <c r="A60" s="304"/>
      <c r="B60" s="304"/>
      <c r="C60" s="305"/>
      <c r="D60" s="284"/>
      <c r="E60" s="284"/>
      <c r="F60" s="303"/>
      <c r="G60" s="301"/>
    </row>
    <row r="61" spans="1:7" x14ac:dyDescent="0.25">
      <c r="A61" s="304"/>
      <c r="B61" s="304"/>
      <c r="C61" s="306"/>
      <c r="D61" s="119"/>
      <c r="E61" s="300"/>
      <c r="F61" s="307"/>
      <c r="G61" s="301"/>
    </row>
    <row r="62" spans="1:7" x14ac:dyDescent="0.25">
      <c r="A62" s="304"/>
      <c r="B62" s="304"/>
      <c r="C62" s="308"/>
      <c r="D62" s="119"/>
      <c r="E62" s="119"/>
      <c r="F62" s="309"/>
      <c r="G62" s="301"/>
    </row>
    <row r="63" spans="1:7" x14ac:dyDescent="0.25">
      <c r="A63" s="300"/>
      <c r="B63" s="300"/>
      <c r="C63" s="306"/>
      <c r="D63" s="119"/>
      <c r="E63" s="119"/>
      <c r="F63" s="309"/>
      <c r="G63" s="301"/>
    </row>
    <row r="64" spans="1:7" x14ac:dyDescent="0.25">
      <c r="A64" s="300"/>
      <c r="B64" s="300"/>
      <c r="C64" s="308"/>
      <c r="D64" s="119"/>
      <c r="E64" s="119"/>
      <c r="F64" s="309"/>
      <c r="G64" s="301"/>
    </row>
    <row r="65" spans="1:7" x14ac:dyDescent="0.25">
      <c r="A65" s="300"/>
      <c r="B65" s="300"/>
      <c r="C65" s="306"/>
      <c r="D65" s="119"/>
      <c r="E65" s="119"/>
      <c r="F65" s="309"/>
      <c r="G65" s="301"/>
    </row>
    <row r="66" spans="1:7" x14ac:dyDescent="0.25">
      <c r="A66" s="300"/>
      <c r="B66" s="300"/>
      <c r="C66" s="308"/>
      <c r="D66" s="119"/>
      <c r="E66" s="119"/>
      <c r="F66" s="309"/>
      <c r="G66" s="301"/>
    </row>
    <row r="67" spans="1:7" x14ac:dyDescent="0.25">
      <c r="A67" s="300"/>
      <c r="B67" s="300"/>
      <c r="C67" s="306"/>
      <c r="D67" s="119"/>
      <c r="E67" s="119"/>
      <c r="F67" s="309"/>
      <c r="G67" s="301"/>
    </row>
    <row r="68" spans="1:7" x14ac:dyDescent="0.25">
      <c r="A68" s="304"/>
      <c r="B68" s="304"/>
      <c r="C68" s="310"/>
      <c r="D68" s="119"/>
      <c r="E68" s="119"/>
      <c r="F68" s="309"/>
      <c r="G68" s="301"/>
    </row>
    <row r="69" spans="1:7" x14ac:dyDescent="0.25">
      <c r="A69" s="304"/>
      <c r="B69" s="304"/>
      <c r="C69" s="305"/>
      <c r="D69" s="119"/>
      <c r="E69" s="119"/>
      <c r="F69" s="309"/>
      <c r="G69" s="301"/>
    </row>
    <row r="70" spans="1:7" x14ac:dyDescent="0.25">
      <c r="A70" s="304"/>
      <c r="B70" s="304"/>
      <c r="C70" s="306"/>
      <c r="D70" s="119"/>
      <c r="E70" s="119"/>
      <c r="F70" s="309"/>
      <c r="G70" s="301"/>
    </row>
    <row r="71" spans="1:7" x14ac:dyDescent="0.25">
      <c r="A71" s="304"/>
      <c r="B71" s="304"/>
      <c r="C71" s="305"/>
      <c r="D71" s="119"/>
      <c r="E71" s="119"/>
      <c r="F71" s="309"/>
      <c r="G71" s="301"/>
    </row>
    <row r="72" spans="1:7" x14ac:dyDescent="0.25">
      <c r="A72" s="304"/>
      <c r="B72" s="304"/>
      <c r="C72" s="308"/>
      <c r="D72" s="119"/>
      <c r="E72" s="119"/>
      <c r="F72" s="309"/>
      <c r="G72" s="301"/>
    </row>
    <row r="73" spans="1:7" x14ac:dyDescent="0.25">
      <c r="A73" s="311"/>
      <c r="B73" s="311"/>
      <c r="C73" s="306"/>
      <c r="D73" s="119"/>
      <c r="E73" s="119"/>
      <c r="F73" s="309"/>
      <c r="G73" s="301"/>
    </row>
    <row r="74" spans="1:7" x14ac:dyDescent="0.25">
      <c r="A74" s="304"/>
      <c r="B74" s="304"/>
      <c r="C74" s="306"/>
      <c r="D74" s="119"/>
      <c r="E74" s="119"/>
      <c r="F74" s="309"/>
      <c r="G74" s="301"/>
    </row>
    <row r="75" spans="1:7" x14ac:dyDescent="0.25">
      <c r="A75" s="304"/>
      <c r="B75" s="304"/>
      <c r="C75" s="308"/>
      <c r="D75" s="119"/>
      <c r="E75" s="119"/>
      <c r="F75" s="309"/>
      <c r="G75" s="301"/>
    </row>
    <row r="76" spans="1:7" x14ac:dyDescent="0.25">
      <c r="A76" s="304"/>
      <c r="B76" s="304"/>
      <c r="C76" s="306"/>
      <c r="D76" s="119"/>
      <c r="E76" s="119"/>
      <c r="F76" s="309"/>
      <c r="G76" s="301"/>
    </row>
    <row r="77" spans="1:7" x14ac:dyDescent="0.25">
      <c r="A77" s="304"/>
      <c r="B77" s="304"/>
      <c r="C77" s="306"/>
      <c r="D77" s="119"/>
      <c r="E77" s="119"/>
      <c r="F77" s="309"/>
      <c r="G77" s="301"/>
    </row>
    <row r="78" spans="1:7" x14ac:dyDescent="0.25">
      <c r="A78" s="304"/>
      <c r="B78" s="304"/>
      <c r="C78" s="306"/>
      <c r="D78" s="119"/>
      <c r="E78" s="119"/>
      <c r="F78" s="309"/>
      <c r="G78" s="301"/>
    </row>
    <row r="79" spans="1:7" x14ac:dyDescent="0.25">
      <c r="A79" s="304"/>
      <c r="B79" s="304"/>
      <c r="C79" s="306"/>
      <c r="D79" s="119"/>
      <c r="E79" s="119"/>
      <c r="F79" s="309"/>
      <c r="G79" s="301"/>
    </row>
    <row r="80" spans="1:7" x14ac:dyDescent="0.25">
      <c r="A80" s="304"/>
      <c r="B80" s="304"/>
      <c r="C80" s="306"/>
      <c r="D80" s="119"/>
      <c r="E80" s="119"/>
      <c r="F80" s="309"/>
      <c r="G80" s="301"/>
    </row>
    <row r="81" spans="1:7" x14ac:dyDescent="0.25">
      <c r="A81" s="300"/>
      <c r="B81" s="300"/>
      <c r="C81" s="310"/>
      <c r="D81" s="119"/>
      <c r="E81" s="119"/>
      <c r="F81" s="309"/>
      <c r="G81" s="301"/>
    </row>
    <row r="82" spans="1:7" x14ac:dyDescent="0.25">
      <c r="A82" s="300"/>
      <c r="B82" s="300"/>
      <c r="C82" s="310"/>
      <c r="D82" s="119"/>
      <c r="E82" s="119"/>
      <c r="F82" s="309"/>
      <c r="G82" s="301"/>
    </row>
    <row r="83" spans="1:7" x14ac:dyDescent="0.25">
      <c r="A83" s="300"/>
      <c r="B83" s="300"/>
      <c r="C83" s="310"/>
      <c r="D83" s="119"/>
      <c r="E83" s="119"/>
      <c r="F83" s="309"/>
      <c r="G83" s="301"/>
    </row>
    <row r="84" spans="1:7" x14ac:dyDescent="0.2">
      <c r="A84" s="119"/>
      <c r="B84" s="119"/>
      <c r="C84" s="310"/>
      <c r="D84" s="119"/>
      <c r="E84" s="119"/>
      <c r="F84" s="309"/>
      <c r="G84" s="301"/>
    </row>
    <row r="85" spans="1:7" x14ac:dyDescent="0.25">
      <c r="A85" s="300"/>
      <c r="B85" s="300"/>
      <c r="C85" s="305"/>
      <c r="D85" s="119"/>
      <c r="E85" s="119"/>
      <c r="F85" s="309"/>
      <c r="G85" s="301"/>
    </row>
    <row r="86" spans="1:7" x14ac:dyDescent="0.25">
      <c r="A86" s="119"/>
      <c r="B86" s="119"/>
      <c r="C86" s="305"/>
      <c r="D86" s="119"/>
      <c r="E86" s="119"/>
      <c r="F86" s="309"/>
      <c r="G86" s="301"/>
    </row>
    <row r="87" spans="1:7" x14ac:dyDescent="0.25">
      <c r="A87" s="300"/>
      <c r="B87" s="300"/>
      <c r="C87" s="305"/>
      <c r="D87" s="119"/>
      <c r="E87" s="119"/>
      <c r="F87" s="309"/>
      <c r="G87" s="301"/>
    </row>
    <row r="88" spans="1:7" x14ac:dyDescent="0.25">
      <c r="A88" s="300"/>
      <c r="B88" s="300"/>
      <c r="C88" s="305"/>
      <c r="D88" s="119"/>
      <c r="E88" s="119"/>
      <c r="F88" s="309"/>
      <c r="G88" s="301"/>
    </row>
    <row r="89" spans="1:7" x14ac:dyDescent="0.2">
      <c r="A89" s="119"/>
      <c r="B89" s="119"/>
      <c r="C89" s="310"/>
      <c r="D89" s="119"/>
      <c r="E89" s="119"/>
      <c r="F89" s="309"/>
      <c r="G89" s="301"/>
    </row>
    <row r="90" spans="1:7" x14ac:dyDescent="0.25">
      <c r="A90" s="300"/>
      <c r="B90" s="300"/>
      <c r="C90" s="305"/>
      <c r="D90" s="119"/>
      <c r="E90" s="119"/>
      <c r="F90" s="309"/>
      <c r="G90" s="301"/>
    </row>
    <row r="91" spans="1:7" x14ac:dyDescent="0.25">
      <c r="A91" s="119"/>
      <c r="B91" s="119"/>
      <c r="C91" s="305"/>
      <c r="D91" s="119"/>
      <c r="E91" s="119"/>
      <c r="F91" s="309"/>
      <c r="G91" s="301"/>
    </row>
    <row r="92" spans="1:7" x14ac:dyDescent="0.25">
      <c r="A92" s="119"/>
      <c r="B92" s="119"/>
      <c r="C92" s="305"/>
      <c r="D92" s="119"/>
      <c r="E92" s="119"/>
      <c r="F92" s="309"/>
      <c r="G92" s="301"/>
    </row>
    <row r="93" spans="1:7" x14ac:dyDescent="0.2">
      <c r="A93" s="119"/>
      <c r="B93" s="119"/>
      <c r="C93" s="310"/>
      <c r="D93" s="119"/>
      <c r="E93" s="119"/>
      <c r="F93" s="309"/>
      <c r="G93" s="301"/>
    </row>
    <row r="94" spans="1:7" x14ac:dyDescent="0.25">
      <c r="A94" s="300"/>
      <c r="B94" s="300"/>
      <c r="C94" s="305"/>
      <c r="D94" s="119"/>
      <c r="E94" s="119"/>
      <c r="F94" s="309"/>
      <c r="G94" s="301"/>
    </row>
    <row r="95" spans="1:7" x14ac:dyDescent="0.25">
      <c r="A95" s="119"/>
      <c r="B95" s="119"/>
      <c r="C95" s="305"/>
      <c r="D95" s="119"/>
      <c r="E95" s="119"/>
      <c r="F95" s="309"/>
      <c r="G95" s="301"/>
    </row>
    <row r="96" spans="1:7" x14ac:dyDescent="0.25">
      <c r="A96" s="119"/>
      <c r="B96" s="119"/>
      <c r="C96" s="305"/>
      <c r="D96" s="119"/>
      <c r="E96" s="119"/>
      <c r="F96" s="309"/>
      <c r="G96" s="301"/>
    </row>
    <row r="97" spans="1:7" x14ac:dyDescent="0.2">
      <c r="A97" s="119"/>
      <c r="B97" s="119"/>
      <c r="C97" s="310"/>
      <c r="D97" s="119"/>
      <c r="E97" s="119"/>
      <c r="F97" s="309"/>
      <c r="G97" s="301"/>
    </row>
    <row r="98" spans="1:7" x14ac:dyDescent="0.25">
      <c r="A98" s="300"/>
      <c r="B98" s="300"/>
      <c r="C98" s="305"/>
      <c r="D98" s="119"/>
      <c r="E98" s="119"/>
      <c r="F98" s="309"/>
      <c r="G98" s="301"/>
    </row>
    <row r="99" spans="1:7" x14ac:dyDescent="0.2">
      <c r="A99" s="119"/>
      <c r="B99" s="119"/>
      <c r="C99" s="310"/>
      <c r="D99" s="119"/>
      <c r="E99" s="119"/>
      <c r="F99" s="309"/>
      <c r="G99" s="301"/>
    </row>
    <row r="100" spans="1:7" x14ac:dyDescent="0.2">
      <c r="A100" s="119"/>
      <c r="B100" s="119"/>
      <c r="C100" s="310"/>
      <c r="D100" s="119"/>
      <c r="E100" s="119"/>
      <c r="F100" s="309"/>
      <c r="G100" s="301"/>
    </row>
    <row r="101" spans="1:7" x14ac:dyDescent="0.25">
      <c r="A101" s="300"/>
      <c r="B101" s="300"/>
      <c r="C101" s="305"/>
      <c r="D101" s="119"/>
      <c r="E101" s="119"/>
      <c r="F101" s="309"/>
      <c r="G101" s="301"/>
    </row>
    <row r="102" spans="1:7" x14ac:dyDescent="0.25">
      <c r="A102" s="119"/>
      <c r="B102" s="119"/>
      <c r="C102" s="305"/>
      <c r="D102" s="119"/>
      <c r="E102" s="119"/>
      <c r="F102" s="309"/>
      <c r="G102" s="301"/>
    </row>
    <row r="103" spans="1:7" x14ac:dyDescent="0.2">
      <c r="A103" s="119"/>
      <c r="B103" s="119"/>
      <c r="C103" s="310"/>
      <c r="D103" s="119"/>
      <c r="E103" s="119"/>
      <c r="F103" s="309"/>
      <c r="G103" s="301"/>
    </row>
    <row r="104" spans="1:7" x14ac:dyDescent="0.25">
      <c r="A104" s="119"/>
      <c r="B104" s="119"/>
      <c r="C104" s="302"/>
      <c r="D104" s="284"/>
      <c r="E104" s="284"/>
      <c r="F104" s="303"/>
      <c r="G104" s="312"/>
    </row>
    <row r="105" spans="1:7" x14ac:dyDescent="0.2">
      <c r="A105" s="119"/>
      <c r="B105" s="119"/>
      <c r="C105" s="310"/>
      <c r="D105" s="119"/>
      <c r="E105" s="119"/>
      <c r="F105" s="309"/>
      <c r="G105" s="301"/>
    </row>
    <row r="106" spans="1:7" x14ac:dyDescent="0.2">
      <c r="A106" s="119"/>
      <c r="B106" s="119"/>
      <c r="C106" s="310"/>
      <c r="D106" s="119"/>
      <c r="E106" s="119"/>
      <c r="F106" s="309"/>
      <c r="G106" s="301"/>
    </row>
    <row r="107" spans="1:7" x14ac:dyDescent="0.25">
      <c r="A107" s="818"/>
      <c r="B107" s="542"/>
      <c r="C107" s="822"/>
      <c r="D107" s="822"/>
      <c r="E107" s="822"/>
      <c r="F107" s="822"/>
      <c r="G107" s="823"/>
    </row>
    <row r="108" spans="1:7" x14ac:dyDescent="0.25">
      <c r="A108" s="818"/>
      <c r="B108" s="542"/>
      <c r="C108" s="822"/>
      <c r="D108" s="822"/>
      <c r="E108" s="822"/>
      <c r="F108" s="822"/>
      <c r="G108" s="823"/>
    </row>
    <row r="109" spans="1:7" x14ac:dyDescent="0.25">
      <c r="A109" s="313"/>
      <c r="F109" s="314"/>
    </row>
  </sheetData>
  <protectedRanges>
    <protectedRange password="CC03" sqref="F8:F15 F19" name="Range1_20_2"/>
  </protectedRanges>
  <mergeCells count="10">
    <mergeCell ref="E56:E57"/>
    <mergeCell ref="F56:F57"/>
    <mergeCell ref="G56:G57"/>
    <mergeCell ref="C58:F58"/>
    <mergeCell ref="A107:A108"/>
    <mergeCell ref="C107:F108"/>
    <mergeCell ref="G107:G108"/>
    <mergeCell ref="A56:A57"/>
    <mergeCell ref="C56:C57"/>
    <mergeCell ref="D56:D57"/>
  </mergeCells>
  <pageMargins left="0.41" right="0.33" top="0.75" bottom="0.59" header="0.3" footer="0.3"/>
  <pageSetup paperSize="9" scale="90" firstPageNumber="38" fitToWidth="0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141">
    <tabColor rgb="FFFF0000"/>
  </sheetPr>
  <dimension ref="A1:H117"/>
  <sheetViews>
    <sheetView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8.109375" style="324" customWidth="1"/>
    <col min="2" max="2" width="7.33203125" style="324" customWidth="1"/>
    <col min="3" max="3" width="41.44140625" style="324" customWidth="1"/>
    <col min="4" max="4" width="8.44140625" style="324" customWidth="1"/>
    <col min="5" max="5" width="10.109375" style="324" customWidth="1"/>
    <col min="6" max="6" width="8.88671875" style="324" customWidth="1"/>
    <col min="7" max="7" width="15.88671875" style="324" customWidth="1"/>
    <col min="8" max="16384" width="9.109375" style="324"/>
  </cols>
  <sheetData>
    <row r="1" spans="1:8" s="197" customFormat="1" x14ac:dyDescent="0.25">
      <c r="A1" s="599" t="s">
        <v>110</v>
      </c>
      <c r="B1" s="600"/>
      <c r="C1" s="601"/>
      <c r="D1" s="602"/>
      <c r="E1" s="603"/>
      <c r="F1" s="604"/>
      <c r="G1" s="605" t="s">
        <v>560</v>
      </c>
    </row>
    <row r="2" spans="1:8" ht="13.8" thickBot="1" x14ac:dyDescent="0.3">
      <c r="A2" s="727" t="s">
        <v>607</v>
      </c>
      <c r="B2" s="728"/>
      <c r="C2" s="132"/>
      <c r="D2" s="133"/>
      <c r="E2" s="792"/>
      <c r="F2" s="792"/>
      <c r="G2" s="793"/>
    </row>
    <row r="3" spans="1:8" x14ac:dyDescent="0.25">
      <c r="A3" s="838" t="s">
        <v>331</v>
      </c>
      <c r="B3" s="841" t="s">
        <v>547</v>
      </c>
      <c r="C3" s="840" t="s">
        <v>1</v>
      </c>
      <c r="D3" s="841" t="s">
        <v>2</v>
      </c>
      <c r="E3" s="840" t="s">
        <v>3</v>
      </c>
      <c r="F3" s="841" t="s">
        <v>4</v>
      </c>
      <c r="G3" s="836" t="s">
        <v>5</v>
      </c>
    </row>
    <row r="4" spans="1:8" ht="12" customHeight="1" x14ac:dyDescent="0.25">
      <c r="A4" s="839"/>
      <c r="B4" s="842"/>
      <c r="C4" s="827"/>
      <c r="D4" s="829"/>
      <c r="E4" s="827"/>
      <c r="F4" s="829"/>
      <c r="G4" s="837"/>
    </row>
    <row r="5" spans="1:8" x14ac:dyDescent="0.25">
      <c r="A5" s="412">
        <v>22</v>
      </c>
      <c r="B5" s="583"/>
      <c r="C5" s="325" t="s">
        <v>419</v>
      </c>
      <c r="D5" s="326"/>
      <c r="E5" s="327"/>
      <c r="F5" s="328"/>
      <c r="G5" s="411"/>
    </row>
    <row r="6" spans="1:8" x14ac:dyDescent="0.25">
      <c r="A6" s="410"/>
      <c r="B6" s="331"/>
      <c r="C6" s="330"/>
      <c r="D6" s="335"/>
      <c r="E6" s="331"/>
      <c r="F6" s="328"/>
      <c r="G6" s="411"/>
    </row>
    <row r="7" spans="1:8" x14ac:dyDescent="0.25">
      <c r="A7" s="410" t="s">
        <v>297</v>
      </c>
      <c r="B7" s="331"/>
      <c r="C7" s="330" t="s">
        <v>298</v>
      </c>
      <c r="D7" s="335"/>
      <c r="E7" s="332"/>
      <c r="F7" s="329"/>
      <c r="G7" s="411"/>
      <c r="H7" s="333"/>
    </row>
    <row r="8" spans="1:8" x14ac:dyDescent="0.25">
      <c r="A8" s="410"/>
      <c r="B8" s="331"/>
      <c r="C8" s="330"/>
      <c r="D8" s="335"/>
      <c r="E8" s="332"/>
      <c r="F8" s="329"/>
      <c r="G8" s="411"/>
      <c r="H8" s="333"/>
    </row>
    <row r="9" spans="1:8" x14ac:dyDescent="0.25">
      <c r="A9" s="410"/>
      <c r="B9" s="331"/>
      <c r="C9" s="334" t="s">
        <v>299</v>
      </c>
      <c r="D9" s="335"/>
      <c r="E9" s="332"/>
      <c r="F9" s="329"/>
      <c r="G9" s="411"/>
      <c r="H9" s="333"/>
    </row>
    <row r="10" spans="1:8" x14ac:dyDescent="0.25">
      <c r="A10" s="410"/>
      <c r="B10" s="331"/>
      <c r="C10" s="330" t="s">
        <v>300</v>
      </c>
      <c r="D10" s="335"/>
      <c r="E10" s="332"/>
      <c r="F10" s="329"/>
      <c r="G10" s="411"/>
      <c r="H10" s="333"/>
    </row>
    <row r="11" spans="1:8" x14ac:dyDescent="0.25">
      <c r="A11" s="410"/>
      <c r="B11" s="331"/>
      <c r="C11" s="334" t="s">
        <v>301</v>
      </c>
      <c r="D11" s="335"/>
      <c r="E11" s="332"/>
      <c r="F11" s="329"/>
      <c r="G11" s="411"/>
      <c r="H11" s="333"/>
    </row>
    <row r="12" spans="1:8" x14ac:dyDescent="0.25">
      <c r="A12" s="410"/>
      <c r="B12" s="331" t="s">
        <v>547</v>
      </c>
      <c r="C12" s="334" t="s">
        <v>302</v>
      </c>
      <c r="D12" s="335" t="s">
        <v>18</v>
      </c>
      <c r="E12" s="351">
        <f>40*1.5*1.5</f>
        <v>90</v>
      </c>
      <c r="F12" s="329"/>
      <c r="G12" s="497"/>
      <c r="H12" s="333"/>
    </row>
    <row r="13" spans="1:8" x14ac:dyDescent="0.25">
      <c r="A13" s="410"/>
      <c r="B13" s="331"/>
      <c r="C13" s="334"/>
      <c r="D13" s="413"/>
      <c r="E13" s="332"/>
      <c r="F13" s="329"/>
      <c r="G13" s="473"/>
      <c r="H13" s="333"/>
    </row>
    <row r="14" spans="1:8" x14ac:dyDescent="0.25">
      <c r="A14" s="410"/>
      <c r="B14" s="331"/>
      <c r="C14" s="334" t="s">
        <v>303</v>
      </c>
      <c r="D14" s="335" t="s">
        <v>18</v>
      </c>
      <c r="E14" s="351">
        <f>10*2*2</f>
        <v>40</v>
      </c>
      <c r="F14" s="329"/>
      <c r="G14" s="497"/>
      <c r="H14" s="333"/>
    </row>
    <row r="15" spans="1:8" x14ac:dyDescent="0.25">
      <c r="A15" s="410"/>
      <c r="B15" s="331"/>
      <c r="C15" s="334"/>
      <c r="D15" s="335"/>
      <c r="E15" s="332"/>
      <c r="F15" s="329"/>
      <c r="G15" s="473"/>
      <c r="H15" s="333"/>
    </row>
    <row r="16" spans="1:8" x14ac:dyDescent="0.25">
      <c r="A16" s="410"/>
      <c r="B16" s="331"/>
      <c r="C16" s="334" t="s">
        <v>335</v>
      </c>
      <c r="D16" s="335" t="s">
        <v>18</v>
      </c>
      <c r="E16" s="332" t="s">
        <v>385</v>
      </c>
      <c r="F16" s="329"/>
      <c r="G16" s="473" t="s">
        <v>81</v>
      </c>
      <c r="H16" s="333"/>
    </row>
    <row r="17" spans="1:8" x14ac:dyDescent="0.25">
      <c r="A17" s="410"/>
      <c r="B17" s="331"/>
      <c r="C17" s="334"/>
      <c r="D17" s="335"/>
      <c r="E17" s="332"/>
      <c r="F17" s="329"/>
      <c r="G17" s="473"/>
      <c r="H17" s="333"/>
    </row>
    <row r="18" spans="1:8" x14ac:dyDescent="0.25">
      <c r="A18" s="410"/>
      <c r="B18" s="331"/>
      <c r="C18" s="334" t="s">
        <v>336</v>
      </c>
      <c r="D18" s="335" t="s">
        <v>18</v>
      </c>
      <c r="E18" s="332"/>
      <c r="F18" s="329"/>
      <c r="G18" s="473" t="s">
        <v>81</v>
      </c>
      <c r="H18" s="333"/>
    </row>
    <row r="19" spans="1:8" x14ac:dyDescent="0.25">
      <c r="A19" s="410"/>
      <c r="B19" s="331"/>
      <c r="C19" s="334"/>
      <c r="D19" s="335"/>
      <c r="E19" s="332"/>
      <c r="F19" s="329"/>
      <c r="G19" s="473"/>
      <c r="H19" s="333"/>
    </row>
    <row r="20" spans="1:8" ht="22.8" x14ac:dyDescent="0.25">
      <c r="A20" s="410"/>
      <c r="B20" s="331"/>
      <c r="C20" s="616" t="s">
        <v>549</v>
      </c>
      <c r="D20" s="335" t="s">
        <v>18</v>
      </c>
      <c r="E20" s="351">
        <f>E12*0.2</f>
        <v>18</v>
      </c>
      <c r="F20" s="329"/>
      <c r="G20" s="497"/>
      <c r="H20" s="333"/>
    </row>
    <row r="21" spans="1:8" x14ac:dyDescent="0.25">
      <c r="A21" s="410"/>
      <c r="B21" s="331"/>
      <c r="C21" s="334"/>
      <c r="E21" s="336"/>
      <c r="F21" s="336"/>
      <c r="G21" s="617"/>
      <c r="H21" s="333"/>
    </row>
    <row r="22" spans="1:8" x14ac:dyDescent="0.25">
      <c r="A22" s="410"/>
      <c r="B22" s="331"/>
      <c r="C22" s="334"/>
      <c r="D22" s="335"/>
      <c r="E22" s="332"/>
      <c r="F22" s="329"/>
      <c r="G22" s="473"/>
      <c r="H22" s="333"/>
    </row>
    <row r="23" spans="1:8" x14ac:dyDescent="0.25">
      <c r="A23" s="410">
        <v>22.02</v>
      </c>
      <c r="B23" s="331" t="s">
        <v>547</v>
      </c>
      <c r="C23" s="330" t="s">
        <v>304</v>
      </c>
      <c r="D23" s="335"/>
      <c r="E23" s="332"/>
      <c r="F23" s="329"/>
      <c r="G23" s="473"/>
      <c r="H23" s="333"/>
    </row>
    <row r="24" spans="1:8" x14ac:dyDescent="0.25">
      <c r="A24" s="410"/>
      <c r="B24" s="331"/>
      <c r="C24" s="334"/>
      <c r="D24" s="335"/>
      <c r="E24" s="332"/>
      <c r="F24" s="329"/>
      <c r="G24" s="473"/>
      <c r="H24" s="333"/>
    </row>
    <row r="25" spans="1:8" x14ac:dyDescent="0.25">
      <c r="A25" s="410"/>
      <c r="B25" s="331"/>
      <c r="C25" s="334" t="s">
        <v>305</v>
      </c>
      <c r="D25" s="335" t="s">
        <v>18</v>
      </c>
      <c r="E25" s="351">
        <f>E12+E14</f>
        <v>130</v>
      </c>
      <c r="F25" s="329"/>
      <c r="G25" s="497"/>
      <c r="H25" s="333"/>
    </row>
    <row r="26" spans="1:8" x14ac:dyDescent="0.25">
      <c r="A26" s="410"/>
      <c r="B26" s="331"/>
      <c r="C26" s="334"/>
      <c r="D26" s="335"/>
      <c r="E26" s="332"/>
      <c r="F26" s="329"/>
      <c r="G26" s="473"/>
      <c r="H26" s="333"/>
    </row>
    <row r="27" spans="1:8" x14ac:dyDescent="0.25">
      <c r="A27" s="410"/>
      <c r="B27" s="331"/>
      <c r="C27" s="334" t="s">
        <v>337</v>
      </c>
      <c r="D27" s="335" t="s">
        <v>18</v>
      </c>
      <c r="E27" s="351">
        <f>E25*0.2</f>
        <v>26</v>
      </c>
      <c r="F27" s="329"/>
      <c r="G27" s="497"/>
      <c r="H27" s="333"/>
    </row>
    <row r="28" spans="1:8" x14ac:dyDescent="0.25">
      <c r="A28" s="410"/>
      <c r="B28" s="331"/>
      <c r="C28" s="334"/>
      <c r="D28" s="335"/>
      <c r="E28" s="332"/>
      <c r="F28" s="329"/>
      <c r="G28" s="473"/>
      <c r="H28" s="333"/>
    </row>
    <row r="29" spans="1:8" x14ac:dyDescent="0.25">
      <c r="A29" s="414"/>
      <c r="B29" s="332"/>
      <c r="C29" s="334" t="s">
        <v>306</v>
      </c>
      <c r="D29" s="335"/>
      <c r="E29" s="332"/>
      <c r="F29" s="329"/>
      <c r="G29" s="473"/>
      <c r="H29" s="333"/>
    </row>
    <row r="30" spans="1:8" x14ac:dyDescent="0.25">
      <c r="A30" s="414"/>
      <c r="B30" s="332"/>
      <c r="C30" s="334" t="s">
        <v>380</v>
      </c>
      <c r="D30" s="335" t="s">
        <v>18</v>
      </c>
      <c r="E30" s="351">
        <f>E27*0.3</f>
        <v>7.8</v>
      </c>
      <c r="F30" s="329"/>
      <c r="G30" s="497"/>
      <c r="H30" s="333"/>
    </row>
    <row r="31" spans="1:8" x14ac:dyDescent="0.25">
      <c r="A31" s="414"/>
      <c r="B31" s="332"/>
      <c r="C31" s="334"/>
      <c r="D31" s="335"/>
      <c r="E31" s="332"/>
      <c r="F31" s="329"/>
      <c r="G31" s="473"/>
      <c r="H31" s="333"/>
    </row>
    <row r="32" spans="1:8" x14ac:dyDescent="0.25">
      <c r="A32" s="410">
        <v>22.03</v>
      </c>
      <c r="B32" s="331"/>
      <c r="C32" s="330" t="s">
        <v>338</v>
      </c>
      <c r="D32" s="335"/>
      <c r="E32" s="332"/>
      <c r="F32" s="329"/>
      <c r="G32" s="473"/>
      <c r="H32" s="333"/>
    </row>
    <row r="33" spans="1:8" x14ac:dyDescent="0.25">
      <c r="A33" s="410"/>
      <c r="B33" s="331"/>
      <c r="C33" s="330"/>
      <c r="D33" s="335"/>
      <c r="E33" s="351"/>
      <c r="F33" s="329"/>
      <c r="G33" s="473"/>
      <c r="H33" s="333"/>
    </row>
    <row r="34" spans="1:8" x14ac:dyDescent="0.25">
      <c r="A34" s="414"/>
      <c r="B34" s="332"/>
      <c r="C34" s="334" t="s">
        <v>339</v>
      </c>
      <c r="D34" s="335"/>
      <c r="E34" s="332"/>
      <c r="F34" s="329"/>
      <c r="G34" s="473"/>
      <c r="H34" s="333"/>
    </row>
    <row r="35" spans="1:8" x14ac:dyDescent="0.25">
      <c r="A35" s="414"/>
      <c r="B35" s="332"/>
      <c r="C35" s="334"/>
      <c r="D35" s="335"/>
      <c r="E35" s="332"/>
      <c r="F35" s="329"/>
      <c r="G35" s="473"/>
      <c r="H35" s="333"/>
    </row>
    <row r="36" spans="1:8" x14ac:dyDescent="0.25">
      <c r="A36" s="414"/>
      <c r="B36" s="332"/>
      <c r="C36" s="334"/>
      <c r="D36" s="335"/>
      <c r="E36" s="351"/>
      <c r="F36" s="472"/>
      <c r="G36" s="473"/>
      <c r="H36" s="333"/>
    </row>
    <row r="37" spans="1:8" s="738" customFormat="1" x14ac:dyDescent="0.25">
      <c r="A37" s="735"/>
      <c r="B37" s="736"/>
      <c r="C37" s="750" t="s">
        <v>600</v>
      </c>
      <c r="D37" s="751" t="s">
        <v>307</v>
      </c>
      <c r="E37" s="752">
        <v>500</v>
      </c>
      <c r="F37" s="753"/>
      <c r="G37" s="748" t="s">
        <v>81</v>
      </c>
      <c r="H37" s="737"/>
    </row>
    <row r="38" spans="1:8" s="738" customFormat="1" x14ac:dyDescent="0.25">
      <c r="A38" s="735"/>
      <c r="B38" s="736"/>
      <c r="C38" s="750"/>
      <c r="D38" s="751"/>
      <c r="E38" s="752"/>
      <c r="F38" s="753"/>
      <c r="G38" s="749"/>
      <c r="H38" s="737"/>
    </row>
    <row r="39" spans="1:8" s="738" customFormat="1" x14ac:dyDescent="0.25">
      <c r="A39" s="735"/>
      <c r="B39" s="736"/>
      <c r="C39" s="750" t="s">
        <v>601</v>
      </c>
      <c r="D39" s="751" t="s">
        <v>307</v>
      </c>
      <c r="E39" s="752">
        <v>1500</v>
      </c>
      <c r="F39" s="753"/>
      <c r="G39" s="748"/>
      <c r="H39" s="737"/>
    </row>
    <row r="40" spans="1:8" x14ac:dyDescent="0.25">
      <c r="A40" s="577"/>
      <c r="B40" s="580"/>
      <c r="C40" s="334"/>
      <c r="D40" s="332"/>
      <c r="E40" s="351"/>
      <c r="F40" s="329"/>
      <c r="G40" s="749"/>
      <c r="H40" s="333"/>
    </row>
    <row r="41" spans="1:8" x14ac:dyDescent="0.25">
      <c r="A41" s="410">
        <v>22.07</v>
      </c>
      <c r="B41" s="331" t="s">
        <v>547</v>
      </c>
      <c r="C41" s="330" t="s">
        <v>308</v>
      </c>
      <c r="D41" s="332"/>
      <c r="E41" s="332"/>
      <c r="F41" s="329"/>
      <c r="G41" s="473"/>
      <c r="H41" s="333"/>
    </row>
    <row r="42" spans="1:8" x14ac:dyDescent="0.25">
      <c r="A42" s="410"/>
      <c r="B42" s="331"/>
      <c r="C42" s="334" t="s">
        <v>340</v>
      </c>
      <c r="D42" s="332"/>
      <c r="E42" s="332"/>
      <c r="F42" s="329"/>
      <c r="G42" s="473"/>
    </row>
    <row r="43" spans="1:8" x14ac:dyDescent="0.25">
      <c r="A43" s="410"/>
      <c r="B43" s="331"/>
      <c r="C43" s="330" t="s">
        <v>341</v>
      </c>
      <c r="D43" s="332"/>
      <c r="E43" s="332"/>
      <c r="F43" s="329"/>
      <c r="G43" s="473"/>
    </row>
    <row r="44" spans="1:8" x14ac:dyDescent="0.25">
      <c r="A44" s="410"/>
      <c r="B44" s="331"/>
      <c r="C44" s="334" t="s">
        <v>342</v>
      </c>
      <c r="D44" s="332"/>
      <c r="E44" s="332"/>
      <c r="F44" s="329"/>
      <c r="G44" s="473"/>
    </row>
    <row r="45" spans="1:8" ht="13.8" x14ac:dyDescent="0.25">
      <c r="A45" s="410"/>
      <c r="B45" s="331"/>
      <c r="C45" s="334" t="s">
        <v>313</v>
      </c>
      <c r="D45" s="332" t="s">
        <v>18</v>
      </c>
      <c r="E45" s="483"/>
      <c r="F45" s="329"/>
      <c r="G45" s="477" t="s">
        <v>81</v>
      </c>
    </row>
    <row r="46" spans="1:8" x14ac:dyDescent="0.25">
      <c r="A46" s="414"/>
      <c r="B46" s="332"/>
      <c r="C46" s="336"/>
      <c r="D46" s="336"/>
      <c r="E46" s="351"/>
      <c r="F46" s="336"/>
      <c r="G46" s="474"/>
    </row>
    <row r="47" spans="1:8" x14ac:dyDescent="0.25">
      <c r="A47" s="414"/>
      <c r="B47" s="332"/>
      <c r="C47" s="334" t="s">
        <v>309</v>
      </c>
      <c r="D47" s="332"/>
      <c r="E47" s="351"/>
      <c r="F47" s="329"/>
      <c r="G47" s="473"/>
    </row>
    <row r="48" spans="1:8" x14ac:dyDescent="0.25">
      <c r="A48" s="415"/>
      <c r="B48" s="579"/>
      <c r="C48" s="334" t="s">
        <v>310</v>
      </c>
      <c r="D48" s="332"/>
      <c r="E48" s="351"/>
      <c r="F48" s="329"/>
      <c r="G48" s="473"/>
    </row>
    <row r="49" spans="1:8" x14ac:dyDescent="0.25">
      <c r="A49" s="578"/>
      <c r="B49" s="581"/>
      <c r="C49" s="334" t="s">
        <v>311</v>
      </c>
      <c r="D49" s="332"/>
      <c r="E49" s="351"/>
      <c r="F49" s="329"/>
      <c r="G49" s="473"/>
    </row>
    <row r="50" spans="1:8" x14ac:dyDescent="0.25">
      <c r="A50" s="578"/>
      <c r="B50" s="581"/>
      <c r="C50" s="334" t="s">
        <v>312</v>
      </c>
      <c r="D50" s="332"/>
      <c r="E50" s="351"/>
      <c r="F50" s="329"/>
      <c r="G50" s="473"/>
    </row>
    <row r="51" spans="1:8" x14ac:dyDescent="0.25">
      <c r="A51" s="578"/>
      <c r="B51" s="581"/>
      <c r="C51" s="334"/>
      <c r="D51" s="332"/>
      <c r="E51" s="351"/>
      <c r="F51" s="329"/>
      <c r="G51" s="473"/>
    </row>
    <row r="52" spans="1:8" x14ac:dyDescent="0.25">
      <c r="A52" s="578"/>
      <c r="B52" s="581"/>
      <c r="C52" s="334" t="s">
        <v>313</v>
      </c>
      <c r="D52" s="332" t="s">
        <v>18</v>
      </c>
      <c r="E52" s="351">
        <v>50</v>
      </c>
      <c r="F52" s="329"/>
      <c r="G52" s="497"/>
    </row>
    <row r="53" spans="1:8" x14ac:dyDescent="0.25">
      <c r="A53" s="578"/>
      <c r="B53" s="581"/>
      <c r="C53" s="334"/>
      <c r="D53" s="332"/>
      <c r="E53" s="351"/>
      <c r="F53" s="329"/>
      <c r="G53" s="473"/>
    </row>
    <row r="54" spans="1:8" x14ac:dyDescent="0.25">
      <c r="A54" s="578"/>
      <c r="B54" s="581"/>
      <c r="C54" s="334"/>
      <c r="D54" s="332"/>
      <c r="E54" s="351"/>
      <c r="F54" s="329"/>
      <c r="G54" s="473"/>
    </row>
    <row r="55" spans="1:8" x14ac:dyDescent="0.25">
      <c r="A55" s="577"/>
      <c r="B55" s="580"/>
      <c r="C55" s="334"/>
      <c r="D55" s="332"/>
      <c r="E55" s="351"/>
      <c r="F55" s="329"/>
      <c r="G55" s="473"/>
    </row>
    <row r="56" spans="1:8" x14ac:dyDescent="0.25">
      <c r="A56" s="410"/>
      <c r="B56" s="582"/>
      <c r="C56" s="334"/>
      <c r="D56" s="332"/>
      <c r="E56" s="351"/>
      <c r="F56" s="329"/>
      <c r="G56" s="473"/>
      <c r="H56" s="333"/>
    </row>
    <row r="57" spans="1:8" ht="27" customHeight="1" thickBot="1" x14ac:dyDescent="0.3">
      <c r="A57" s="428">
        <v>2200</v>
      </c>
      <c r="B57" s="430"/>
      <c r="C57" s="429" t="s">
        <v>343</v>
      </c>
      <c r="D57" s="430"/>
      <c r="E57" s="430"/>
      <c r="F57" s="430"/>
      <c r="G57" s="475"/>
    </row>
    <row r="58" spans="1:8" x14ac:dyDescent="0.25">
      <c r="A58" s="824" t="s">
        <v>331</v>
      </c>
      <c r="B58" s="828" t="s">
        <v>547</v>
      </c>
      <c r="C58" s="826" t="s">
        <v>1</v>
      </c>
      <c r="D58" s="828" t="s">
        <v>2</v>
      </c>
      <c r="E58" s="826" t="s">
        <v>3</v>
      </c>
      <c r="F58" s="828" t="s">
        <v>4</v>
      </c>
      <c r="G58" s="845" t="s">
        <v>5</v>
      </c>
    </row>
    <row r="59" spans="1:8" ht="13.8" thickBot="1" x14ac:dyDescent="0.3">
      <c r="A59" s="825"/>
      <c r="B59" s="842"/>
      <c r="C59" s="827"/>
      <c r="D59" s="829"/>
      <c r="E59" s="827"/>
      <c r="F59" s="829"/>
      <c r="G59" s="846"/>
    </row>
    <row r="60" spans="1:8" ht="13.8" thickBot="1" x14ac:dyDescent="0.3">
      <c r="A60" s="410"/>
      <c r="B60" s="584"/>
      <c r="C60" s="847" t="s">
        <v>344</v>
      </c>
      <c r="D60" s="848"/>
      <c r="E60" s="848"/>
      <c r="F60" s="848"/>
      <c r="G60" s="476"/>
    </row>
    <row r="61" spans="1:8" ht="12.75" customHeight="1" x14ac:dyDescent="0.25">
      <c r="A61" s="410"/>
      <c r="B61" s="331"/>
      <c r="C61" s="334"/>
      <c r="D61" s="335"/>
      <c r="E61" s="329"/>
      <c r="F61" s="329"/>
      <c r="G61" s="477"/>
    </row>
    <row r="62" spans="1:8" ht="12.75" customHeight="1" x14ac:dyDescent="0.25">
      <c r="A62" s="410"/>
      <c r="B62" s="331"/>
      <c r="C62" s="334" t="s">
        <v>345</v>
      </c>
      <c r="D62" s="332"/>
      <c r="E62" s="332"/>
      <c r="F62" s="329"/>
      <c r="G62" s="477"/>
    </row>
    <row r="63" spans="1:8" ht="12.75" customHeight="1" x14ac:dyDescent="0.25">
      <c r="A63" s="414"/>
      <c r="B63" s="332"/>
      <c r="C63" s="334" t="s">
        <v>346</v>
      </c>
      <c r="D63" s="332"/>
      <c r="E63" s="332"/>
      <c r="F63" s="329"/>
      <c r="G63" s="477"/>
    </row>
    <row r="64" spans="1:8" ht="12.75" customHeight="1" x14ac:dyDescent="0.25">
      <c r="A64" s="485"/>
      <c r="B64" s="336"/>
      <c r="C64" s="330"/>
      <c r="D64" s="332"/>
      <c r="E64" s="332"/>
      <c r="F64" s="329"/>
      <c r="G64" s="477"/>
    </row>
    <row r="65" spans="1:7" ht="12.75" customHeight="1" x14ac:dyDescent="0.25">
      <c r="A65" s="410"/>
      <c r="B65" s="331"/>
      <c r="C65" s="334" t="s">
        <v>347</v>
      </c>
      <c r="D65" s="332" t="s">
        <v>13</v>
      </c>
      <c r="E65" s="332"/>
      <c r="F65" s="329"/>
      <c r="G65" s="477" t="s">
        <v>81</v>
      </c>
    </row>
    <row r="66" spans="1:7" ht="12.75" customHeight="1" x14ac:dyDescent="0.25">
      <c r="A66" s="414"/>
      <c r="B66" s="332"/>
      <c r="C66" s="334"/>
      <c r="D66" s="332"/>
      <c r="E66" s="332"/>
      <c r="F66" s="329"/>
      <c r="G66" s="477"/>
    </row>
    <row r="67" spans="1:7" ht="12.75" customHeight="1" x14ac:dyDescent="0.25">
      <c r="A67" s="414"/>
      <c r="B67" s="332"/>
      <c r="C67" s="334" t="s">
        <v>348</v>
      </c>
      <c r="D67" s="332" t="s">
        <v>13</v>
      </c>
      <c r="E67" s="332">
        <v>50</v>
      </c>
      <c r="F67" s="329"/>
      <c r="G67" s="497"/>
    </row>
    <row r="68" spans="1:7" ht="12.75" customHeight="1" x14ac:dyDescent="0.25">
      <c r="A68" s="414"/>
      <c r="B68" s="332"/>
      <c r="C68" s="337"/>
      <c r="D68" s="332"/>
      <c r="E68" s="335"/>
      <c r="F68" s="329"/>
      <c r="G68" s="477"/>
    </row>
    <row r="69" spans="1:7" ht="12.75" customHeight="1" x14ac:dyDescent="0.25">
      <c r="A69" s="412">
        <v>22.1</v>
      </c>
      <c r="B69" s="583"/>
      <c r="C69" s="330" t="s">
        <v>349</v>
      </c>
      <c r="D69" s="335"/>
      <c r="E69" s="332"/>
      <c r="F69" s="329"/>
      <c r="G69" s="477"/>
    </row>
    <row r="70" spans="1:7" ht="12.75" customHeight="1" x14ac:dyDescent="0.25">
      <c r="A70" s="412"/>
      <c r="B70" s="583"/>
      <c r="C70" s="330"/>
      <c r="D70" s="335"/>
      <c r="E70" s="332"/>
      <c r="F70" s="329"/>
      <c r="G70" s="477"/>
    </row>
    <row r="71" spans="1:7" ht="12.75" customHeight="1" x14ac:dyDescent="0.25">
      <c r="A71" s="412"/>
      <c r="B71" s="583"/>
      <c r="C71" s="334" t="s">
        <v>541</v>
      </c>
      <c r="D71" s="335" t="s">
        <v>24</v>
      </c>
      <c r="E71" s="332">
        <v>1</v>
      </c>
      <c r="F71" s="329"/>
      <c r="G71" s="497"/>
    </row>
    <row r="72" spans="1:7" ht="12.75" customHeight="1" x14ac:dyDescent="0.25">
      <c r="A72" s="414"/>
      <c r="B72" s="332"/>
      <c r="C72" s="334"/>
      <c r="D72" s="335"/>
      <c r="E72" s="332"/>
      <c r="F72" s="329"/>
      <c r="G72" s="477"/>
    </row>
    <row r="73" spans="1:7" ht="12.75" customHeight="1" x14ac:dyDescent="0.25">
      <c r="A73" s="414"/>
      <c r="B73" s="332"/>
      <c r="C73" s="334" t="s">
        <v>350</v>
      </c>
      <c r="D73" s="335"/>
      <c r="E73" s="332"/>
      <c r="F73" s="329"/>
      <c r="G73" s="477"/>
    </row>
    <row r="74" spans="1:7" ht="12.75" customHeight="1" x14ac:dyDescent="0.25">
      <c r="A74" s="414"/>
      <c r="B74" s="332"/>
      <c r="C74" s="334"/>
      <c r="D74" s="335"/>
      <c r="E74" s="332"/>
      <c r="F74" s="329"/>
      <c r="G74" s="477"/>
    </row>
    <row r="75" spans="1:7" ht="12.75" customHeight="1" x14ac:dyDescent="0.25">
      <c r="A75" s="410"/>
      <c r="B75" s="331"/>
      <c r="C75" s="334" t="s">
        <v>351</v>
      </c>
      <c r="D75" s="335" t="s">
        <v>323</v>
      </c>
      <c r="E75" s="332"/>
      <c r="F75" s="329"/>
      <c r="G75" s="477" t="s">
        <v>81</v>
      </c>
    </row>
    <row r="76" spans="1:7" ht="12.75" customHeight="1" x14ac:dyDescent="0.25">
      <c r="A76" s="410"/>
      <c r="B76" s="331"/>
      <c r="C76" s="334"/>
      <c r="D76" s="335"/>
      <c r="E76" s="332"/>
      <c r="F76" s="329"/>
      <c r="G76" s="477"/>
    </row>
    <row r="77" spans="1:7" ht="12.75" customHeight="1" x14ac:dyDescent="0.25">
      <c r="A77" s="414"/>
      <c r="B77" s="332"/>
      <c r="C77" s="334" t="s">
        <v>352</v>
      </c>
      <c r="D77" s="335" t="s">
        <v>323</v>
      </c>
      <c r="E77" s="351">
        <v>380</v>
      </c>
      <c r="F77" s="329"/>
      <c r="G77" s="497"/>
    </row>
    <row r="78" spans="1:7" ht="12.75" customHeight="1" x14ac:dyDescent="0.25">
      <c r="A78" s="414"/>
      <c r="B78" s="332"/>
      <c r="C78" s="334"/>
      <c r="D78" s="335"/>
      <c r="E78" s="351"/>
      <c r="F78" s="329"/>
      <c r="G78" s="477"/>
    </row>
    <row r="79" spans="1:7" ht="12.75" customHeight="1" x14ac:dyDescent="0.25">
      <c r="A79" s="414"/>
      <c r="B79" s="332"/>
      <c r="C79" s="334" t="s">
        <v>523</v>
      </c>
      <c r="D79" s="335" t="s">
        <v>323</v>
      </c>
      <c r="E79" s="351">
        <v>205</v>
      </c>
      <c r="F79" s="329"/>
      <c r="G79" s="497"/>
    </row>
    <row r="80" spans="1:7" ht="12.75" customHeight="1" x14ac:dyDescent="0.25">
      <c r="A80" s="414"/>
      <c r="B80" s="332"/>
      <c r="C80" s="334"/>
      <c r="D80" s="335"/>
      <c r="E80" s="351"/>
      <c r="F80" s="329"/>
      <c r="G80" s="477"/>
    </row>
    <row r="81" spans="1:7" ht="12.75" customHeight="1" x14ac:dyDescent="0.25">
      <c r="A81" s="412">
        <v>22.18</v>
      </c>
      <c r="B81" s="583"/>
      <c r="C81" s="330" t="s">
        <v>521</v>
      </c>
      <c r="D81" s="335"/>
      <c r="E81" s="351"/>
      <c r="F81" s="329"/>
      <c r="G81" s="477"/>
    </row>
    <row r="82" spans="1:7" ht="12.75" customHeight="1" x14ac:dyDescent="0.25">
      <c r="A82" s="412"/>
      <c r="B82" s="583"/>
      <c r="C82" s="330"/>
      <c r="D82" s="335"/>
      <c r="E82" s="351"/>
      <c r="F82" s="329"/>
      <c r="G82" s="477"/>
    </row>
    <row r="83" spans="1:7" ht="12.75" customHeight="1" x14ac:dyDescent="0.25">
      <c r="A83" s="414"/>
      <c r="B83" s="332"/>
      <c r="C83" s="334" t="s">
        <v>522</v>
      </c>
      <c r="D83" s="332" t="s">
        <v>13</v>
      </c>
      <c r="E83" s="332">
        <f>2*1.5*20</f>
        <v>60</v>
      </c>
      <c r="F83" s="329"/>
      <c r="G83" s="477" t="s">
        <v>81</v>
      </c>
    </row>
    <row r="84" spans="1:7" ht="12.75" customHeight="1" x14ac:dyDescent="0.25">
      <c r="A84" s="414"/>
      <c r="B84" s="332"/>
      <c r="C84" s="334"/>
      <c r="E84" s="336"/>
      <c r="F84" s="336"/>
      <c r="G84" s="478"/>
    </row>
    <row r="85" spans="1:7" x14ac:dyDescent="0.25">
      <c r="A85" s="410">
        <v>22.12</v>
      </c>
      <c r="B85" s="331" t="s">
        <v>547</v>
      </c>
      <c r="C85" s="330" t="s">
        <v>353</v>
      </c>
      <c r="D85" s="335"/>
      <c r="E85" s="332"/>
      <c r="F85" s="329"/>
      <c r="G85" s="477"/>
    </row>
    <row r="86" spans="1:7" x14ac:dyDescent="0.25">
      <c r="A86" s="410"/>
      <c r="B86" s="331"/>
      <c r="C86" s="334"/>
      <c r="D86" s="335"/>
      <c r="E86" s="332"/>
      <c r="F86" s="329"/>
      <c r="G86" s="477"/>
    </row>
    <row r="87" spans="1:7" x14ac:dyDescent="0.25">
      <c r="A87" s="414"/>
      <c r="B87" s="332"/>
      <c r="C87" s="334" t="s">
        <v>354</v>
      </c>
      <c r="D87" s="335" t="s">
        <v>18</v>
      </c>
      <c r="E87" s="351">
        <v>30</v>
      </c>
      <c r="F87" s="329"/>
      <c r="G87" s="477" t="s">
        <v>81</v>
      </c>
    </row>
    <row r="88" spans="1:7" x14ac:dyDescent="0.25">
      <c r="A88" s="414"/>
      <c r="B88" s="332"/>
      <c r="C88" s="334"/>
      <c r="D88" s="335"/>
      <c r="E88" s="332"/>
      <c r="F88" s="329"/>
      <c r="G88" s="477"/>
    </row>
    <row r="89" spans="1:7" x14ac:dyDescent="0.25">
      <c r="A89" s="414"/>
      <c r="B89" s="332"/>
      <c r="C89" s="334" t="s">
        <v>355</v>
      </c>
      <c r="D89" s="335" t="s">
        <v>18</v>
      </c>
      <c r="E89" s="332"/>
      <c r="F89" s="329"/>
      <c r="G89" s="477" t="s">
        <v>81</v>
      </c>
    </row>
    <row r="90" spans="1:7" x14ac:dyDescent="0.25">
      <c r="A90" s="410"/>
      <c r="B90" s="331"/>
      <c r="C90" s="337"/>
      <c r="D90" s="336"/>
      <c r="F90" s="336"/>
      <c r="G90" s="477"/>
    </row>
    <row r="91" spans="1:7" x14ac:dyDescent="0.25">
      <c r="A91" s="410" t="s">
        <v>381</v>
      </c>
      <c r="B91" s="331"/>
      <c r="C91" s="330" t="s">
        <v>356</v>
      </c>
      <c r="D91" s="335"/>
      <c r="E91" s="332"/>
      <c r="F91" s="329"/>
      <c r="G91" s="477"/>
    </row>
    <row r="92" spans="1:7" x14ac:dyDescent="0.25">
      <c r="A92" s="414"/>
      <c r="B92" s="332"/>
      <c r="C92" s="330" t="s">
        <v>357</v>
      </c>
      <c r="D92" s="335" t="s">
        <v>307</v>
      </c>
      <c r="E92" s="332">
        <v>50</v>
      </c>
      <c r="F92" s="329"/>
      <c r="G92" s="497"/>
    </row>
    <row r="93" spans="1:7" x14ac:dyDescent="0.25">
      <c r="A93" s="485"/>
      <c r="B93" s="336"/>
      <c r="C93" s="336" t="s">
        <v>382</v>
      </c>
      <c r="D93" s="336"/>
      <c r="E93" s="336"/>
      <c r="F93" s="336"/>
      <c r="G93" s="478"/>
    </row>
    <row r="94" spans="1:7" x14ac:dyDescent="0.25">
      <c r="A94" s="485"/>
      <c r="B94" s="336"/>
      <c r="C94" s="336"/>
      <c r="E94" s="336"/>
      <c r="F94" s="336"/>
      <c r="G94" s="478"/>
    </row>
    <row r="95" spans="1:7" x14ac:dyDescent="0.25">
      <c r="A95" s="485"/>
      <c r="B95" s="336"/>
      <c r="C95" s="754"/>
      <c r="D95" s="755"/>
      <c r="E95" s="756"/>
      <c r="F95" s="757"/>
      <c r="G95" s="758"/>
    </row>
    <row r="96" spans="1:7" x14ac:dyDescent="0.25">
      <c r="A96" s="485"/>
      <c r="B96" s="336"/>
      <c r="C96" s="336"/>
      <c r="E96" s="336"/>
      <c r="F96" s="336"/>
      <c r="G96" s="478"/>
    </row>
    <row r="97" spans="1:7" x14ac:dyDescent="0.25">
      <c r="A97" s="485"/>
      <c r="B97" s="336"/>
      <c r="C97" s="336"/>
      <c r="E97" s="336"/>
      <c r="F97" s="336"/>
      <c r="G97" s="478"/>
    </row>
    <row r="98" spans="1:7" x14ac:dyDescent="0.25">
      <c r="A98" s="485"/>
      <c r="B98" s="336"/>
      <c r="C98" s="336"/>
      <c r="E98" s="336"/>
      <c r="F98" s="336"/>
      <c r="G98" s="478"/>
    </row>
    <row r="99" spans="1:7" x14ac:dyDescent="0.25">
      <c r="A99" s="485"/>
      <c r="B99" s="336"/>
      <c r="C99" s="336"/>
      <c r="E99" s="336"/>
      <c r="F99" s="336"/>
      <c r="G99" s="478"/>
    </row>
    <row r="100" spans="1:7" x14ac:dyDescent="0.25">
      <c r="A100" s="485"/>
      <c r="B100" s="336"/>
      <c r="C100" s="336"/>
      <c r="E100" s="336"/>
      <c r="F100" s="336"/>
      <c r="G100" s="478"/>
    </row>
    <row r="101" spans="1:7" x14ac:dyDescent="0.25">
      <c r="A101" s="485"/>
      <c r="B101" s="336"/>
      <c r="C101" s="336"/>
      <c r="E101" s="336"/>
      <c r="F101" s="336"/>
      <c r="G101" s="478"/>
    </row>
    <row r="102" spans="1:7" x14ac:dyDescent="0.25">
      <c r="A102" s="485"/>
      <c r="B102" s="336"/>
      <c r="C102" s="336"/>
      <c r="E102" s="336"/>
      <c r="F102" s="336"/>
      <c r="G102" s="478"/>
    </row>
    <row r="103" spans="1:7" x14ac:dyDescent="0.25">
      <c r="A103" s="485"/>
      <c r="B103" s="336"/>
      <c r="C103" s="336"/>
      <c r="E103" s="336"/>
      <c r="F103" s="336"/>
      <c r="G103" s="478"/>
    </row>
    <row r="104" spans="1:7" x14ac:dyDescent="0.25">
      <c r="A104" s="485"/>
      <c r="B104" s="585"/>
      <c r="C104" s="336"/>
      <c r="E104" s="336"/>
      <c r="F104" s="336"/>
      <c r="G104" s="478"/>
    </row>
    <row r="105" spans="1:7" x14ac:dyDescent="0.25">
      <c r="A105" s="834">
        <v>2200</v>
      </c>
      <c r="B105" s="575"/>
      <c r="C105" s="830" t="s">
        <v>343</v>
      </c>
      <c r="D105" s="830"/>
      <c r="E105" s="830"/>
      <c r="F105" s="831"/>
      <c r="G105" s="843"/>
    </row>
    <row r="106" spans="1:7" ht="13.8" thickBot="1" x14ac:dyDescent="0.3">
      <c r="A106" s="835"/>
      <c r="B106" s="576"/>
      <c r="C106" s="832"/>
      <c r="D106" s="832"/>
      <c r="E106" s="832"/>
      <c r="F106" s="833"/>
      <c r="G106" s="844"/>
    </row>
    <row r="116" spans="1:7" x14ac:dyDescent="0.25">
      <c r="A116" s="338"/>
      <c r="B116" s="338"/>
      <c r="C116" s="339"/>
      <c r="D116" s="339"/>
      <c r="E116" s="339"/>
      <c r="F116" s="339"/>
      <c r="G116" s="340"/>
    </row>
    <row r="117" spans="1:7" x14ac:dyDescent="0.25">
      <c r="A117" s="338"/>
      <c r="B117" s="338"/>
      <c r="C117" s="339"/>
      <c r="D117" s="339"/>
      <c r="E117" s="339"/>
      <c r="F117" s="339"/>
      <c r="G117" s="340"/>
    </row>
  </sheetData>
  <mergeCells count="18">
    <mergeCell ref="G105:G106"/>
    <mergeCell ref="F58:F59"/>
    <mergeCell ref="G58:G59"/>
    <mergeCell ref="C60:F60"/>
    <mergeCell ref="B58:B59"/>
    <mergeCell ref="G3:G4"/>
    <mergeCell ref="A3:A4"/>
    <mergeCell ref="C3:C4"/>
    <mergeCell ref="D3:D4"/>
    <mergeCell ref="E3:E4"/>
    <mergeCell ref="F3:F4"/>
    <mergeCell ref="B3:B4"/>
    <mergeCell ref="A58:A59"/>
    <mergeCell ref="C58:C59"/>
    <mergeCell ref="D58:D59"/>
    <mergeCell ref="E58:E59"/>
    <mergeCell ref="C105:F106"/>
    <mergeCell ref="A105:A106"/>
  </mergeCells>
  <pageMargins left="0.7" right="0.7" top="0.75" bottom="0.75" header="0.3" footer="0.3"/>
  <pageSetup paperSize="9" scale="81" orientation="portrait" verticalDpi="300" r:id="rId1"/>
  <headerFooter alignWithMargins="0"/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5"/>
  <sheetViews>
    <sheetView view="pageBreakPreview" zoomScaleNormal="100" zoomScaleSheetLayoutView="100" workbookViewId="0">
      <selection activeCell="A3" sqref="A3"/>
    </sheetView>
  </sheetViews>
  <sheetFormatPr defaultColWidth="9.109375" defaultRowHeight="13.2" x14ac:dyDescent="0.25"/>
  <cols>
    <col min="1" max="2" width="7.6640625" style="68" customWidth="1"/>
    <col min="3" max="3" width="43.5546875" style="68" customWidth="1"/>
    <col min="4" max="4" width="8" style="68" customWidth="1"/>
    <col min="5" max="5" width="11.88671875" style="68" customWidth="1"/>
    <col min="6" max="6" width="11.6640625" style="68" customWidth="1"/>
    <col min="7" max="7" width="17.5546875" style="68" customWidth="1"/>
    <col min="8" max="8" width="9.109375" style="68" customWidth="1"/>
    <col min="9" max="9" width="9.109375" style="68" hidden="1" customWidth="1"/>
    <col min="10" max="10" width="9.5546875" style="68" hidden="1" customWidth="1"/>
    <col min="11" max="11" width="14.33203125" style="68" hidden="1" customWidth="1"/>
    <col min="12" max="14" width="9.109375" style="68"/>
    <col min="15" max="15" width="56.88671875" style="68" customWidth="1"/>
    <col min="16" max="16384" width="9.109375" style="68"/>
  </cols>
  <sheetData>
    <row r="1" spans="1:14" ht="1.2" customHeight="1" thickBot="1" x14ac:dyDescent="0.3">
      <c r="A1" s="621"/>
      <c r="B1" s="622"/>
      <c r="C1" s="622"/>
      <c r="D1" s="622"/>
      <c r="E1" s="622"/>
      <c r="F1" s="622"/>
      <c r="G1" s="623"/>
      <c r="H1" s="251"/>
      <c r="I1" s="252"/>
      <c r="J1" s="251"/>
      <c r="K1" s="252"/>
      <c r="L1" s="251"/>
      <c r="M1" s="252"/>
      <c r="N1" s="251"/>
    </row>
    <row r="2" spans="1:14" ht="15" customHeight="1" x14ac:dyDescent="0.25">
      <c r="A2" s="599" t="s">
        <v>548</v>
      </c>
      <c r="B2" s="794"/>
      <c r="C2" s="795"/>
      <c r="D2" s="795"/>
      <c r="E2" s="795"/>
      <c r="F2" s="795"/>
      <c r="G2" s="605" t="s">
        <v>315</v>
      </c>
    </row>
    <row r="3" spans="1:14" ht="14.25" customHeight="1" thickBot="1" x14ac:dyDescent="0.3">
      <c r="A3" s="727" t="s">
        <v>607</v>
      </c>
      <c r="B3" s="728"/>
      <c r="C3" s="132"/>
      <c r="D3" s="133"/>
      <c r="E3" s="796"/>
      <c r="F3" s="796"/>
      <c r="G3" s="797"/>
      <c r="I3" s="254"/>
    </row>
    <row r="4" spans="1:14" ht="4.5" hidden="1" customHeight="1" x14ac:dyDescent="0.25">
      <c r="A4" s="624"/>
      <c r="B4" s="256"/>
      <c r="C4" s="256"/>
      <c r="D4" s="83"/>
      <c r="E4" s="83"/>
      <c r="F4" s="257"/>
      <c r="G4" s="625"/>
      <c r="H4" s="258"/>
      <c r="I4" s="252"/>
      <c r="J4" s="251"/>
      <c r="K4" s="252"/>
      <c r="L4" s="251"/>
      <c r="M4" s="252"/>
      <c r="N4" s="251"/>
    </row>
    <row r="5" spans="1:14" ht="13.8" x14ac:dyDescent="0.25">
      <c r="A5" s="824" t="s">
        <v>331</v>
      </c>
      <c r="B5" s="849" t="s">
        <v>547</v>
      </c>
      <c r="C5" s="826" t="s">
        <v>1</v>
      </c>
      <c r="D5" s="828" t="s">
        <v>2</v>
      </c>
      <c r="E5" s="826" t="s">
        <v>3</v>
      </c>
      <c r="F5" s="828" t="s">
        <v>4</v>
      </c>
      <c r="G5" s="845" t="s">
        <v>5</v>
      </c>
      <c r="H5" s="268"/>
      <c r="I5" s="269"/>
      <c r="J5" s="268"/>
      <c r="K5" s="269"/>
    </row>
    <row r="6" spans="1:14" s="171" customFormat="1" ht="12.75" customHeight="1" x14ac:dyDescent="0.25">
      <c r="A6" s="825"/>
      <c r="B6" s="842"/>
      <c r="C6" s="827"/>
      <c r="D6" s="829"/>
      <c r="E6" s="827"/>
      <c r="F6" s="829"/>
      <c r="G6" s="837"/>
      <c r="H6" s="268"/>
      <c r="I6" s="268"/>
      <c r="J6" s="268"/>
      <c r="K6" s="269"/>
    </row>
    <row r="7" spans="1:14" ht="6" customHeight="1" x14ac:dyDescent="0.25">
      <c r="A7" s="394"/>
      <c r="B7" s="259"/>
      <c r="C7" s="252"/>
      <c r="D7" s="259"/>
      <c r="E7" s="252"/>
      <c r="F7" s="260"/>
      <c r="G7" s="395"/>
      <c r="H7" s="261"/>
      <c r="I7" s="270"/>
      <c r="J7" s="261"/>
      <c r="K7" s="270"/>
    </row>
    <row r="8" spans="1:14" ht="39.6" x14ac:dyDescent="0.25">
      <c r="A8" s="396">
        <v>23</v>
      </c>
      <c r="B8" s="589"/>
      <c r="C8" s="381" t="s">
        <v>420</v>
      </c>
      <c r="D8" s="259"/>
      <c r="E8" s="252"/>
      <c r="F8" s="260"/>
      <c r="G8" s="395"/>
      <c r="H8" s="261"/>
      <c r="I8" s="270"/>
      <c r="J8" s="261"/>
      <c r="K8" s="270"/>
    </row>
    <row r="9" spans="1:14" ht="6.75" customHeight="1" x14ac:dyDescent="0.25">
      <c r="A9" s="394"/>
      <c r="B9" s="259"/>
      <c r="C9" s="252"/>
      <c r="D9" s="259"/>
      <c r="E9" s="252"/>
      <c r="F9" s="260"/>
      <c r="G9" s="395"/>
      <c r="H9" s="261"/>
      <c r="I9" s="270"/>
      <c r="J9" s="261"/>
      <c r="K9" s="270"/>
    </row>
    <row r="10" spans="1:14" ht="13.8" x14ac:dyDescent="0.25">
      <c r="A10" s="397" t="s">
        <v>490</v>
      </c>
      <c r="B10" s="590" t="s">
        <v>547</v>
      </c>
      <c r="C10" s="256" t="s">
        <v>317</v>
      </c>
      <c r="D10" s="263"/>
      <c r="E10" s="255"/>
      <c r="F10" s="260"/>
      <c r="G10" s="398"/>
      <c r="H10" s="261"/>
      <c r="I10" s="270"/>
      <c r="J10" s="261"/>
      <c r="K10" s="270"/>
    </row>
    <row r="11" spans="1:14" ht="5.25" customHeight="1" x14ac:dyDescent="0.25">
      <c r="A11" s="399"/>
      <c r="B11" s="591"/>
      <c r="C11" s="262"/>
      <c r="D11" s="263"/>
      <c r="E11" s="255"/>
      <c r="F11" s="260"/>
      <c r="G11" s="398"/>
      <c r="H11" s="261"/>
      <c r="I11" s="270"/>
      <c r="J11" s="261"/>
      <c r="K11" s="270"/>
    </row>
    <row r="12" spans="1:14" ht="26.4" x14ac:dyDescent="0.25">
      <c r="A12" s="394"/>
      <c r="B12" s="259"/>
      <c r="C12" s="620" t="s">
        <v>553</v>
      </c>
      <c r="D12" s="263" t="s">
        <v>307</v>
      </c>
      <c r="E12" s="255"/>
      <c r="F12" s="260"/>
      <c r="G12" s="425" t="s">
        <v>81</v>
      </c>
      <c r="H12" s="261"/>
      <c r="I12" s="271"/>
      <c r="J12" s="261"/>
      <c r="K12" s="271"/>
    </row>
    <row r="13" spans="1:14" ht="7.5" customHeight="1" x14ac:dyDescent="0.25">
      <c r="A13" s="394"/>
      <c r="B13" s="259"/>
      <c r="C13" s="262" t="s">
        <v>6</v>
      </c>
      <c r="D13" s="263"/>
      <c r="E13" s="255"/>
      <c r="F13" s="260"/>
      <c r="G13" s="398"/>
      <c r="H13" s="261"/>
      <c r="I13" s="271"/>
      <c r="J13" s="261"/>
      <c r="K13" s="271"/>
    </row>
    <row r="14" spans="1:14" ht="26.4" x14ac:dyDescent="0.25">
      <c r="A14" s="394"/>
      <c r="B14" s="259"/>
      <c r="C14" s="620" t="s">
        <v>554</v>
      </c>
      <c r="D14" s="263" t="s">
        <v>318</v>
      </c>
      <c r="E14" s="255">
        <v>4500</v>
      </c>
      <c r="F14" s="264"/>
      <c r="G14" s="768"/>
      <c r="H14" s="261"/>
      <c r="I14" s="271"/>
      <c r="J14" s="261"/>
      <c r="K14" s="271"/>
    </row>
    <row r="15" spans="1:14" ht="6" customHeight="1" x14ac:dyDescent="0.25">
      <c r="A15" s="394"/>
      <c r="B15" s="259"/>
      <c r="D15" s="265"/>
      <c r="E15" s="255"/>
      <c r="F15" s="260"/>
      <c r="G15" s="398"/>
      <c r="H15" s="261"/>
      <c r="I15" s="271"/>
      <c r="J15" s="261"/>
      <c r="K15" s="271"/>
      <c r="L15" s="266"/>
      <c r="N15" s="68">
        <f>120*0.3+120</f>
        <v>156</v>
      </c>
    </row>
    <row r="16" spans="1:14" ht="26.4" x14ac:dyDescent="0.25">
      <c r="A16" s="397">
        <v>23.06</v>
      </c>
      <c r="B16" s="590" t="s">
        <v>547</v>
      </c>
      <c r="C16" s="618" t="s">
        <v>552</v>
      </c>
      <c r="D16" s="263"/>
      <c r="E16" s="255"/>
      <c r="F16" s="260"/>
      <c r="G16" s="398"/>
      <c r="H16" s="261"/>
      <c r="I16" s="271"/>
      <c r="J16" s="261"/>
      <c r="K16" s="271"/>
      <c r="L16" s="266"/>
    </row>
    <row r="17" spans="1:15" ht="6.75" customHeight="1" x14ac:dyDescent="0.25">
      <c r="A17" s="394"/>
      <c r="B17" s="259"/>
      <c r="C17" s="262"/>
      <c r="D17" s="263"/>
      <c r="E17" s="255"/>
      <c r="F17" s="260"/>
      <c r="G17" s="398"/>
      <c r="H17" s="261"/>
      <c r="I17" s="271"/>
      <c r="J17" s="261"/>
      <c r="K17" s="271"/>
      <c r="L17" s="266"/>
    </row>
    <row r="18" spans="1:15" ht="26.4" x14ac:dyDescent="0.25">
      <c r="A18" s="394"/>
      <c r="B18" s="259"/>
      <c r="C18" s="620" t="s">
        <v>551</v>
      </c>
      <c r="D18" s="263" t="s">
        <v>319</v>
      </c>
      <c r="E18" s="252">
        <v>40</v>
      </c>
      <c r="F18" s="264"/>
      <c r="G18" s="497"/>
      <c r="H18" s="261"/>
      <c r="I18" s="271"/>
      <c r="J18" s="261"/>
      <c r="K18" s="271"/>
      <c r="L18" s="266"/>
    </row>
    <row r="19" spans="1:15" ht="6.75" customHeight="1" x14ac:dyDescent="0.25">
      <c r="A19" s="394"/>
      <c r="B19" s="259"/>
      <c r="C19" s="356" t="s">
        <v>550</v>
      </c>
      <c r="D19" s="265"/>
      <c r="F19" s="265"/>
      <c r="G19" s="626"/>
      <c r="H19" s="261"/>
      <c r="I19" s="271"/>
      <c r="J19" s="261"/>
      <c r="K19" s="271"/>
    </row>
    <row r="20" spans="1:15" ht="26.4" x14ac:dyDescent="0.25">
      <c r="A20" s="394"/>
      <c r="B20" s="259"/>
      <c r="C20" s="620" t="s">
        <v>555</v>
      </c>
      <c r="D20" s="263"/>
      <c r="E20" s="255"/>
      <c r="F20" s="260"/>
      <c r="G20" s="398"/>
      <c r="H20" s="261"/>
      <c r="I20" s="271"/>
      <c r="J20" s="261"/>
      <c r="K20" s="271"/>
      <c r="O20" s="418"/>
    </row>
    <row r="21" spans="1:15" ht="6.75" customHeight="1" x14ac:dyDescent="0.25">
      <c r="A21" s="394"/>
      <c r="B21" s="259"/>
      <c r="C21" s="262"/>
      <c r="D21" s="263"/>
      <c r="E21" s="252"/>
      <c r="F21" s="260"/>
      <c r="G21" s="401"/>
      <c r="H21" s="261"/>
      <c r="I21" s="271"/>
      <c r="J21" s="261"/>
      <c r="K21" s="271"/>
    </row>
    <row r="22" spans="1:15" ht="26.4" x14ac:dyDescent="0.25">
      <c r="A22" s="394"/>
      <c r="B22" s="259"/>
      <c r="C22" s="619" t="s">
        <v>556</v>
      </c>
      <c r="D22" s="263" t="s">
        <v>320</v>
      </c>
      <c r="E22" s="252">
        <v>30</v>
      </c>
      <c r="F22" s="264"/>
      <c r="G22" s="497"/>
      <c r="H22" s="261"/>
      <c r="I22" s="271"/>
      <c r="J22" s="261"/>
      <c r="K22" s="271"/>
    </row>
    <row r="23" spans="1:15" ht="5.25" customHeight="1" x14ac:dyDescent="0.25">
      <c r="A23" s="403"/>
      <c r="B23" s="592"/>
      <c r="D23" s="263"/>
      <c r="E23" s="252"/>
      <c r="F23" s="260"/>
      <c r="G23" s="401"/>
      <c r="H23" s="261"/>
      <c r="I23" s="271"/>
      <c r="J23" s="261"/>
      <c r="K23" s="271"/>
    </row>
    <row r="24" spans="1:15" ht="13.8" x14ac:dyDescent="0.25">
      <c r="A24" s="394"/>
      <c r="B24" s="259"/>
      <c r="C24" s="262" t="s">
        <v>321</v>
      </c>
      <c r="D24" s="263"/>
      <c r="E24" s="255"/>
      <c r="F24" s="260"/>
      <c r="G24" s="398"/>
      <c r="H24" s="261"/>
      <c r="I24" s="271"/>
      <c r="J24" s="261"/>
      <c r="K24" s="271"/>
    </row>
    <row r="25" spans="1:15" ht="15.6" x14ac:dyDescent="0.25">
      <c r="A25" s="394"/>
      <c r="B25" s="259"/>
      <c r="C25" s="262" t="s">
        <v>322</v>
      </c>
      <c r="D25" s="263" t="s">
        <v>320</v>
      </c>
      <c r="E25" s="252">
        <v>300</v>
      </c>
      <c r="F25" s="264"/>
      <c r="G25" s="497"/>
      <c r="H25" s="261"/>
      <c r="I25" s="271"/>
      <c r="J25" s="261"/>
      <c r="K25" s="271"/>
    </row>
    <row r="26" spans="1:15" ht="7.5" customHeight="1" x14ac:dyDescent="0.25">
      <c r="A26" s="394"/>
      <c r="B26" s="259"/>
      <c r="C26" s="402"/>
      <c r="D26" s="263"/>
      <c r="E26" s="252"/>
      <c r="F26" s="260"/>
      <c r="G26" s="401"/>
      <c r="H26" s="261"/>
      <c r="I26" s="271"/>
      <c r="J26" s="261"/>
      <c r="K26" s="271"/>
    </row>
    <row r="27" spans="1:15" ht="26.4" x14ac:dyDescent="0.25">
      <c r="A27" s="399">
        <v>23.07</v>
      </c>
      <c r="B27" s="591" t="s">
        <v>547</v>
      </c>
      <c r="C27" s="445" t="s">
        <v>503</v>
      </c>
      <c r="D27" s="263"/>
      <c r="E27" s="252"/>
      <c r="F27" s="264"/>
      <c r="G27" s="400"/>
      <c r="H27" s="261"/>
      <c r="I27" s="271"/>
      <c r="J27" s="261"/>
      <c r="K27" s="271"/>
    </row>
    <row r="28" spans="1:15" ht="7.5" customHeight="1" x14ac:dyDescent="0.25">
      <c r="A28" s="399"/>
      <c r="B28" s="591"/>
      <c r="D28" s="263"/>
      <c r="E28" s="252"/>
      <c r="F28" s="264"/>
      <c r="G28" s="400"/>
      <c r="H28" s="261"/>
      <c r="I28" s="271"/>
      <c r="J28" s="261"/>
      <c r="K28" s="271"/>
    </row>
    <row r="29" spans="1:15" ht="15.6" x14ac:dyDescent="0.25">
      <c r="A29" s="394"/>
      <c r="B29" s="259"/>
      <c r="C29" s="356" t="s">
        <v>421</v>
      </c>
      <c r="D29" s="263" t="s">
        <v>320</v>
      </c>
      <c r="E29" s="494">
        <f>3000*1.5</f>
        <v>4500</v>
      </c>
      <c r="F29" s="419"/>
      <c r="G29" s="497"/>
      <c r="H29" s="261"/>
      <c r="I29" s="271"/>
      <c r="J29" s="261"/>
      <c r="K29" s="271"/>
    </row>
    <row r="30" spans="1:15" ht="8.25" customHeight="1" x14ac:dyDescent="0.25">
      <c r="A30" s="394"/>
      <c r="B30" s="259"/>
      <c r="C30" s="262"/>
      <c r="D30" s="43"/>
      <c r="E30" s="252"/>
      <c r="F30" s="260"/>
      <c r="G30" s="401"/>
      <c r="H30" s="261"/>
      <c r="I30" s="271"/>
      <c r="J30" s="261"/>
      <c r="K30" s="271"/>
    </row>
    <row r="31" spans="1:15" ht="15.6" x14ac:dyDescent="0.25">
      <c r="A31" s="394"/>
      <c r="B31" s="259"/>
      <c r="C31" s="356" t="s">
        <v>422</v>
      </c>
      <c r="D31" s="263" t="s">
        <v>320</v>
      </c>
      <c r="E31" s="255">
        <f>E29*0.15</f>
        <v>675</v>
      </c>
      <c r="F31" s="264"/>
      <c r="G31" s="497"/>
      <c r="H31" s="261"/>
      <c r="I31" s="271"/>
      <c r="J31" s="261"/>
      <c r="K31" s="271"/>
    </row>
    <row r="32" spans="1:15" ht="8.25" customHeight="1" x14ac:dyDescent="0.25">
      <c r="A32" s="394"/>
      <c r="B32" s="259"/>
      <c r="C32" s="262"/>
      <c r="D32" s="263"/>
      <c r="E32" s="255"/>
      <c r="F32" s="260"/>
      <c r="G32" s="398"/>
      <c r="H32" s="261"/>
      <c r="I32" s="271"/>
      <c r="J32" s="261"/>
      <c r="K32" s="271"/>
    </row>
    <row r="33" spans="1:11" ht="13.8" x14ac:dyDescent="0.25">
      <c r="A33" s="399">
        <v>23.08</v>
      </c>
      <c r="B33" s="591"/>
      <c r="C33" s="256" t="s">
        <v>604</v>
      </c>
      <c r="D33" s="263"/>
      <c r="E33" s="252"/>
      <c r="F33" s="260"/>
      <c r="G33" s="401"/>
      <c r="H33" s="261"/>
      <c r="I33" s="271"/>
      <c r="J33" s="261"/>
      <c r="K33" s="271"/>
    </row>
    <row r="34" spans="1:11" ht="6.75" customHeight="1" x14ac:dyDescent="0.25">
      <c r="A34" s="394"/>
      <c r="B34" s="259"/>
      <c r="C34" s="262"/>
      <c r="D34" s="263"/>
      <c r="E34" s="252"/>
      <c r="F34" s="264"/>
      <c r="G34" s="400"/>
      <c r="H34" s="261"/>
      <c r="I34" s="271"/>
      <c r="J34" s="261"/>
      <c r="K34" s="271"/>
    </row>
    <row r="35" spans="1:11" ht="13.8" x14ac:dyDescent="0.25">
      <c r="A35" s="394"/>
      <c r="B35" s="259"/>
      <c r="C35" s="587" t="s">
        <v>423</v>
      </c>
      <c r="D35" s="263"/>
      <c r="E35" s="255"/>
      <c r="F35" s="260"/>
      <c r="G35" s="398"/>
      <c r="H35" s="261"/>
      <c r="I35" s="271"/>
      <c r="J35" s="261"/>
      <c r="K35" s="271"/>
    </row>
    <row r="36" spans="1:11" ht="8.25" customHeight="1" x14ac:dyDescent="0.25">
      <c r="A36" s="394"/>
      <c r="B36" s="259"/>
      <c r="C36" s="587"/>
      <c r="D36" s="263"/>
      <c r="E36" s="255"/>
      <c r="F36" s="260"/>
      <c r="G36" s="398"/>
      <c r="H36" s="261"/>
      <c r="I36" s="271"/>
      <c r="J36" s="261"/>
      <c r="K36" s="271"/>
    </row>
    <row r="37" spans="1:11" ht="15.6" x14ac:dyDescent="0.25">
      <c r="A37" s="394"/>
      <c r="B37" s="259"/>
      <c r="C37" s="418" t="s">
        <v>524</v>
      </c>
      <c r="D37" s="263" t="s">
        <v>319</v>
      </c>
      <c r="E37" s="255">
        <f>3400*1*0.15</f>
        <v>510</v>
      </c>
      <c r="F37" s="419"/>
      <c r="G37" s="497"/>
      <c r="H37" s="261"/>
      <c r="I37" s="271"/>
      <c r="J37" s="261"/>
      <c r="K37" s="271"/>
    </row>
    <row r="38" spans="1:11" ht="13.8" x14ac:dyDescent="0.25">
      <c r="A38" s="394"/>
      <c r="B38" s="259"/>
      <c r="C38" s="587"/>
      <c r="D38" s="263"/>
      <c r="E38" s="255"/>
      <c r="F38" s="260"/>
      <c r="G38" s="398"/>
      <c r="H38" s="261"/>
      <c r="I38" s="271"/>
      <c r="J38" s="261"/>
      <c r="K38" s="271"/>
    </row>
    <row r="39" spans="1:11" ht="15.6" x14ac:dyDescent="0.25">
      <c r="A39" s="403"/>
      <c r="B39" s="592"/>
      <c r="C39" s="587" t="s">
        <v>424</v>
      </c>
      <c r="D39" s="263" t="s">
        <v>320</v>
      </c>
      <c r="E39" s="494">
        <f>650*1.5</f>
        <v>975</v>
      </c>
      <c r="F39" s="419"/>
      <c r="G39" s="497"/>
      <c r="H39" s="261"/>
      <c r="I39" s="271"/>
      <c r="J39" s="261"/>
      <c r="K39" s="271"/>
    </row>
    <row r="40" spans="1:11" ht="13.8" x14ac:dyDescent="0.25">
      <c r="A40" s="394"/>
      <c r="B40" s="259"/>
      <c r="C40" s="262"/>
      <c r="D40" s="263"/>
      <c r="E40" s="255"/>
      <c r="F40" s="260"/>
      <c r="G40" s="398"/>
      <c r="H40" s="261"/>
      <c r="I40" s="271"/>
      <c r="J40" s="261"/>
      <c r="K40" s="271"/>
    </row>
    <row r="41" spans="1:11" ht="26.4" x14ac:dyDescent="0.25">
      <c r="A41" s="389">
        <v>23.09</v>
      </c>
      <c r="B41" s="368"/>
      <c r="C41" s="588" t="s">
        <v>542</v>
      </c>
      <c r="D41" s="263"/>
      <c r="E41" s="252"/>
      <c r="F41" s="260"/>
      <c r="G41" s="401"/>
      <c r="H41" s="261"/>
      <c r="I41" s="271"/>
      <c r="J41" s="261"/>
      <c r="K41" s="271"/>
    </row>
    <row r="42" spans="1:11" ht="13.8" x14ac:dyDescent="0.25">
      <c r="A42" s="192"/>
      <c r="B42" s="87"/>
      <c r="C42" s="587"/>
      <c r="D42" s="263"/>
      <c r="E42" s="252"/>
      <c r="F42" s="260"/>
      <c r="G42" s="401"/>
      <c r="H42" s="261"/>
      <c r="I42" s="271"/>
      <c r="J42" s="261"/>
      <c r="K42" s="271"/>
    </row>
    <row r="43" spans="1:11" ht="15.6" x14ac:dyDescent="0.25">
      <c r="A43" s="192"/>
      <c r="B43" s="87"/>
      <c r="C43" s="587" t="s">
        <v>425</v>
      </c>
      <c r="D43" s="263" t="s">
        <v>320</v>
      </c>
      <c r="E43" s="252">
        <v>50</v>
      </c>
      <c r="F43" s="419"/>
      <c r="G43" s="497"/>
      <c r="H43" s="261"/>
      <c r="I43" s="271"/>
      <c r="J43" s="261"/>
      <c r="K43" s="271"/>
    </row>
    <row r="44" spans="1:11" ht="13.8" x14ac:dyDescent="0.25">
      <c r="A44" s="394"/>
      <c r="B44" s="593"/>
      <c r="D44" s="265"/>
      <c r="E44" s="252"/>
      <c r="F44" s="267"/>
      <c r="G44" s="398"/>
      <c r="H44" s="261"/>
      <c r="I44" s="271"/>
      <c r="J44" s="261"/>
      <c r="K44" s="271"/>
    </row>
    <row r="45" spans="1:11" s="171" customFormat="1" ht="25.5" customHeight="1" thickBot="1" x14ac:dyDescent="0.3">
      <c r="A45" s="404" t="s">
        <v>324</v>
      </c>
      <c r="B45" s="586"/>
      <c r="C45" s="405" t="s">
        <v>325</v>
      </c>
      <c r="D45" s="406"/>
      <c r="E45" s="407"/>
      <c r="F45" s="408"/>
      <c r="G45" s="409"/>
      <c r="H45" s="261"/>
      <c r="I45" s="271"/>
      <c r="J45" s="261"/>
      <c r="K45" s="271"/>
    </row>
  </sheetData>
  <mergeCells count="7">
    <mergeCell ref="G5:G6"/>
    <mergeCell ref="A5:A6"/>
    <mergeCell ref="C5:C6"/>
    <mergeCell ref="D5:D6"/>
    <mergeCell ref="E5:E6"/>
    <mergeCell ref="F5:F6"/>
    <mergeCell ref="B5:B6"/>
  </mergeCells>
  <pageMargins left="0.74803149606299213" right="0" top="0.98425196850393704" bottom="0.55118110236220474" header="0.5118110236220472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46</vt:i4>
      </vt:variant>
    </vt:vector>
  </HeadingPairs>
  <TitlesOfParts>
    <vt:vector size="73" baseType="lpstr">
      <vt:lpstr>1200</vt:lpstr>
      <vt:lpstr>1300</vt:lpstr>
      <vt:lpstr>1400</vt:lpstr>
      <vt:lpstr>1500</vt:lpstr>
      <vt:lpstr>1700</vt:lpstr>
      <vt:lpstr>1800</vt:lpstr>
      <vt:lpstr>2100</vt:lpstr>
      <vt:lpstr>2200</vt:lpstr>
      <vt:lpstr>2300</vt:lpstr>
      <vt:lpstr>3100</vt:lpstr>
      <vt:lpstr>3300</vt:lpstr>
      <vt:lpstr>3400</vt:lpstr>
      <vt:lpstr>3500</vt:lpstr>
      <vt:lpstr>3600</vt:lpstr>
      <vt:lpstr>4100</vt:lpstr>
      <vt:lpstr>4200</vt:lpstr>
      <vt:lpstr>5100</vt:lpstr>
      <vt:lpstr>5200</vt:lpstr>
      <vt:lpstr>5400</vt:lpstr>
      <vt:lpstr>5600</vt:lpstr>
      <vt:lpstr>5700</vt:lpstr>
      <vt:lpstr>5900</vt:lpstr>
      <vt:lpstr>7300</vt:lpstr>
      <vt:lpstr>8100</vt:lpstr>
      <vt:lpstr>Sch B</vt:lpstr>
      <vt:lpstr>Sch D</vt:lpstr>
      <vt:lpstr>Sum</vt:lpstr>
      <vt:lpstr>'1200'!Print_Area</vt:lpstr>
      <vt:lpstr>'1300'!Print_Area</vt:lpstr>
      <vt:lpstr>'1400'!Print_Area</vt:lpstr>
      <vt:lpstr>'1500'!Print_Area</vt:lpstr>
      <vt:lpstr>'1700'!Print_Area</vt:lpstr>
      <vt:lpstr>'1800'!Print_Area</vt:lpstr>
      <vt:lpstr>'2100'!Print_Area</vt:lpstr>
      <vt:lpstr>'2200'!Print_Area</vt:lpstr>
      <vt:lpstr>'2300'!Print_Area</vt:lpstr>
      <vt:lpstr>'3100'!Print_Area</vt:lpstr>
      <vt:lpstr>'3300'!Print_Area</vt:lpstr>
      <vt:lpstr>'3400'!Print_Area</vt:lpstr>
      <vt:lpstr>'3500'!Print_Area</vt:lpstr>
      <vt:lpstr>'3600'!Print_Area</vt:lpstr>
      <vt:lpstr>'4100'!Print_Area</vt:lpstr>
      <vt:lpstr>'4200'!Print_Area</vt:lpstr>
      <vt:lpstr>'5100'!Print_Area</vt:lpstr>
      <vt:lpstr>'5600'!Print_Area</vt:lpstr>
      <vt:lpstr>'5700'!Print_Area</vt:lpstr>
      <vt:lpstr>'5900'!Print_Area</vt:lpstr>
      <vt:lpstr>'7300'!Print_Area</vt:lpstr>
      <vt:lpstr>'8100'!Print_Area</vt:lpstr>
      <vt:lpstr>'Sch B'!Print_Area</vt:lpstr>
      <vt:lpstr>'Sch D'!Print_Area</vt:lpstr>
      <vt:lpstr>Sum!Print_Area</vt:lpstr>
      <vt:lpstr>'1200'!Print_Titles</vt:lpstr>
      <vt:lpstr>'1300'!Print_Titles</vt:lpstr>
      <vt:lpstr>'1400'!Print_Titles</vt:lpstr>
      <vt:lpstr>'1500'!Print_Titles</vt:lpstr>
      <vt:lpstr>'1700'!Print_Titles</vt:lpstr>
      <vt:lpstr>'1800'!Print_Titles</vt:lpstr>
      <vt:lpstr>'2100'!Print_Titles</vt:lpstr>
      <vt:lpstr>'2300'!Print_Titles</vt:lpstr>
      <vt:lpstr>'3100'!Print_Titles</vt:lpstr>
      <vt:lpstr>'3300'!Print_Titles</vt:lpstr>
      <vt:lpstr>'3400'!Print_Titles</vt:lpstr>
      <vt:lpstr>'3500'!Print_Titles</vt:lpstr>
      <vt:lpstr>'3600'!Print_Titles</vt:lpstr>
      <vt:lpstr>'4100'!Print_Titles</vt:lpstr>
      <vt:lpstr>'4200'!Print_Titles</vt:lpstr>
      <vt:lpstr>'5600'!Print_Titles</vt:lpstr>
      <vt:lpstr>'5700'!Print_Titles</vt:lpstr>
      <vt:lpstr>'5900'!Print_Titles</vt:lpstr>
      <vt:lpstr>'8100'!Print_Titles</vt:lpstr>
      <vt:lpstr>'Sch B'!Print_Titles</vt:lpstr>
      <vt:lpstr>'Sch D'!Print_Titles</vt:lpstr>
    </vt:vector>
  </TitlesOfParts>
  <Company>Ninham Shand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M.T. Shambo</dc:creator>
  <cp:lastModifiedBy>Ntweleng Madihlaba</cp:lastModifiedBy>
  <cp:lastPrinted>2025-04-11T12:13:54Z</cp:lastPrinted>
  <dcterms:created xsi:type="dcterms:W3CDTF">2002-10-04T09:45:02Z</dcterms:created>
  <dcterms:modified xsi:type="dcterms:W3CDTF">2025-04-11T12:20:46Z</dcterms:modified>
</cp:coreProperties>
</file>