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mc:AlternateContent xmlns:mc="http://schemas.openxmlformats.org/markup-compatibility/2006">
    <mc:Choice Requires="x15">
      <x15ac:absPath xmlns:x15ac="http://schemas.microsoft.com/office/spreadsheetml/2010/11/ac" url="C:\Users\nokwandaw\Documents\1.1. RUNNING TRANSACTION 2023-4\"/>
    </mc:Choice>
  </mc:AlternateContent>
  <xr:revisionPtr revIDLastSave="0" documentId="8_{E541EAC1-C716-4A09-956F-9C5BD5C2C9A7}" xr6:coauthVersionLast="36" xr6:coauthVersionMax="36" xr10:uidLastSave="{00000000-0000-0000-0000-000000000000}"/>
  <bookViews>
    <workbookView xWindow="-108" yWindow="-108" windowWidth="23256" windowHeight="12456" xr2:uid="{00000000-000D-0000-FFFF-FFFF00000000}"/>
  </bookViews>
  <sheets>
    <sheet name="PRICING SCHEDULE NEW EQUIPMENT" sheetId="6" r:id="rId1"/>
    <sheet name=" PRICING SCHEDULE MAINTENANCE" sheetId="10" r:id="rId2"/>
    <sheet name="TOTALS BID PRICING" sheetId="8" r:id="rId3"/>
  </sheets>
  <definedNames>
    <definedName name="_Hlk149752705" localSheetId="2">'TOTALS BID PRICING'!$B$3</definedName>
    <definedName name="_xlnm.Print_Area" localSheetId="1">' PRICING SCHEDULE MAINTENANCE'!$A:$J</definedName>
    <definedName name="_xlnm.Print_Area" localSheetId="0">'PRICING SCHEDULE NEW EQUIPMENT'!$A$1:$I$129</definedName>
    <definedName name="_xlnm.Print_Area" localSheetId="2">'TOTALS BID PRICING'!$A$1:$C$26</definedName>
    <definedName name="_xlnm.Print_Titles" localSheetId="1">' PRICING SCHEDULE MAINTENANCE'!$1:$5</definedName>
    <definedName name="_xlnm.Print_Titles" localSheetId="0">'PRICING SCHEDULE NEW EQUIPMENT'!$1:$5</definedName>
    <definedName name="_xlnm.Print_Titles" localSheetId="2">'TOTALS BID PRICING'!$1:$5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81" i="6" l="1"/>
  <c r="F85" i="6"/>
  <c r="F90" i="6"/>
  <c r="F95" i="6"/>
  <c r="F98" i="6"/>
  <c r="F100" i="6"/>
  <c r="F103" i="6"/>
  <c r="F105" i="6"/>
  <c r="F108" i="6"/>
  <c r="F76" i="6"/>
  <c r="F75" i="6"/>
  <c r="D74" i="6"/>
  <c r="F74" i="6" s="1"/>
  <c r="F73" i="6"/>
  <c r="F72" i="6"/>
  <c r="F71" i="6"/>
  <c r="F70" i="6"/>
  <c r="F69" i="6"/>
  <c r="F58" i="6"/>
  <c r="F57" i="6"/>
  <c r="D56" i="6"/>
  <c r="F56" i="6" s="1"/>
  <c r="F55" i="6"/>
  <c r="F54" i="6"/>
  <c r="F53" i="6"/>
  <c r="F52" i="6"/>
  <c r="F51" i="6"/>
  <c r="F66" i="6"/>
  <c r="F61" i="6"/>
  <c r="F60" i="6"/>
  <c r="F119" i="6"/>
  <c r="F118" i="6" s="1"/>
  <c r="F117" i="6"/>
  <c r="F116" i="6" s="1"/>
  <c r="F115" i="6"/>
  <c r="F114" i="6" s="1"/>
  <c r="F113" i="6"/>
  <c r="F112" i="6"/>
  <c r="F111" i="6"/>
  <c r="F110" i="6"/>
  <c r="F109" i="6"/>
  <c r="F107" i="6"/>
  <c r="F106" i="6"/>
  <c r="F104" i="6"/>
  <c r="F102" i="6"/>
  <c r="F101" i="6"/>
  <c r="F99" i="6"/>
  <c r="F97" i="6"/>
  <c r="F96" i="6"/>
  <c r="F94" i="6"/>
  <c r="F93" i="6"/>
  <c r="F92" i="6"/>
  <c r="F91" i="6"/>
  <c r="F84" i="6"/>
  <c r="F83" i="6"/>
  <c r="F82" i="6"/>
  <c r="F80" i="6"/>
  <c r="F79" i="6"/>
  <c r="F78" i="6"/>
  <c r="F67" i="6"/>
  <c r="F64" i="6"/>
  <c r="F63" i="6"/>
  <c r="F62" i="6"/>
  <c r="F49" i="6"/>
  <c r="F48" i="6"/>
  <c r="F47" i="6"/>
  <c r="F46" i="6"/>
  <c r="F45" i="6"/>
  <c r="F44" i="6"/>
  <c r="F43" i="6"/>
  <c r="F42" i="6"/>
  <c r="F41" i="6"/>
  <c r="F40" i="6"/>
  <c r="F39" i="6"/>
  <c r="F38" i="6"/>
  <c r="F36" i="6"/>
  <c r="F35" i="6"/>
  <c r="F34" i="6"/>
  <c r="F33" i="6"/>
  <c r="F32" i="6"/>
  <c r="F31" i="6"/>
  <c r="F30" i="6"/>
  <c r="F29" i="6"/>
  <c r="F28" i="6"/>
  <c r="F27" i="6"/>
  <c r="F26" i="6"/>
  <c r="F25" i="6"/>
  <c r="F23" i="6"/>
  <c r="F22" i="6" s="1"/>
  <c r="F21" i="6"/>
  <c r="F20" i="6"/>
  <c r="F19" i="6"/>
  <c r="F18" i="6"/>
  <c r="F17" i="6"/>
  <c r="F87" i="6"/>
  <c r="F88" i="6"/>
  <c r="F89" i="6"/>
  <c r="F86" i="6"/>
  <c r="F20" i="10"/>
  <c r="F77" i="6" l="1"/>
  <c r="F24" i="6"/>
  <c r="F37" i="6"/>
  <c r="F16" i="6"/>
  <c r="A17" i="6" l="1"/>
  <c r="A18" i="6" s="1"/>
  <c r="A19" i="6" s="1"/>
  <c r="A20" i="6" s="1"/>
  <c r="A21" i="6" s="1"/>
  <c r="A22" i="6"/>
  <c r="A23" i="6" s="1"/>
  <c r="A24" i="6" l="1"/>
  <c r="A37" i="6" s="1"/>
  <c r="A50" i="6" l="1"/>
  <c r="A51" i="6" s="1"/>
  <c r="A59" i="6" l="1"/>
  <c r="A60" i="6" s="1"/>
  <c r="A61" i="6" s="1"/>
  <c r="A62" i="6" s="1"/>
  <c r="A63" i="6" s="1"/>
  <c r="A64" i="6" s="1"/>
  <c r="A52" i="6" l="1"/>
  <c r="A53" i="6" s="1"/>
  <c r="A54" i="6" s="1"/>
  <c r="A55" i="6" s="1"/>
  <c r="A65" i="6"/>
  <c r="A67" i="6" s="1"/>
  <c r="A66" i="6"/>
  <c r="A68" i="6"/>
  <c r="A69" i="6" s="1"/>
  <c r="A57" i="6" l="1"/>
  <c r="A56" i="6"/>
  <c r="A58" i="6" s="1"/>
  <c r="A77" i="6"/>
  <c r="F50" i="6"/>
  <c r="F68" i="6"/>
  <c r="D65" i="6"/>
  <c r="F65" i="6" s="1"/>
  <c r="F59" i="6" s="1"/>
  <c r="A70" i="6" l="1"/>
  <c r="A71" i="6" s="1"/>
  <c r="A72" i="6" s="1"/>
  <c r="A73" i="6" s="1"/>
  <c r="F120" i="6"/>
  <c r="A81" i="6"/>
  <c r="A78" i="6"/>
  <c r="A79" i="6" s="1"/>
  <c r="A80" i="6" s="1"/>
  <c r="A75" i="6" l="1"/>
  <c r="A74" i="6"/>
  <c r="A76" i="6" s="1"/>
  <c r="A85" i="6"/>
  <c r="A82" i="6"/>
  <c r="A83" i="6" s="1"/>
  <c r="A84" i="6" s="1"/>
  <c r="A90" i="6" l="1"/>
  <c r="A86" i="6"/>
  <c r="A87" i="6" s="1"/>
  <c r="A88" i="6" s="1"/>
  <c r="A89" i="6" s="1"/>
  <c r="I19" i="10"/>
  <c r="F19" i="10"/>
  <c r="I18" i="10"/>
  <c r="F18" i="10"/>
  <c r="I17" i="10"/>
  <c r="F17" i="10"/>
  <c r="I16" i="10"/>
  <c r="F16" i="10"/>
  <c r="I24" i="10"/>
  <c r="F24" i="10"/>
  <c r="J24" i="10" s="1"/>
  <c r="I23" i="10"/>
  <c r="F23" i="10"/>
  <c r="J23" i="10" s="1"/>
  <c r="I22" i="10"/>
  <c r="F22" i="10"/>
  <c r="J22" i="10" s="1"/>
  <c r="I21" i="10"/>
  <c r="F21" i="10"/>
  <c r="F15" i="10" l="1"/>
  <c r="J17" i="10"/>
  <c r="J21" i="10"/>
  <c r="J16" i="10"/>
  <c r="J18" i="10"/>
  <c r="J19" i="10"/>
  <c r="E25" i="10"/>
  <c r="A95" i="6"/>
  <c r="A91" i="6"/>
  <c r="A92" i="6" s="1"/>
  <c r="A93" i="6" s="1"/>
  <c r="A94" i="6" s="1"/>
  <c r="I15" i="10"/>
  <c r="H25" i="10"/>
  <c r="I25" i="10" s="1"/>
  <c r="I20" i="10" s="1"/>
  <c r="A96" i="6" l="1"/>
  <c r="A97" i="6" s="1"/>
  <c r="A98" i="6"/>
  <c r="I26" i="10"/>
  <c r="I27" i="10" s="1"/>
  <c r="I28" i="10" s="1"/>
  <c r="J15" i="10"/>
  <c r="A99" i="6" l="1"/>
  <c r="A100" i="6"/>
  <c r="A101" i="6" l="1"/>
  <c r="A102" i="6" s="1"/>
  <c r="A103" i="6"/>
  <c r="A104" i="6" l="1"/>
  <c r="A105" i="6"/>
  <c r="A108" i="6" l="1"/>
  <c r="A106" i="6"/>
  <c r="A107" i="6" s="1"/>
  <c r="A114" i="6" l="1"/>
  <c r="A109" i="6"/>
  <c r="A110" i="6" s="1"/>
  <c r="A111" i="6" s="1"/>
  <c r="A112" i="6" s="1"/>
  <c r="A113" i="6" s="1"/>
  <c r="A115" i="6" l="1"/>
  <c r="A116" i="6"/>
  <c r="A117" i="6" l="1"/>
  <c r="A118" i="6"/>
  <c r="A15" i="10" l="1"/>
  <c r="A16" i="10" s="1"/>
  <c r="A119" i="6"/>
  <c r="A17" i="10" l="1"/>
  <c r="A18" i="10" s="1"/>
  <c r="A19" i="10" s="1"/>
  <c r="A20" i="10"/>
  <c r="A21" i="10" s="1"/>
  <c r="A22" i="10" s="1"/>
  <c r="A23" i="10" s="1"/>
  <c r="A24" i="10" s="1"/>
  <c r="A25" i="10" s="1"/>
  <c r="C16" i="8"/>
  <c r="F121" i="6" l="1"/>
  <c r="F122" i="6" s="1"/>
  <c r="F25" i="10"/>
  <c r="J25" i="10" l="1"/>
  <c r="J20" i="10" s="1"/>
  <c r="J26" i="10" s="1"/>
  <c r="F26" i="10"/>
  <c r="F27" i="10" s="1"/>
  <c r="C17" i="8" l="1"/>
  <c r="C18" i="8" s="1"/>
  <c r="C19" i="8" s="1"/>
  <c r="C20" i="8" s="1"/>
  <c r="J27" i="10"/>
  <c r="J28" i="10" s="1"/>
  <c r="F28" i="10"/>
</calcChain>
</file>

<file path=xl/sharedStrings.xml><?xml version="1.0" encoding="utf-8"?>
<sst xmlns="http://schemas.openxmlformats.org/spreadsheetml/2006/main" count="318" uniqueCount="164">
  <si>
    <t>SUPPLY CHAIN MANAGEMENT</t>
  </si>
  <si>
    <t>Pricing schedule</t>
  </si>
  <si>
    <t>RFx No</t>
  </si>
  <si>
    <t>RFx Title</t>
  </si>
  <si>
    <t xml:space="preserve">Bidder Name </t>
  </si>
  <si>
    <t>1. INSTRUCTION FOR COMPLETING THE PRICING SCHEDULE</t>
  </si>
  <si>
    <r>
      <t xml:space="preserve">(a)  Bidder must complete/enter </t>
    </r>
    <r>
      <rPr>
        <b/>
        <sz val="12"/>
        <color theme="1"/>
        <rFont val="Calibri"/>
        <family val="2"/>
        <scheme val="minor"/>
      </rPr>
      <t xml:space="preserve">YELLOW </t>
    </r>
    <r>
      <rPr>
        <sz val="12"/>
        <color theme="1"/>
        <rFont val="Calibri"/>
        <family val="2"/>
        <scheme val="minor"/>
      </rPr>
      <t>cells only</t>
    </r>
  </si>
  <si>
    <t>(b)  Unit and Line prices must be VAT EXCLUSIVE and in South African Rand (ZAR) currency.</t>
  </si>
  <si>
    <t>TOTAL</t>
  </si>
  <si>
    <t>Item No</t>
  </si>
  <si>
    <t>Goods/Service description</t>
  </si>
  <si>
    <t>Unit of measure</t>
  </si>
  <si>
    <t xml:space="preserve">Qty </t>
  </si>
  <si>
    <t>Unit Cost</t>
  </si>
  <si>
    <t>BRAND / MODEL</t>
  </si>
  <si>
    <t>Price clarification comment</t>
  </si>
  <si>
    <t>PRELIMINARY AND GENERAL</t>
  </si>
  <si>
    <t>Lump Sum</t>
  </si>
  <si>
    <t>Documents and drawings</t>
  </si>
  <si>
    <t>Provide "as-built" drawings</t>
  </si>
  <si>
    <t>Provide and maintain a quality system</t>
  </si>
  <si>
    <r>
      <t xml:space="preserve">CONTRACTORS ESTABLISHMENT ON SITE
</t>
    </r>
    <r>
      <rPr>
        <sz val="12"/>
        <rFont val="Calibri"/>
        <family val="2"/>
        <scheme val="minor"/>
      </rPr>
      <t>The supplier will allow for all equipment and costs related to FAT as well as support to the electrical contractor for installation and on site commissioning and documentation as specified and required.</t>
    </r>
  </si>
  <si>
    <t>Each</t>
  </si>
  <si>
    <t>Sum</t>
  </si>
  <si>
    <t>TOTAL BID PRICE  (EXCL VAT)</t>
  </si>
  <si>
    <t>VAT (@15%)</t>
  </si>
  <si>
    <t>TOTAL  BID PRICE (INCL VAT)</t>
  </si>
  <si>
    <t>I, the bidder, confirm that the price(s) and rate(s) quoted cover all the goods and/or works specified in the bidding documents; that the price(s) or rate(s) cover all my obligations and I accept that any mistakes regarding price(s), rate(s) or calculations will be at my own risk.
[Note: First convert to PDF, then add signature]</t>
  </si>
  <si>
    <t>Name</t>
  </si>
  <si>
    <t>Signature (above)</t>
  </si>
  <si>
    <t>(c) The price must include all cost to deliver the goods or render the service, including all applicable taxes, duty fees, logistics/delivery, storage, labour, overtime and subsistence and travel</t>
  </si>
  <si>
    <t>Line Price Term 
(Excel VAT)</t>
  </si>
  <si>
    <t>FAT attendance, measurement and other equipment required.</t>
  </si>
  <si>
    <t>REMOVE EXISTING BATTERIES AND DISPOSE FOR RECYCLING AS PER GOVERNMENT PROMULGATED ENVIRONMENTAL HEALTH AND SAFETY ACT. A CERTIFICATE OF RECYCLING TO BE ISSUED BY AN EPA CERTIFIED RECYCLING FACILITY</t>
  </si>
  <si>
    <t xml:space="preserve">Brick, 400mm thick, 0.5m x 0.3m
</t>
  </si>
  <si>
    <t xml:space="preserve">Concrete, 400mm thick, 0.5m x 0.3m
</t>
  </si>
  <si>
    <t>Unit rate per hour</t>
  </si>
  <si>
    <t>Unskilled labourers</t>
  </si>
  <si>
    <t>Semi - skilled labourers</t>
  </si>
  <si>
    <t>Artisans</t>
  </si>
  <si>
    <t xml:space="preserve">Foreman/supervision </t>
  </si>
  <si>
    <r>
      <t xml:space="preserve">PLANT UNIT RATES: 
</t>
    </r>
    <r>
      <rPr>
        <sz val="12"/>
        <rFont val="Calibri"/>
        <family val="2"/>
        <scheme val="minor"/>
      </rPr>
      <t xml:space="preserve">Note that the quantities indicated below are only for evaluation purposes and to determine the contract unit rates. The final quantities will be based on works orders </t>
    </r>
  </si>
  <si>
    <t>Plant</t>
  </si>
  <si>
    <t>Unit rate per day</t>
  </si>
  <si>
    <r>
      <t xml:space="preserve">TRANSPORT UNIT RATES: LABOUR
</t>
    </r>
    <r>
      <rPr>
        <sz val="12"/>
        <rFont val="Calibri"/>
        <family val="2"/>
        <scheme val="minor"/>
      </rPr>
      <t>Note that the quantities indicated below are only for evaluation purposes and to determine the contract unit rates. The final quantities will be based on works orders</t>
    </r>
  </si>
  <si>
    <t>Transport - specify</t>
  </si>
  <si>
    <t>Unit rate per km</t>
  </si>
  <si>
    <r>
      <t>m</t>
    </r>
    <r>
      <rPr>
        <vertAlign val="superscript"/>
        <sz val="11"/>
        <color theme="1"/>
        <rFont val="Calibri"/>
        <family val="2"/>
        <scheme val="minor"/>
      </rPr>
      <t>2</t>
    </r>
  </si>
  <si>
    <t xml:space="preserve">Vacuum cleaning the floor void after installation of services
</t>
  </si>
  <si>
    <t>Skilled Labour</t>
  </si>
  <si>
    <r>
      <t xml:space="preserve">PAINTWORK: PREPARATORY WORK TO EXISTING WORK - 
</t>
    </r>
    <r>
      <rPr>
        <sz val="12"/>
        <rFont val="Calibri"/>
        <family val="2"/>
        <scheme val="minor"/>
      </rPr>
      <t>Surfaces shall be thoroughly washed down and allowed to dry completely before any paint is applied. Blistered or peeling paint shall be completely removed and cracks shall be opened, filled with a suitable filler and finished smooth.</t>
    </r>
  </si>
  <si>
    <t xml:space="preserve">PAINTWORK TO REPAIRED WALL: One coat bonding liquid and two coats interior quality PVA emulsion paint: Internal walls and slab soffit
</t>
  </si>
  <si>
    <t>TOTAL PRICE - MAINTENANCE  (EXCL VAT)</t>
  </si>
  <si>
    <t>RFB No</t>
  </si>
  <si>
    <t>(c) The price must include all cost to deliver the goods or render the service, including all applicable taxes, duty fees, logistics/delivery, storage, labour, overtime and subsistance and travel</t>
  </si>
  <si>
    <t>YEAR 1</t>
  </si>
  <si>
    <t>YEAR 2</t>
  </si>
  <si>
    <t>Unit Price 
(Excl VAT)</t>
  </si>
  <si>
    <t>Qty</t>
  </si>
  <si>
    <t>Line Price Year 1</t>
  </si>
  <si>
    <t>Line Price Year 2</t>
  </si>
  <si>
    <t>Line Price Term 
(Excl VAT)</t>
  </si>
  <si>
    <t>instance</t>
  </si>
  <si>
    <t>Labour – technical team (technician and assistant) during normal hours (08:00 to 17:00). 
This rate will be applicable from time of arrival to site, up to time of leaving the site.</t>
  </si>
  <si>
    <t>Labour – technical team (technician and assistant) during afterhours (Weekdays 17:00 to 08:00 and Saturdays 00:00 to 23:59). 
This rate will be applicable from time of arrival to site, up to time of leaving the site.</t>
  </si>
  <si>
    <t>Labour – technical team (technician and assistant) during afterhours (Sundays 00:00 to 23:59). 
This rate will be applicable from time of arrival to site, up to time of leaving the site.</t>
  </si>
  <si>
    <t xml:space="preserve">Corrective Maintenance Allowance Parts Replacement and other Material
</t>
  </si>
  <si>
    <t>TOTAL PRICE - NEW EQUIPMENT (EXCL VAT)</t>
  </si>
  <si>
    <t>TOTAL PRICE: NEW EQUIPMENT  (EXCL VAT)</t>
  </si>
  <si>
    <t>TOTAL PRICE: NEW EQUIPMENT (INCL VAT)</t>
  </si>
  <si>
    <t>TOTAL PRICE: MAINTENANCE  (EXCL VAT)</t>
  </si>
  <si>
    <t>TOTAL PRICE: MAINTENANCE (INCL VAT)</t>
  </si>
  <si>
    <r>
      <t xml:space="preserve">UNIT RATES: MAINTENANCE
</t>
    </r>
    <r>
      <rPr>
        <sz val="12"/>
        <color theme="1"/>
        <rFont val="Calibri"/>
        <family val="2"/>
        <scheme val="minor"/>
      </rPr>
      <t xml:space="preserve">Note that the quantities indicated below are only for evaluation purposes and to determine the contract unit rates. </t>
    </r>
  </si>
  <si>
    <r>
      <t xml:space="preserve">CABLING - SUPPLY, DELIVERY AND OFF-LOADING
</t>
    </r>
    <r>
      <rPr>
        <sz val="12"/>
        <rFont val="Calibri"/>
        <family val="2"/>
        <scheme val="minor"/>
      </rPr>
      <t>All costs for preparing cables for shipping loading at works transportation from works to site. Cost for packing material, wrapping or crating of panels to be included. Cost for off loading on site and placing in designated laydown area including required barricading and protection on site.</t>
    </r>
    <r>
      <rPr>
        <b/>
        <sz val="12"/>
        <rFont val="Calibri"/>
        <family val="2"/>
        <scheme val="minor"/>
      </rPr>
      <t xml:space="preserve">                                                                      </t>
    </r>
    <r>
      <rPr>
        <sz val="12"/>
        <rFont val="Calibri"/>
        <family val="2"/>
        <scheme val="minor"/>
      </rPr>
      <t xml:space="preserve">                                                                                                                                                                                                                                                                                                                                                                                   </t>
    </r>
  </si>
  <si>
    <t>metre</t>
  </si>
  <si>
    <t xml:space="preserve">70mm2 LV Earth CABLES : Kwena Cable
</t>
  </si>
  <si>
    <r>
      <t xml:space="preserve">CABLING - TERMINATIONS
</t>
    </r>
    <r>
      <rPr>
        <sz val="12"/>
        <rFont val="Calibri"/>
        <family val="2"/>
        <scheme val="minor"/>
      </rPr>
      <t xml:space="preserve">All costs for material, equipment, labour and other expenses  shall be included in the tendered rates for testing and commissioning as set out in the measurement and payment clauses of each piece of equipment and in the schedule of quantities.                    </t>
    </r>
    <r>
      <rPr>
        <b/>
        <sz val="12"/>
        <rFont val="Calibri"/>
        <family val="2"/>
        <scheme val="minor"/>
      </rPr>
      <t xml:space="preserve">                                                             </t>
    </r>
    <r>
      <rPr>
        <sz val="12"/>
        <rFont val="Calibri"/>
        <family val="2"/>
        <scheme val="minor"/>
      </rPr>
      <t xml:space="preserve">                                                                                                                                                                                                                                                                                                                                                                                   </t>
    </r>
  </si>
  <si>
    <t xml:space="preserve">600W - Straight
</t>
  </si>
  <si>
    <t xml:space="preserve">600W - Bend
</t>
  </si>
  <si>
    <t>600W - T Piece</t>
  </si>
  <si>
    <t xml:space="preserve">150mm2 LV Cu CABLE : 4-Core 
</t>
  </si>
  <si>
    <t xml:space="preserve">Making good heavy epoxy flooring. Including Cleaning and preparation  
</t>
  </si>
  <si>
    <t xml:space="preserve">All batteries, complete with associated racks and cables, inside existing battery room. All costs for safely remove, labour and transport the batteries for 600 x YHP25 battery cells
</t>
  </si>
  <si>
    <r>
      <rPr>
        <b/>
        <sz val="12"/>
        <color theme="1"/>
        <rFont val="Calibri"/>
        <family val="2"/>
        <scheme val="minor"/>
      </rPr>
      <t>UPS B</t>
    </r>
    <r>
      <rPr>
        <sz val="12"/>
        <color theme="1"/>
        <rFont val="Calibri"/>
        <family val="2"/>
        <scheme val="minor"/>
      </rPr>
      <t xml:space="preserve"> - Intregrated Fire Protection System Complete with the smoke and heat detection, alarms, suppression including connections to the room fire detection system </t>
    </r>
  </si>
  <si>
    <r>
      <rPr>
        <b/>
        <sz val="12"/>
        <color theme="1"/>
        <rFont val="Calibri"/>
        <family val="2"/>
        <scheme val="minor"/>
      </rPr>
      <t>UPS A</t>
    </r>
    <r>
      <rPr>
        <sz val="12"/>
        <color theme="1"/>
        <rFont val="Calibri"/>
        <family val="2"/>
        <scheme val="minor"/>
      </rPr>
      <t xml:space="preserve"> - Intregrated Fire Protection System Complete with the smoke and heat detection, alarms, suppression including connections to the room fire detection system </t>
    </r>
  </si>
  <si>
    <r>
      <rPr>
        <b/>
        <sz val="12"/>
        <color theme="1"/>
        <rFont val="Calibri"/>
        <family val="2"/>
        <scheme val="minor"/>
      </rPr>
      <t>UPS C</t>
    </r>
    <r>
      <rPr>
        <sz val="12"/>
        <color theme="1"/>
        <rFont val="Calibri"/>
        <family val="2"/>
        <scheme val="minor"/>
      </rPr>
      <t xml:space="preserve"> - Intregrated Fire Protection System Complete with the smoke and heat detection, alarms, suppression including connections to the room fire detection system </t>
    </r>
  </si>
  <si>
    <r>
      <rPr>
        <b/>
        <sz val="12"/>
        <color theme="1"/>
        <rFont val="Calibri"/>
        <family val="2"/>
        <scheme val="minor"/>
      </rPr>
      <t>UPS D</t>
    </r>
    <r>
      <rPr>
        <sz val="12"/>
        <color theme="1"/>
        <rFont val="Calibri"/>
        <family val="2"/>
        <scheme val="minor"/>
      </rPr>
      <t xml:space="preserve"> - Intregrated Fire Protection System Complete with the smoke and heat detection, alarms, suppression including connections to the room fire detection system </t>
    </r>
  </si>
  <si>
    <t xml:space="preserve">Making good internal cement plaster: Repair on damaged walls with minimum 10mm Plaster, This include the removal of the rubble waste from site.
</t>
  </si>
  <si>
    <t xml:space="preserve">PAINTWORK TO CEILING: One coat bonding liquid and two coats interior quality PVA emulsion paint: Internal walls and slab soffit
</t>
  </si>
  <si>
    <r>
      <t>Sheet 1:</t>
    </r>
    <r>
      <rPr>
        <sz val="12"/>
        <color rgb="FFFF0000"/>
        <rFont val="Calibri Light"/>
        <family val="2"/>
      </rPr>
      <t xml:space="preserve"> PRICING SCHEDULE NEW EQUIPMENT</t>
    </r>
  </si>
  <si>
    <r>
      <t>Sheet 2:</t>
    </r>
    <r>
      <rPr>
        <sz val="12"/>
        <color rgb="FFFF0000"/>
        <rFont val="Calibri Light"/>
        <family val="2"/>
      </rPr>
      <t xml:space="preserve"> PRICING SCHEDULE MAINTENANCE</t>
    </r>
  </si>
  <si>
    <r>
      <t>Sheet 3:</t>
    </r>
    <r>
      <rPr>
        <sz val="12"/>
        <color rgb="FFFF0000"/>
        <rFont val="Calibri Light"/>
        <family val="2"/>
      </rPr>
      <t xml:space="preserve"> TOTALS BID PRICING</t>
    </r>
  </si>
  <si>
    <r>
      <t xml:space="preserve">BATTERY SET - SUPPLY, DELIVERY AND OFF-LOADING                                                                                                                                                                                                                                                                                                                                                                                                                                   </t>
    </r>
    <r>
      <rPr>
        <sz val="12"/>
        <color theme="1"/>
        <rFont val="Calibri"/>
        <family val="2"/>
        <scheme val="minor"/>
      </rPr>
      <t>All costs for preparing cabinets for shipping loading at works, transportation from works to site. Cost for packing material, wrapping or crating of cabinets to be included. Cost for off loading on site and placing cabinets in designated laydown area including required barricading and protection on site.</t>
    </r>
    <r>
      <rPr>
        <b/>
        <sz val="12"/>
        <color theme="1"/>
        <rFont val="Calibri"/>
        <family val="2"/>
        <scheme val="minor"/>
      </rPr>
      <t xml:space="preserve">  </t>
    </r>
  </si>
  <si>
    <t xml:space="preserve">UPS A - 500kVA for minimum 30-minutes battery time: Complete with DC Protection breakers, Battery Monitoring System, Steel Stand and Intergrated Fire Protection System
</t>
  </si>
  <si>
    <t xml:space="preserve">UPS B - 500kVA for minimum 30-minutes battery time: Complete with DC Protection breakers, Battery Monitoring System and Steel Stand and Intergrated Fire Protection System
</t>
  </si>
  <si>
    <t xml:space="preserve">UPS C - 500kVA for minimum 30-minutes battery time: Complete with DC Protection breakers, Battery Monitoring System and Steel Stand and Intergrated Fire Protection System
</t>
  </si>
  <si>
    <t xml:space="preserve">UPS D - 500kVA for minimum 30-minutes battery time: Complete with DC Protection breakers, Battery Monitoring System and Steel Stand and Intergrated Fire Protection System
</t>
  </si>
  <si>
    <r>
      <t xml:space="preserve">BATTERY CABINET - PROVISION FOR TEMPORARY INSTALLATION
</t>
    </r>
    <r>
      <rPr>
        <sz val="12"/>
        <rFont val="Calibri"/>
        <family val="2"/>
        <scheme val="minor"/>
      </rPr>
      <t>All cost for moving of the cabinets from designated storage area into the UPS room to be included. Removal of package materials, placing cabinets in position, installation of temporary cabling. Cost to include removal for final position</t>
    </r>
  </si>
  <si>
    <t xml:space="preserve">16mm2 LV Cu CABLES: Insulated E/W 
</t>
  </si>
  <si>
    <r>
      <rPr>
        <b/>
        <sz val="12"/>
        <color theme="1"/>
        <rFont val="Calibri"/>
        <family val="2"/>
        <scheme val="minor"/>
      </rPr>
      <t>Provide a full maintenance UPS Unit 3: Battery Set</t>
    </r>
    <r>
      <rPr>
        <sz val="12"/>
        <color theme="1"/>
        <rFont val="Calibri"/>
        <family val="2"/>
        <scheme val="minor"/>
      </rPr>
      <t xml:space="preserve">, as specified in the contractual terms and OEM recommended Actions
This is a unit rate per site including traveling, labour, material and tools. The Rate must include the specified service pack, and to perform the specified services. </t>
    </r>
  </si>
  <si>
    <r>
      <rPr>
        <b/>
        <sz val="12"/>
        <color theme="1"/>
        <rFont val="Calibri"/>
        <family val="2"/>
        <scheme val="minor"/>
      </rPr>
      <t>Provide a full maintenance UPS Unit 4: Battery Set</t>
    </r>
    <r>
      <rPr>
        <sz val="12"/>
        <color theme="1"/>
        <rFont val="Calibri"/>
        <family val="2"/>
        <scheme val="minor"/>
      </rPr>
      <t xml:space="preserve">, as specified in the contractual terms and OEM recommended Actions
This is a unit rate per site including traveling, labour, material and tools. The Rate must include the specified service pack, and to perform the specified services. </t>
    </r>
  </si>
  <si>
    <r>
      <rPr>
        <b/>
        <sz val="12"/>
        <color theme="1"/>
        <rFont val="Calibri"/>
        <family val="2"/>
        <scheme val="minor"/>
      </rPr>
      <t>Provide a full maintenance UPS Unit 2: Battery Set</t>
    </r>
    <r>
      <rPr>
        <sz val="12"/>
        <color theme="1"/>
        <rFont val="Calibri"/>
        <family val="2"/>
        <scheme val="minor"/>
      </rPr>
      <t xml:space="preserve">, as specified in the contractual terms and OEM recommended Actions
This is a unit rate per site including traveling, labour, material and tools. The Rate must include the specified service pack, and to perform the specified services. </t>
    </r>
  </si>
  <si>
    <r>
      <rPr>
        <b/>
        <sz val="12"/>
        <color theme="1"/>
        <rFont val="Calibri"/>
        <family val="2"/>
        <scheme val="minor"/>
      </rPr>
      <t>Provide a full maintenance UPS Unit 1: Battery Set</t>
    </r>
    <r>
      <rPr>
        <sz val="12"/>
        <color theme="1"/>
        <rFont val="Calibri"/>
        <family val="2"/>
        <scheme val="minor"/>
      </rPr>
      <t xml:space="preserve">, as specified in the contractual terms and OEM recommended Actions
This is a unit rate per site including traveling, labour, material and tools. The Rate must include the specified service pack, and to perform the specified services. </t>
    </r>
  </si>
  <si>
    <t>COMPLETE ROOM FIRE PROTECTION SYSTEM (Detection and Suppression) for 120m2 Coverage</t>
  </si>
  <si>
    <r>
      <rPr>
        <b/>
        <sz val="12"/>
        <color theme="1"/>
        <rFont val="Calibri"/>
        <family val="2"/>
        <scheme val="minor"/>
      </rPr>
      <t xml:space="preserve">UPS A </t>
    </r>
    <r>
      <rPr>
        <sz val="12"/>
        <color theme="1"/>
        <rFont val="Calibri"/>
        <family val="2"/>
        <scheme val="minor"/>
      </rPr>
      <t xml:space="preserve">- Battery System sized for 500kVA/kW full load for minimum 30 minutes battery time: Complete with Battery Monitoring System, stand/rack/cabinet, Battery Connectors and Accessories for complete installation.
</t>
    </r>
  </si>
  <si>
    <r>
      <rPr>
        <b/>
        <sz val="12"/>
        <color theme="1"/>
        <rFont val="Calibri"/>
        <family val="2"/>
        <scheme val="minor"/>
      </rPr>
      <t>UPS A</t>
    </r>
    <r>
      <rPr>
        <sz val="12"/>
        <color theme="1"/>
        <rFont val="Calibri"/>
        <family val="2"/>
        <scheme val="minor"/>
      </rPr>
      <t xml:space="preserve">: Battery System Battery Circuit Creaker (BCB) box with control card with all accessories for complete installation. </t>
    </r>
  </si>
  <si>
    <r>
      <rPr>
        <b/>
        <sz val="12"/>
        <color theme="1"/>
        <rFont val="Calibri"/>
        <family val="2"/>
        <scheme val="minor"/>
      </rPr>
      <t xml:space="preserve">UPS B </t>
    </r>
    <r>
      <rPr>
        <sz val="12"/>
        <color theme="1"/>
        <rFont val="Calibri"/>
        <family val="2"/>
        <scheme val="minor"/>
      </rPr>
      <t xml:space="preserve">- Battery System sized for 500kVA/kW full load for minimum 30 minutes battery time: Complete with Battery Monitoring System, stand/rack/cabinet, Battery Connectors and Accessories for complete installation.
</t>
    </r>
  </si>
  <si>
    <r>
      <rPr>
        <b/>
        <sz val="12"/>
        <color theme="1"/>
        <rFont val="Calibri"/>
        <family val="2"/>
        <scheme val="minor"/>
      </rPr>
      <t>UPS B</t>
    </r>
    <r>
      <rPr>
        <sz val="12"/>
        <color theme="1"/>
        <rFont val="Calibri"/>
        <family val="2"/>
        <scheme val="minor"/>
      </rPr>
      <t xml:space="preserve">: Battery System Battery Circuit Creaker (BCB) box with control card with all accessories for complete installation. </t>
    </r>
  </si>
  <si>
    <r>
      <rPr>
        <b/>
        <sz val="12"/>
        <color theme="1"/>
        <rFont val="Calibri"/>
        <family val="2"/>
        <scheme val="minor"/>
      </rPr>
      <t xml:space="preserve">UPS C </t>
    </r>
    <r>
      <rPr>
        <sz val="12"/>
        <color theme="1"/>
        <rFont val="Calibri"/>
        <family val="2"/>
        <scheme val="minor"/>
      </rPr>
      <t xml:space="preserve">- Battery System sized for 500kVA/kW full load for minimum 30 minutes battery time: Complete with Battery Monitoring System, stand/rack/cabinet, Battery Connectors and Accessories for complete installation.
</t>
    </r>
  </si>
  <si>
    <r>
      <rPr>
        <b/>
        <sz val="12"/>
        <color theme="1"/>
        <rFont val="Calibri"/>
        <family val="2"/>
        <scheme val="minor"/>
      </rPr>
      <t>UPS C</t>
    </r>
    <r>
      <rPr>
        <sz val="12"/>
        <color theme="1"/>
        <rFont val="Calibri"/>
        <family val="2"/>
        <scheme val="minor"/>
      </rPr>
      <t xml:space="preserve">: Battery System Battery Circuit Creaker (BCB) box with control card with all accessories for complete installation. </t>
    </r>
  </si>
  <si>
    <r>
      <rPr>
        <b/>
        <sz val="12"/>
        <color theme="1"/>
        <rFont val="Calibri"/>
        <family val="2"/>
        <scheme val="minor"/>
      </rPr>
      <t xml:space="preserve">UPS D </t>
    </r>
    <r>
      <rPr>
        <sz val="12"/>
        <color theme="1"/>
        <rFont val="Calibri"/>
        <family val="2"/>
        <scheme val="minor"/>
      </rPr>
      <t xml:space="preserve">- Battery System sized for 500kVA/kW full load for minimum 30 minutes battery time: Complete with Battery Monitoring System, stand/rack/cabinet, Battery Connectors and Accessories for complete installation.
</t>
    </r>
  </si>
  <si>
    <r>
      <rPr>
        <b/>
        <sz val="12"/>
        <color theme="1"/>
        <rFont val="Calibri"/>
        <family val="2"/>
        <scheme val="minor"/>
      </rPr>
      <t>UPS D</t>
    </r>
    <r>
      <rPr>
        <sz val="12"/>
        <color theme="1"/>
        <rFont val="Calibri"/>
        <family val="2"/>
        <scheme val="minor"/>
      </rPr>
      <t xml:space="preserve">: Battery System Battery Circuit Creaker (BCB) box with control card with all accessories for complete installation. </t>
    </r>
  </si>
  <si>
    <t>3,1</t>
  </si>
  <si>
    <t>3,2</t>
  </si>
  <si>
    <t>3,3</t>
  </si>
  <si>
    <t>3,4</t>
  </si>
  <si>
    <t>3,5</t>
  </si>
  <si>
    <t>3,6</t>
  </si>
  <si>
    <t>3,7</t>
  </si>
  <si>
    <t>3,8</t>
  </si>
  <si>
    <t>3,9</t>
  </si>
  <si>
    <t>3,10</t>
  </si>
  <si>
    <t>3,11</t>
  </si>
  <si>
    <t>3,12</t>
  </si>
  <si>
    <t>4,1</t>
  </si>
  <si>
    <t>4,2</t>
  </si>
  <si>
    <t>4,3</t>
  </si>
  <si>
    <t>4,4</t>
  </si>
  <si>
    <t>4,5</t>
  </si>
  <si>
    <t>4,6</t>
  </si>
  <si>
    <t>4,7</t>
  </si>
  <si>
    <t>4,8</t>
  </si>
  <si>
    <t>4,9</t>
  </si>
  <si>
    <t>4,10</t>
  </si>
  <si>
    <t>4,11</t>
  </si>
  <si>
    <t>4,12</t>
  </si>
  <si>
    <r>
      <t xml:space="preserve">CABLING - INSTALLATION
</t>
    </r>
    <r>
      <rPr>
        <sz val="12"/>
        <rFont val="Calibri"/>
        <family val="2"/>
        <scheme val="minor"/>
      </rPr>
      <t>All costs for equipment, labour, terminations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t>
    </r>
    <r>
      <rPr>
        <b/>
        <sz val="12"/>
        <rFont val="Calibri"/>
        <family val="2"/>
        <scheme val="minor"/>
      </rPr>
      <t xml:space="preserve">                                                   </t>
    </r>
    <r>
      <rPr>
        <sz val="12"/>
        <rFont val="Calibri"/>
        <family val="2"/>
        <scheme val="minor"/>
      </rPr>
      <t xml:space="preserve">                                                                                                                                                                                                                                                                                                                                                                                   </t>
    </r>
  </si>
  <si>
    <r>
      <t xml:space="preserve">BATTERY SET - INSTALLATION
</t>
    </r>
    <r>
      <rPr>
        <sz val="12"/>
        <color theme="1"/>
        <rFont val="Calibri"/>
        <family val="2"/>
        <scheme val="minor"/>
      </rPr>
      <t>All cost for moving of the cabinets from designated storage area into the room to be included. Removal of package materials, placing cabinets in position, installation of cable ladders and cabling (including connection thereof) as well as bolting down to floor.</t>
    </r>
  </si>
  <si>
    <t>WO28804</t>
  </si>
  <si>
    <t>Call out fee. 
This rate will be applicable from time of leaving the contractor’s office, up to time of arrival on the site within a maximum of 90-minutes, and time of leaving the site up to arrival back at the contractor’s office.</t>
  </si>
  <si>
    <t xml:space="preserve">CAT 6 Cabling
</t>
  </si>
  <si>
    <t xml:space="preserve">APPOINTMENT OF SERVICE PROVIDER FOR SUPPLY, INSTALLATION AND COMMISSIONING OF UPS BATTERIES AT SITA CENTURION </t>
  </si>
  <si>
    <t>(d) Bidders must complete and submit bid pricing in the provided Excel spreadsheet format, and any pricing schedule submitted in a different format will not be considered.</t>
  </si>
  <si>
    <t>Preliminary and General work, services meetings and inspections for which no specific items are listed in the price
schedule.</t>
  </si>
  <si>
    <t>Provide for storage of plant and equipment on site including protection thereof and for obtaining insurance called for in terms of 
this contract.</t>
  </si>
  <si>
    <r>
      <rPr>
        <b/>
        <sz val="12"/>
        <color theme="1"/>
        <rFont val="Calibri"/>
        <family val="2"/>
        <scheme val="minor"/>
      </rPr>
      <t>UPS A</t>
    </r>
    <r>
      <rPr>
        <sz val="12"/>
        <color theme="1"/>
        <rFont val="Calibri"/>
        <family val="2"/>
        <scheme val="minor"/>
      </rPr>
      <t xml:space="preserve">: Complete with DC Protection breakers, cabling and terminations
</t>
    </r>
  </si>
  <si>
    <r>
      <rPr>
        <b/>
        <sz val="12"/>
        <color theme="1"/>
        <rFont val="Calibri"/>
        <family val="2"/>
        <scheme val="minor"/>
      </rPr>
      <t>UPS B</t>
    </r>
    <r>
      <rPr>
        <sz val="12"/>
        <color theme="1"/>
        <rFont val="Calibri"/>
        <family val="2"/>
        <scheme val="minor"/>
      </rPr>
      <t xml:space="preserve">: Complete with DC Protection breakers, cabling and terminations
</t>
    </r>
  </si>
  <si>
    <r>
      <rPr>
        <b/>
        <sz val="12"/>
        <color theme="1"/>
        <rFont val="Calibri"/>
        <family val="2"/>
        <scheme val="minor"/>
      </rPr>
      <t>UPS C</t>
    </r>
    <r>
      <rPr>
        <sz val="12"/>
        <color theme="1"/>
        <rFont val="Calibri"/>
        <family val="2"/>
        <scheme val="minor"/>
      </rPr>
      <t xml:space="preserve">: Complete with DC Protection breakers, cabling and terminations
</t>
    </r>
  </si>
  <si>
    <r>
      <rPr>
        <b/>
        <sz val="12"/>
        <color theme="1"/>
        <rFont val="Calibri"/>
        <family val="2"/>
        <scheme val="minor"/>
      </rPr>
      <t>UPS D</t>
    </r>
    <r>
      <rPr>
        <sz val="12"/>
        <color theme="1"/>
        <rFont val="Calibri"/>
        <family val="2"/>
        <scheme val="minor"/>
      </rPr>
      <t xml:space="preserve">: Complete with DC Protection breakers, cabling and terminations
</t>
    </r>
  </si>
  <si>
    <r>
      <t xml:space="preserve">UNIT RATES: CORRECTIVE MAINTENANCE 
</t>
    </r>
    <r>
      <rPr>
        <sz val="12"/>
        <color theme="1"/>
        <rFont val="Calibri"/>
        <family val="2"/>
        <scheme val="minor"/>
      </rPr>
      <t>Note that the quantities indicated below are only for evaluation purposes and to determine the contract unit rates. The final quantities will be based on works orders and call outs, as specified in the contractual terms Annex E. The Rate must include travel to the relevant sites, the specified service pack, and to perform the specified services</t>
    </r>
  </si>
  <si>
    <t xml:space="preserve">300mm2 LV Cu CABLE : 4-Core 
</t>
  </si>
  <si>
    <t xml:space="preserve">25mm2 LV Cu CABLES: Insulated E/W 
</t>
  </si>
  <si>
    <r>
      <t xml:space="preserve">CABLE LADDER :HD - SUPPLY, DELIVERY AND OFF-LOADING
</t>
    </r>
    <r>
      <rPr>
        <sz val="12"/>
        <rFont val="Calibri"/>
        <family val="2"/>
        <scheme val="minor"/>
      </rPr>
      <t xml:space="preserve">All costs for preparing for shipping loading at works transportation from works to site. Cost for packing material, wrapping or crating of panels to be included. Cost for off loading on site and placing in designated laydown area including required barricading and protection on site.  Incluisve of Cross Members, Couplers / Splice Plates, Fasteners, Mounting Brackets/Hangers/ Supports every 1,5m and at least 350mm High from the floor. </t>
    </r>
    <r>
      <rPr>
        <b/>
        <sz val="12"/>
        <rFont val="Calibri"/>
        <family val="2"/>
        <scheme val="minor"/>
      </rPr>
      <t xml:space="preserve">
</t>
    </r>
  </si>
  <si>
    <r>
      <t xml:space="preserve">CABLE LADDER :HD - INSTALL
</t>
    </r>
    <r>
      <rPr>
        <sz val="12"/>
        <rFont val="Calibri"/>
        <family val="2"/>
        <scheme val="minor"/>
      </rPr>
      <t xml:space="preserve">All costs for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Incluisve of Cross Members, Couplers / Splice Plates, Fasteners, Mounting Brackets/Hangers/ Supports every 1,5m and at least 350mm High from the floor.    
</t>
    </r>
  </si>
  <si>
    <r>
      <t xml:space="preserve">CREATE OPENING IN EXISTING WALL
</t>
    </r>
    <r>
      <rPr>
        <sz val="12"/>
        <rFont val="Calibri"/>
        <family val="2"/>
        <scheme val="minor"/>
      </rPr>
      <t xml:space="preserve">This is a unit rate per site including traveling, labour, material and tools. The Rate must include the specified service pack, and to perform the specified services. </t>
    </r>
  </si>
  <si>
    <r>
      <t xml:space="preserve">DAYWORK UNIT RATES: LABOUR
</t>
    </r>
    <r>
      <rPr>
        <sz val="12"/>
        <rFont val="Calibri"/>
        <family val="2"/>
        <scheme val="minor"/>
      </rPr>
      <t>Note that the quantities indicated below are only for evaluation purposes and to determine the contract unit rates. The final quantities will be based on works orders. Diamon Core driiling method is preferred</t>
    </r>
  </si>
  <si>
    <r>
      <t xml:space="preserve">PROVISION FOR ROOM FIRE PROTECTION SYSTEM COMPLETE - 
</t>
    </r>
    <r>
      <rPr>
        <sz val="12"/>
        <rFont val="Calibri"/>
        <family val="2"/>
        <scheme val="minor"/>
      </rPr>
      <t>Detection, Alarms, Suppression inluding panels, piping and wiring, instllation, testing commisioning and certification.</t>
    </r>
  </si>
  <si>
    <r>
      <t xml:space="preserve">SUNDRIES
</t>
    </r>
    <r>
      <rPr>
        <sz val="12"/>
        <rFont val="Calibri"/>
        <family val="2"/>
        <scheme val="minor"/>
      </rPr>
      <t xml:space="preserve">This is a unit rate per site including traveling, labour, material and tools. The Rate must include the specified service pack, and to perform the specified services. </t>
    </r>
    <r>
      <rPr>
        <b/>
        <sz val="12"/>
        <rFont val="Calibri"/>
        <family val="2"/>
        <scheme val="minor"/>
      </rPr>
      <t xml:space="preserve">
</t>
    </r>
  </si>
  <si>
    <r>
      <t xml:space="preserve">MAKING GOOD FINISHES ETC 
</t>
    </r>
    <r>
      <rPr>
        <sz val="12"/>
        <rFont val="Calibri"/>
        <family val="2"/>
        <scheme val="minor"/>
      </rPr>
      <t xml:space="preserve">This is a unit rates per site including traveling, labour, material and tools. The Rate must include the specified service pack, and to perform the specified services. </t>
    </r>
    <r>
      <rPr>
        <b/>
        <sz val="12"/>
        <rFont val="Calibri"/>
        <family val="2"/>
        <scheme val="minor"/>
      </rPr>
      <t xml:space="preserve">
</t>
    </r>
  </si>
  <si>
    <r>
      <t xml:space="preserve">TESTING &amp; COMMISSIONING
</t>
    </r>
    <r>
      <rPr>
        <sz val="12"/>
        <rFont val="Calibri"/>
        <family val="2"/>
        <scheme val="minor"/>
      </rPr>
      <t>All costs for equipment, labour and other expenses for the on-site testing and commissioning of equipment shall be included in the tendered rates for testing and commissioning as set out in the measurement and payment clauses of each pieces of equipment and in the schedule of quantities. Any additional tests specified in the standard and detail specifications shall also be included in the tendered rates.</t>
    </r>
    <r>
      <rPr>
        <b/>
        <sz val="12"/>
        <rFont val="Calibri"/>
        <family val="2"/>
        <scheme val="minor"/>
      </rPr>
      <t xml:space="preserve"> </t>
    </r>
    <r>
      <rPr>
        <sz val="12"/>
        <rFont val="Calibri"/>
        <family val="2"/>
        <scheme val="minor"/>
      </rPr>
      <t>Including testing and certificate of compliance by master electrician.</t>
    </r>
  </si>
  <si>
    <t xml:space="preserve">185mm2 Welding Cable
</t>
  </si>
  <si>
    <t xml:space="preserve">150mm2 Welding Cu Cable
</t>
  </si>
  <si>
    <t xml:space="preserve">185mm2 Welding Cu Cable
</t>
  </si>
  <si>
    <t>RFB 3097-2025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</si>
</sst>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43" formatCode="_-* #,##0.00_-;\-* #,##0.00_-;_-* &quot;-&quot;??_-;_-@_-"/>
    <numFmt numFmtId="164" formatCode="_-[$R-1C09]* #,##0.00_-;\-[$R-1C09]* #,##0.00_-;_-[$R-1C09]* &quot;-&quot;??_-;_-@_-"/>
    <numFmt numFmtId="165" formatCode="0.0"/>
  </numFmts>
  <fonts count="39"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2"/>
      <color theme="0"/>
      <name val="Calibri"/>
      <family val="2"/>
      <scheme val="minor"/>
    </font>
    <font>
      <b/>
      <sz val="12"/>
      <name val="Calibri"/>
      <family val="2"/>
      <scheme val="minor"/>
    </font>
    <font>
      <sz val="12"/>
      <name val="Calibri"/>
      <family val="2"/>
      <scheme val="minor"/>
    </font>
    <font>
      <sz val="24"/>
      <color theme="1"/>
      <name val="Calibri"/>
      <family val="2"/>
      <scheme val="minor"/>
    </font>
    <font>
      <sz val="24"/>
      <color rgb="FF002060"/>
      <name val="Calibri"/>
      <family val="2"/>
      <scheme val="minor"/>
    </font>
    <font>
      <sz val="18"/>
      <color rgb="FF002060"/>
      <name val="Calibri"/>
      <family val="2"/>
      <scheme val="minor"/>
    </font>
    <font>
      <b/>
      <sz val="12"/>
      <color rgb="FF000066"/>
      <name val="Calibri"/>
      <family val="2"/>
      <scheme val="minor"/>
    </font>
    <font>
      <sz val="11"/>
      <color theme="1"/>
      <name val="Calibri"/>
      <family val="2"/>
      <scheme val="minor"/>
    </font>
    <font>
      <sz val="8"/>
      <name val="Calibri"/>
      <family val="2"/>
      <scheme val="minor"/>
    </font>
    <font>
      <sz val="11"/>
      <name val="Calibri"/>
      <family val="2"/>
      <scheme val="minor"/>
    </font>
    <font>
      <b/>
      <sz val="11"/>
      <name val="Calibri"/>
      <family val="2"/>
      <scheme val="minor"/>
    </font>
    <font>
      <sz val="10"/>
      <name val="Arial"/>
      <family val="2"/>
    </font>
    <font>
      <sz val="10"/>
      <color theme="1"/>
      <name val="Calibri"/>
      <family val="2"/>
      <scheme val="minor"/>
    </font>
    <font>
      <sz val="10"/>
      <name val="Arial"/>
      <family val="2"/>
    </font>
    <font>
      <b/>
      <u/>
      <sz val="10"/>
      <name val="Times New Roman"/>
      <family val="1"/>
    </font>
    <font>
      <u/>
      <sz val="10"/>
      <name val="Times New Roman"/>
      <family val="1"/>
    </font>
    <font>
      <sz val="12"/>
      <name val="Courier"/>
      <family val="3"/>
    </font>
    <font>
      <i/>
      <sz val="10"/>
      <color rgb="FF7F7F7F"/>
      <name val="Calibri"/>
      <family val="2"/>
      <scheme val="minor"/>
    </font>
    <font>
      <sz val="10"/>
      <name val="Calibri"/>
      <family val="2"/>
      <scheme val="minor"/>
    </font>
    <font>
      <u/>
      <sz val="10"/>
      <color theme="10"/>
      <name val="Calibri"/>
      <family val="2"/>
      <scheme val="minor"/>
    </font>
    <font>
      <vertAlign val="superscript"/>
      <sz val="11"/>
      <color theme="1"/>
      <name val="Calibri"/>
      <family val="2"/>
      <scheme val="minor"/>
    </font>
    <font>
      <b/>
      <sz val="14"/>
      <color theme="1"/>
      <name val="Calibri"/>
      <family val="2"/>
      <scheme val="minor"/>
    </font>
    <font>
      <sz val="14"/>
      <name val="Calibri"/>
      <family val="2"/>
      <scheme val="minor"/>
    </font>
    <font>
      <sz val="14"/>
      <color theme="1"/>
      <name val="Calibri"/>
      <family val="2"/>
      <scheme val="minor"/>
    </font>
    <font>
      <b/>
      <sz val="14"/>
      <name val="Calibri"/>
      <family val="2"/>
      <scheme val="minor"/>
    </font>
    <font>
      <b/>
      <sz val="16"/>
      <color theme="1"/>
      <name val="Calibri"/>
      <family val="2"/>
      <scheme val="minor"/>
    </font>
    <font>
      <sz val="11"/>
      <color rgb="FFFF0000"/>
      <name val="Calibri"/>
      <family val="2"/>
      <scheme val="minor"/>
    </font>
    <font>
      <sz val="10"/>
      <color rgb="FFFF0000"/>
      <name val="Calibri"/>
      <family val="2"/>
      <scheme val="minor"/>
    </font>
    <font>
      <sz val="12"/>
      <color rgb="FFFF0000"/>
      <name val="Calibri"/>
      <family val="2"/>
      <scheme val="minor"/>
    </font>
    <font>
      <b/>
      <sz val="12"/>
      <color rgb="FFFF0000"/>
      <name val="Calibri Light"/>
      <family val="2"/>
    </font>
    <font>
      <sz val="12"/>
      <color rgb="FFFF0000"/>
      <name val="Calibri Light"/>
      <family val="2"/>
    </font>
    <font>
      <b/>
      <sz val="12"/>
      <color rgb="FFFF0000"/>
      <name val="Calibri"/>
      <family val="2"/>
      <scheme val="minor"/>
    </font>
  </fonts>
  <fills count="8">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99"/>
        <bgColor indexed="64"/>
      </patternFill>
    </fill>
    <fill>
      <patternFill patternType="solid">
        <fgColor theme="8" tint="0.79998168889431442"/>
        <bgColor indexed="64"/>
      </patternFill>
    </fill>
  </fills>
  <borders count="36">
    <border>
      <left/>
      <right/>
      <top/>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style="thin">
        <color theme="4"/>
      </right>
      <top style="thin">
        <color theme="4"/>
      </top>
      <bottom/>
      <diagonal/>
    </border>
    <border>
      <left/>
      <right style="thin">
        <color theme="4"/>
      </right>
      <top style="thin">
        <color theme="4"/>
      </top>
      <bottom style="thin">
        <color theme="4"/>
      </bottom>
      <diagonal/>
    </border>
    <border>
      <left style="thin">
        <color theme="8"/>
      </left>
      <right style="thin">
        <color theme="8"/>
      </right>
      <top style="thin">
        <color theme="8"/>
      </top>
      <bottom style="thin">
        <color theme="8"/>
      </bottom>
      <diagonal/>
    </border>
    <border>
      <left style="thin">
        <color theme="8"/>
      </left>
      <right/>
      <top style="thin">
        <color theme="8"/>
      </top>
      <bottom style="thin">
        <color theme="8"/>
      </bottom>
      <diagonal/>
    </border>
    <border>
      <left/>
      <right style="medium">
        <color theme="8"/>
      </right>
      <top style="thin">
        <color theme="8"/>
      </top>
      <bottom style="medium">
        <color theme="8"/>
      </bottom>
      <diagonal/>
    </border>
    <border>
      <left style="thin">
        <color theme="8"/>
      </left>
      <right/>
      <top style="medium">
        <color theme="8"/>
      </top>
      <bottom style="thin">
        <color theme="8"/>
      </bottom>
      <diagonal/>
    </border>
    <border>
      <left/>
      <right/>
      <top style="medium">
        <color theme="8"/>
      </top>
      <bottom style="thin">
        <color theme="8"/>
      </bottom>
      <diagonal/>
    </border>
    <border>
      <left style="thin">
        <color theme="8"/>
      </left>
      <right/>
      <top style="thin">
        <color theme="8"/>
      </top>
      <bottom style="medium">
        <color theme="8"/>
      </bottom>
      <diagonal/>
    </border>
    <border>
      <left/>
      <right style="medium">
        <color theme="8"/>
      </right>
      <top style="thin">
        <color theme="8"/>
      </top>
      <bottom style="thin">
        <color theme="8"/>
      </bottom>
      <diagonal/>
    </border>
    <border>
      <left/>
      <right style="medium">
        <color theme="8"/>
      </right>
      <top style="medium">
        <color theme="8"/>
      </top>
      <bottom style="thin">
        <color theme="8"/>
      </bottom>
      <diagonal/>
    </border>
    <border>
      <left style="medium">
        <color theme="8"/>
      </left>
      <right style="thin">
        <color theme="8"/>
      </right>
      <top style="medium">
        <color theme="8"/>
      </top>
      <bottom/>
      <diagonal/>
    </border>
    <border>
      <left style="medium">
        <color theme="8"/>
      </left>
      <right style="thin">
        <color theme="8"/>
      </right>
      <top/>
      <bottom/>
      <diagonal/>
    </border>
    <border>
      <left style="medium">
        <color theme="8"/>
      </left>
      <right style="thin">
        <color theme="8"/>
      </right>
      <top/>
      <bottom style="medium">
        <color theme="8"/>
      </bottom>
      <diagonal/>
    </border>
    <border>
      <left style="thin">
        <color theme="4"/>
      </left>
      <right style="thin">
        <color theme="4"/>
      </right>
      <top/>
      <bottom style="thin">
        <color theme="4"/>
      </bottom>
      <diagonal/>
    </border>
    <border>
      <left/>
      <right/>
      <top style="thin">
        <color theme="8"/>
      </top>
      <bottom style="thin">
        <color theme="8"/>
      </bottom>
      <diagonal/>
    </border>
    <border>
      <left/>
      <right/>
      <top style="thin">
        <color theme="8"/>
      </top>
      <bottom style="medium">
        <color theme="8"/>
      </bottom>
      <diagonal/>
    </border>
    <border>
      <left style="thin">
        <color theme="8"/>
      </left>
      <right style="thin">
        <color theme="8"/>
      </right>
      <top style="thin">
        <color theme="8"/>
      </top>
      <bottom/>
      <diagonal/>
    </border>
    <border>
      <left style="thin">
        <color theme="4"/>
      </left>
      <right style="thin">
        <color indexed="64"/>
      </right>
      <top style="thin">
        <color theme="4"/>
      </top>
      <bottom style="thin">
        <color theme="4"/>
      </bottom>
      <diagonal/>
    </border>
    <border>
      <left/>
      <right style="thin">
        <color theme="4"/>
      </right>
      <top/>
      <bottom style="thin">
        <color theme="4"/>
      </bottom>
      <diagonal/>
    </border>
    <border>
      <left/>
      <right/>
      <top style="thin">
        <color theme="4"/>
      </top>
      <bottom style="thin">
        <color theme="4"/>
      </bottom>
      <diagonal/>
    </border>
    <border>
      <left style="thin">
        <color theme="4"/>
      </left>
      <right/>
      <top/>
      <bottom style="thin">
        <color theme="4"/>
      </bottom>
      <diagonal/>
    </border>
    <border>
      <left style="medium">
        <color theme="4"/>
      </left>
      <right style="medium">
        <color theme="4"/>
      </right>
      <top style="medium">
        <color theme="4"/>
      </top>
      <bottom style="thin">
        <color theme="4"/>
      </bottom>
      <diagonal/>
    </border>
    <border>
      <left style="medium">
        <color theme="4"/>
      </left>
      <right style="medium">
        <color theme="4"/>
      </right>
      <top style="thin">
        <color theme="4"/>
      </top>
      <bottom style="thin">
        <color theme="4"/>
      </bottom>
      <diagonal/>
    </border>
    <border>
      <left style="medium">
        <color theme="4"/>
      </left>
      <right style="medium">
        <color theme="4"/>
      </right>
      <top style="thin">
        <color theme="4"/>
      </top>
      <bottom style="medium">
        <color theme="4"/>
      </bottom>
      <diagonal/>
    </border>
    <border>
      <left style="medium">
        <color theme="8"/>
      </left>
      <right/>
      <top style="medium">
        <color theme="8"/>
      </top>
      <bottom/>
      <diagonal/>
    </border>
    <border>
      <left style="medium">
        <color theme="8"/>
      </left>
      <right/>
      <top/>
      <bottom/>
      <diagonal/>
    </border>
    <border>
      <left style="medium">
        <color theme="8"/>
      </left>
      <right/>
      <top/>
      <bottom style="medium">
        <color theme="8"/>
      </bottom>
      <diagonal/>
    </border>
    <border>
      <left/>
      <right style="thin">
        <color theme="4"/>
      </right>
      <top/>
      <bottom/>
      <diagonal/>
    </border>
    <border>
      <left style="thin">
        <color theme="4"/>
      </left>
      <right/>
      <top/>
      <bottom/>
      <diagonal/>
    </border>
    <border>
      <left style="thin">
        <color theme="4"/>
      </left>
      <right/>
      <top style="medium">
        <color theme="8"/>
      </top>
      <bottom style="thin">
        <color theme="8"/>
      </bottom>
      <diagonal/>
    </border>
    <border>
      <left style="thin">
        <color theme="4"/>
      </left>
      <right/>
      <top style="thin">
        <color theme="8"/>
      </top>
      <bottom style="thin">
        <color theme="8"/>
      </bottom>
      <diagonal/>
    </border>
    <border>
      <left style="thin">
        <color theme="4"/>
      </left>
      <right/>
      <top style="thin">
        <color theme="8"/>
      </top>
      <bottom style="medium">
        <color theme="8"/>
      </bottom>
      <diagonal/>
    </border>
    <border>
      <left style="thin">
        <color theme="4"/>
      </left>
      <right style="thin">
        <color theme="4"/>
      </right>
      <top style="thin">
        <color theme="4"/>
      </top>
      <bottom style="thin">
        <color theme="8"/>
      </bottom>
      <diagonal/>
    </border>
  </borders>
  <cellStyleXfs count="17">
    <xf numFmtId="0" fontId="0" fillId="0" borderId="0"/>
    <xf numFmtId="43" fontId="14" fillId="0" borderId="0" applyFont="0" applyFill="0" applyBorder="0" applyAlignment="0" applyProtection="0"/>
    <xf numFmtId="9" fontId="14" fillId="0" borderId="0" applyFont="0" applyFill="0" applyBorder="0" applyAlignment="0" applyProtection="0"/>
    <xf numFmtId="0" fontId="18" fillId="0" borderId="0"/>
    <xf numFmtId="43" fontId="20" fillId="0" borderId="0" applyFont="0" applyFill="0" applyBorder="0" applyAlignment="0" applyProtection="0"/>
    <xf numFmtId="3" fontId="20" fillId="0" borderId="0" applyFont="0" applyFill="0" applyBorder="0" applyAlignment="0" applyProtection="0"/>
    <xf numFmtId="0" fontId="21" fillId="0" borderId="0"/>
    <xf numFmtId="0" fontId="22" fillId="0" borderId="0"/>
    <xf numFmtId="0" fontId="20" fillId="0" borderId="0"/>
    <xf numFmtId="0" fontId="23" fillId="0" borderId="0"/>
    <xf numFmtId="43" fontId="20" fillId="0" borderId="0" applyFont="0" applyFill="0" applyBorder="0" applyAlignment="0" applyProtection="0"/>
    <xf numFmtId="0" fontId="20" fillId="0" borderId="0"/>
    <xf numFmtId="0" fontId="24" fillId="0" borderId="0" applyNumberFormat="0" applyFill="0" applyBorder="0" applyAlignment="0" applyProtection="0"/>
    <xf numFmtId="0" fontId="25" fillId="0" borderId="0"/>
    <xf numFmtId="0" fontId="19" fillId="0" borderId="0"/>
    <xf numFmtId="0" fontId="26" fillId="0" borderId="0" applyNumberFormat="0" applyFill="0" applyBorder="0" applyAlignment="0" applyProtection="0"/>
    <xf numFmtId="0" fontId="14" fillId="0" borderId="0"/>
  </cellStyleXfs>
  <cellXfs count="236">
    <xf numFmtId="0" fontId="0" fillId="0" borderId="0" xfId="0"/>
    <xf numFmtId="0" fontId="4" fillId="0" borderId="0" xfId="0" applyFont="1" applyAlignment="1">
      <alignment vertical="top"/>
    </xf>
    <xf numFmtId="0" fontId="10" fillId="2" borderId="0" xfId="0" applyFont="1" applyFill="1"/>
    <xf numFmtId="0" fontId="11" fillId="2" borderId="0" xfId="0" applyFont="1" applyFill="1" applyAlignment="1">
      <alignment horizontal="left" vertical="top"/>
    </xf>
    <xf numFmtId="0" fontId="11" fillId="2" borderId="0" xfId="0" applyFont="1" applyFill="1" applyAlignment="1">
      <alignment horizontal="center" vertical="top"/>
    </xf>
    <xf numFmtId="0" fontId="12" fillId="2" borderId="0" xfId="0" applyFont="1" applyFill="1" applyAlignment="1">
      <alignment horizontal="center" vertical="top"/>
    </xf>
    <xf numFmtId="0" fontId="5" fillId="3" borderId="0" xfId="0" applyFont="1" applyFill="1"/>
    <xf numFmtId="0" fontId="8" fillId="2" borderId="1" xfId="0" applyFont="1" applyFill="1" applyBorder="1" applyAlignment="1">
      <alignment vertical="top" wrapText="1"/>
    </xf>
    <xf numFmtId="0" fontId="5" fillId="0" borderId="1" xfId="0" applyFont="1" applyBorder="1" applyAlignment="1">
      <alignment vertical="top" wrapText="1"/>
    </xf>
    <xf numFmtId="0" fontId="5" fillId="0" borderId="1" xfId="0" applyFont="1" applyBorder="1" applyAlignment="1">
      <alignment horizontal="center" vertical="top" wrapText="1"/>
    </xf>
    <xf numFmtId="0" fontId="8" fillId="3" borderId="0" xfId="0" applyFont="1" applyFill="1" applyAlignment="1">
      <alignment wrapText="1"/>
    </xf>
    <xf numFmtId="0" fontId="8" fillId="3" borderId="0" xfId="0" applyFont="1" applyFill="1"/>
    <xf numFmtId="0" fontId="5" fillId="3" borderId="0" xfId="0" applyFont="1" applyFill="1" applyAlignment="1">
      <alignment horizontal="left" vertical="center" wrapText="1"/>
    </xf>
    <xf numFmtId="0" fontId="9" fillId="3" borderId="0" xfId="0" applyFont="1" applyFill="1"/>
    <xf numFmtId="0" fontId="8" fillId="3" borderId="0" xfId="0" applyFont="1" applyFill="1" applyAlignment="1">
      <alignment vertical="top"/>
    </xf>
    <xf numFmtId="0" fontId="8" fillId="3" borderId="0" xfId="0" applyFont="1" applyFill="1" applyAlignment="1">
      <alignment horizontal="center" vertical="top" wrapText="1"/>
    </xf>
    <xf numFmtId="0" fontId="12" fillId="2" borderId="0" xfId="0" applyFont="1" applyFill="1" applyAlignment="1">
      <alignment horizontal="left" vertical="top" wrapText="1"/>
    </xf>
    <xf numFmtId="0" fontId="8" fillId="3" borderId="0" xfId="0" applyFont="1" applyFill="1" applyAlignment="1">
      <alignment vertical="top" wrapText="1"/>
    </xf>
    <xf numFmtId="9" fontId="8" fillId="4" borderId="1" xfId="2" applyFont="1" applyFill="1" applyBorder="1" applyAlignment="1">
      <alignment horizontal="center" vertical="top"/>
    </xf>
    <xf numFmtId="0" fontId="8" fillId="4" borderId="1" xfId="0" applyFont="1" applyFill="1" applyBorder="1" applyAlignment="1">
      <alignment horizontal="center" vertical="top"/>
    </xf>
    <xf numFmtId="0" fontId="10" fillId="0" borderId="0" xfId="0" applyFont="1"/>
    <xf numFmtId="0" fontId="0" fillId="2" borderId="0" xfId="0" applyFill="1"/>
    <xf numFmtId="0" fontId="0" fillId="3" borderId="0" xfId="0" applyFill="1"/>
    <xf numFmtId="0" fontId="0" fillId="0" borderId="0" xfId="0" applyAlignment="1">
      <alignment vertical="top"/>
    </xf>
    <xf numFmtId="0" fontId="0" fillId="0" borderId="0" xfId="0" applyAlignment="1">
      <alignment horizontal="center" vertical="top"/>
    </xf>
    <xf numFmtId="0" fontId="8" fillId="0" borderId="0" xfId="0" applyFont="1" applyAlignment="1">
      <alignment wrapText="1"/>
    </xf>
    <xf numFmtId="0" fontId="8" fillId="6" borderId="5" xfId="0" applyFont="1" applyFill="1" applyBorder="1" applyAlignment="1">
      <alignment horizontal="left" vertical="top" wrapText="1"/>
    </xf>
    <xf numFmtId="0" fontId="0" fillId="3" borderId="0" xfId="0" applyFill="1" applyAlignment="1">
      <alignment horizontal="right" vertical="top"/>
    </xf>
    <xf numFmtId="0" fontId="0" fillId="3" borderId="0" xfId="0" applyFill="1" applyAlignment="1">
      <alignment horizontal="center" vertical="top"/>
    </xf>
    <xf numFmtId="0" fontId="0" fillId="3" borderId="0" xfId="0" applyFill="1" applyAlignment="1">
      <alignment vertical="top"/>
    </xf>
    <xf numFmtId="0" fontId="8" fillId="2" borderId="1" xfId="0" applyFont="1" applyFill="1" applyBorder="1" applyAlignment="1">
      <alignment horizontal="center" vertical="top" wrapText="1"/>
    </xf>
    <xf numFmtId="1" fontId="10" fillId="2" borderId="0" xfId="0" applyNumberFormat="1" applyFont="1" applyFill="1" applyAlignment="1">
      <alignment horizontal="right"/>
    </xf>
    <xf numFmtId="1" fontId="0" fillId="2" borderId="0" xfId="0" applyNumberFormat="1" applyFill="1" applyAlignment="1">
      <alignment horizontal="right"/>
    </xf>
    <xf numFmtId="1" fontId="8" fillId="3" borderId="0" xfId="0" applyNumberFormat="1" applyFont="1" applyFill="1" applyAlignment="1">
      <alignment horizontal="right" vertical="top"/>
    </xf>
    <xf numFmtId="1" fontId="8" fillId="3" borderId="0" xfId="0" applyNumberFormat="1" applyFont="1" applyFill="1" applyAlignment="1">
      <alignment horizontal="right" vertical="top" wrapText="1"/>
    </xf>
    <xf numFmtId="1" fontId="8" fillId="3" borderId="0" xfId="0" applyNumberFormat="1" applyFont="1" applyFill="1" applyAlignment="1">
      <alignment horizontal="right"/>
    </xf>
    <xf numFmtId="1" fontId="0" fillId="3" borderId="0" xfId="0" applyNumberFormat="1" applyFill="1" applyAlignment="1">
      <alignment horizontal="right" vertical="top"/>
    </xf>
    <xf numFmtId="1" fontId="0" fillId="0" borderId="0" xfId="0" applyNumberFormat="1" applyAlignment="1">
      <alignment horizontal="right" vertical="top"/>
    </xf>
    <xf numFmtId="0" fontId="5" fillId="3" borderId="0" xfId="0" applyFont="1" applyFill="1" applyAlignment="1">
      <alignment horizontal="center" vertical="center" wrapText="1"/>
    </xf>
    <xf numFmtId="0" fontId="5" fillId="3" borderId="0" xfId="0" applyFont="1" applyFill="1" applyAlignment="1">
      <alignment horizontal="center"/>
    </xf>
    <xf numFmtId="0" fontId="9" fillId="3" borderId="0" xfId="0" applyFont="1" applyFill="1" applyAlignment="1">
      <alignment horizontal="center" vertical="top"/>
    </xf>
    <xf numFmtId="0" fontId="8" fillId="4" borderId="1" xfId="0" applyFont="1" applyFill="1" applyBorder="1" applyAlignment="1">
      <alignment vertical="top"/>
    </xf>
    <xf numFmtId="0" fontId="0" fillId="3" borderId="0" xfId="0" applyFill="1" applyAlignment="1">
      <alignment horizontal="center"/>
    </xf>
    <xf numFmtId="0" fontId="0" fillId="0" borderId="0" xfId="0" applyAlignment="1">
      <alignment horizontal="center"/>
    </xf>
    <xf numFmtId="1" fontId="8" fillId="2" borderId="1" xfId="0" applyNumberFormat="1" applyFont="1" applyFill="1" applyBorder="1" applyAlignment="1">
      <alignment horizontal="center" vertical="top" wrapText="1"/>
    </xf>
    <xf numFmtId="1" fontId="8" fillId="4" borderId="1" xfId="0" applyNumberFormat="1" applyFont="1" applyFill="1" applyBorder="1" applyAlignment="1">
      <alignment horizontal="center" vertical="top"/>
    </xf>
    <xf numFmtId="0" fontId="16" fillId="6" borderId="16" xfId="0" applyFont="1" applyFill="1" applyBorder="1" applyAlignment="1">
      <alignment horizontal="center" vertical="center" wrapText="1"/>
    </xf>
    <xf numFmtId="0" fontId="16" fillId="6" borderId="1" xfId="0" applyFont="1" applyFill="1" applyBorder="1" applyAlignment="1">
      <alignment horizontal="center" vertical="center" wrapText="1"/>
    </xf>
    <xf numFmtId="9" fontId="8" fillId="4" borderId="3" xfId="2" applyFont="1" applyFill="1" applyBorder="1" applyAlignment="1">
      <alignment horizontal="center" vertical="top"/>
    </xf>
    <xf numFmtId="0" fontId="8" fillId="4" borderId="1" xfId="0" applyFont="1" applyFill="1" applyBorder="1" applyAlignment="1">
      <alignment vertical="top" wrapText="1"/>
    </xf>
    <xf numFmtId="0" fontId="0" fillId="0" borderId="1" xfId="0" applyBorder="1" applyAlignment="1">
      <alignment horizontal="center" vertical="top"/>
    </xf>
    <xf numFmtId="0" fontId="16" fillId="0" borderId="1" xfId="0" applyFont="1" applyBorder="1" applyAlignment="1">
      <alignment horizontal="center" vertical="top"/>
    </xf>
    <xf numFmtId="0" fontId="16" fillId="0" borderId="0" xfId="0" applyFont="1" applyAlignment="1">
      <alignment vertical="top"/>
    </xf>
    <xf numFmtId="0" fontId="25" fillId="6" borderId="4" xfId="0" applyFont="1" applyFill="1" applyBorder="1" applyAlignment="1">
      <alignment horizontal="center" vertical="center" wrapText="1"/>
    </xf>
    <xf numFmtId="0" fontId="25" fillId="6" borderId="16" xfId="0" applyFont="1" applyFill="1" applyBorder="1" applyAlignment="1">
      <alignment horizontal="center" vertical="center" wrapText="1"/>
    </xf>
    <xf numFmtId="0" fontId="19" fillId="0" borderId="0" xfId="0" applyFont="1" applyAlignment="1">
      <alignment vertical="top"/>
    </xf>
    <xf numFmtId="0" fontId="8" fillId="2" borderId="19" xfId="0" applyFont="1" applyFill="1" applyBorder="1" applyAlignment="1">
      <alignment horizontal="center" vertical="top" wrapText="1"/>
    </xf>
    <xf numFmtId="164" fontId="8" fillId="2" borderId="1" xfId="0" applyNumberFormat="1" applyFont="1" applyFill="1" applyBorder="1" applyAlignment="1">
      <alignment horizontal="center" vertical="top" wrapText="1"/>
    </xf>
    <xf numFmtId="0" fontId="10" fillId="2" borderId="0" xfId="0" applyFont="1" applyFill="1" applyAlignment="1">
      <alignment horizontal="center" vertical="top"/>
    </xf>
    <xf numFmtId="0" fontId="0" fillId="2" borderId="0" xfId="0" applyFill="1" applyAlignment="1">
      <alignment horizontal="center" vertical="top"/>
    </xf>
    <xf numFmtId="0" fontId="9" fillId="5" borderId="1" xfId="0" applyFont="1" applyFill="1" applyBorder="1" applyAlignment="1">
      <alignment horizontal="center" vertical="top"/>
    </xf>
    <xf numFmtId="0" fontId="9" fillId="5" borderId="3" xfId="0" applyFont="1" applyFill="1" applyBorder="1" applyAlignment="1">
      <alignment horizontal="center" vertical="top"/>
    </xf>
    <xf numFmtId="0" fontId="9" fillId="5" borderId="5" xfId="0" applyFont="1" applyFill="1" applyBorder="1" applyAlignment="1">
      <alignment horizontal="center" vertical="top" wrapText="1"/>
    </xf>
    <xf numFmtId="0" fontId="8" fillId="4" borderId="1" xfId="0" applyFont="1" applyFill="1" applyBorder="1" applyAlignment="1">
      <alignment horizontal="center" vertical="top" wrapText="1"/>
    </xf>
    <xf numFmtId="0" fontId="5" fillId="0" borderId="1" xfId="0" quotePrefix="1" applyFont="1" applyBorder="1" applyAlignment="1">
      <alignment horizontal="center" vertical="top" wrapText="1"/>
    </xf>
    <xf numFmtId="0" fontId="6" fillId="4" borderId="1" xfId="0" applyFont="1" applyFill="1" applyBorder="1" applyAlignment="1">
      <alignment horizontal="center" vertical="top" wrapText="1"/>
    </xf>
    <xf numFmtId="0" fontId="5" fillId="0" borderId="2" xfId="0" quotePrefix="1" applyFont="1" applyBorder="1" applyAlignment="1">
      <alignment horizontal="center" vertical="top" wrapText="1"/>
    </xf>
    <xf numFmtId="0" fontId="9" fillId="0" borderId="1" xfId="0" quotePrefix="1" applyFont="1" applyBorder="1" applyAlignment="1">
      <alignment horizontal="center" vertical="top" wrapText="1"/>
    </xf>
    <xf numFmtId="164" fontId="7" fillId="4" borderId="1" xfId="0" applyNumberFormat="1" applyFont="1" applyFill="1" applyBorder="1" applyAlignment="1">
      <alignment horizontal="center" vertical="top" wrapText="1"/>
    </xf>
    <xf numFmtId="164" fontId="8" fillId="4" borderId="1" xfId="0" applyNumberFormat="1" applyFont="1" applyFill="1" applyBorder="1" applyAlignment="1">
      <alignment horizontal="center" vertical="top" wrapText="1"/>
    </xf>
    <xf numFmtId="1" fontId="5" fillId="0" borderId="1" xfId="0" applyNumberFormat="1" applyFont="1" applyBorder="1" applyAlignment="1">
      <alignment horizontal="center" vertical="top" wrapText="1"/>
    </xf>
    <xf numFmtId="164" fontId="5" fillId="6" borderId="1" xfId="0" applyNumberFormat="1" applyFont="1" applyFill="1" applyBorder="1" applyAlignment="1">
      <alignment horizontal="center" vertical="top" wrapText="1"/>
    </xf>
    <xf numFmtId="1" fontId="5" fillId="0" borderId="1" xfId="1" applyNumberFormat="1" applyFont="1" applyFill="1" applyBorder="1" applyAlignment="1">
      <alignment horizontal="center" vertical="top" wrapText="1"/>
    </xf>
    <xf numFmtId="1" fontId="7" fillId="4" borderId="1" xfId="0" applyNumberFormat="1" applyFont="1" applyFill="1" applyBorder="1" applyAlignment="1">
      <alignment horizontal="center" vertical="top" wrapText="1"/>
    </xf>
    <xf numFmtId="1" fontId="9" fillId="0" borderId="1" xfId="1" applyNumberFormat="1" applyFont="1" applyFill="1" applyBorder="1" applyAlignment="1">
      <alignment horizontal="center" vertical="top" wrapText="1"/>
    </xf>
    <xf numFmtId="1" fontId="8" fillId="4" borderId="1" xfId="2" applyNumberFormat="1" applyFont="1" applyFill="1" applyBorder="1" applyAlignment="1">
      <alignment horizontal="center" vertical="top"/>
    </xf>
    <xf numFmtId="0" fontId="18" fillId="0" borderId="1" xfId="0" applyFont="1" applyBorder="1" applyAlignment="1">
      <alignment vertical="top"/>
    </xf>
    <xf numFmtId="0" fontId="9" fillId="0" borderId="0" xfId="0" applyFont="1" applyAlignment="1">
      <alignment horizontal="left" vertical="top"/>
    </xf>
    <xf numFmtId="0" fontId="13" fillId="3" borderId="0" xfId="0" applyFont="1" applyFill="1" applyAlignment="1">
      <alignment horizontal="left" vertical="center"/>
    </xf>
    <xf numFmtId="0" fontId="5" fillId="3" borderId="0" xfId="0" applyFont="1" applyFill="1" applyAlignment="1">
      <alignment horizontal="left" vertical="top"/>
    </xf>
    <xf numFmtId="0" fontId="5" fillId="3" borderId="0" xfId="0" applyFont="1" applyFill="1" applyAlignment="1">
      <alignment horizontal="left" vertical="center"/>
    </xf>
    <xf numFmtId="1" fontId="9" fillId="0" borderId="16" xfId="1" applyNumberFormat="1" applyFont="1" applyFill="1" applyBorder="1" applyAlignment="1">
      <alignment horizontal="center" vertical="top" wrapText="1"/>
    </xf>
    <xf numFmtId="0" fontId="16" fillId="6" borderId="4" xfId="0" applyFont="1" applyFill="1" applyBorder="1" applyAlignment="1">
      <alignment horizontal="center" vertical="center" wrapText="1"/>
    </xf>
    <xf numFmtId="0" fontId="8" fillId="4" borderId="1" xfId="0" applyFont="1" applyFill="1" applyBorder="1" applyAlignment="1">
      <alignment horizontal="left" vertical="top" wrapText="1"/>
    </xf>
    <xf numFmtId="0" fontId="3" fillId="0" borderId="1" xfId="0" applyFont="1" applyBorder="1" applyAlignment="1">
      <alignment horizontal="left" vertical="top" wrapText="1"/>
    </xf>
    <xf numFmtId="0" fontId="3" fillId="0" borderId="1" xfId="0" applyFont="1" applyBorder="1" applyAlignment="1">
      <alignment vertical="top" wrapText="1"/>
    </xf>
    <xf numFmtId="0" fontId="6" fillId="4" borderId="1" xfId="0" applyFont="1" applyFill="1" applyBorder="1" applyAlignment="1">
      <alignment vertical="top" wrapText="1"/>
    </xf>
    <xf numFmtId="0" fontId="17" fillId="6" borderId="4" xfId="0" applyFont="1" applyFill="1" applyBorder="1" applyAlignment="1">
      <alignment horizontal="center" vertical="center" wrapText="1"/>
    </xf>
    <xf numFmtId="0" fontId="16" fillId="6" borderId="21" xfId="0" applyFont="1" applyFill="1" applyBorder="1" applyAlignment="1">
      <alignment horizontal="center" vertical="center" wrapText="1"/>
    </xf>
    <xf numFmtId="44" fontId="28" fillId="7" borderId="1" xfId="0" applyNumberFormat="1" applyFont="1" applyFill="1" applyBorder="1" applyAlignment="1">
      <alignment horizontal="left" vertical="top" wrapText="1"/>
    </xf>
    <xf numFmtId="0" fontId="29" fillId="6" borderId="4" xfId="0" applyFont="1" applyFill="1" applyBorder="1" applyAlignment="1">
      <alignment horizontal="center" vertical="center" wrapText="1"/>
    </xf>
    <xf numFmtId="0" fontId="29" fillId="6" borderId="1" xfId="0" applyFont="1" applyFill="1" applyBorder="1" applyAlignment="1">
      <alignment horizontal="center" vertical="center" wrapText="1"/>
    </xf>
    <xf numFmtId="0" fontId="30" fillId="0" borderId="0" xfId="0" applyFont="1" applyAlignment="1">
      <alignment vertical="top"/>
    </xf>
    <xf numFmtId="44" fontId="28" fillId="7" borderId="20" xfId="0" applyNumberFormat="1" applyFont="1" applyFill="1" applyBorder="1" applyAlignment="1">
      <alignment horizontal="left" vertical="top" wrapText="1"/>
    </xf>
    <xf numFmtId="0" fontId="30" fillId="3" borderId="0" xfId="0" applyFont="1" applyFill="1" applyAlignment="1">
      <alignment vertical="top"/>
    </xf>
    <xf numFmtId="0" fontId="10" fillId="2" borderId="0" xfId="0" applyFont="1" applyFill="1" applyAlignment="1">
      <alignment horizontal="left" vertical="top"/>
    </xf>
    <xf numFmtId="0" fontId="10" fillId="2" borderId="0" xfId="0" applyFont="1" applyFill="1" applyAlignment="1">
      <alignment vertical="top"/>
    </xf>
    <xf numFmtId="0" fontId="0" fillId="2" borderId="0" xfId="0" applyFill="1" applyAlignment="1">
      <alignment horizontal="left" vertical="top"/>
    </xf>
    <xf numFmtId="0" fontId="0" fillId="2" borderId="0" xfId="0" applyFill="1" applyAlignment="1">
      <alignment vertical="top"/>
    </xf>
    <xf numFmtId="0" fontId="9" fillId="5" borderId="1" xfId="0" applyFont="1" applyFill="1" applyBorder="1" applyAlignment="1">
      <alignment horizontal="right" vertical="top"/>
    </xf>
    <xf numFmtId="0" fontId="9" fillId="5" borderId="3" xfId="0" applyFont="1" applyFill="1" applyBorder="1" applyAlignment="1">
      <alignment horizontal="right" vertical="top"/>
    </xf>
    <xf numFmtId="0" fontId="9" fillId="5" borderId="5" xfId="0" applyFont="1" applyFill="1" applyBorder="1" applyAlignment="1">
      <alignment horizontal="right" vertical="top" wrapText="1"/>
    </xf>
    <xf numFmtId="0" fontId="9" fillId="0" borderId="0" xfId="0" applyFont="1" applyAlignment="1">
      <alignment horizontal="right" vertical="top"/>
    </xf>
    <xf numFmtId="0" fontId="3" fillId="3" borderId="0" xfId="0" applyFont="1" applyFill="1" applyAlignment="1">
      <alignment horizontal="left" vertical="center" wrapText="1"/>
    </xf>
    <xf numFmtId="0" fontId="3" fillId="3" borderId="0" xfId="0" applyFont="1" applyFill="1" applyAlignment="1">
      <alignment horizontal="center" vertical="center" wrapText="1"/>
    </xf>
    <xf numFmtId="0" fontId="3" fillId="3" borderId="0" xfId="0" applyFont="1" applyFill="1" applyAlignment="1">
      <alignment horizontal="left" vertical="top"/>
    </xf>
    <xf numFmtId="0" fontId="3" fillId="3" borderId="0" xfId="0" applyFont="1" applyFill="1" applyAlignment="1">
      <alignment horizontal="left" vertical="center"/>
    </xf>
    <xf numFmtId="0" fontId="3" fillId="3" borderId="0" xfId="0" applyFont="1" applyFill="1"/>
    <xf numFmtId="0" fontId="3" fillId="3" borderId="0" xfId="0" applyFont="1" applyFill="1" applyAlignment="1">
      <alignment horizontal="center"/>
    </xf>
    <xf numFmtId="0" fontId="8" fillId="2" borderId="1" xfId="0" applyFont="1" applyFill="1" applyBorder="1" applyAlignment="1">
      <alignment horizontal="left" vertical="top" wrapText="1"/>
    </xf>
    <xf numFmtId="0" fontId="8" fillId="2" borderId="5" xfId="0" applyFont="1" applyFill="1" applyBorder="1" applyAlignment="1">
      <alignment horizontal="center" vertical="top" wrapText="1"/>
    </xf>
    <xf numFmtId="0" fontId="8" fillId="2" borderId="3" xfId="0" applyFont="1" applyFill="1" applyBorder="1" applyAlignment="1">
      <alignment horizontal="center" vertical="top" wrapText="1"/>
    </xf>
    <xf numFmtId="164" fontId="8" fillId="2" borderId="3" xfId="0" applyNumberFormat="1" applyFont="1" applyFill="1" applyBorder="1" applyAlignment="1">
      <alignment horizontal="center" vertical="top" wrapText="1"/>
    </xf>
    <xf numFmtId="1" fontId="8" fillId="2" borderId="3" xfId="0" applyNumberFormat="1" applyFont="1" applyFill="1" applyBorder="1" applyAlignment="1">
      <alignment horizontal="right" vertical="top" wrapText="1"/>
    </xf>
    <xf numFmtId="0" fontId="3" fillId="0" borderId="1" xfId="0" applyFont="1" applyBorder="1" applyAlignment="1">
      <alignment horizontal="center" vertical="top" wrapText="1"/>
    </xf>
    <xf numFmtId="0" fontId="6" fillId="4" borderId="3" xfId="0" applyFont="1" applyFill="1" applyBorder="1" applyAlignment="1">
      <alignment vertical="top" wrapText="1"/>
    </xf>
    <xf numFmtId="0" fontId="3" fillId="3" borderId="1" xfId="0" applyFont="1" applyFill="1" applyBorder="1" applyAlignment="1">
      <alignment vertical="top" wrapText="1"/>
    </xf>
    <xf numFmtId="164" fontId="8" fillId="4" borderId="1" xfId="0" applyNumberFormat="1" applyFont="1" applyFill="1" applyBorder="1" applyAlignment="1">
      <alignment horizontal="left" vertical="top" wrapText="1"/>
    </xf>
    <xf numFmtId="0" fontId="3" fillId="3" borderId="1" xfId="0" quotePrefix="1" applyFont="1" applyFill="1" applyBorder="1" applyAlignment="1">
      <alignment horizontal="center" vertical="top" wrapText="1"/>
    </xf>
    <xf numFmtId="1" fontId="3" fillId="0" borderId="1" xfId="0" applyNumberFormat="1" applyFont="1" applyBorder="1" applyAlignment="1">
      <alignment horizontal="center" vertical="center" wrapText="1"/>
    </xf>
    <xf numFmtId="0" fontId="3" fillId="5" borderId="1" xfId="0" applyFont="1" applyFill="1" applyBorder="1" applyAlignment="1">
      <alignment horizontal="center" vertical="top" wrapText="1"/>
    </xf>
    <xf numFmtId="0" fontId="0" fillId="3" borderId="0" xfId="0" applyFill="1" applyAlignment="1">
      <alignment horizontal="left" vertical="top"/>
    </xf>
    <xf numFmtId="0" fontId="0" fillId="0" borderId="0" xfId="0" applyAlignment="1">
      <alignment horizontal="left" vertical="top"/>
    </xf>
    <xf numFmtId="0" fontId="6" fillId="4" borderId="2" xfId="0" applyFont="1" applyFill="1" applyBorder="1" applyAlignment="1">
      <alignment vertical="top" wrapText="1"/>
    </xf>
    <xf numFmtId="0" fontId="3" fillId="3" borderId="2" xfId="0" applyFont="1" applyFill="1" applyBorder="1" applyAlignment="1">
      <alignment horizontal="left" vertical="top" wrapText="1"/>
    </xf>
    <xf numFmtId="0" fontId="3" fillId="5" borderId="23" xfId="0" applyFont="1" applyFill="1" applyBorder="1" applyAlignment="1">
      <alignment horizontal="left" vertical="top" wrapText="1"/>
    </xf>
    <xf numFmtId="0" fontId="0" fillId="0" borderId="30" xfId="0" applyBorder="1" applyAlignment="1">
      <alignment vertical="top"/>
    </xf>
    <xf numFmtId="0" fontId="0" fillId="3" borderId="31" xfId="0" applyFill="1" applyBorder="1" applyAlignment="1">
      <alignment horizontal="center" vertical="top"/>
    </xf>
    <xf numFmtId="164" fontId="8" fillId="2" borderId="31" xfId="0" applyNumberFormat="1" applyFont="1" applyFill="1" applyBorder="1" applyAlignment="1">
      <alignment horizontal="center" vertical="top" wrapText="1"/>
    </xf>
    <xf numFmtId="164" fontId="8" fillId="2" borderId="19" xfId="0" applyNumberFormat="1" applyFont="1" applyFill="1" applyBorder="1" applyAlignment="1">
      <alignment horizontal="left" vertical="top" wrapText="1"/>
    </xf>
    <xf numFmtId="0" fontId="16" fillId="6" borderId="1" xfId="0" applyFont="1" applyFill="1" applyBorder="1" applyAlignment="1">
      <alignment horizontal="left" vertical="top" wrapText="1"/>
    </xf>
    <xf numFmtId="164" fontId="3" fillId="6" borderId="1" xfId="0" applyNumberFormat="1" applyFont="1" applyFill="1" applyBorder="1" applyAlignment="1">
      <alignment vertical="center" wrapText="1"/>
    </xf>
    <xf numFmtId="44" fontId="3" fillId="5" borderId="1" xfId="0" applyNumberFormat="1" applyFont="1" applyFill="1" applyBorder="1" applyAlignment="1">
      <alignment vertical="center" wrapText="1"/>
    </xf>
    <xf numFmtId="44" fontId="6" fillId="5" borderId="1" xfId="0" applyNumberFormat="1" applyFont="1" applyFill="1" applyBorder="1" applyAlignment="1">
      <alignment vertical="center" wrapText="1"/>
    </xf>
    <xf numFmtId="0" fontId="16" fillId="6" borderId="1" xfId="0" applyFont="1" applyFill="1" applyBorder="1" applyAlignment="1">
      <alignment horizontal="left" vertical="center" wrapText="1"/>
    </xf>
    <xf numFmtId="0" fontId="0" fillId="0" borderId="0" xfId="0" applyAlignment="1">
      <alignment vertical="center"/>
    </xf>
    <xf numFmtId="164" fontId="7" fillId="4" borderId="1" xfId="0" applyNumberFormat="1" applyFont="1" applyFill="1" applyBorder="1" applyAlignment="1">
      <alignment horizontal="center" vertical="center" wrapText="1"/>
    </xf>
    <xf numFmtId="164" fontId="8" fillId="4" borderId="1" xfId="0" applyNumberFormat="1" applyFont="1" applyFill="1" applyBorder="1" applyAlignment="1">
      <alignment horizontal="center" vertical="center" wrapText="1"/>
    </xf>
    <xf numFmtId="164" fontId="8" fillId="4" borderId="1" xfId="0" applyNumberFormat="1" applyFont="1" applyFill="1" applyBorder="1" applyAlignment="1">
      <alignment horizontal="left" vertical="center" wrapText="1"/>
    </xf>
    <xf numFmtId="1" fontId="3" fillId="0" borderId="1" xfId="1" applyNumberFormat="1" applyFont="1" applyFill="1" applyBorder="1" applyAlignment="1">
      <alignment horizontal="right" vertical="center" wrapText="1"/>
    </xf>
    <xf numFmtId="1" fontId="3" fillId="5" borderId="1" xfId="1" applyNumberFormat="1" applyFont="1" applyFill="1" applyBorder="1" applyAlignment="1">
      <alignment horizontal="right" vertical="center" wrapText="1"/>
    </xf>
    <xf numFmtId="164" fontId="3" fillId="5" borderId="1" xfId="0" applyNumberFormat="1" applyFont="1" applyFill="1" applyBorder="1" applyAlignment="1">
      <alignment vertical="center" wrapText="1"/>
    </xf>
    <xf numFmtId="0" fontId="31" fillId="2" borderId="1" xfId="0" applyFont="1" applyFill="1" applyBorder="1" applyAlignment="1">
      <alignment horizontal="center" vertical="top" wrapText="1"/>
    </xf>
    <xf numFmtId="0" fontId="31" fillId="2" borderId="2" xfId="0" applyFont="1" applyFill="1" applyBorder="1" applyAlignment="1">
      <alignment vertical="top" wrapText="1"/>
    </xf>
    <xf numFmtId="0" fontId="31" fillId="0" borderId="1" xfId="0" quotePrefix="1" applyFont="1" applyBorder="1" applyAlignment="1">
      <alignment horizontal="center" vertical="top" wrapText="1"/>
    </xf>
    <xf numFmtId="0" fontId="31" fillId="0" borderId="2" xfId="0" applyFont="1" applyBorder="1" applyAlignment="1">
      <alignment horizontal="left" vertical="top"/>
    </xf>
    <xf numFmtId="0" fontId="6" fillId="7" borderId="1" xfId="0" applyFont="1" applyFill="1" applyBorder="1" applyAlignment="1">
      <alignment horizontal="left" vertical="top" wrapText="1"/>
    </xf>
    <xf numFmtId="0" fontId="6" fillId="7" borderId="2" xfId="0" applyFont="1" applyFill="1" applyBorder="1" applyAlignment="1">
      <alignment horizontal="right" vertical="top" wrapText="1"/>
    </xf>
    <xf numFmtId="0" fontId="6" fillId="7" borderId="1" xfId="0" applyFont="1" applyFill="1" applyBorder="1" applyAlignment="1">
      <alignment horizontal="center" vertical="top" wrapText="1"/>
    </xf>
    <xf numFmtId="165" fontId="3" fillId="7" borderId="1" xfId="1" applyNumberFormat="1" applyFont="1" applyFill="1" applyBorder="1" applyAlignment="1">
      <alignment horizontal="right" vertical="center" wrapText="1"/>
    </xf>
    <xf numFmtId="165" fontId="3" fillId="7" borderId="2" xfId="1" applyNumberFormat="1" applyFont="1" applyFill="1" applyBorder="1" applyAlignment="1">
      <alignment horizontal="right" vertical="center" wrapText="1"/>
    </xf>
    <xf numFmtId="165" fontId="3" fillId="7" borderId="4" xfId="1" applyNumberFormat="1" applyFont="1" applyFill="1" applyBorder="1" applyAlignment="1">
      <alignment horizontal="right" vertical="center" wrapText="1"/>
    </xf>
    <xf numFmtId="44" fontId="3" fillId="5" borderId="3" xfId="0" applyNumberFormat="1" applyFont="1" applyFill="1" applyBorder="1" applyAlignment="1">
      <alignment vertical="center" wrapText="1"/>
    </xf>
    <xf numFmtId="44" fontId="6" fillId="7" borderId="24" xfId="0" applyNumberFormat="1" applyFont="1" applyFill="1" applyBorder="1" applyAlignment="1">
      <alignment vertical="center" wrapText="1"/>
    </xf>
    <xf numFmtId="44" fontId="6" fillId="7" borderId="25" xfId="0" applyNumberFormat="1" applyFont="1" applyFill="1" applyBorder="1" applyAlignment="1">
      <alignment vertical="center" wrapText="1"/>
    </xf>
    <xf numFmtId="44" fontId="6" fillId="7" borderId="26" xfId="0" applyNumberFormat="1" applyFont="1" applyFill="1" applyBorder="1" applyAlignment="1">
      <alignment vertical="center" wrapText="1"/>
    </xf>
    <xf numFmtId="164" fontId="8" fillId="7" borderId="25" xfId="0" applyNumberFormat="1" applyFont="1" applyFill="1" applyBorder="1" applyAlignment="1">
      <alignment horizontal="left" vertical="center" wrapText="1"/>
    </xf>
    <xf numFmtId="164" fontId="8" fillId="7" borderId="26" xfId="0" applyNumberFormat="1" applyFont="1" applyFill="1" applyBorder="1" applyAlignment="1">
      <alignment horizontal="left" vertical="center" wrapText="1"/>
    </xf>
    <xf numFmtId="0" fontId="16" fillId="6" borderId="4" xfId="0" applyFont="1" applyFill="1" applyBorder="1" applyAlignment="1">
      <alignment horizontal="left" vertical="center" wrapText="1"/>
    </xf>
    <xf numFmtId="44" fontId="6" fillId="5" borderId="3" xfId="0" applyNumberFormat="1" applyFont="1" applyFill="1" applyBorder="1" applyAlignment="1">
      <alignment vertical="center" wrapText="1"/>
    </xf>
    <xf numFmtId="44" fontId="3" fillId="7" borderId="24" xfId="0" applyNumberFormat="1" applyFont="1" applyFill="1" applyBorder="1" applyAlignment="1">
      <alignment vertical="center" wrapText="1"/>
    </xf>
    <xf numFmtId="164" fontId="9" fillId="7" borderId="25" xfId="0" applyNumberFormat="1" applyFont="1" applyFill="1" applyBorder="1" applyAlignment="1">
      <alignment horizontal="left" vertical="center" wrapText="1"/>
    </xf>
    <xf numFmtId="164" fontId="9" fillId="7" borderId="26" xfId="0" applyNumberFormat="1" applyFont="1" applyFill="1" applyBorder="1" applyAlignment="1">
      <alignment horizontal="left" vertical="center" wrapText="1"/>
    </xf>
    <xf numFmtId="0" fontId="3" fillId="0" borderId="1" xfId="0" quotePrefix="1" applyFont="1" applyBorder="1" applyAlignment="1">
      <alignment horizontal="center" vertical="top" wrapText="1"/>
    </xf>
    <xf numFmtId="0" fontId="0" fillId="3" borderId="1" xfId="0" applyFill="1" applyBorder="1" applyAlignment="1">
      <alignment horizontal="center" vertical="top"/>
    </xf>
    <xf numFmtId="1" fontId="3" fillId="3" borderId="1" xfId="0" applyNumberFormat="1" applyFont="1" applyFill="1" applyBorder="1" applyAlignment="1">
      <alignment horizontal="center" vertical="top" wrapText="1"/>
    </xf>
    <xf numFmtId="1" fontId="3" fillId="0" borderId="1" xfId="0" applyNumberFormat="1" applyFont="1" applyBorder="1" applyAlignment="1">
      <alignment horizontal="center" vertical="top" wrapText="1"/>
    </xf>
    <xf numFmtId="0" fontId="9" fillId="3" borderId="1" xfId="0" applyFont="1" applyFill="1" applyBorder="1" applyAlignment="1">
      <alignment vertical="top" wrapText="1"/>
    </xf>
    <xf numFmtId="0" fontId="6" fillId="4" borderId="1" xfId="0" applyFont="1" applyFill="1" applyBorder="1" applyAlignment="1">
      <alignment horizontal="center" vertical="top"/>
    </xf>
    <xf numFmtId="0" fontId="3" fillId="0" borderId="1" xfId="0" quotePrefix="1" applyFont="1" applyBorder="1" applyAlignment="1">
      <alignment horizontal="center" vertical="top"/>
    </xf>
    <xf numFmtId="0" fontId="3" fillId="5" borderId="1" xfId="0" quotePrefix="1" applyFont="1" applyFill="1" applyBorder="1" applyAlignment="1">
      <alignment horizontal="center" vertical="top"/>
    </xf>
    <xf numFmtId="0" fontId="34" fillId="6" borderId="4" xfId="0" applyFont="1" applyFill="1" applyBorder="1" applyAlignment="1">
      <alignment horizontal="center" vertical="center" wrapText="1"/>
    </xf>
    <xf numFmtId="0" fontId="34" fillId="6" borderId="16" xfId="0" applyFont="1" applyFill="1" applyBorder="1" applyAlignment="1">
      <alignment horizontal="center" vertical="center" wrapText="1"/>
    </xf>
    <xf numFmtId="0" fontId="34" fillId="0" borderId="0" xfId="0" applyFont="1" applyAlignment="1">
      <alignment vertical="top"/>
    </xf>
    <xf numFmtId="0" fontId="33" fillId="6" borderId="4" xfId="0" applyFont="1" applyFill="1" applyBorder="1" applyAlignment="1">
      <alignment horizontal="center" vertical="center" wrapText="1"/>
    </xf>
    <xf numFmtId="0" fontId="33" fillId="6" borderId="1" xfId="0" applyFont="1" applyFill="1" applyBorder="1" applyAlignment="1">
      <alignment horizontal="center" vertical="center" wrapText="1"/>
    </xf>
    <xf numFmtId="0" fontId="33" fillId="0" borderId="0" xfId="0" applyFont="1" applyAlignment="1">
      <alignment vertical="top"/>
    </xf>
    <xf numFmtId="0" fontId="9" fillId="0" borderId="1" xfId="0" applyFont="1" applyBorder="1" applyAlignment="1">
      <alignment vertical="top" wrapText="1"/>
    </xf>
    <xf numFmtId="1" fontId="9" fillId="0" borderId="1" xfId="0" applyNumberFormat="1" applyFont="1" applyBorder="1" applyAlignment="1">
      <alignment horizontal="center" vertical="top" wrapText="1"/>
    </xf>
    <xf numFmtId="44" fontId="3" fillId="5" borderId="1" xfId="0" applyNumberFormat="1" applyFont="1" applyFill="1" applyBorder="1" applyAlignment="1">
      <alignment horizontal="center" vertical="top" wrapText="1"/>
    </xf>
    <xf numFmtId="44" fontId="3" fillId="3" borderId="2" xfId="0" applyNumberFormat="1" applyFont="1" applyFill="1" applyBorder="1" applyAlignment="1">
      <alignment horizontal="center" vertical="top" wrapText="1"/>
    </xf>
    <xf numFmtId="44" fontId="9" fillId="5" borderId="1" xfId="0" applyNumberFormat="1" applyFont="1" applyFill="1" applyBorder="1" applyAlignment="1">
      <alignment horizontal="center" vertical="top" wrapText="1"/>
    </xf>
    <xf numFmtId="0" fontId="36" fillId="0" borderId="0" xfId="0" applyFont="1" applyAlignment="1">
      <alignment vertical="center"/>
    </xf>
    <xf numFmtId="0" fontId="36" fillId="0" borderId="0" xfId="0" applyFont="1"/>
    <xf numFmtId="0" fontId="2" fillId="0" borderId="1" xfId="0" applyFont="1" applyBorder="1" applyAlignment="1">
      <alignment horizontal="left" vertical="top" wrapText="1"/>
    </xf>
    <xf numFmtId="0" fontId="2" fillId="3" borderId="1" xfId="0" applyFont="1" applyFill="1" applyBorder="1" applyAlignment="1">
      <alignment vertical="top" wrapText="1"/>
    </xf>
    <xf numFmtId="0" fontId="2" fillId="0" borderId="1" xfId="0" applyFont="1" applyBorder="1" applyAlignment="1">
      <alignment vertical="top" wrapText="1"/>
    </xf>
    <xf numFmtId="0" fontId="2" fillId="3" borderId="2" xfId="0" applyFont="1" applyFill="1" applyBorder="1" applyAlignment="1">
      <alignment vertical="top" wrapText="1"/>
    </xf>
    <xf numFmtId="0" fontId="2" fillId="0" borderId="1" xfId="0" quotePrefix="1" applyFont="1" applyBorder="1" applyAlignment="1">
      <alignment horizontal="center" vertical="top" wrapText="1"/>
    </xf>
    <xf numFmtId="0" fontId="2" fillId="3" borderId="2" xfId="0" applyFont="1" applyFill="1" applyBorder="1" applyAlignment="1">
      <alignment horizontal="left" vertical="top" wrapText="1"/>
    </xf>
    <xf numFmtId="0" fontId="38" fillId="0" borderId="1" xfId="0" applyFont="1" applyBorder="1" applyAlignment="1">
      <alignment vertical="center"/>
    </xf>
    <xf numFmtId="0" fontId="6" fillId="0" borderId="35" xfId="0" applyFont="1" applyBorder="1" applyAlignment="1">
      <alignment wrapText="1"/>
    </xf>
    <xf numFmtId="14" fontId="4" fillId="6" borderId="17" xfId="0" applyNumberFormat="1" applyFont="1" applyFill="1" applyBorder="1" applyAlignment="1">
      <alignment horizontal="center" vertical="center"/>
    </xf>
    <xf numFmtId="14" fontId="4" fillId="6" borderId="11" xfId="0" applyNumberFormat="1" applyFont="1" applyFill="1" applyBorder="1" applyAlignment="1">
      <alignment horizontal="center" vertical="center"/>
    </xf>
    <xf numFmtId="0" fontId="1" fillId="3" borderId="0" xfId="0" applyFont="1" applyFill="1" applyAlignment="1">
      <alignment horizontal="left" vertical="center"/>
    </xf>
    <xf numFmtId="0" fontId="35" fillId="3" borderId="0" xfId="0" applyFont="1" applyFill="1" applyAlignment="1">
      <alignment horizontal="left" vertical="center"/>
    </xf>
    <xf numFmtId="0" fontId="4" fillId="6" borderId="12" xfId="0" applyFont="1" applyFill="1" applyBorder="1" applyAlignment="1">
      <alignment vertical="center" wrapText="1"/>
    </xf>
    <xf numFmtId="0" fontId="4" fillId="6" borderId="33" xfId="0" applyFont="1" applyFill="1" applyBorder="1" applyAlignment="1">
      <alignment horizontal="center" vertical="top"/>
    </xf>
    <xf numFmtId="0" fontId="1" fillId="0" borderId="1" xfId="0" applyFont="1" applyBorder="1" applyAlignment="1">
      <alignment vertical="top" wrapText="1"/>
    </xf>
    <xf numFmtId="0" fontId="1" fillId="0" borderId="1" xfId="0" applyFont="1" applyBorder="1" applyAlignment="1">
      <alignment horizontal="left" vertical="top" wrapText="1"/>
    </xf>
    <xf numFmtId="0" fontId="1" fillId="3" borderId="2" xfId="0" applyFont="1" applyFill="1" applyBorder="1" applyAlignment="1">
      <alignment vertical="top" wrapText="1"/>
    </xf>
    <xf numFmtId="0" fontId="1" fillId="3" borderId="1" xfId="0" applyFont="1" applyFill="1" applyBorder="1" applyAlignment="1">
      <alignment vertical="top" wrapText="1"/>
    </xf>
    <xf numFmtId="0" fontId="31" fillId="0" borderId="1" xfId="0" applyFont="1" applyBorder="1" applyAlignment="1">
      <alignment vertical="center"/>
    </xf>
    <xf numFmtId="0" fontId="28" fillId="7" borderId="2" xfId="0" applyFont="1" applyFill="1" applyBorder="1" applyAlignment="1">
      <alignment horizontal="center" vertical="top" wrapText="1"/>
    </xf>
    <xf numFmtId="0" fontId="28" fillId="7" borderId="22" xfId="0" applyFont="1" applyFill="1" applyBorder="1" applyAlignment="1">
      <alignment horizontal="center" vertical="top" wrapText="1"/>
    </xf>
    <xf numFmtId="0" fontId="28" fillId="7" borderId="4" xfId="0" applyFont="1" applyFill="1" applyBorder="1" applyAlignment="1">
      <alignment horizontal="center" vertical="top" wrapText="1"/>
    </xf>
    <xf numFmtId="0" fontId="5" fillId="3" borderId="13" xfId="0" applyFont="1" applyFill="1" applyBorder="1" applyAlignment="1">
      <alignment horizontal="left" vertical="top" wrapText="1"/>
    </xf>
    <xf numFmtId="0" fontId="5" fillId="3" borderId="14" xfId="0" applyFont="1" applyFill="1" applyBorder="1" applyAlignment="1">
      <alignment horizontal="left" vertical="top" wrapText="1"/>
    </xf>
    <xf numFmtId="0" fontId="5" fillId="3" borderId="15" xfId="0" applyFont="1" applyFill="1" applyBorder="1" applyAlignment="1">
      <alignment horizontal="left" vertical="top" wrapText="1"/>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4" fillId="3" borderId="6" xfId="0" applyFont="1" applyFill="1" applyBorder="1" applyAlignment="1">
      <alignment horizontal="center" vertical="top"/>
    </xf>
    <xf numFmtId="0" fontId="4" fillId="3" borderId="17" xfId="0" applyFont="1" applyFill="1" applyBorder="1" applyAlignment="1">
      <alignment horizontal="center" vertical="top"/>
    </xf>
    <xf numFmtId="0" fontId="4" fillId="3" borderId="11" xfId="0" applyFont="1" applyFill="1" applyBorder="1" applyAlignment="1">
      <alignment horizontal="center" vertical="top"/>
    </xf>
    <xf numFmtId="0" fontId="4" fillId="3" borderId="10" xfId="0" applyFont="1" applyFill="1" applyBorder="1" applyAlignment="1">
      <alignment horizontal="center" vertical="top"/>
    </xf>
    <xf numFmtId="0" fontId="4" fillId="3" borderId="18" xfId="0" applyFont="1" applyFill="1" applyBorder="1" applyAlignment="1">
      <alignment horizontal="center" vertical="top"/>
    </xf>
    <xf numFmtId="0" fontId="4" fillId="3" borderId="7" xfId="0" applyFont="1" applyFill="1" applyBorder="1" applyAlignment="1">
      <alignment horizontal="center" vertical="top"/>
    </xf>
    <xf numFmtId="0" fontId="8" fillId="2" borderId="1" xfId="0" applyFont="1" applyFill="1" applyBorder="1" applyAlignment="1">
      <alignment horizontal="center" vertical="top" wrapText="1"/>
    </xf>
    <xf numFmtId="0" fontId="3" fillId="3" borderId="27" xfId="0" applyFont="1" applyFill="1" applyBorder="1" applyAlignment="1">
      <alignment horizontal="left" vertical="top" wrapText="1"/>
    </xf>
    <xf numFmtId="0" fontId="3" fillId="3" borderId="28" xfId="0" applyFont="1" applyFill="1" applyBorder="1" applyAlignment="1">
      <alignment horizontal="left" vertical="top" wrapText="1"/>
    </xf>
    <xf numFmtId="0" fontId="3" fillId="3" borderId="29" xfId="0" applyFont="1" applyFill="1" applyBorder="1" applyAlignment="1">
      <alignment horizontal="left" vertical="top" wrapText="1"/>
    </xf>
    <xf numFmtId="0" fontId="4" fillId="6" borderId="32" xfId="0" applyFont="1" applyFill="1" applyBorder="1" applyAlignment="1">
      <alignment horizontal="center" vertical="center" wrapText="1"/>
    </xf>
    <xf numFmtId="0" fontId="4" fillId="6" borderId="9" xfId="0" applyFont="1" applyFill="1" applyBorder="1" applyAlignment="1">
      <alignment horizontal="center" vertical="center" wrapText="1"/>
    </xf>
    <xf numFmtId="0" fontId="4" fillId="3" borderId="34" xfId="0" applyFont="1" applyFill="1" applyBorder="1" applyAlignment="1">
      <alignment horizontal="center"/>
    </xf>
    <xf numFmtId="0" fontId="4" fillId="3" borderId="18" xfId="0" applyFont="1" applyFill="1" applyBorder="1" applyAlignment="1">
      <alignment horizontal="center"/>
    </xf>
    <xf numFmtId="0" fontId="4" fillId="3" borderId="7" xfId="0" applyFont="1" applyFill="1" applyBorder="1" applyAlignment="1">
      <alignment horizontal="center"/>
    </xf>
    <xf numFmtId="0" fontId="4" fillId="3" borderId="33" xfId="0" applyFont="1" applyFill="1" applyBorder="1" applyAlignment="1">
      <alignment horizontal="center" vertical="top"/>
    </xf>
    <xf numFmtId="44" fontId="31" fillId="3" borderId="1" xfId="0" applyNumberFormat="1" applyFont="1" applyFill="1" applyBorder="1" applyAlignment="1">
      <alignment horizontal="center" vertical="top" wrapText="1"/>
    </xf>
    <xf numFmtId="44" fontId="32" fillId="7" borderId="1" xfId="0" applyNumberFormat="1" applyFont="1" applyFill="1" applyBorder="1" applyAlignment="1">
      <alignment horizontal="center" vertical="top" wrapText="1"/>
    </xf>
    <xf numFmtId="0" fontId="32" fillId="7" borderId="2" xfId="0" applyFont="1" applyFill="1" applyBorder="1" applyAlignment="1">
      <alignment horizontal="center" vertical="top" wrapText="1"/>
    </xf>
    <xf numFmtId="0" fontId="32" fillId="7" borderId="22" xfId="0" applyFont="1" applyFill="1" applyBorder="1" applyAlignment="1">
      <alignment horizontal="center" vertical="top" wrapText="1"/>
    </xf>
    <xf numFmtId="0" fontId="36" fillId="0" borderId="31" xfId="0" applyFont="1" applyBorder="1" applyAlignment="1">
      <alignment horizontal="center" vertical="center"/>
    </xf>
    <xf numFmtId="0" fontId="35" fillId="0" borderId="0" xfId="0" applyFont="1" applyAlignment="1">
      <alignment horizontal="center" vertical="center"/>
    </xf>
    <xf numFmtId="0" fontId="31" fillId="2" borderId="1" xfId="0" applyFont="1" applyFill="1" applyBorder="1" applyAlignment="1">
      <alignment horizontal="center" vertical="top" wrapText="1"/>
    </xf>
    <xf numFmtId="164" fontId="31" fillId="2" borderId="1" xfId="0" applyNumberFormat="1" applyFont="1" applyFill="1" applyBorder="1" applyAlignment="1">
      <alignment horizontal="center" vertical="top" wrapText="1"/>
    </xf>
  </cellXfs>
  <cellStyles count="17">
    <cellStyle name="Comma" xfId="1" builtinId="3"/>
    <cellStyle name="Comma 2" xfId="10" xr:uid="{00000000-0005-0000-0000-000001000000}"/>
    <cellStyle name="Comma 3" xfId="4" xr:uid="{00000000-0005-0000-0000-00002F000000}"/>
    <cellStyle name="Comma0" xfId="5" xr:uid="{00000000-0005-0000-0000-000002000000}"/>
    <cellStyle name="Explanatory Text 2" xfId="12" xr:uid="{00000000-0005-0000-0000-000032000000}"/>
    <cellStyle name="Hyperlink 2" xfId="15" xr:uid="{FABF747B-A5C9-4514-856D-8A5D19FDA178}"/>
    <cellStyle name="Normal" xfId="0" builtinId="0"/>
    <cellStyle name="Normal 2" xfId="9" xr:uid="{00000000-0005-0000-0000-000005000000}"/>
    <cellStyle name="Normal 2 2" xfId="13" xr:uid="{07A9B10C-FC75-4DF6-9AE3-E11B8E797DED}"/>
    <cellStyle name="Normal 3" xfId="8" xr:uid="{00000000-0005-0000-0000-000006000000}"/>
    <cellStyle name="Normal 4" xfId="11" xr:uid="{00000000-0005-0000-0000-000007000000}"/>
    <cellStyle name="Normal 5" xfId="14" xr:uid="{58B9504A-D064-4BBF-B68D-EE9C9AF1BCBC}"/>
    <cellStyle name="Normal 6" xfId="3" xr:uid="{00000000-0005-0000-0000-000035000000}"/>
    <cellStyle name="Normal 7 10" xfId="16" xr:uid="{95FE33E8-B9F2-441F-841E-BB087B9BCC12}"/>
    <cellStyle name="OPSKRIF" xfId="6" xr:uid="{00000000-0005-0000-0000-000008000000}"/>
    <cellStyle name="OPSKRIFTE" xfId="7" xr:uid="{00000000-0005-0000-0000-000009000000}"/>
    <cellStyle name="Percent" xfId="2" builtinId="5"/>
  </cellStyles>
  <dxfs count="0"/>
  <tableStyles count="0" defaultTableStyle="TableStyleMedium2" defaultPivotStyle="PivotStyleLight16"/>
  <colors>
    <mruColors>
      <color rgb="FFFFFF99"/>
      <color rgb="FFFFFF00"/>
      <color rgb="FFCC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13" Type="http://schemas.openxmlformats.org/officeDocument/2006/relationships/customXml" Target="../customXml/item6.xml"/><Relationship Id="rId3" Type="http://schemas.openxmlformats.org/officeDocument/2006/relationships/worksheet" Target="worksheets/sheet3.xml"/><Relationship Id="rId7" Type="http://schemas.openxmlformats.org/officeDocument/2006/relationships/calcChain" Target="calcChain.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 Id="rId14" Type="http://schemas.openxmlformats.org/officeDocument/2006/relationships/customXml" Target="../customXml/item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689298</xdr:colOff>
      <xdr:row>1</xdr:row>
      <xdr:rowOff>286372</xdr:rowOff>
    </xdr:to>
    <xdr:pic>
      <xdr:nvPicPr>
        <xdr:cNvPr id="2" name="Picture 1" descr="SITA Logo">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428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222573</xdr:colOff>
      <xdr:row>0</xdr:row>
      <xdr:rowOff>71016</xdr:rowOff>
    </xdr:from>
    <xdr:ext cx="466725" cy="601436"/>
    <xdr:pic>
      <xdr:nvPicPr>
        <xdr:cNvPr id="2" name="Picture 1" descr="SITA Logo">
          <a:extLst>
            <a:ext uri="{FF2B5EF4-FFF2-40B4-BE49-F238E27FC236}">
              <a16:creationId xmlns:a16="http://schemas.microsoft.com/office/drawing/2014/main" id="{1AB6EC41-3DB0-4DDF-B34E-739027D7A71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1436"/>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689298</xdr:colOff>
      <xdr:row>1</xdr:row>
      <xdr:rowOff>286372</xdr:rowOff>
    </xdr:to>
    <xdr:pic>
      <xdr:nvPicPr>
        <xdr:cNvPr id="2" name="Picture 1" descr="SITA Logo">
          <a:extLst>
            <a:ext uri="{FF2B5EF4-FFF2-40B4-BE49-F238E27FC236}">
              <a16:creationId xmlns:a16="http://schemas.microsoft.com/office/drawing/2014/main" id="{BEE533E6-4264-4692-9A5A-C4046F268C8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1159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130"/>
  <sheetViews>
    <sheetView showGridLines="0" tabSelected="1" view="pageBreakPreview" zoomScale="80" zoomScaleNormal="99" zoomScaleSheetLayoutView="80" workbookViewId="0">
      <selection activeCell="B17" sqref="B17"/>
    </sheetView>
  </sheetViews>
  <sheetFormatPr defaultColWidth="9.109375" defaultRowHeight="14.4" x14ac:dyDescent="0.3"/>
  <cols>
    <col min="1" max="1" width="13.44140625" style="24" customWidth="1"/>
    <col min="2" max="2" width="69.77734375" style="23" customWidth="1"/>
    <col min="3" max="3" width="18.33203125" style="24" customWidth="1"/>
    <col min="4" max="4" width="8.44140625" style="37" bestFit="1" customWidth="1"/>
    <col min="5" max="6" width="40.6640625" style="23" customWidth="1"/>
    <col min="7" max="7" width="32.6640625" style="23" customWidth="1"/>
    <col min="8" max="8" width="36.6640625" style="23" customWidth="1"/>
    <col min="9" max="9" width="4.44140625" style="23" customWidth="1"/>
    <col min="10" max="16384" width="9.109375" style="23"/>
  </cols>
  <sheetData>
    <row r="1" spans="1:13" s="20" customFormat="1" ht="31.2" x14ac:dyDescent="0.6">
      <c r="A1" s="58"/>
      <c r="B1" s="3" t="s">
        <v>0</v>
      </c>
      <c r="C1" s="4"/>
      <c r="D1" s="31"/>
      <c r="E1" s="2"/>
      <c r="F1" s="2"/>
      <c r="G1" s="2"/>
      <c r="H1" s="2"/>
    </row>
    <row r="2" spans="1:13" customFormat="1" ht="28.95" customHeight="1" x14ac:dyDescent="0.3">
      <c r="A2" s="59"/>
      <c r="B2" s="16" t="s">
        <v>1</v>
      </c>
      <c r="C2" s="5"/>
      <c r="D2" s="32"/>
      <c r="E2" s="21"/>
      <c r="F2" s="21"/>
      <c r="G2" s="21"/>
      <c r="H2" s="21"/>
    </row>
    <row r="3" spans="1:13" customFormat="1" ht="43.95" customHeight="1" x14ac:dyDescent="0.3">
      <c r="A3" s="60" t="s">
        <v>2</v>
      </c>
      <c r="B3" s="202" t="s">
        <v>163</v>
      </c>
      <c r="C3" s="15"/>
      <c r="D3" s="33"/>
      <c r="E3" s="14"/>
      <c r="F3" s="22"/>
      <c r="G3" s="22"/>
      <c r="H3" s="22"/>
      <c r="I3" s="22"/>
      <c r="J3" s="22"/>
      <c r="K3" s="22"/>
      <c r="L3" s="22"/>
      <c r="M3" s="22"/>
    </row>
    <row r="4" spans="1:13" customFormat="1" ht="38.549999999999997" customHeight="1" x14ac:dyDescent="0.3">
      <c r="A4" s="61" t="s">
        <v>3</v>
      </c>
      <c r="B4" s="191" t="s">
        <v>141</v>
      </c>
      <c r="C4" s="15"/>
      <c r="D4" s="34"/>
      <c r="E4" s="182" t="s">
        <v>89</v>
      </c>
      <c r="F4" s="22"/>
      <c r="G4" s="22"/>
      <c r="H4" s="22"/>
      <c r="I4" s="22"/>
      <c r="J4" s="22"/>
      <c r="K4" s="22"/>
      <c r="L4" s="22"/>
      <c r="M4" s="22"/>
    </row>
    <row r="5" spans="1:13" customFormat="1" ht="15.6" x14ac:dyDescent="0.3">
      <c r="A5" s="62" t="s">
        <v>4</v>
      </c>
      <c r="B5" s="26"/>
      <c r="C5" s="15"/>
      <c r="D5" s="35"/>
      <c r="E5" s="11"/>
      <c r="F5" s="22"/>
      <c r="G5" s="22"/>
      <c r="H5" s="22"/>
      <c r="I5" s="22"/>
      <c r="J5" s="22"/>
      <c r="K5" s="22"/>
      <c r="L5" s="22"/>
      <c r="M5" s="22"/>
    </row>
    <row r="6" spans="1:13" customFormat="1" ht="15.6" x14ac:dyDescent="0.3">
      <c r="A6" s="77"/>
      <c r="B6" s="25"/>
      <c r="C6" s="15"/>
      <c r="D6" s="35"/>
      <c r="E6" s="11"/>
      <c r="F6" s="22"/>
      <c r="G6" s="22"/>
      <c r="H6" s="22"/>
      <c r="I6" s="22"/>
      <c r="J6" s="22"/>
      <c r="K6" s="22"/>
      <c r="L6" s="22"/>
      <c r="M6" s="22"/>
    </row>
    <row r="7" spans="1:13" s="22" customFormat="1" ht="15.6" x14ac:dyDescent="0.3">
      <c r="A7" s="78" t="s">
        <v>5</v>
      </c>
      <c r="B7" s="12"/>
      <c r="C7" s="38"/>
      <c r="D7" s="35"/>
      <c r="E7" s="11"/>
    </row>
    <row r="8" spans="1:13" s="22" customFormat="1" ht="15.6" x14ac:dyDescent="0.3">
      <c r="A8" s="79" t="s">
        <v>6</v>
      </c>
      <c r="B8" s="13"/>
      <c r="C8" s="40"/>
      <c r="D8" s="35"/>
      <c r="E8" s="11"/>
    </row>
    <row r="9" spans="1:13" s="22" customFormat="1" ht="15.6" x14ac:dyDescent="0.3">
      <c r="A9" s="80" t="s">
        <v>7</v>
      </c>
      <c r="B9" s="6"/>
      <c r="C9" s="39"/>
      <c r="D9" s="35"/>
      <c r="E9" s="11"/>
    </row>
    <row r="10" spans="1:13" s="22" customFormat="1" ht="15.6" x14ac:dyDescent="0.3">
      <c r="A10" s="80" t="s">
        <v>30</v>
      </c>
      <c r="B10" s="6"/>
      <c r="C10" s="39"/>
      <c r="D10" s="35"/>
      <c r="E10" s="11"/>
    </row>
    <row r="11" spans="1:13" s="22" customFormat="1" ht="15.6" x14ac:dyDescent="0.3">
      <c r="A11" s="195" t="s">
        <v>142</v>
      </c>
      <c r="B11" s="10"/>
      <c r="C11" s="15"/>
    </row>
    <row r="12" spans="1:13" s="22" customFormat="1" ht="15.6" x14ac:dyDescent="0.3">
      <c r="A12" s="194"/>
      <c r="B12" s="10"/>
      <c r="C12" s="15"/>
    </row>
    <row r="13" spans="1:13" customFormat="1" ht="15.6" x14ac:dyDescent="0.3">
      <c r="A13" s="30"/>
      <c r="B13" s="7"/>
      <c r="C13" s="30"/>
      <c r="F13" s="56" t="s">
        <v>8</v>
      </c>
      <c r="G13" s="42"/>
      <c r="H13" s="43"/>
    </row>
    <row r="14" spans="1:13" ht="31.2" x14ac:dyDescent="0.3">
      <c r="A14" s="30" t="s">
        <v>9</v>
      </c>
      <c r="B14" s="7" t="s">
        <v>10</v>
      </c>
      <c r="C14" s="30" t="s">
        <v>11</v>
      </c>
      <c r="D14" s="44" t="s">
        <v>12</v>
      </c>
      <c r="E14" s="7" t="s">
        <v>13</v>
      </c>
      <c r="F14" s="57" t="s">
        <v>31</v>
      </c>
      <c r="G14" s="57" t="s">
        <v>14</v>
      </c>
      <c r="H14" s="57" t="s">
        <v>15</v>
      </c>
    </row>
    <row r="15" spans="1:13" ht="15.6" x14ac:dyDescent="0.3">
      <c r="A15" s="30"/>
      <c r="B15" s="7"/>
      <c r="C15" s="30"/>
      <c r="D15" s="44"/>
      <c r="E15" s="7"/>
      <c r="F15" s="57"/>
      <c r="G15" s="57"/>
      <c r="H15" s="57"/>
    </row>
    <row r="16" spans="1:13" s="1" customFormat="1" ht="70.05" customHeight="1" x14ac:dyDescent="0.3">
      <c r="A16" s="63">
        <v>1</v>
      </c>
      <c r="B16" s="41" t="s">
        <v>16</v>
      </c>
      <c r="C16" s="18"/>
      <c r="D16" s="45"/>
      <c r="E16" s="68"/>
      <c r="F16" s="69">
        <f>SUBTOTAL(9,F17:F21)</f>
        <v>0</v>
      </c>
      <c r="G16" s="87"/>
      <c r="H16" s="46"/>
    </row>
    <row r="17" spans="1:8" s="1" customFormat="1" ht="49.95" customHeight="1" x14ac:dyDescent="0.3">
      <c r="A17" s="64">
        <f>+A16+0.1</f>
        <v>1.1000000000000001</v>
      </c>
      <c r="B17" s="198" t="s">
        <v>143</v>
      </c>
      <c r="C17" s="9" t="s">
        <v>17</v>
      </c>
      <c r="D17" s="70">
        <v>1</v>
      </c>
      <c r="E17" s="71">
        <v>0</v>
      </c>
      <c r="F17" s="179">
        <f t="shared" ref="F17:F21" si="0">ROUND(E17*D17,2)</f>
        <v>0</v>
      </c>
      <c r="G17" s="87"/>
      <c r="H17" s="46"/>
    </row>
    <row r="18" spans="1:8" s="1" customFormat="1" ht="49.95" customHeight="1" x14ac:dyDescent="0.3">
      <c r="A18" s="64">
        <f t="shared" ref="A18:A21" si="1">+A17+0.1</f>
        <v>1.2000000000000002</v>
      </c>
      <c r="B18" s="198" t="s">
        <v>144</v>
      </c>
      <c r="C18" s="9" t="s">
        <v>17</v>
      </c>
      <c r="D18" s="70">
        <v>1</v>
      </c>
      <c r="E18" s="71">
        <v>0</v>
      </c>
      <c r="F18" s="179">
        <f t="shared" si="0"/>
        <v>0</v>
      </c>
      <c r="G18" s="87"/>
      <c r="H18" s="46"/>
    </row>
    <row r="19" spans="1:8" s="1" customFormat="1" ht="49.95" customHeight="1" x14ac:dyDescent="0.3">
      <c r="A19" s="64">
        <f t="shared" si="1"/>
        <v>1.3000000000000003</v>
      </c>
      <c r="B19" s="8" t="s">
        <v>18</v>
      </c>
      <c r="C19" s="9" t="s">
        <v>17</v>
      </c>
      <c r="D19" s="70">
        <v>1</v>
      </c>
      <c r="E19" s="71"/>
      <c r="F19" s="179">
        <f t="shared" si="0"/>
        <v>0</v>
      </c>
      <c r="G19" s="87"/>
      <c r="H19" s="46"/>
    </row>
    <row r="20" spans="1:8" s="1" customFormat="1" ht="49.95" customHeight="1" x14ac:dyDescent="0.3">
      <c r="A20" s="64">
        <f t="shared" si="1"/>
        <v>1.4000000000000004</v>
      </c>
      <c r="B20" s="8" t="s">
        <v>19</v>
      </c>
      <c r="C20" s="9" t="s">
        <v>17</v>
      </c>
      <c r="D20" s="70">
        <v>1</v>
      </c>
      <c r="E20" s="71">
        <v>0</v>
      </c>
      <c r="F20" s="179">
        <f t="shared" si="0"/>
        <v>0</v>
      </c>
      <c r="G20" s="87"/>
      <c r="H20" s="46"/>
    </row>
    <row r="21" spans="1:8" s="1" customFormat="1" ht="49.95" customHeight="1" x14ac:dyDescent="0.3">
      <c r="A21" s="64">
        <f t="shared" si="1"/>
        <v>1.5000000000000004</v>
      </c>
      <c r="B21" s="8" t="s">
        <v>20</v>
      </c>
      <c r="C21" s="9" t="s">
        <v>17</v>
      </c>
      <c r="D21" s="70">
        <v>1</v>
      </c>
      <c r="E21" s="71">
        <v>0</v>
      </c>
      <c r="F21" s="179">
        <f t="shared" si="0"/>
        <v>0</v>
      </c>
      <c r="G21" s="87"/>
      <c r="H21" s="46"/>
    </row>
    <row r="22" spans="1:8" ht="49.95" customHeight="1" x14ac:dyDescent="0.3">
      <c r="A22" s="65">
        <f>+A16+1</f>
        <v>2</v>
      </c>
      <c r="B22" s="49" t="s">
        <v>21</v>
      </c>
      <c r="C22" s="48"/>
      <c r="D22" s="45"/>
      <c r="E22" s="45"/>
      <c r="F22" s="69">
        <f>SUBTOTAL(9,F23)</f>
        <v>0</v>
      </c>
      <c r="G22" s="82"/>
      <c r="H22" s="46"/>
    </row>
    <row r="23" spans="1:8" ht="49.95" customHeight="1" x14ac:dyDescent="0.3">
      <c r="A23" s="66">
        <f>+A22+0.1</f>
        <v>2.1</v>
      </c>
      <c r="B23" s="8" t="s">
        <v>32</v>
      </c>
      <c r="C23" s="9" t="s">
        <v>17</v>
      </c>
      <c r="D23" s="72">
        <v>1</v>
      </c>
      <c r="E23" s="71">
        <v>0</v>
      </c>
      <c r="F23" s="179">
        <f>ROUND(E23*D23,2)</f>
        <v>0</v>
      </c>
      <c r="G23" s="82"/>
      <c r="H23" s="46"/>
    </row>
    <row r="24" spans="1:8" ht="94.95" customHeight="1" x14ac:dyDescent="0.3">
      <c r="A24" s="63">
        <f>+A22+1</f>
        <v>3</v>
      </c>
      <c r="B24" s="83" t="s">
        <v>92</v>
      </c>
      <c r="C24" s="19"/>
      <c r="D24" s="73"/>
      <c r="E24" s="73"/>
      <c r="F24" s="69">
        <f>SUBTOTAL(9,F25:F36)</f>
        <v>0</v>
      </c>
      <c r="G24" s="88"/>
      <c r="H24" s="46"/>
    </row>
    <row r="25" spans="1:8" ht="70.05" customHeight="1" x14ac:dyDescent="0.3">
      <c r="A25" s="188" t="s">
        <v>112</v>
      </c>
      <c r="B25" s="184" t="s">
        <v>104</v>
      </c>
      <c r="C25" s="50" t="s">
        <v>22</v>
      </c>
      <c r="D25" s="70">
        <v>1</v>
      </c>
      <c r="E25" s="71">
        <v>0</v>
      </c>
      <c r="F25" s="179">
        <f t="shared" ref="F25:F36" si="2">ROUND(E25*D25,2)</f>
        <v>0</v>
      </c>
      <c r="G25" s="82"/>
      <c r="H25" s="46"/>
    </row>
    <row r="26" spans="1:8" ht="70.05" customHeight="1" x14ac:dyDescent="0.3">
      <c r="A26" s="188" t="s">
        <v>113</v>
      </c>
      <c r="B26" s="184" t="s">
        <v>105</v>
      </c>
      <c r="C26" s="50" t="s">
        <v>22</v>
      </c>
      <c r="D26" s="70">
        <v>1</v>
      </c>
      <c r="E26" s="71">
        <v>0</v>
      </c>
      <c r="F26" s="179">
        <f t="shared" si="2"/>
        <v>0</v>
      </c>
      <c r="G26" s="82"/>
      <c r="H26" s="46"/>
    </row>
    <row r="27" spans="1:8" ht="70.05" customHeight="1" x14ac:dyDescent="0.3">
      <c r="A27" s="188" t="s">
        <v>114</v>
      </c>
      <c r="B27" s="84" t="s">
        <v>84</v>
      </c>
      <c r="C27" s="50" t="s">
        <v>22</v>
      </c>
      <c r="D27" s="70">
        <v>1</v>
      </c>
      <c r="E27" s="71">
        <v>0</v>
      </c>
      <c r="F27" s="179">
        <f t="shared" si="2"/>
        <v>0</v>
      </c>
      <c r="G27" s="82"/>
      <c r="H27" s="46"/>
    </row>
    <row r="28" spans="1:8" ht="70.05" customHeight="1" x14ac:dyDescent="0.3">
      <c r="A28" s="188" t="s">
        <v>115</v>
      </c>
      <c r="B28" s="184" t="s">
        <v>106</v>
      </c>
      <c r="C28" s="50" t="s">
        <v>22</v>
      </c>
      <c r="D28" s="70">
        <v>1</v>
      </c>
      <c r="E28" s="71">
        <v>0</v>
      </c>
      <c r="F28" s="179">
        <f t="shared" si="2"/>
        <v>0</v>
      </c>
      <c r="G28" s="82"/>
      <c r="H28" s="46"/>
    </row>
    <row r="29" spans="1:8" ht="70.05" customHeight="1" x14ac:dyDescent="0.3">
      <c r="A29" s="188" t="s">
        <v>116</v>
      </c>
      <c r="B29" s="184" t="s">
        <v>107</v>
      </c>
      <c r="C29" s="50" t="s">
        <v>22</v>
      </c>
      <c r="D29" s="70">
        <v>1</v>
      </c>
      <c r="E29" s="71">
        <v>0</v>
      </c>
      <c r="F29" s="179">
        <f t="shared" si="2"/>
        <v>0</v>
      </c>
      <c r="G29" s="82"/>
      <c r="H29" s="46"/>
    </row>
    <row r="30" spans="1:8" ht="70.05" customHeight="1" x14ac:dyDescent="0.3">
      <c r="A30" s="188" t="s">
        <v>117</v>
      </c>
      <c r="B30" s="184" t="s">
        <v>83</v>
      </c>
      <c r="C30" s="50" t="s">
        <v>22</v>
      </c>
      <c r="D30" s="70">
        <v>1</v>
      </c>
      <c r="E30" s="71">
        <v>0</v>
      </c>
      <c r="F30" s="179">
        <f t="shared" si="2"/>
        <v>0</v>
      </c>
      <c r="G30" s="82"/>
      <c r="H30" s="46"/>
    </row>
    <row r="31" spans="1:8" ht="70.05" customHeight="1" x14ac:dyDescent="0.3">
      <c r="A31" s="188" t="s">
        <v>118</v>
      </c>
      <c r="B31" s="184" t="s">
        <v>108</v>
      </c>
      <c r="C31" s="50" t="s">
        <v>22</v>
      </c>
      <c r="D31" s="70">
        <v>1</v>
      </c>
      <c r="E31" s="71">
        <v>0</v>
      </c>
      <c r="F31" s="179">
        <f t="shared" si="2"/>
        <v>0</v>
      </c>
      <c r="G31" s="82"/>
      <c r="H31" s="46"/>
    </row>
    <row r="32" spans="1:8" ht="70.05" customHeight="1" x14ac:dyDescent="0.3">
      <c r="A32" s="188" t="s">
        <v>119</v>
      </c>
      <c r="B32" s="184" t="s">
        <v>109</v>
      </c>
      <c r="C32" s="50" t="s">
        <v>22</v>
      </c>
      <c r="D32" s="70">
        <v>1</v>
      </c>
      <c r="E32" s="71">
        <v>0</v>
      </c>
      <c r="F32" s="179">
        <f t="shared" si="2"/>
        <v>0</v>
      </c>
      <c r="G32" s="82"/>
      <c r="H32" s="46"/>
    </row>
    <row r="33" spans="1:8" ht="70.05" customHeight="1" x14ac:dyDescent="0.3">
      <c r="A33" s="188" t="s">
        <v>120</v>
      </c>
      <c r="B33" s="184" t="s">
        <v>85</v>
      </c>
      <c r="C33" s="50" t="s">
        <v>22</v>
      </c>
      <c r="D33" s="70">
        <v>1</v>
      </c>
      <c r="E33" s="71">
        <v>0</v>
      </c>
      <c r="F33" s="179">
        <f t="shared" si="2"/>
        <v>0</v>
      </c>
      <c r="G33" s="82"/>
      <c r="H33" s="46"/>
    </row>
    <row r="34" spans="1:8" ht="70.05" customHeight="1" x14ac:dyDescent="0.3">
      <c r="A34" s="188" t="s">
        <v>121</v>
      </c>
      <c r="B34" s="184" t="s">
        <v>110</v>
      </c>
      <c r="C34" s="50" t="s">
        <v>22</v>
      </c>
      <c r="D34" s="70">
        <v>1</v>
      </c>
      <c r="E34" s="71">
        <v>0</v>
      </c>
      <c r="F34" s="179">
        <f t="shared" si="2"/>
        <v>0</v>
      </c>
      <c r="G34" s="82"/>
      <c r="H34" s="46"/>
    </row>
    <row r="35" spans="1:8" ht="70.05" customHeight="1" x14ac:dyDescent="0.3">
      <c r="A35" s="188" t="s">
        <v>122</v>
      </c>
      <c r="B35" s="184" t="s">
        <v>111</v>
      </c>
      <c r="C35" s="50" t="s">
        <v>22</v>
      </c>
      <c r="D35" s="70">
        <v>1</v>
      </c>
      <c r="E35" s="71">
        <v>0</v>
      </c>
      <c r="F35" s="179">
        <f t="shared" si="2"/>
        <v>0</v>
      </c>
      <c r="G35" s="82"/>
      <c r="H35" s="46"/>
    </row>
    <row r="36" spans="1:8" ht="70.05" customHeight="1" x14ac:dyDescent="0.3">
      <c r="A36" s="188" t="s">
        <v>123</v>
      </c>
      <c r="B36" s="184" t="s">
        <v>86</v>
      </c>
      <c r="C36" s="50" t="s">
        <v>22</v>
      </c>
      <c r="D36" s="70">
        <v>1</v>
      </c>
      <c r="E36" s="71">
        <v>0</v>
      </c>
      <c r="F36" s="179">
        <f t="shared" si="2"/>
        <v>0</v>
      </c>
      <c r="G36" s="82"/>
      <c r="H36" s="46"/>
    </row>
    <row r="37" spans="1:8" ht="94.95" customHeight="1" x14ac:dyDescent="0.3">
      <c r="A37" s="63">
        <f>+A24+1</f>
        <v>4</v>
      </c>
      <c r="B37" s="86" t="s">
        <v>137</v>
      </c>
      <c r="C37" s="19"/>
      <c r="D37" s="73"/>
      <c r="E37" s="73"/>
      <c r="F37" s="69">
        <f>SUBTOTAL(9,F38:F49)</f>
        <v>0</v>
      </c>
      <c r="G37" s="88"/>
      <c r="H37" s="46"/>
    </row>
    <row r="38" spans="1:8" ht="70.05" customHeight="1" x14ac:dyDescent="0.3">
      <c r="A38" s="188" t="s">
        <v>124</v>
      </c>
      <c r="B38" s="184" t="s">
        <v>104</v>
      </c>
      <c r="C38" s="50" t="s">
        <v>22</v>
      </c>
      <c r="D38" s="70">
        <v>1</v>
      </c>
      <c r="E38" s="71">
        <v>0</v>
      </c>
      <c r="F38" s="179">
        <f t="shared" ref="F38:F49" si="3">ROUND(E38*D38,2)</f>
        <v>0</v>
      </c>
      <c r="G38" s="82"/>
      <c r="H38" s="46"/>
    </row>
    <row r="39" spans="1:8" ht="70.05" customHeight="1" x14ac:dyDescent="0.3">
      <c r="A39" s="188" t="s">
        <v>125</v>
      </c>
      <c r="B39" s="184" t="s">
        <v>105</v>
      </c>
      <c r="C39" s="50" t="s">
        <v>22</v>
      </c>
      <c r="D39" s="70">
        <v>1</v>
      </c>
      <c r="E39" s="71">
        <v>0</v>
      </c>
      <c r="F39" s="179">
        <f t="shared" si="3"/>
        <v>0</v>
      </c>
      <c r="G39" s="82"/>
      <c r="H39" s="46"/>
    </row>
    <row r="40" spans="1:8" ht="70.05" customHeight="1" x14ac:dyDescent="0.3">
      <c r="A40" s="188" t="s">
        <v>126</v>
      </c>
      <c r="B40" s="84" t="s">
        <v>84</v>
      </c>
      <c r="C40" s="50" t="s">
        <v>22</v>
      </c>
      <c r="D40" s="70">
        <v>1</v>
      </c>
      <c r="E40" s="71">
        <v>0</v>
      </c>
      <c r="F40" s="179">
        <f t="shared" si="3"/>
        <v>0</v>
      </c>
      <c r="G40" s="82"/>
      <c r="H40" s="46"/>
    </row>
    <row r="41" spans="1:8" ht="70.05" customHeight="1" x14ac:dyDescent="0.3">
      <c r="A41" s="188" t="s">
        <v>127</v>
      </c>
      <c r="B41" s="184" t="s">
        <v>106</v>
      </c>
      <c r="C41" s="50" t="s">
        <v>22</v>
      </c>
      <c r="D41" s="70">
        <v>1</v>
      </c>
      <c r="E41" s="71">
        <v>0</v>
      </c>
      <c r="F41" s="179">
        <f t="shared" si="3"/>
        <v>0</v>
      </c>
      <c r="G41" s="82"/>
      <c r="H41" s="46"/>
    </row>
    <row r="42" spans="1:8" ht="70.05" customHeight="1" x14ac:dyDescent="0.3">
      <c r="A42" s="188" t="s">
        <v>128</v>
      </c>
      <c r="B42" s="184" t="s">
        <v>107</v>
      </c>
      <c r="C42" s="50" t="s">
        <v>22</v>
      </c>
      <c r="D42" s="70">
        <v>1</v>
      </c>
      <c r="E42" s="71">
        <v>0</v>
      </c>
      <c r="F42" s="179">
        <f t="shared" si="3"/>
        <v>0</v>
      </c>
      <c r="G42" s="82"/>
      <c r="H42" s="46"/>
    </row>
    <row r="43" spans="1:8" ht="70.05" customHeight="1" x14ac:dyDescent="0.3">
      <c r="A43" s="188" t="s">
        <v>129</v>
      </c>
      <c r="B43" s="184" t="s">
        <v>83</v>
      </c>
      <c r="C43" s="50" t="s">
        <v>22</v>
      </c>
      <c r="D43" s="70">
        <v>1</v>
      </c>
      <c r="E43" s="71">
        <v>0</v>
      </c>
      <c r="F43" s="179">
        <f t="shared" si="3"/>
        <v>0</v>
      </c>
      <c r="G43" s="82"/>
      <c r="H43" s="46"/>
    </row>
    <row r="44" spans="1:8" ht="70.05" customHeight="1" x14ac:dyDescent="0.3">
      <c r="A44" s="188" t="s">
        <v>130</v>
      </c>
      <c r="B44" s="184" t="s">
        <v>108</v>
      </c>
      <c r="C44" s="50" t="s">
        <v>22</v>
      </c>
      <c r="D44" s="70">
        <v>1</v>
      </c>
      <c r="E44" s="71">
        <v>0</v>
      </c>
      <c r="F44" s="179">
        <f t="shared" si="3"/>
        <v>0</v>
      </c>
      <c r="G44" s="82"/>
      <c r="H44" s="46"/>
    </row>
    <row r="45" spans="1:8" ht="70.05" customHeight="1" x14ac:dyDescent="0.3">
      <c r="A45" s="188" t="s">
        <v>131</v>
      </c>
      <c r="B45" s="184" t="s">
        <v>109</v>
      </c>
      <c r="C45" s="50" t="s">
        <v>22</v>
      </c>
      <c r="D45" s="70">
        <v>1</v>
      </c>
      <c r="E45" s="71">
        <v>0</v>
      </c>
      <c r="F45" s="179">
        <f t="shared" si="3"/>
        <v>0</v>
      </c>
      <c r="G45" s="82"/>
      <c r="H45" s="46"/>
    </row>
    <row r="46" spans="1:8" ht="70.05" customHeight="1" x14ac:dyDescent="0.3">
      <c r="A46" s="188" t="s">
        <v>132</v>
      </c>
      <c r="B46" s="184" t="s">
        <v>85</v>
      </c>
      <c r="C46" s="50" t="s">
        <v>22</v>
      </c>
      <c r="D46" s="70">
        <v>1</v>
      </c>
      <c r="E46" s="71">
        <v>0</v>
      </c>
      <c r="F46" s="179">
        <f t="shared" si="3"/>
        <v>0</v>
      </c>
      <c r="G46" s="82"/>
      <c r="H46" s="46"/>
    </row>
    <row r="47" spans="1:8" ht="70.05" customHeight="1" x14ac:dyDescent="0.3">
      <c r="A47" s="188" t="s">
        <v>133</v>
      </c>
      <c r="B47" s="184" t="s">
        <v>110</v>
      </c>
      <c r="C47" s="50" t="s">
        <v>22</v>
      </c>
      <c r="D47" s="70">
        <v>1</v>
      </c>
      <c r="E47" s="71">
        <v>0</v>
      </c>
      <c r="F47" s="179">
        <f t="shared" si="3"/>
        <v>0</v>
      </c>
      <c r="G47" s="82"/>
      <c r="H47" s="46"/>
    </row>
    <row r="48" spans="1:8" ht="70.05" customHeight="1" x14ac:dyDescent="0.3">
      <c r="A48" s="188" t="s">
        <v>134</v>
      </c>
      <c r="B48" s="184" t="s">
        <v>111</v>
      </c>
      <c r="C48" s="50" t="s">
        <v>22</v>
      </c>
      <c r="D48" s="70">
        <v>1</v>
      </c>
      <c r="E48" s="71">
        <v>0</v>
      </c>
      <c r="F48" s="179">
        <f t="shared" si="3"/>
        <v>0</v>
      </c>
      <c r="G48" s="82"/>
      <c r="H48" s="46"/>
    </row>
    <row r="49" spans="1:8" ht="70.05" customHeight="1" x14ac:dyDescent="0.3">
      <c r="A49" s="188" t="s">
        <v>135</v>
      </c>
      <c r="B49" s="184" t="s">
        <v>86</v>
      </c>
      <c r="C49" s="50" t="s">
        <v>22</v>
      </c>
      <c r="D49" s="70">
        <v>1</v>
      </c>
      <c r="E49" s="71">
        <v>0</v>
      </c>
      <c r="F49" s="179">
        <f t="shared" si="3"/>
        <v>0</v>
      </c>
      <c r="G49" s="82"/>
      <c r="H49" s="46"/>
    </row>
    <row r="50" spans="1:8" ht="94.95" customHeight="1" x14ac:dyDescent="0.3">
      <c r="A50" s="63">
        <f>+A37+1</f>
        <v>5</v>
      </c>
      <c r="B50" s="49" t="s">
        <v>73</v>
      </c>
      <c r="C50" s="19"/>
      <c r="D50" s="73"/>
      <c r="E50" s="73"/>
      <c r="F50" s="69">
        <f>SUBTOTAL(9,F51:F58)</f>
        <v>0</v>
      </c>
      <c r="G50" s="46"/>
      <c r="H50" s="46"/>
    </row>
    <row r="51" spans="1:8" s="29" customFormat="1" ht="19.95" customHeight="1" x14ac:dyDescent="0.3">
      <c r="A51" s="118">
        <f>+A50+0.1</f>
        <v>5.0999999999999996</v>
      </c>
      <c r="B51" s="201" t="s">
        <v>150</v>
      </c>
      <c r="C51" s="164" t="s">
        <v>74</v>
      </c>
      <c r="D51" s="165">
        <v>500</v>
      </c>
      <c r="E51" s="71">
        <v>0</v>
      </c>
      <c r="F51" s="180">
        <f t="shared" ref="F51:F58" si="4">ROUND(E51*D51,2)</f>
        <v>0</v>
      </c>
      <c r="G51" s="46"/>
      <c r="H51" s="46"/>
    </row>
    <row r="52" spans="1:8" s="29" customFormat="1" ht="19.95" customHeight="1" x14ac:dyDescent="0.3">
      <c r="A52" s="118">
        <f t="shared" ref="A52:A56" si="5">+A51+0.1</f>
        <v>5.1999999999999993</v>
      </c>
      <c r="B52" s="201" t="s">
        <v>162</v>
      </c>
      <c r="C52" s="164" t="s">
        <v>74</v>
      </c>
      <c r="D52" s="165">
        <v>1000</v>
      </c>
      <c r="E52" s="71">
        <v>0</v>
      </c>
      <c r="F52" s="180">
        <f t="shared" si="4"/>
        <v>0</v>
      </c>
      <c r="G52" s="46"/>
      <c r="H52" s="46"/>
    </row>
    <row r="53" spans="1:8" s="29" customFormat="1" ht="19.95" customHeight="1" x14ac:dyDescent="0.3">
      <c r="A53" s="118">
        <f t="shared" si="5"/>
        <v>5.2999999999999989</v>
      </c>
      <c r="B53" s="116" t="s">
        <v>80</v>
      </c>
      <c r="C53" s="164" t="s">
        <v>74</v>
      </c>
      <c r="D53" s="165">
        <v>2000</v>
      </c>
      <c r="E53" s="71">
        <v>0</v>
      </c>
      <c r="F53" s="180">
        <f t="shared" si="4"/>
        <v>0</v>
      </c>
      <c r="G53" s="46"/>
      <c r="H53" s="46"/>
    </row>
    <row r="54" spans="1:8" s="29" customFormat="1" ht="19.95" customHeight="1" x14ac:dyDescent="0.3">
      <c r="A54" s="118">
        <f t="shared" si="5"/>
        <v>5.3999999999999986</v>
      </c>
      <c r="B54" s="201" t="s">
        <v>161</v>
      </c>
      <c r="C54" s="164" t="s">
        <v>74</v>
      </c>
      <c r="D54" s="165">
        <v>2000</v>
      </c>
      <c r="E54" s="71">
        <v>0</v>
      </c>
      <c r="F54" s="180">
        <f t="shared" si="4"/>
        <v>0</v>
      </c>
      <c r="G54" s="46"/>
      <c r="H54" s="46"/>
    </row>
    <row r="55" spans="1:8" s="29" customFormat="1" ht="19.95" customHeight="1" x14ac:dyDescent="0.3">
      <c r="A55" s="118">
        <f t="shared" si="5"/>
        <v>5.4999999999999982</v>
      </c>
      <c r="B55" s="185" t="s">
        <v>140</v>
      </c>
      <c r="C55" s="164" t="s">
        <v>74</v>
      </c>
      <c r="D55" s="165">
        <v>1000</v>
      </c>
      <c r="E55" s="71">
        <v>0</v>
      </c>
      <c r="F55" s="180">
        <f t="shared" si="4"/>
        <v>0</v>
      </c>
      <c r="G55" s="46"/>
      <c r="H55" s="46"/>
    </row>
    <row r="56" spans="1:8" s="29" customFormat="1" ht="19.95" customHeight="1" x14ac:dyDescent="0.3">
      <c r="A56" s="118">
        <f t="shared" si="5"/>
        <v>5.5999999999999979</v>
      </c>
      <c r="B56" s="116" t="s">
        <v>75</v>
      </c>
      <c r="C56" s="164" t="s">
        <v>74</v>
      </c>
      <c r="D56" s="165">
        <f>D53</f>
        <v>2000</v>
      </c>
      <c r="E56" s="71">
        <v>0</v>
      </c>
      <c r="F56" s="180">
        <f t="shared" si="4"/>
        <v>0</v>
      </c>
      <c r="G56" s="46"/>
      <c r="H56" s="46"/>
    </row>
    <row r="57" spans="1:8" ht="19.95" customHeight="1" x14ac:dyDescent="0.3">
      <c r="A57" s="118">
        <f>+A55+0.1</f>
        <v>5.5999999999999979</v>
      </c>
      <c r="B57" s="198" t="s">
        <v>151</v>
      </c>
      <c r="C57" s="50" t="s">
        <v>74</v>
      </c>
      <c r="D57" s="166">
        <v>500</v>
      </c>
      <c r="E57" s="71">
        <v>0</v>
      </c>
      <c r="F57" s="180">
        <f t="shared" si="4"/>
        <v>0</v>
      </c>
      <c r="G57" s="47"/>
      <c r="H57" s="46"/>
    </row>
    <row r="58" spans="1:8" ht="19.95" customHeight="1" x14ac:dyDescent="0.3">
      <c r="A58" s="118">
        <f>+A56+0.1</f>
        <v>5.6999999999999975</v>
      </c>
      <c r="B58" s="186" t="s">
        <v>98</v>
      </c>
      <c r="C58" s="50" t="s">
        <v>74</v>
      </c>
      <c r="D58" s="166">
        <v>500</v>
      </c>
      <c r="E58" s="71">
        <v>0</v>
      </c>
      <c r="F58" s="180">
        <f t="shared" si="4"/>
        <v>0</v>
      </c>
      <c r="G58" s="47"/>
      <c r="H58" s="46"/>
    </row>
    <row r="59" spans="1:8" ht="94.95" customHeight="1" x14ac:dyDescent="0.3">
      <c r="A59" s="63">
        <f>+A50+1</f>
        <v>6</v>
      </c>
      <c r="B59" s="49" t="s">
        <v>136</v>
      </c>
      <c r="C59" s="19"/>
      <c r="D59" s="73"/>
      <c r="E59" s="73"/>
      <c r="F59" s="69">
        <f>SUBTOTAL(9,F60:F67)</f>
        <v>0</v>
      </c>
      <c r="G59" s="46"/>
      <c r="H59" s="46"/>
    </row>
    <row r="60" spans="1:8" s="29" customFormat="1" ht="19.95" customHeight="1" x14ac:dyDescent="0.3">
      <c r="A60" s="118">
        <f>+A59+0.1</f>
        <v>6.1</v>
      </c>
      <c r="B60" s="201" t="s">
        <v>150</v>
      </c>
      <c r="C60" s="164" t="s">
        <v>74</v>
      </c>
      <c r="D60" s="165">
        <v>500</v>
      </c>
      <c r="E60" s="71">
        <v>0</v>
      </c>
      <c r="F60" s="180">
        <f t="shared" ref="F60:F61" si="6">ROUND(E60*D60,2)</f>
        <v>0</v>
      </c>
      <c r="G60" s="46"/>
      <c r="H60" s="46"/>
    </row>
    <row r="61" spans="1:8" s="29" customFormat="1" ht="19.95" customHeight="1" x14ac:dyDescent="0.3">
      <c r="A61" s="118">
        <f t="shared" ref="A61:A65" si="7">+A60+0.1</f>
        <v>6.1999999999999993</v>
      </c>
      <c r="B61" s="201" t="s">
        <v>160</v>
      </c>
      <c r="C61" s="164" t="s">
        <v>74</v>
      </c>
      <c r="D61" s="165">
        <v>1000</v>
      </c>
      <c r="E61" s="71">
        <v>0</v>
      </c>
      <c r="F61" s="180">
        <f t="shared" si="6"/>
        <v>0</v>
      </c>
      <c r="G61" s="46"/>
      <c r="H61" s="46"/>
    </row>
    <row r="62" spans="1:8" s="29" customFormat="1" ht="19.95" customHeight="1" x14ac:dyDescent="0.3">
      <c r="A62" s="118">
        <f t="shared" si="7"/>
        <v>6.2999999999999989</v>
      </c>
      <c r="B62" s="116" t="s">
        <v>80</v>
      </c>
      <c r="C62" s="164" t="s">
        <v>74</v>
      </c>
      <c r="D62" s="165">
        <v>2000</v>
      </c>
      <c r="E62" s="71">
        <v>0</v>
      </c>
      <c r="F62" s="180">
        <f t="shared" ref="F62:F67" si="8">ROUND(E62*D62,2)</f>
        <v>0</v>
      </c>
      <c r="G62" s="46"/>
      <c r="H62" s="46"/>
    </row>
    <row r="63" spans="1:8" s="29" customFormat="1" ht="19.95" customHeight="1" x14ac:dyDescent="0.3">
      <c r="A63" s="118">
        <f t="shared" si="7"/>
        <v>6.3999999999999986</v>
      </c>
      <c r="B63" s="201" t="s">
        <v>161</v>
      </c>
      <c r="C63" s="164" t="s">
        <v>74</v>
      </c>
      <c r="D63" s="165">
        <v>2000</v>
      </c>
      <c r="E63" s="71">
        <v>0</v>
      </c>
      <c r="F63" s="180">
        <f t="shared" si="8"/>
        <v>0</v>
      </c>
      <c r="G63" s="46"/>
      <c r="H63" s="46"/>
    </row>
    <row r="64" spans="1:8" s="29" customFormat="1" ht="19.95" customHeight="1" x14ac:dyDescent="0.3">
      <c r="A64" s="118">
        <f t="shared" si="7"/>
        <v>6.4999999999999982</v>
      </c>
      <c r="B64" s="185" t="s">
        <v>140</v>
      </c>
      <c r="C64" s="164" t="s">
        <v>74</v>
      </c>
      <c r="D64" s="165">
        <v>1000</v>
      </c>
      <c r="E64" s="71">
        <v>0</v>
      </c>
      <c r="F64" s="180">
        <f t="shared" si="8"/>
        <v>0</v>
      </c>
      <c r="G64" s="46"/>
      <c r="H64" s="46"/>
    </row>
    <row r="65" spans="1:8" s="29" customFormat="1" ht="19.95" customHeight="1" x14ac:dyDescent="0.3">
      <c r="A65" s="118">
        <f t="shared" si="7"/>
        <v>6.5999999999999979</v>
      </c>
      <c r="B65" s="116" t="s">
        <v>75</v>
      </c>
      <c r="C65" s="164" t="s">
        <v>74</v>
      </c>
      <c r="D65" s="165">
        <f>D62</f>
        <v>2000</v>
      </c>
      <c r="E65" s="71">
        <v>0</v>
      </c>
      <c r="F65" s="180">
        <f t="shared" si="8"/>
        <v>0</v>
      </c>
      <c r="G65" s="46"/>
      <c r="H65" s="46"/>
    </row>
    <row r="66" spans="1:8" ht="19.95" customHeight="1" x14ac:dyDescent="0.3">
      <c r="A66" s="118">
        <f>+A64+0.1</f>
        <v>6.5999999999999979</v>
      </c>
      <c r="B66" s="198" t="s">
        <v>151</v>
      </c>
      <c r="C66" s="50" t="s">
        <v>74</v>
      </c>
      <c r="D66" s="166">
        <v>500</v>
      </c>
      <c r="E66" s="71">
        <v>0</v>
      </c>
      <c r="F66" s="180">
        <f t="shared" ref="F66" si="9">ROUND(E66*D66,2)</f>
        <v>0</v>
      </c>
      <c r="G66" s="47"/>
      <c r="H66" s="46"/>
    </row>
    <row r="67" spans="1:8" ht="19.95" customHeight="1" x14ac:dyDescent="0.3">
      <c r="A67" s="118">
        <f>+A65+0.1</f>
        <v>6.6999999999999975</v>
      </c>
      <c r="B67" s="186" t="s">
        <v>98</v>
      </c>
      <c r="C67" s="50" t="s">
        <v>74</v>
      </c>
      <c r="D67" s="166">
        <v>500</v>
      </c>
      <c r="E67" s="71">
        <v>0</v>
      </c>
      <c r="F67" s="180">
        <f t="shared" si="8"/>
        <v>0</v>
      </c>
      <c r="G67" s="47"/>
      <c r="H67" s="46"/>
    </row>
    <row r="68" spans="1:8" ht="94.95" customHeight="1" x14ac:dyDescent="0.3">
      <c r="A68" s="63">
        <f>+A59+1</f>
        <v>7</v>
      </c>
      <c r="B68" s="49" t="s">
        <v>76</v>
      </c>
      <c r="C68" s="19"/>
      <c r="D68" s="73"/>
      <c r="E68" s="73"/>
      <c r="F68" s="69">
        <f>SUBTOTAL(9,F69:F76)</f>
        <v>0</v>
      </c>
      <c r="G68" s="46"/>
      <c r="H68" s="46"/>
    </row>
    <row r="69" spans="1:8" s="29" customFormat="1" ht="19.95" customHeight="1" x14ac:dyDescent="0.3">
      <c r="A69" s="118">
        <f>+A68+0.1</f>
        <v>7.1</v>
      </c>
      <c r="B69" s="201" t="s">
        <v>150</v>
      </c>
      <c r="C69" s="164" t="s">
        <v>74</v>
      </c>
      <c r="D69" s="165">
        <v>500</v>
      </c>
      <c r="E69" s="71">
        <v>0</v>
      </c>
      <c r="F69" s="180">
        <f t="shared" ref="F69:F76" si="10">ROUND(E69*D69,2)</f>
        <v>0</v>
      </c>
      <c r="G69" s="46"/>
      <c r="H69" s="46"/>
    </row>
    <row r="70" spans="1:8" s="29" customFormat="1" ht="19.95" customHeight="1" x14ac:dyDescent="0.3">
      <c r="A70" s="118">
        <f t="shared" ref="A70:A74" si="11">+A69+0.1</f>
        <v>7.1999999999999993</v>
      </c>
      <c r="B70" s="201" t="s">
        <v>162</v>
      </c>
      <c r="C70" s="164" t="s">
        <v>74</v>
      </c>
      <c r="D70" s="165">
        <v>1000</v>
      </c>
      <c r="E70" s="71">
        <v>0</v>
      </c>
      <c r="F70" s="180">
        <f t="shared" si="10"/>
        <v>0</v>
      </c>
      <c r="G70" s="46"/>
      <c r="H70" s="46"/>
    </row>
    <row r="71" spans="1:8" s="29" customFormat="1" ht="19.95" customHeight="1" x14ac:dyDescent="0.3">
      <c r="A71" s="118">
        <f t="shared" si="11"/>
        <v>7.2999999999999989</v>
      </c>
      <c r="B71" s="116" t="s">
        <v>80</v>
      </c>
      <c r="C71" s="164" t="s">
        <v>74</v>
      </c>
      <c r="D71" s="165">
        <v>2000</v>
      </c>
      <c r="E71" s="71">
        <v>0</v>
      </c>
      <c r="F71" s="180">
        <f t="shared" si="10"/>
        <v>0</v>
      </c>
      <c r="G71" s="46"/>
      <c r="H71" s="46"/>
    </row>
    <row r="72" spans="1:8" s="29" customFormat="1" ht="19.95" customHeight="1" x14ac:dyDescent="0.3">
      <c r="A72" s="118">
        <f t="shared" si="11"/>
        <v>7.3999999999999986</v>
      </c>
      <c r="B72" s="201" t="s">
        <v>161</v>
      </c>
      <c r="C72" s="164" t="s">
        <v>74</v>
      </c>
      <c r="D72" s="165">
        <v>2000</v>
      </c>
      <c r="E72" s="71">
        <v>0</v>
      </c>
      <c r="F72" s="180">
        <f t="shared" si="10"/>
        <v>0</v>
      </c>
      <c r="G72" s="46"/>
      <c r="H72" s="46"/>
    </row>
    <row r="73" spans="1:8" s="29" customFormat="1" ht="19.95" customHeight="1" x14ac:dyDescent="0.3">
      <c r="A73" s="118">
        <f t="shared" si="11"/>
        <v>7.4999999999999982</v>
      </c>
      <c r="B73" s="185" t="s">
        <v>140</v>
      </c>
      <c r="C73" s="164" t="s">
        <v>74</v>
      </c>
      <c r="D73" s="165">
        <v>1000</v>
      </c>
      <c r="E73" s="71">
        <v>0</v>
      </c>
      <c r="F73" s="180">
        <f t="shared" si="10"/>
        <v>0</v>
      </c>
      <c r="G73" s="46"/>
      <c r="H73" s="46"/>
    </row>
    <row r="74" spans="1:8" s="29" customFormat="1" ht="19.95" customHeight="1" x14ac:dyDescent="0.3">
      <c r="A74" s="118">
        <f t="shared" si="11"/>
        <v>7.5999999999999979</v>
      </c>
      <c r="B74" s="116" t="s">
        <v>75</v>
      </c>
      <c r="C74" s="164" t="s">
        <v>74</v>
      </c>
      <c r="D74" s="165">
        <f>D71</f>
        <v>2000</v>
      </c>
      <c r="E74" s="71">
        <v>0</v>
      </c>
      <c r="F74" s="180">
        <f t="shared" si="10"/>
        <v>0</v>
      </c>
      <c r="G74" s="46"/>
      <c r="H74" s="46"/>
    </row>
    <row r="75" spans="1:8" ht="19.95" customHeight="1" x14ac:dyDescent="0.3">
      <c r="A75" s="118">
        <f>+A73+0.1</f>
        <v>7.5999999999999979</v>
      </c>
      <c r="B75" s="198" t="s">
        <v>151</v>
      </c>
      <c r="C75" s="50" t="s">
        <v>74</v>
      </c>
      <c r="D75" s="166">
        <v>500</v>
      </c>
      <c r="E75" s="71">
        <v>0</v>
      </c>
      <c r="F75" s="180">
        <f t="shared" si="10"/>
        <v>0</v>
      </c>
      <c r="G75" s="47"/>
      <c r="H75" s="46"/>
    </row>
    <row r="76" spans="1:8" ht="19.95" customHeight="1" x14ac:dyDescent="0.3">
      <c r="A76" s="118">
        <f>+A74+0.1</f>
        <v>7.6999999999999975</v>
      </c>
      <c r="B76" s="186" t="s">
        <v>98</v>
      </c>
      <c r="C76" s="50" t="s">
        <v>74</v>
      </c>
      <c r="D76" s="166">
        <v>500</v>
      </c>
      <c r="E76" s="71">
        <v>0</v>
      </c>
      <c r="F76" s="180">
        <f t="shared" si="10"/>
        <v>0</v>
      </c>
      <c r="G76" s="47"/>
      <c r="H76" s="46"/>
    </row>
    <row r="77" spans="1:8" ht="130.05000000000001" customHeight="1" x14ac:dyDescent="0.3">
      <c r="A77" s="63">
        <f>+A68+1</f>
        <v>8</v>
      </c>
      <c r="B77" s="49" t="s">
        <v>152</v>
      </c>
      <c r="C77" s="19"/>
      <c r="D77" s="73"/>
      <c r="E77" s="73"/>
      <c r="F77" s="69">
        <f>SUBTOTAL(9,F78:F80)</f>
        <v>0</v>
      </c>
      <c r="G77" s="46"/>
      <c r="H77" s="46"/>
    </row>
    <row r="78" spans="1:8" ht="19.95" customHeight="1" x14ac:dyDescent="0.3">
      <c r="A78" s="163">
        <f>+A77+0.1</f>
        <v>8.1</v>
      </c>
      <c r="B78" s="167" t="s">
        <v>77</v>
      </c>
      <c r="C78" s="50" t="s">
        <v>74</v>
      </c>
      <c r="D78" s="166">
        <v>1000</v>
      </c>
      <c r="E78" s="71">
        <v>0</v>
      </c>
      <c r="F78" s="180">
        <f t="shared" ref="F78:F80" si="12">ROUND(E78*D78,2)</f>
        <v>0</v>
      </c>
      <c r="G78" s="47"/>
      <c r="H78" s="46"/>
    </row>
    <row r="79" spans="1:8" ht="19.95" customHeight="1" x14ac:dyDescent="0.3">
      <c r="A79" s="163">
        <f t="shared" ref="A79:A80" si="13">+A78+0.1</f>
        <v>8.1999999999999993</v>
      </c>
      <c r="B79" s="84" t="s">
        <v>78</v>
      </c>
      <c r="C79" s="50" t="s">
        <v>22</v>
      </c>
      <c r="D79" s="166">
        <v>100</v>
      </c>
      <c r="E79" s="71">
        <v>0</v>
      </c>
      <c r="F79" s="180">
        <f t="shared" si="12"/>
        <v>0</v>
      </c>
      <c r="G79" s="47"/>
      <c r="H79" s="46"/>
    </row>
    <row r="80" spans="1:8" ht="19.95" customHeight="1" x14ac:dyDescent="0.3">
      <c r="A80" s="163">
        <f t="shared" si="13"/>
        <v>8.2999999999999989</v>
      </c>
      <c r="B80" s="85" t="s">
        <v>79</v>
      </c>
      <c r="C80" s="50" t="s">
        <v>22</v>
      </c>
      <c r="D80" s="166">
        <v>100</v>
      </c>
      <c r="E80" s="71">
        <v>0</v>
      </c>
      <c r="F80" s="180">
        <f t="shared" si="12"/>
        <v>0</v>
      </c>
      <c r="G80" s="46"/>
      <c r="H80" s="46"/>
    </row>
    <row r="81" spans="1:8" ht="94.95" customHeight="1" x14ac:dyDescent="0.3">
      <c r="A81" s="63">
        <f>+A77+1</f>
        <v>9</v>
      </c>
      <c r="B81" s="49" t="s">
        <v>153</v>
      </c>
      <c r="C81" s="19"/>
      <c r="D81" s="73"/>
      <c r="E81" s="73"/>
      <c r="F81" s="69">
        <f>SUBTOTAL(9,F82:F84)</f>
        <v>0</v>
      </c>
      <c r="G81" s="46"/>
      <c r="H81" s="46"/>
    </row>
    <row r="82" spans="1:8" ht="19.95" customHeight="1" x14ac:dyDescent="0.3">
      <c r="A82" s="163">
        <f>+A81+0.1</f>
        <v>9.1</v>
      </c>
      <c r="B82" s="167" t="s">
        <v>77</v>
      </c>
      <c r="C82" s="50" t="s">
        <v>74</v>
      </c>
      <c r="D82" s="166">
        <v>1000</v>
      </c>
      <c r="E82" s="71">
        <v>0</v>
      </c>
      <c r="F82" s="180">
        <f t="shared" ref="F82:F84" si="14">ROUND(E82*D82,2)</f>
        <v>0</v>
      </c>
      <c r="G82" s="47"/>
      <c r="H82" s="46"/>
    </row>
    <row r="83" spans="1:8" ht="19.95" customHeight="1" x14ac:dyDescent="0.3">
      <c r="A83" s="163">
        <f t="shared" ref="A83:A84" si="15">+A82+0.1</f>
        <v>9.1999999999999993</v>
      </c>
      <c r="B83" s="84" t="s">
        <v>78</v>
      </c>
      <c r="C83" s="50" t="s">
        <v>22</v>
      </c>
      <c r="D83" s="166">
        <v>100</v>
      </c>
      <c r="E83" s="71">
        <v>0</v>
      </c>
      <c r="F83" s="180">
        <f t="shared" si="14"/>
        <v>0</v>
      </c>
      <c r="G83" s="47"/>
      <c r="H83" s="46"/>
    </row>
    <row r="84" spans="1:8" ht="19.95" customHeight="1" x14ac:dyDescent="0.3">
      <c r="A84" s="163">
        <f t="shared" si="15"/>
        <v>9.2999999999999989</v>
      </c>
      <c r="B84" s="85" t="s">
        <v>79</v>
      </c>
      <c r="C84" s="50" t="s">
        <v>22</v>
      </c>
      <c r="D84" s="166">
        <v>100</v>
      </c>
      <c r="E84" s="71">
        <v>0</v>
      </c>
      <c r="F84" s="180">
        <f t="shared" si="14"/>
        <v>0</v>
      </c>
      <c r="G84" s="46"/>
      <c r="H84" s="46"/>
    </row>
    <row r="85" spans="1:8" ht="130.05000000000001" customHeight="1" x14ac:dyDescent="0.3">
      <c r="A85" s="63">
        <f>+A81+1</f>
        <v>10</v>
      </c>
      <c r="B85" s="49" t="s">
        <v>159</v>
      </c>
      <c r="C85" s="19"/>
      <c r="D85" s="73"/>
      <c r="E85" s="73"/>
      <c r="F85" s="69">
        <f>SUBTOTAL(9,F86:F89)</f>
        <v>0</v>
      </c>
      <c r="G85" s="88"/>
      <c r="H85" s="46"/>
    </row>
    <row r="86" spans="1:8" ht="60" customHeight="1" x14ac:dyDescent="0.3">
      <c r="A86" s="64">
        <f>+A85+0.1</f>
        <v>10.1</v>
      </c>
      <c r="B86" s="184" t="s">
        <v>93</v>
      </c>
      <c r="C86" s="50" t="s">
        <v>22</v>
      </c>
      <c r="D86" s="70">
        <v>1</v>
      </c>
      <c r="E86" s="71">
        <v>0</v>
      </c>
      <c r="F86" s="179">
        <f>ROUND(E86*D86,2)</f>
        <v>0</v>
      </c>
      <c r="G86" s="82"/>
      <c r="H86" s="46"/>
    </row>
    <row r="87" spans="1:8" ht="60" customHeight="1" x14ac:dyDescent="0.3">
      <c r="A87" s="64">
        <f t="shared" ref="A87:A89" si="16">+A86+0.1</f>
        <v>10.199999999999999</v>
      </c>
      <c r="B87" s="84" t="s">
        <v>94</v>
      </c>
      <c r="C87" s="50" t="s">
        <v>22</v>
      </c>
      <c r="D87" s="70">
        <v>1</v>
      </c>
      <c r="E87" s="71">
        <v>0</v>
      </c>
      <c r="F87" s="179">
        <f t="shared" ref="F87:F89" si="17">ROUND(E87*D87,2)</f>
        <v>0</v>
      </c>
      <c r="G87" s="82"/>
      <c r="H87" s="46"/>
    </row>
    <row r="88" spans="1:8" ht="60" customHeight="1" x14ac:dyDescent="0.3">
      <c r="A88" s="64">
        <f t="shared" si="16"/>
        <v>10.299999999999999</v>
      </c>
      <c r="B88" s="84" t="s">
        <v>95</v>
      </c>
      <c r="C88" s="50" t="s">
        <v>22</v>
      </c>
      <c r="D88" s="70">
        <v>1</v>
      </c>
      <c r="E88" s="71">
        <v>0</v>
      </c>
      <c r="F88" s="179">
        <f t="shared" si="17"/>
        <v>0</v>
      </c>
      <c r="G88" s="82"/>
      <c r="H88" s="46"/>
    </row>
    <row r="89" spans="1:8" ht="60" customHeight="1" x14ac:dyDescent="0.3">
      <c r="A89" s="64">
        <f t="shared" si="16"/>
        <v>10.399999999999999</v>
      </c>
      <c r="B89" s="84" t="s">
        <v>96</v>
      </c>
      <c r="C89" s="50" t="s">
        <v>22</v>
      </c>
      <c r="D89" s="70">
        <v>1</v>
      </c>
      <c r="E89" s="71">
        <v>0</v>
      </c>
      <c r="F89" s="179">
        <f t="shared" si="17"/>
        <v>0</v>
      </c>
      <c r="G89" s="82"/>
      <c r="H89" s="46"/>
    </row>
    <row r="90" spans="1:8" ht="94.95" customHeight="1" x14ac:dyDescent="0.3">
      <c r="A90" s="63">
        <f>+A85+1</f>
        <v>11</v>
      </c>
      <c r="B90" s="49" t="s">
        <v>97</v>
      </c>
      <c r="C90" s="19"/>
      <c r="D90" s="73"/>
      <c r="E90" s="73"/>
      <c r="F90" s="69">
        <f>SUBTOTAL(9,F91:F94)</f>
        <v>0</v>
      </c>
      <c r="G90" s="88"/>
      <c r="H90" s="46"/>
    </row>
    <row r="91" spans="1:8" ht="19.95" customHeight="1" x14ac:dyDescent="0.3">
      <c r="A91" s="64">
        <f>+A90+0.1</f>
        <v>11.1</v>
      </c>
      <c r="B91" s="199" t="s">
        <v>145</v>
      </c>
      <c r="C91" s="50" t="s">
        <v>22</v>
      </c>
      <c r="D91" s="70">
        <v>1</v>
      </c>
      <c r="E91" s="71">
        <v>0</v>
      </c>
      <c r="F91" s="179">
        <f t="shared" ref="F91:F94" si="18">ROUND(E91*D91,2)</f>
        <v>0</v>
      </c>
      <c r="G91" s="82"/>
      <c r="H91" s="46"/>
    </row>
    <row r="92" spans="1:8" ht="19.95" customHeight="1" x14ac:dyDescent="0.3">
      <c r="A92" s="64">
        <f t="shared" ref="A92:A94" si="19">+A91+0.1</f>
        <v>11.2</v>
      </c>
      <c r="B92" s="199" t="s">
        <v>146</v>
      </c>
      <c r="C92" s="50" t="s">
        <v>22</v>
      </c>
      <c r="D92" s="70">
        <v>1</v>
      </c>
      <c r="E92" s="71">
        <v>0</v>
      </c>
      <c r="F92" s="179">
        <f t="shared" si="18"/>
        <v>0</v>
      </c>
      <c r="G92" s="82"/>
      <c r="H92" s="46"/>
    </row>
    <row r="93" spans="1:8" ht="19.95" customHeight="1" x14ac:dyDescent="0.3">
      <c r="A93" s="64">
        <f t="shared" si="19"/>
        <v>11.299999999999999</v>
      </c>
      <c r="B93" s="199" t="s">
        <v>147</v>
      </c>
      <c r="C93" s="50" t="s">
        <v>22</v>
      </c>
      <c r="D93" s="70">
        <v>1</v>
      </c>
      <c r="E93" s="71">
        <v>0</v>
      </c>
      <c r="F93" s="179">
        <f t="shared" si="18"/>
        <v>0</v>
      </c>
      <c r="G93" s="82"/>
      <c r="H93" s="46"/>
    </row>
    <row r="94" spans="1:8" ht="19.95" customHeight="1" x14ac:dyDescent="0.3">
      <c r="A94" s="64">
        <f t="shared" si="19"/>
        <v>11.399999999999999</v>
      </c>
      <c r="B94" s="199" t="s">
        <v>148</v>
      </c>
      <c r="C94" s="50" t="s">
        <v>22</v>
      </c>
      <c r="D94" s="70">
        <v>1</v>
      </c>
      <c r="E94" s="71">
        <v>0</v>
      </c>
      <c r="F94" s="179">
        <f t="shared" si="18"/>
        <v>0</v>
      </c>
      <c r="G94" s="82"/>
      <c r="H94" s="46"/>
    </row>
    <row r="95" spans="1:8" ht="70.05" customHeight="1" x14ac:dyDescent="0.3">
      <c r="A95" s="63">
        <f>+A90+1</f>
        <v>12</v>
      </c>
      <c r="B95" s="49" t="s">
        <v>158</v>
      </c>
      <c r="C95" s="19"/>
      <c r="D95" s="73"/>
      <c r="E95" s="73"/>
      <c r="F95" s="69">
        <f>SUBTOTAL(9,F96:F97)</f>
        <v>0</v>
      </c>
      <c r="G95" s="82"/>
      <c r="H95" s="46"/>
    </row>
    <row r="96" spans="1:8" s="55" customFormat="1" ht="40.049999999999997" customHeight="1" x14ac:dyDescent="0.3">
      <c r="A96" s="64">
        <f>+A95+0.1</f>
        <v>12.1</v>
      </c>
      <c r="B96" s="85" t="s">
        <v>81</v>
      </c>
      <c r="C96" s="50" t="s">
        <v>47</v>
      </c>
      <c r="D96" s="70">
        <v>120</v>
      </c>
      <c r="E96" s="71">
        <v>0</v>
      </c>
      <c r="F96" s="179">
        <f t="shared" ref="F96:F97" si="20">ROUND(E96*D96,2)</f>
        <v>0</v>
      </c>
      <c r="G96" s="53"/>
      <c r="H96" s="54"/>
    </row>
    <row r="97" spans="1:8" s="55" customFormat="1" ht="40.049999999999997" customHeight="1" x14ac:dyDescent="0.3">
      <c r="A97" s="64">
        <f>+A96+0.1</f>
        <v>12.2</v>
      </c>
      <c r="B97" s="85" t="s">
        <v>87</v>
      </c>
      <c r="C97" s="50" t="s">
        <v>47</v>
      </c>
      <c r="D97" s="70">
        <v>200</v>
      </c>
      <c r="E97" s="71">
        <v>0</v>
      </c>
      <c r="F97" s="179">
        <f t="shared" si="20"/>
        <v>0</v>
      </c>
      <c r="G97" s="53"/>
      <c r="H97" s="54"/>
    </row>
    <row r="98" spans="1:8" ht="70.05" customHeight="1" x14ac:dyDescent="0.3">
      <c r="A98" s="63">
        <f>+A95+1</f>
        <v>13</v>
      </c>
      <c r="B98" s="49" t="s">
        <v>157</v>
      </c>
      <c r="C98" s="19"/>
      <c r="D98" s="73"/>
      <c r="E98" s="73"/>
      <c r="F98" s="69">
        <f>SUBTOTAL(9,F99)</f>
        <v>0</v>
      </c>
      <c r="G98" s="82"/>
      <c r="H98" s="46"/>
    </row>
    <row r="99" spans="1:8" s="55" customFormat="1" ht="40.049999999999997" customHeight="1" x14ac:dyDescent="0.3">
      <c r="A99" s="64">
        <f>+A98+0.1</f>
        <v>13.1</v>
      </c>
      <c r="B99" s="8" t="s">
        <v>48</v>
      </c>
      <c r="C99" s="50" t="s">
        <v>47</v>
      </c>
      <c r="D99" s="70">
        <v>137</v>
      </c>
      <c r="E99" s="71">
        <v>0</v>
      </c>
      <c r="F99" s="179">
        <f>ROUND(E99*D99,2)</f>
        <v>0</v>
      </c>
      <c r="G99" s="53"/>
      <c r="H99" s="54"/>
    </row>
    <row r="100" spans="1:8" s="52" customFormat="1" ht="85.05" customHeight="1" x14ac:dyDescent="0.3">
      <c r="A100" s="19">
        <f>+A98+1</f>
        <v>14</v>
      </c>
      <c r="B100" s="49" t="s">
        <v>50</v>
      </c>
      <c r="C100" s="18"/>
      <c r="D100" s="75"/>
      <c r="E100" s="75"/>
      <c r="F100" s="69">
        <f>SUBTOTAL(9,F101:F102)</f>
        <v>0</v>
      </c>
      <c r="G100" s="82"/>
      <c r="H100" s="47"/>
    </row>
    <row r="101" spans="1:8" s="55" customFormat="1" ht="49.95" customHeight="1" x14ac:dyDescent="0.3">
      <c r="A101" s="64">
        <f>+A100+0.1</f>
        <v>14.1</v>
      </c>
      <c r="B101" s="85" t="s">
        <v>51</v>
      </c>
      <c r="C101" s="50" t="s">
        <v>47</v>
      </c>
      <c r="D101" s="70">
        <v>500</v>
      </c>
      <c r="E101" s="71">
        <v>0</v>
      </c>
      <c r="F101" s="179">
        <f t="shared" ref="F101:F102" si="21">ROUND(E101*D101,2)</f>
        <v>0</v>
      </c>
      <c r="G101" s="53"/>
      <c r="H101" s="54"/>
    </row>
    <row r="102" spans="1:8" s="55" customFormat="1" ht="49.95" customHeight="1" x14ac:dyDescent="0.3">
      <c r="A102" s="64">
        <f>+A101+0.1</f>
        <v>14.2</v>
      </c>
      <c r="B102" s="85" t="s">
        <v>88</v>
      </c>
      <c r="C102" s="50" t="s">
        <v>47</v>
      </c>
      <c r="D102" s="70">
        <v>500</v>
      </c>
      <c r="E102" s="71">
        <v>0</v>
      </c>
      <c r="F102" s="179">
        <f t="shared" si="21"/>
        <v>0</v>
      </c>
      <c r="G102" s="53"/>
      <c r="H102" s="54"/>
    </row>
    <row r="103" spans="1:8" s="176" customFormat="1" ht="70.05" customHeight="1" x14ac:dyDescent="0.3">
      <c r="A103" s="19">
        <f>+A100+1</f>
        <v>15</v>
      </c>
      <c r="B103" s="49" t="s">
        <v>156</v>
      </c>
      <c r="C103" s="18"/>
      <c r="D103" s="75"/>
      <c r="E103" s="75"/>
      <c r="F103" s="69">
        <f>SUBTOTAL(9,F104)</f>
        <v>0</v>
      </c>
      <c r="G103" s="174"/>
      <c r="H103" s="175"/>
    </row>
    <row r="104" spans="1:8" s="173" customFormat="1" ht="49.95" customHeight="1" x14ac:dyDescent="0.3">
      <c r="A104" s="67">
        <f>+A103+0.1</f>
        <v>15.1</v>
      </c>
      <c r="B104" s="177" t="s">
        <v>103</v>
      </c>
      <c r="C104" s="51" t="s">
        <v>22</v>
      </c>
      <c r="D104" s="178">
        <v>1</v>
      </c>
      <c r="E104" s="71"/>
      <c r="F104" s="181">
        <f>ROUND(E104*D104,2)</f>
        <v>0</v>
      </c>
      <c r="G104" s="171"/>
      <c r="H104" s="172"/>
    </row>
    <row r="105" spans="1:8" ht="70.05" customHeight="1" x14ac:dyDescent="0.3">
      <c r="A105" s="63">
        <f>+A103+1</f>
        <v>16</v>
      </c>
      <c r="B105" s="49" t="s">
        <v>154</v>
      </c>
      <c r="C105" s="19"/>
      <c r="D105" s="73"/>
      <c r="E105" s="73"/>
      <c r="F105" s="69">
        <f>SUBTOTAL(9,F106:F107)</f>
        <v>0</v>
      </c>
      <c r="G105" s="82"/>
      <c r="H105" s="46"/>
    </row>
    <row r="106" spans="1:8" s="55" customFormat="1" ht="25.05" customHeight="1" x14ac:dyDescent="0.3">
      <c r="A106" s="64">
        <f>+A105+0.1</f>
        <v>16.100000000000001</v>
      </c>
      <c r="B106" s="8" t="s">
        <v>34</v>
      </c>
      <c r="C106" s="50" t="s">
        <v>22</v>
      </c>
      <c r="D106" s="70">
        <v>8</v>
      </c>
      <c r="E106" s="71">
        <v>0</v>
      </c>
      <c r="F106" s="179">
        <f t="shared" ref="F106:F107" si="22">ROUND(E106*D106,2)</f>
        <v>0</v>
      </c>
      <c r="G106" s="53"/>
      <c r="H106" s="54"/>
    </row>
    <row r="107" spans="1:8" s="55" customFormat="1" ht="25.05" customHeight="1" x14ac:dyDescent="0.3">
      <c r="A107" s="64">
        <f>+A106+0.1</f>
        <v>16.200000000000003</v>
      </c>
      <c r="B107" s="8" t="s">
        <v>35</v>
      </c>
      <c r="C107" s="50" t="s">
        <v>22</v>
      </c>
      <c r="D107" s="70">
        <v>8</v>
      </c>
      <c r="E107" s="71">
        <v>0</v>
      </c>
      <c r="F107" s="179">
        <f t="shared" si="22"/>
        <v>0</v>
      </c>
      <c r="G107" s="53"/>
      <c r="H107" s="54"/>
    </row>
    <row r="108" spans="1:8" s="52" customFormat="1" ht="70.05" customHeight="1" x14ac:dyDescent="0.3">
      <c r="A108" s="19">
        <f>+A105+1</f>
        <v>17</v>
      </c>
      <c r="B108" s="49" t="s">
        <v>155</v>
      </c>
      <c r="C108" s="18"/>
      <c r="D108" s="75"/>
      <c r="E108" s="75"/>
      <c r="F108" s="69">
        <f>SUBTOTAL(9,F109:F113)</f>
        <v>0</v>
      </c>
      <c r="G108" s="82"/>
      <c r="H108" s="46"/>
    </row>
    <row r="109" spans="1:8" s="52" customFormat="1" ht="25.05" customHeight="1" x14ac:dyDescent="0.3">
      <c r="A109" s="67">
        <f>+A108+0.1</f>
        <v>17.100000000000001</v>
      </c>
      <c r="B109" s="76" t="s">
        <v>49</v>
      </c>
      <c r="C109" s="51" t="s">
        <v>36</v>
      </c>
      <c r="D109" s="81">
        <v>500</v>
      </c>
      <c r="E109" s="71">
        <v>0</v>
      </c>
      <c r="F109" s="181">
        <f t="shared" ref="F109:F113" si="23">ROUND(E109*D109,2)</f>
        <v>0</v>
      </c>
      <c r="G109" s="82"/>
      <c r="H109" s="46"/>
    </row>
    <row r="110" spans="1:8" s="52" customFormat="1" ht="25.05" customHeight="1" x14ac:dyDescent="0.3">
      <c r="A110" s="67">
        <f t="shared" ref="A110:A113" si="24">+A109+0.1</f>
        <v>17.200000000000003</v>
      </c>
      <c r="B110" s="76" t="s">
        <v>37</v>
      </c>
      <c r="C110" s="51" t="s">
        <v>36</v>
      </c>
      <c r="D110" s="81">
        <v>500</v>
      </c>
      <c r="E110" s="71">
        <v>0</v>
      </c>
      <c r="F110" s="181">
        <f t="shared" si="23"/>
        <v>0</v>
      </c>
      <c r="G110" s="82"/>
      <c r="H110" s="46"/>
    </row>
    <row r="111" spans="1:8" s="52" customFormat="1" ht="25.05" customHeight="1" x14ac:dyDescent="0.3">
      <c r="A111" s="67">
        <f t="shared" si="24"/>
        <v>17.300000000000004</v>
      </c>
      <c r="B111" s="76" t="s">
        <v>38</v>
      </c>
      <c r="C111" s="51" t="s">
        <v>36</v>
      </c>
      <c r="D111" s="81">
        <v>500</v>
      </c>
      <c r="E111" s="71">
        <v>0</v>
      </c>
      <c r="F111" s="181">
        <f t="shared" si="23"/>
        <v>0</v>
      </c>
      <c r="G111" s="82"/>
      <c r="H111" s="46"/>
    </row>
    <row r="112" spans="1:8" s="52" customFormat="1" ht="25.05" customHeight="1" x14ac:dyDescent="0.3">
      <c r="A112" s="67">
        <f t="shared" si="24"/>
        <v>17.400000000000006</v>
      </c>
      <c r="B112" s="76" t="s">
        <v>39</v>
      </c>
      <c r="C112" s="51" t="s">
        <v>36</v>
      </c>
      <c r="D112" s="81">
        <v>500</v>
      </c>
      <c r="E112" s="71">
        <v>0</v>
      </c>
      <c r="F112" s="181">
        <f t="shared" si="23"/>
        <v>0</v>
      </c>
      <c r="G112" s="82"/>
      <c r="H112" s="46"/>
    </row>
    <row r="113" spans="1:8" s="52" customFormat="1" ht="25.05" customHeight="1" x14ac:dyDescent="0.3">
      <c r="A113" s="67">
        <f t="shared" si="24"/>
        <v>17.500000000000007</v>
      </c>
      <c r="B113" s="76" t="s">
        <v>40</v>
      </c>
      <c r="C113" s="51" t="s">
        <v>36</v>
      </c>
      <c r="D113" s="81">
        <v>500</v>
      </c>
      <c r="E113" s="71">
        <v>0</v>
      </c>
      <c r="F113" s="181">
        <f t="shared" si="23"/>
        <v>0</v>
      </c>
      <c r="G113" s="82"/>
      <c r="H113" s="46"/>
    </row>
    <row r="114" spans="1:8" s="52" customFormat="1" ht="70.05" customHeight="1" x14ac:dyDescent="0.3">
      <c r="A114" s="19">
        <f>+A108+1</f>
        <v>18</v>
      </c>
      <c r="B114" s="49" t="s">
        <v>41</v>
      </c>
      <c r="C114" s="18"/>
      <c r="D114" s="75"/>
      <c r="E114" s="75"/>
      <c r="F114" s="69">
        <f>SUBTOTAL(9,F115)</f>
        <v>0</v>
      </c>
      <c r="G114" s="82"/>
      <c r="H114" s="46"/>
    </row>
    <row r="115" spans="1:8" s="52" customFormat="1" ht="25.05" customHeight="1" x14ac:dyDescent="0.3">
      <c r="A115" s="67">
        <f>+A114+0.1</f>
        <v>18.100000000000001</v>
      </c>
      <c r="B115" s="76" t="s">
        <v>42</v>
      </c>
      <c r="C115" s="51" t="s">
        <v>43</v>
      </c>
      <c r="D115" s="81">
        <v>60</v>
      </c>
      <c r="E115" s="71"/>
      <c r="F115" s="181">
        <f>ROUND(E115*D115,2)</f>
        <v>0</v>
      </c>
      <c r="G115" s="82"/>
      <c r="H115" s="46"/>
    </row>
    <row r="116" spans="1:8" s="52" customFormat="1" ht="70.05" customHeight="1" x14ac:dyDescent="0.3">
      <c r="A116" s="19">
        <f>+A114+1</f>
        <v>19</v>
      </c>
      <c r="B116" s="49" t="s">
        <v>44</v>
      </c>
      <c r="C116" s="18"/>
      <c r="D116" s="75"/>
      <c r="E116" s="75"/>
      <c r="F116" s="69">
        <f>SUBTOTAL(9,F117)</f>
        <v>0</v>
      </c>
      <c r="G116" s="82"/>
      <c r="H116" s="46"/>
    </row>
    <row r="117" spans="1:8" s="52" customFormat="1" ht="25.05" customHeight="1" x14ac:dyDescent="0.3">
      <c r="A117" s="67">
        <f>+A116+0.1</f>
        <v>19.100000000000001</v>
      </c>
      <c r="B117" s="76" t="s">
        <v>45</v>
      </c>
      <c r="C117" s="51" t="s">
        <v>46</v>
      </c>
      <c r="D117" s="74">
        <v>2000</v>
      </c>
      <c r="E117" s="71"/>
      <c r="F117" s="181">
        <f>ROUND(E117*D117,2)</f>
        <v>0</v>
      </c>
      <c r="G117" s="82"/>
      <c r="H117" s="46"/>
    </row>
    <row r="118" spans="1:8" s="52" customFormat="1" ht="70.05" customHeight="1" x14ac:dyDescent="0.3">
      <c r="A118" s="19">
        <f>+A116+1</f>
        <v>20</v>
      </c>
      <c r="B118" s="49" t="s">
        <v>33</v>
      </c>
      <c r="C118" s="18"/>
      <c r="D118" s="75"/>
      <c r="E118" s="75"/>
      <c r="F118" s="69">
        <f>SUBTOTAL(9,F119)</f>
        <v>0</v>
      </c>
      <c r="G118" s="82"/>
      <c r="H118" s="47"/>
    </row>
    <row r="119" spans="1:8" s="52" customFormat="1" ht="60" customHeight="1" x14ac:dyDescent="0.3">
      <c r="A119" s="64">
        <f>+A118+0.1</f>
        <v>20.100000000000001</v>
      </c>
      <c r="B119" s="85" t="s">
        <v>82</v>
      </c>
      <c r="C119" s="50" t="s">
        <v>23</v>
      </c>
      <c r="D119" s="70">
        <v>1</v>
      </c>
      <c r="E119" s="71">
        <v>0</v>
      </c>
      <c r="F119" s="179">
        <f>ROUND(E119*D119,2)</f>
        <v>0</v>
      </c>
      <c r="G119" s="82"/>
      <c r="H119" s="46"/>
    </row>
    <row r="120" spans="1:8" s="92" customFormat="1" ht="18" customHeight="1" x14ac:dyDescent="0.3">
      <c r="A120" s="203" t="s">
        <v>68</v>
      </c>
      <c r="B120" s="204"/>
      <c r="C120" s="204"/>
      <c r="D120" s="204"/>
      <c r="E120" s="205"/>
      <c r="F120" s="89">
        <f>+SUBTOTAL(9,F16:F119)</f>
        <v>0</v>
      </c>
      <c r="G120" s="90"/>
      <c r="H120" s="91"/>
    </row>
    <row r="121" spans="1:8" s="92" customFormat="1" ht="16.2" customHeight="1" x14ac:dyDescent="0.3">
      <c r="A121" s="203" t="s">
        <v>25</v>
      </c>
      <c r="B121" s="204"/>
      <c r="C121" s="204"/>
      <c r="D121" s="204"/>
      <c r="E121" s="205"/>
      <c r="F121" s="89">
        <f>+F120*15%</f>
        <v>0</v>
      </c>
      <c r="G121" s="90"/>
      <c r="H121" s="91"/>
    </row>
    <row r="122" spans="1:8" s="92" customFormat="1" ht="18" customHeight="1" x14ac:dyDescent="0.3">
      <c r="A122" s="203" t="s">
        <v>69</v>
      </c>
      <c r="B122" s="204"/>
      <c r="C122" s="204"/>
      <c r="D122" s="204"/>
      <c r="E122" s="205"/>
      <c r="F122" s="93">
        <f>+F120+F121</f>
        <v>0</v>
      </c>
      <c r="G122" s="94"/>
      <c r="H122" s="94"/>
    </row>
    <row r="123" spans="1:8" x14ac:dyDescent="0.3">
      <c r="A123" s="28"/>
      <c r="B123" s="27"/>
      <c r="C123" s="28"/>
      <c r="D123" s="36"/>
      <c r="E123" s="29"/>
      <c r="F123" s="29"/>
      <c r="G123" s="29"/>
      <c r="H123" s="29"/>
    </row>
    <row r="124" spans="1:8" ht="36.450000000000003" customHeight="1" thickBot="1" x14ac:dyDescent="0.35">
      <c r="A124" s="28"/>
      <c r="B124" s="29"/>
      <c r="C124" s="28"/>
      <c r="D124" s="36"/>
      <c r="E124" s="29"/>
      <c r="F124" s="29"/>
      <c r="G124" s="29"/>
      <c r="H124" s="29"/>
    </row>
    <row r="125" spans="1:8" ht="27.45" customHeight="1" x14ac:dyDescent="0.3">
      <c r="A125" s="28"/>
      <c r="B125" s="206" t="s">
        <v>27</v>
      </c>
      <c r="C125" s="209"/>
      <c r="D125" s="210"/>
      <c r="E125" s="211"/>
      <c r="F125" s="29"/>
      <c r="G125" s="29"/>
      <c r="H125" s="29"/>
    </row>
    <row r="126" spans="1:8" ht="34.950000000000003" customHeight="1" x14ac:dyDescent="0.3">
      <c r="A126" s="28"/>
      <c r="B126" s="207"/>
      <c r="C126" s="212" t="s">
        <v>28</v>
      </c>
      <c r="D126" s="213"/>
      <c r="E126" s="214"/>
      <c r="F126" s="29"/>
      <c r="G126" s="29"/>
      <c r="H126" s="29"/>
    </row>
    <row r="127" spans="1:8" ht="36" customHeight="1" x14ac:dyDescent="0.3">
      <c r="A127" s="28"/>
      <c r="B127" s="207"/>
      <c r="C127" s="212"/>
      <c r="D127" s="213"/>
      <c r="E127" s="214"/>
      <c r="F127" s="29"/>
      <c r="G127" s="29"/>
      <c r="H127" s="29"/>
    </row>
    <row r="128" spans="1:8" ht="33.6" customHeight="1" thickBot="1" x14ac:dyDescent="0.35">
      <c r="A128" s="28"/>
      <c r="B128" s="208"/>
      <c r="C128" s="215" t="s">
        <v>29</v>
      </c>
      <c r="D128" s="216"/>
      <c r="E128" s="217"/>
      <c r="F128" s="29"/>
      <c r="G128" s="29"/>
      <c r="H128" s="29"/>
    </row>
    <row r="129" spans="1:8" x14ac:dyDescent="0.3">
      <c r="A129" s="28"/>
      <c r="B129" s="29"/>
      <c r="C129" s="28"/>
      <c r="D129" s="36"/>
      <c r="E129" s="29"/>
      <c r="F129" s="29"/>
      <c r="G129" s="29"/>
      <c r="H129" s="29"/>
    </row>
    <row r="130" spans="1:8" x14ac:dyDescent="0.3">
      <c r="A130" s="28"/>
      <c r="B130" s="29"/>
      <c r="C130" s="28"/>
      <c r="D130" s="36"/>
      <c r="E130" s="29"/>
      <c r="F130" s="29"/>
    </row>
  </sheetData>
  <sheetProtection formatCells="0" formatColumns="0" formatRows="0" insertRows="0" deleteRows="0"/>
  <protectedRanges>
    <protectedRange sqref="C125:E127" name="Range7"/>
    <protectedRange sqref="G120:H121 G16:H23" name="Range6"/>
    <protectedRange sqref="A23:B23 A16:E16 A22:E22 A17:B21 D17:E21 D23:E23 E78:E80 E82:E84 E86:E89 E91:E94 E96:E97 E99 E101:E102 E104 E106:E107 E109:E113 E115 E117 E119 E25:E36 E38:E49 E60:E67 E51:E58 E69:E76" name="Range3"/>
    <protectedRange sqref="B4:B5" name="Range1"/>
    <protectedRange sqref="G118:H119" name="Range6_1"/>
    <protectedRange sqref="A119:B119 D119 A118:E118" name="Range3_1"/>
    <protectedRange sqref="G24:H36 G38:H49" name="Range6_2"/>
    <protectedRange sqref="B91:B94 B86:B89 C24:E24 A24:B36 A38:B49 D25:D36 D38:D49" name="Range3_2"/>
    <protectedRange sqref="G37:H37 G86:H94" name="Range6_3"/>
    <protectedRange sqref="A86:A89 D86:D89 D91:D94 A90:E90 A37:E37 A91:A94" name="Range3_3"/>
    <protectedRange sqref="G85:H85" name="Range6_3_1"/>
    <protectedRange sqref="A85:E85" name="Range3_3_2"/>
    <protectedRange sqref="G105:H107" name="Range6_4_1"/>
    <protectedRange sqref="D106:D107 A105:E105 A106:B107" name="Range3_4_1"/>
    <protectedRange sqref="G108:H117" name="Range6_1_1_1_1"/>
    <protectedRange sqref="D115 A115:B115 D117 A108:E108 D109:D113 A116:E116 A114:E114 A117:B117 A109:B113" name="Range3_1_1_1_1"/>
    <protectedRange sqref="G95:H104" name="Range6_4"/>
    <protectedRange sqref="D96:D97 A98:E98 A100:E100 A95:E95 A96:B97 A104:B104 D104 A103:E103 A101:B102 D101:D102 D99 A99:B99" name="Range3_4"/>
    <protectedRange sqref="G50:H76" name="Range6_1_1"/>
    <protectedRange sqref="A50:E50 A59:E59 A68:E68 D60:D67 A51:B58 D51:D58 D69:D76 A60:B67 A69:B76" name="Range3_1_1"/>
    <protectedRange sqref="G77:H84" name="Range6_1_2"/>
    <protectedRange sqref="C81:E81 C77:E77 D78:D80 A77:B84 D82:D84" name="Range3_1_2"/>
    <protectedRange sqref="B3" name="Range1_1"/>
  </protectedRanges>
  <mergeCells count="8">
    <mergeCell ref="A120:E120"/>
    <mergeCell ref="A121:E121"/>
    <mergeCell ref="A122:E122"/>
    <mergeCell ref="B125:B128"/>
    <mergeCell ref="C125:E125"/>
    <mergeCell ref="C126:E126"/>
    <mergeCell ref="C128:E128"/>
    <mergeCell ref="C127:E127"/>
  </mergeCells>
  <phoneticPr fontId="15" type="noConversion"/>
  <dataValidations count="1">
    <dataValidation type="decimal" operator="greaterThanOrEqual" allowBlank="1" showInputMessage="1" showErrorMessage="1" sqref="D86:D89 D91:D94 D96:D97 D78:D80 D82:D84 D16:D23 D99:D104 D106:D119 D25:D36 D38:D49 D60:D67 D51:D58 D69:D76 E16:E119" xr:uid="{8C15FC5A-F30C-4ABB-9E84-56D0A532AF68}">
      <formula1>0</formula1>
    </dataValidation>
  </dataValidations>
  <pageMargins left="0.70866141732283472" right="0.70866141732283472" top="0.74803149606299213" bottom="0.74803149606299213" header="0.31496062992125984" footer="0.31496062992125984"/>
  <pageSetup paperSize="8" scale="72" fitToHeight="0" orientation="landscape" r:id="rId1"/>
  <rowBreaks count="1" manualBreakCount="1">
    <brk id="26" max="8" man="1"/>
  </rowBreaks>
  <ignoredErrors>
    <ignoredError sqref="A103 A105 A108 A114 A116 A118 A100 A22 A24 A37 A50 A59 A68 A77 A81 A85 A90 A95 A98 F117 F115" formula="1"/>
    <ignoredError sqref="A38:A49 A25:A36"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7BBF0-0580-4610-9173-DAE07A82D6AB}">
  <sheetPr>
    <pageSetUpPr fitToPage="1"/>
  </sheetPr>
  <dimension ref="A1:CW34"/>
  <sheetViews>
    <sheetView showGridLines="0" topLeftCell="A10" zoomScale="92" zoomScaleNormal="92" workbookViewId="0">
      <selection activeCell="B16" sqref="B16"/>
    </sheetView>
  </sheetViews>
  <sheetFormatPr defaultColWidth="9.109375" defaultRowHeight="14.4" x14ac:dyDescent="0.3"/>
  <cols>
    <col min="1" max="1" width="13.44140625" style="122" customWidth="1"/>
    <col min="2" max="2" width="65.44140625" style="23" customWidth="1"/>
    <col min="3" max="3" width="18.109375" style="24" bestFit="1" customWidth="1"/>
    <col min="4" max="4" width="7.109375" style="23" customWidth="1"/>
    <col min="5" max="5" width="19.44140625" style="23" customWidth="1"/>
    <col min="6" max="6" width="21" style="23" bestFit="1" customWidth="1"/>
    <col min="7" max="7" width="7.44140625" style="23" customWidth="1"/>
    <col min="8" max="9" width="19.44140625" style="23" customWidth="1"/>
    <col min="10" max="10" width="36.109375" style="23" customWidth="1"/>
    <col min="11" max="11" width="55.109375" style="23" customWidth="1"/>
    <col min="12" max="16384" width="9.109375" style="23"/>
  </cols>
  <sheetData>
    <row r="1" spans="1:101" s="20" customFormat="1" ht="31.2" x14ac:dyDescent="0.6">
      <c r="A1" s="95"/>
      <c r="B1" s="3" t="s">
        <v>0</v>
      </c>
      <c r="C1" s="4"/>
      <c r="D1" s="2"/>
      <c r="E1" s="2"/>
      <c r="F1" s="2"/>
      <c r="G1" s="2"/>
      <c r="H1" s="2"/>
      <c r="I1" s="96"/>
      <c r="J1" s="2"/>
    </row>
    <row r="2" spans="1:101" customFormat="1" ht="28.8" customHeight="1" x14ac:dyDescent="0.3">
      <c r="A2" s="97"/>
      <c r="B2" s="16" t="s">
        <v>1</v>
      </c>
      <c r="C2" s="5"/>
      <c r="D2" s="21"/>
      <c r="E2" s="21"/>
      <c r="F2" s="21"/>
      <c r="G2" s="21"/>
      <c r="H2" s="21"/>
      <c r="I2" s="98"/>
      <c r="J2" s="21"/>
    </row>
    <row r="3" spans="1:101" customFormat="1" ht="37.950000000000003" customHeight="1" x14ac:dyDescent="0.3">
      <c r="A3" s="99" t="s">
        <v>53</v>
      </c>
      <c r="B3" s="190" t="s">
        <v>138</v>
      </c>
      <c r="C3" s="15"/>
      <c r="D3" s="14"/>
      <c r="E3" s="14"/>
      <c r="F3" s="14"/>
      <c r="G3" s="14"/>
      <c r="H3" s="14"/>
      <c r="I3" s="14"/>
      <c r="J3" s="22"/>
      <c r="K3" s="22"/>
      <c r="L3" s="22"/>
      <c r="M3" s="22"/>
      <c r="N3" s="22"/>
      <c r="O3" s="22"/>
    </row>
    <row r="4" spans="1:101" customFormat="1" ht="31.2" x14ac:dyDescent="0.3">
      <c r="A4" s="100" t="s">
        <v>3</v>
      </c>
      <c r="B4" s="191" t="s">
        <v>141</v>
      </c>
      <c r="C4" s="15"/>
      <c r="D4" s="17"/>
      <c r="E4" s="17"/>
      <c r="F4" s="183" t="s">
        <v>90</v>
      </c>
      <c r="G4" s="17"/>
      <c r="H4" s="17"/>
      <c r="I4" s="14"/>
      <c r="J4" s="22"/>
      <c r="K4" s="22"/>
      <c r="L4" s="22"/>
      <c r="M4" s="22"/>
      <c r="N4" s="22"/>
      <c r="O4" s="22"/>
    </row>
    <row r="5" spans="1:101" customFormat="1" ht="15.6" x14ac:dyDescent="0.3">
      <c r="A5" s="101" t="s">
        <v>4</v>
      </c>
      <c r="B5" s="26"/>
      <c r="C5" s="15"/>
      <c r="D5" s="11"/>
      <c r="E5" s="11"/>
      <c r="F5" s="11"/>
      <c r="G5" s="11"/>
      <c r="H5" s="11"/>
      <c r="I5" s="14"/>
      <c r="J5" s="22"/>
      <c r="K5" s="22"/>
      <c r="L5" s="22"/>
      <c r="M5" s="22"/>
      <c r="N5" s="22"/>
      <c r="O5" s="22"/>
    </row>
    <row r="6" spans="1:101" customFormat="1" ht="15.6" x14ac:dyDescent="0.3">
      <c r="A6" s="102"/>
      <c r="B6" s="25"/>
      <c r="C6" s="15"/>
      <c r="D6" s="11"/>
      <c r="E6" s="11"/>
      <c r="F6" s="11"/>
      <c r="G6" s="11"/>
      <c r="H6" s="11"/>
      <c r="I6" s="14"/>
      <c r="J6" s="22"/>
      <c r="K6" s="22"/>
      <c r="L6" s="22"/>
      <c r="M6" s="22"/>
      <c r="N6" s="22"/>
      <c r="O6" s="22"/>
    </row>
    <row r="7" spans="1:101" s="22" customFormat="1" ht="15.6" x14ac:dyDescent="0.3">
      <c r="A7" s="78" t="s">
        <v>5</v>
      </c>
      <c r="B7" s="103"/>
      <c r="C7" s="104"/>
      <c r="D7" s="11"/>
      <c r="E7" s="11"/>
      <c r="F7" s="11"/>
      <c r="G7" s="11"/>
      <c r="H7" s="11"/>
      <c r="I7" s="14"/>
    </row>
    <row r="8" spans="1:101" s="22" customFormat="1" ht="15.6" x14ac:dyDescent="0.3">
      <c r="A8" s="105" t="s">
        <v>6</v>
      </c>
      <c r="B8" s="13"/>
      <c r="C8" s="40"/>
      <c r="D8" s="11"/>
      <c r="E8" s="11"/>
      <c r="F8" s="11"/>
      <c r="G8" s="11"/>
      <c r="H8" s="11"/>
      <c r="I8" s="14"/>
    </row>
    <row r="9" spans="1:101" s="22" customFormat="1" ht="15.6" x14ac:dyDescent="0.3">
      <c r="A9" s="106" t="s">
        <v>7</v>
      </c>
      <c r="B9" s="107"/>
      <c r="C9" s="108"/>
      <c r="D9" s="11"/>
      <c r="E9" s="11"/>
      <c r="F9" s="11"/>
      <c r="G9" s="11"/>
      <c r="H9" s="11"/>
      <c r="I9" s="14"/>
    </row>
    <row r="10" spans="1:101" s="22" customFormat="1" ht="15.6" x14ac:dyDescent="0.3">
      <c r="A10" s="106" t="s">
        <v>54</v>
      </c>
      <c r="B10" s="107"/>
      <c r="C10" s="108"/>
      <c r="D10" s="11"/>
      <c r="E10" s="11"/>
      <c r="F10" s="11"/>
      <c r="G10" s="11"/>
      <c r="H10" s="11"/>
      <c r="I10" s="14"/>
    </row>
    <row r="11" spans="1:101" s="22" customFormat="1" ht="15.6" x14ac:dyDescent="0.3">
      <c r="A11" s="195" t="s">
        <v>142</v>
      </c>
      <c r="B11" s="10"/>
      <c r="C11" s="15"/>
      <c r="D11" s="11"/>
      <c r="E11" s="11"/>
      <c r="F11" s="11"/>
      <c r="G11" s="11"/>
      <c r="H11" s="11"/>
      <c r="I11" s="14"/>
    </row>
    <row r="12" spans="1:101" s="22" customFormat="1" ht="15.6" x14ac:dyDescent="0.3">
      <c r="A12" s="195"/>
      <c r="B12" s="10"/>
      <c r="C12" s="15"/>
      <c r="D12" s="11"/>
      <c r="E12" s="11"/>
      <c r="F12" s="11"/>
      <c r="G12" s="11"/>
      <c r="H12" s="11"/>
      <c r="I12" s="14"/>
    </row>
    <row r="13" spans="1:101" customFormat="1" ht="15.45" customHeight="1" x14ac:dyDescent="0.3">
      <c r="A13" s="109"/>
      <c r="B13" s="7"/>
      <c r="C13" s="30"/>
      <c r="D13" s="218" t="s">
        <v>55</v>
      </c>
      <c r="E13" s="218"/>
      <c r="F13" s="218"/>
      <c r="G13" s="218" t="s">
        <v>56</v>
      </c>
      <c r="H13" s="218"/>
      <c r="I13" s="218"/>
      <c r="J13" s="110" t="s">
        <v>8</v>
      </c>
    </row>
    <row r="14" spans="1:101" ht="31.2" x14ac:dyDescent="0.3">
      <c r="A14" s="109" t="s">
        <v>9</v>
      </c>
      <c r="B14" s="7" t="s">
        <v>10</v>
      </c>
      <c r="C14" s="111" t="s">
        <v>11</v>
      </c>
      <c r="D14" s="111" t="s">
        <v>58</v>
      </c>
      <c r="E14" s="112" t="s">
        <v>57</v>
      </c>
      <c r="F14" s="112" t="s">
        <v>59</v>
      </c>
      <c r="G14" s="113" t="s">
        <v>12</v>
      </c>
      <c r="H14" s="112" t="s">
        <v>57</v>
      </c>
      <c r="I14" s="112" t="s">
        <v>60</v>
      </c>
      <c r="J14" s="128" t="s">
        <v>61</v>
      </c>
      <c r="K14" s="129" t="s">
        <v>15</v>
      </c>
    </row>
    <row r="15" spans="1:101" ht="46.8" x14ac:dyDescent="0.3">
      <c r="A15" s="168">
        <f>+'PRICING SCHEDULE NEW EQUIPMENT'!A118+1</f>
        <v>21</v>
      </c>
      <c r="B15" s="115" t="s">
        <v>72</v>
      </c>
      <c r="C15" s="18"/>
      <c r="D15" s="68"/>
      <c r="E15" s="69"/>
      <c r="F15" s="117">
        <f>SUBTOTAL(9, F16:F19)</f>
        <v>0</v>
      </c>
      <c r="G15" s="68"/>
      <c r="H15" s="117"/>
      <c r="I15" s="117">
        <f>SUBTOTAL(9, I16:I19)</f>
        <v>0</v>
      </c>
      <c r="J15" s="117">
        <f>SUBTOTAL(9, J16:J19)</f>
        <v>0</v>
      </c>
      <c r="K15" s="130"/>
    </row>
    <row r="16" spans="1:101" ht="85.8" customHeight="1" x14ac:dyDescent="0.3">
      <c r="A16" s="118">
        <f>+A15+0.1</f>
        <v>21.1</v>
      </c>
      <c r="B16" s="200" t="s">
        <v>102</v>
      </c>
      <c r="C16" s="114" t="s">
        <v>62</v>
      </c>
      <c r="D16" s="119">
        <v>4</v>
      </c>
      <c r="E16" s="131"/>
      <c r="F16" s="132">
        <f t="shared" ref="F16" si="0">D16*E16</f>
        <v>0</v>
      </c>
      <c r="G16" s="119">
        <v>4</v>
      </c>
      <c r="H16" s="131"/>
      <c r="I16" s="132">
        <f t="shared" ref="I16" si="1">G16*H16</f>
        <v>0</v>
      </c>
      <c r="J16" s="133">
        <f>+SUM(I16,F16)</f>
        <v>0</v>
      </c>
      <c r="K16" s="134"/>
      <c r="L16" s="135"/>
      <c r="CW16" s="126"/>
    </row>
    <row r="17" spans="1:101" ht="85.8" customHeight="1" x14ac:dyDescent="0.3">
      <c r="A17" s="118">
        <f t="shared" ref="A17:A19" si="2">+A16+0.1</f>
        <v>21.200000000000003</v>
      </c>
      <c r="B17" s="187" t="s">
        <v>101</v>
      </c>
      <c r="C17" s="114" t="s">
        <v>62</v>
      </c>
      <c r="D17" s="119">
        <v>4</v>
      </c>
      <c r="E17" s="131"/>
      <c r="F17" s="132">
        <f t="shared" ref="F17:F18" si="3">D17*E17</f>
        <v>0</v>
      </c>
      <c r="G17" s="119">
        <v>4</v>
      </c>
      <c r="H17" s="131"/>
      <c r="I17" s="132">
        <f t="shared" ref="I17:I18" si="4">G17*H17</f>
        <v>0</v>
      </c>
      <c r="J17" s="133">
        <f t="shared" ref="J17:J25" si="5">+SUM(I17,F17)</f>
        <v>0</v>
      </c>
      <c r="K17" s="134"/>
      <c r="L17" s="135"/>
      <c r="CW17" s="126"/>
    </row>
    <row r="18" spans="1:101" ht="85.8" customHeight="1" x14ac:dyDescent="0.3">
      <c r="A18" s="118">
        <f t="shared" si="2"/>
        <v>21.300000000000004</v>
      </c>
      <c r="B18" s="187" t="s">
        <v>99</v>
      </c>
      <c r="C18" s="114" t="s">
        <v>62</v>
      </c>
      <c r="D18" s="119">
        <v>4</v>
      </c>
      <c r="E18" s="131"/>
      <c r="F18" s="132">
        <f t="shared" si="3"/>
        <v>0</v>
      </c>
      <c r="G18" s="119">
        <v>4</v>
      </c>
      <c r="H18" s="131"/>
      <c r="I18" s="132">
        <f t="shared" si="4"/>
        <v>0</v>
      </c>
      <c r="J18" s="133">
        <f t="shared" si="5"/>
        <v>0</v>
      </c>
      <c r="K18" s="134"/>
      <c r="L18" s="135"/>
      <c r="CW18" s="126"/>
    </row>
    <row r="19" spans="1:101" ht="85.8" customHeight="1" x14ac:dyDescent="0.3">
      <c r="A19" s="118">
        <f t="shared" si="2"/>
        <v>21.400000000000006</v>
      </c>
      <c r="B19" s="187" t="s">
        <v>100</v>
      </c>
      <c r="C19" s="114" t="s">
        <v>62</v>
      </c>
      <c r="D19" s="119">
        <v>4</v>
      </c>
      <c r="E19" s="131"/>
      <c r="F19" s="132">
        <f t="shared" ref="F19" si="6">D19*E19</f>
        <v>0</v>
      </c>
      <c r="G19" s="119">
        <v>4</v>
      </c>
      <c r="H19" s="131"/>
      <c r="I19" s="132">
        <f t="shared" ref="I19" si="7">G19*H19</f>
        <v>0</v>
      </c>
      <c r="J19" s="133">
        <f t="shared" si="5"/>
        <v>0</v>
      </c>
      <c r="K19" s="134"/>
      <c r="L19" s="135"/>
      <c r="CW19" s="126"/>
    </row>
    <row r="20" spans="1:101" ht="109.2" x14ac:dyDescent="0.3">
      <c r="A20" s="168">
        <f>+A15+1</f>
        <v>22</v>
      </c>
      <c r="B20" s="123" t="s">
        <v>149</v>
      </c>
      <c r="C20" s="18"/>
      <c r="D20" s="136"/>
      <c r="E20" s="137"/>
      <c r="F20" s="138">
        <f>SUBTOTAL(9, F21:F25)</f>
        <v>0</v>
      </c>
      <c r="G20" s="136"/>
      <c r="H20" s="138"/>
      <c r="I20" s="138">
        <f>SUBTOTAL(9, I21:I25)</f>
        <v>0</v>
      </c>
      <c r="J20" s="138">
        <f>SUBTOTAL(9, J21:J25)</f>
        <v>0</v>
      </c>
      <c r="K20" s="134"/>
      <c r="L20" s="135"/>
      <c r="CW20" s="126"/>
    </row>
    <row r="21" spans="1:101" ht="62.4" x14ac:dyDescent="0.3">
      <c r="A21" s="169">
        <f>+A20+0.1</f>
        <v>22.1</v>
      </c>
      <c r="B21" s="124" t="s">
        <v>63</v>
      </c>
      <c r="C21" s="114" t="s">
        <v>36</v>
      </c>
      <c r="D21" s="139">
        <v>600</v>
      </c>
      <c r="E21" s="131"/>
      <c r="F21" s="132">
        <f>D21*E21</f>
        <v>0</v>
      </c>
      <c r="G21" s="139">
        <v>600</v>
      </c>
      <c r="H21" s="131"/>
      <c r="I21" s="132">
        <f>G21*H21</f>
        <v>0</v>
      </c>
      <c r="J21" s="133">
        <f t="shared" si="5"/>
        <v>0</v>
      </c>
      <c r="K21" s="134"/>
      <c r="L21" s="135"/>
      <c r="CW21" s="126"/>
    </row>
    <row r="22" spans="1:101" ht="78" x14ac:dyDescent="0.3">
      <c r="A22" s="169">
        <f t="shared" ref="A22:A25" si="8">+A21+0.1</f>
        <v>22.200000000000003</v>
      </c>
      <c r="B22" s="124" t="s">
        <v>64</v>
      </c>
      <c r="C22" s="114" t="s">
        <v>36</v>
      </c>
      <c r="D22" s="139">
        <v>300</v>
      </c>
      <c r="E22" s="131"/>
      <c r="F22" s="132">
        <f>D22*E22</f>
        <v>0</v>
      </c>
      <c r="G22" s="139">
        <v>300</v>
      </c>
      <c r="H22" s="131"/>
      <c r="I22" s="132">
        <f>G22*H22</f>
        <v>0</v>
      </c>
      <c r="J22" s="133">
        <f t="shared" si="5"/>
        <v>0</v>
      </c>
      <c r="K22" s="134"/>
      <c r="L22" s="135"/>
      <c r="CW22" s="126"/>
    </row>
    <row r="23" spans="1:101" ht="62.4" x14ac:dyDescent="0.3">
      <c r="A23" s="169">
        <f t="shared" si="8"/>
        <v>22.300000000000004</v>
      </c>
      <c r="B23" s="124" t="s">
        <v>65</v>
      </c>
      <c r="C23" s="114" t="s">
        <v>36</v>
      </c>
      <c r="D23" s="139">
        <v>150</v>
      </c>
      <c r="E23" s="131"/>
      <c r="F23" s="132">
        <f>D23*E23</f>
        <v>0</v>
      </c>
      <c r="G23" s="139">
        <v>150</v>
      </c>
      <c r="H23" s="131"/>
      <c r="I23" s="132">
        <f>G23*H23</f>
        <v>0</v>
      </c>
      <c r="J23" s="133">
        <f t="shared" si="5"/>
        <v>0</v>
      </c>
      <c r="K23" s="134"/>
      <c r="L23" s="135"/>
      <c r="CW23" s="126"/>
    </row>
    <row r="24" spans="1:101" ht="78" x14ac:dyDescent="0.3">
      <c r="A24" s="169">
        <f t="shared" si="8"/>
        <v>22.400000000000006</v>
      </c>
      <c r="B24" s="189" t="s">
        <v>139</v>
      </c>
      <c r="C24" s="114" t="s">
        <v>36</v>
      </c>
      <c r="D24" s="139">
        <v>24</v>
      </c>
      <c r="E24" s="131"/>
      <c r="F24" s="132">
        <f>D24*E24</f>
        <v>0</v>
      </c>
      <c r="G24" s="139">
        <v>24</v>
      </c>
      <c r="H24" s="131"/>
      <c r="I24" s="132">
        <f>G24*H24</f>
        <v>0</v>
      </c>
      <c r="J24" s="133">
        <f t="shared" si="5"/>
        <v>0</v>
      </c>
      <c r="K24" s="134"/>
      <c r="L24" s="135"/>
      <c r="CW24" s="126"/>
    </row>
    <row r="25" spans="1:101" ht="47.4" thickBot="1" x14ac:dyDescent="0.35">
      <c r="A25" s="170">
        <f t="shared" si="8"/>
        <v>22.500000000000007</v>
      </c>
      <c r="B25" s="125" t="s">
        <v>66</v>
      </c>
      <c r="C25" s="120" t="s">
        <v>62</v>
      </c>
      <c r="D25" s="140">
        <v>1</v>
      </c>
      <c r="E25" s="141">
        <f>+(SUM(F21:F24)+SUM(F16:F19))*25%</f>
        <v>0</v>
      </c>
      <c r="F25" s="152">
        <f>D25*E25</f>
        <v>0</v>
      </c>
      <c r="G25" s="140">
        <v>1</v>
      </c>
      <c r="H25" s="141">
        <f>+(SUM(I21:I24)+SUM(I16:I19))*25%</f>
        <v>0</v>
      </c>
      <c r="I25" s="152">
        <f>G25*H25</f>
        <v>0</v>
      </c>
      <c r="J25" s="159">
        <f t="shared" si="5"/>
        <v>0</v>
      </c>
      <c r="K25" s="134"/>
      <c r="L25" s="135"/>
      <c r="CW25" s="126"/>
    </row>
    <row r="26" spans="1:101" ht="15.6" x14ac:dyDescent="0.3">
      <c r="A26" s="146"/>
      <c r="B26" s="147" t="s">
        <v>70</v>
      </c>
      <c r="C26" s="148"/>
      <c r="D26" s="149"/>
      <c r="E26" s="150"/>
      <c r="F26" s="153">
        <f>SUBTOTAL(9,F15:F25)</f>
        <v>0</v>
      </c>
      <c r="G26" s="151"/>
      <c r="H26" s="150"/>
      <c r="I26" s="153">
        <f>SUBTOTAL(9,I15:I25)</f>
        <v>0</v>
      </c>
      <c r="J26" s="160">
        <f>SUBTOTAL(9,J15:J25)</f>
        <v>0</v>
      </c>
      <c r="K26" s="158"/>
      <c r="L26" s="135"/>
      <c r="CW26" s="126"/>
    </row>
    <row r="27" spans="1:101" ht="15.6" x14ac:dyDescent="0.3">
      <c r="A27" s="146"/>
      <c r="B27" s="147" t="s">
        <v>25</v>
      </c>
      <c r="C27" s="148"/>
      <c r="D27" s="149"/>
      <c r="E27" s="150"/>
      <c r="F27" s="154">
        <f>F26*0.15</f>
        <v>0</v>
      </c>
      <c r="G27" s="151"/>
      <c r="H27" s="150"/>
      <c r="I27" s="156">
        <f>I26*0.15</f>
        <v>0</v>
      </c>
      <c r="J27" s="161">
        <f>J26*0.15</f>
        <v>0</v>
      </c>
      <c r="K27" s="158"/>
      <c r="L27" s="135"/>
      <c r="CW27" s="126"/>
    </row>
    <row r="28" spans="1:101" ht="16.2" thickBot="1" x14ac:dyDescent="0.35">
      <c r="A28" s="146"/>
      <c r="B28" s="147" t="s">
        <v>71</v>
      </c>
      <c r="C28" s="148"/>
      <c r="D28" s="149"/>
      <c r="E28" s="150"/>
      <c r="F28" s="155">
        <f>F26+F27</f>
        <v>0</v>
      </c>
      <c r="G28" s="151"/>
      <c r="H28" s="150"/>
      <c r="I28" s="157">
        <f>I26+I27</f>
        <v>0</v>
      </c>
      <c r="J28" s="162">
        <f>J26+J27</f>
        <v>0</v>
      </c>
      <c r="K28" s="158"/>
      <c r="L28" s="135"/>
      <c r="CW28" s="126"/>
    </row>
    <row r="29" spans="1:101" x14ac:dyDescent="0.3">
      <c r="A29" s="121"/>
      <c r="B29" s="27"/>
      <c r="C29" s="127"/>
      <c r="D29" s="29"/>
      <c r="E29" s="29"/>
      <c r="F29" s="29"/>
      <c r="G29" s="29"/>
      <c r="H29" s="29"/>
      <c r="I29" s="29"/>
      <c r="J29" s="29"/>
      <c r="CW29" s="126"/>
    </row>
    <row r="30" spans="1:101" ht="15" thickBot="1" x14ac:dyDescent="0.35">
      <c r="A30" s="121"/>
      <c r="B30" s="29"/>
      <c r="C30" s="127"/>
      <c r="D30" s="29"/>
      <c r="E30" s="29"/>
      <c r="F30" s="29"/>
      <c r="G30" s="29"/>
      <c r="H30" s="29"/>
      <c r="I30" s="29"/>
      <c r="J30" s="29"/>
      <c r="CW30" s="126"/>
    </row>
    <row r="31" spans="1:101" ht="25.8" customHeight="1" x14ac:dyDescent="0.3">
      <c r="A31" s="121"/>
      <c r="B31" s="219" t="s">
        <v>27</v>
      </c>
      <c r="C31" s="222"/>
      <c r="D31" s="223"/>
      <c r="E31" s="223"/>
      <c r="F31" s="196"/>
      <c r="G31" s="29"/>
      <c r="H31" s="29"/>
      <c r="I31" s="29"/>
      <c r="J31" s="29"/>
      <c r="CW31" s="126"/>
    </row>
    <row r="32" spans="1:101" ht="17.55" customHeight="1" x14ac:dyDescent="0.3">
      <c r="A32" s="121"/>
      <c r="B32" s="220"/>
      <c r="C32" s="227" t="s">
        <v>28</v>
      </c>
      <c r="D32" s="213"/>
      <c r="E32" s="213"/>
      <c r="F32" s="214"/>
      <c r="G32" s="29"/>
      <c r="H32" s="29"/>
      <c r="I32" s="29"/>
      <c r="J32" s="29"/>
      <c r="CW32" s="126"/>
    </row>
    <row r="33" spans="1:101" ht="34.799999999999997" customHeight="1" x14ac:dyDescent="0.3">
      <c r="A33" s="121"/>
      <c r="B33" s="220"/>
      <c r="C33" s="197"/>
      <c r="D33" s="192"/>
      <c r="E33" s="192"/>
      <c r="F33" s="193"/>
      <c r="G33" s="29"/>
      <c r="H33" s="29"/>
      <c r="I33" s="29"/>
      <c r="J33" s="29"/>
      <c r="CW33" s="126"/>
    </row>
    <row r="34" spans="1:101" ht="19.2" customHeight="1" thickBot="1" x14ac:dyDescent="0.35">
      <c r="A34" s="121"/>
      <c r="B34" s="221"/>
      <c r="C34" s="224" t="s">
        <v>29</v>
      </c>
      <c r="D34" s="225"/>
      <c r="E34" s="225"/>
      <c r="F34" s="226"/>
      <c r="G34" s="29"/>
      <c r="H34" s="29"/>
      <c r="I34" s="29"/>
      <c r="J34" s="29"/>
      <c r="CW34" s="126"/>
    </row>
  </sheetData>
  <sheetProtection formatCells="0" formatColumns="0" formatRows="0" insertRows="0" deleteRows="0"/>
  <protectedRanges>
    <protectedRange sqref="C31:F33" name="Range7"/>
    <protectedRange sqref="K26:K28" name="Range6"/>
    <protectedRange sqref="K15:K25" name="Range6_1"/>
    <protectedRange sqref="G20:H20 G15:H15 H21:H25 H16:H19" name="Range5_1"/>
    <protectedRange sqref="D20:E20 D15:E15 E16:E19 E21:E25" name="Range4_1"/>
    <protectedRange sqref="A20:C20 C21:C24 A15:C15 A21:A25" name="Range3_2"/>
    <protectedRange sqref="D21:D25 G21:G25" name="Range3_1_1"/>
    <protectedRange sqref="B21:B24" name="Range3_12"/>
    <protectedRange sqref="A16:A19" name="Range3_13"/>
    <protectedRange sqref="B16:B19 D16:D19 G16:G19" name="Range3_16"/>
    <protectedRange sqref="B25:C25" name="Range3_2_1"/>
    <protectedRange sqref="B4" name="Range1_1"/>
    <protectedRange sqref="B3" name="Range1_1_1"/>
  </protectedRanges>
  <mergeCells count="6">
    <mergeCell ref="D13:F13"/>
    <mergeCell ref="G13:I13"/>
    <mergeCell ref="B31:B34"/>
    <mergeCell ref="C31:E31"/>
    <mergeCell ref="C34:F34"/>
    <mergeCell ref="C32:F32"/>
  </mergeCells>
  <dataValidations count="1">
    <dataValidation type="decimal" operator="greaterThanOrEqual" allowBlank="1" showInputMessage="1" showErrorMessage="1" sqref="D15:E25 G15:H25" xr:uid="{A3E0CF75-FE4D-4ABC-816A-55A069821A1D}">
      <formula1>0</formula1>
    </dataValidation>
  </dataValidations>
  <pageMargins left="0.70866141732283472" right="0.70866141732283472" top="0.74803149606299213" bottom="0.74803149606299213" header="0.31496062992125984" footer="0.31496062992125984"/>
  <pageSetup paperSize="8" scale="56" fitToHeight="4" orientation="landscape" r:id="rId1"/>
  <ignoredErrors>
    <ignoredError sqref="A20" formula="1"/>
    <ignoredError sqref="J26:J28" evalError="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D7AE8-3EF4-4178-BA77-845E9627A95D}">
  <sheetPr>
    <pageSetUpPr fitToPage="1"/>
  </sheetPr>
  <dimension ref="A1:H28"/>
  <sheetViews>
    <sheetView showGridLines="0" zoomScale="109" zoomScaleNormal="109" workbookViewId="0">
      <selection activeCell="C8" sqref="C8"/>
    </sheetView>
  </sheetViews>
  <sheetFormatPr defaultColWidth="9.109375" defaultRowHeight="14.4" x14ac:dyDescent="0.3"/>
  <cols>
    <col min="1" max="1" width="13.44140625" style="24" customWidth="1"/>
    <col min="2" max="2" width="69.77734375" style="23" customWidth="1"/>
    <col min="3" max="3" width="40.6640625" style="23" customWidth="1"/>
    <col min="4" max="16384" width="9.109375" style="23"/>
  </cols>
  <sheetData>
    <row r="1" spans="1:8" s="20" customFormat="1" ht="31.2" x14ac:dyDescent="0.6">
      <c r="A1" s="58"/>
      <c r="B1" s="3" t="s">
        <v>0</v>
      </c>
    </row>
    <row r="2" spans="1:8" customFormat="1" ht="28.95" customHeight="1" x14ac:dyDescent="0.3">
      <c r="A2" s="59"/>
      <c r="B2" s="16" t="s">
        <v>1</v>
      </c>
    </row>
    <row r="3" spans="1:8" customFormat="1" ht="36" customHeight="1" x14ac:dyDescent="0.3">
      <c r="A3" s="60" t="s">
        <v>2</v>
      </c>
      <c r="B3" s="190" t="s">
        <v>138</v>
      </c>
      <c r="C3" s="22"/>
      <c r="D3" s="22"/>
      <c r="E3" s="22"/>
      <c r="F3" s="22"/>
      <c r="G3" s="22"/>
      <c r="H3" s="22"/>
    </row>
    <row r="4" spans="1:8" customFormat="1" ht="38.549999999999997" customHeight="1" x14ac:dyDescent="0.3">
      <c r="A4" s="61" t="s">
        <v>3</v>
      </c>
      <c r="B4" s="191" t="s">
        <v>141</v>
      </c>
      <c r="C4" s="232" t="s">
        <v>91</v>
      </c>
      <c r="D4" s="233"/>
      <c r="E4" s="233"/>
      <c r="F4" s="22"/>
      <c r="G4" s="22"/>
      <c r="H4" s="22"/>
    </row>
    <row r="5" spans="1:8" customFormat="1" ht="15.6" x14ac:dyDescent="0.3">
      <c r="A5" s="62" t="s">
        <v>4</v>
      </c>
      <c r="B5" s="26"/>
      <c r="C5" s="22"/>
      <c r="D5" s="22"/>
      <c r="E5" s="22"/>
      <c r="F5" s="22"/>
      <c r="G5" s="22"/>
      <c r="H5" s="22"/>
    </row>
    <row r="6" spans="1:8" customFormat="1" ht="15.6" x14ac:dyDescent="0.3">
      <c r="A6" s="77"/>
      <c r="B6" s="25"/>
      <c r="C6" s="22"/>
      <c r="D6" s="22"/>
      <c r="E6" s="22"/>
      <c r="F6" s="22"/>
      <c r="G6" s="22"/>
      <c r="H6" s="22"/>
    </row>
    <row r="7" spans="1:8" s="22" customFormat="1" ht="15.6" x14ac:dyDescent="0.3">
      <c r="A7" s="78" t="s">
        <v>5</v>
      </c>
      <c r="B7" s="12"/>
    </row>
    <row r="8" spans="1:8" s="22" customFormat="1" ht="15.6" x14ac:dyDescent="0.3">
      <c r="A8" s="79" t="s">
        <v>6</v>
      </c>
      <c r="B8" s="13"/>
    </row>
    <row r="9" spans="1:8" s="22" customFormat="1" ht="15.6" x14ac:dyDescent="0.3">
      <c r="A9" s="80" t="s">
        <v>7</v>
      </c>
      <c r="B9" s="6"/>
    </row>
    <row r="10" spans="1:8" s="22" customFormat="1" ht="15.6" x14ac:dyDescent="0.3">
      <c r="A10" s="80" t="s">
        <v>30</v>
      </c>
      <c r="B10" s="6"/>
    </row>
    <row r="11" spans="1:8" s="22" customFormat="1" ht="15.6" x14ac:dyDescent="0.3">
      <c r="A11" s="195" t="s">
        <v>142</v>
      </c>
      <c r="B11" s="6"/>
    </row>
    <row r="12" spans="1:8" s="22" customFormat="1" ht="15.6" x14ac:dyDescent="0.3">
      <c r="A12" s="40"/>
      <c r="B12" s="10"/>
    </row>
    <row r="13" spans="1:8" customFormat="1" ht="18" x14ac:dyDescent="0.3">
      <c r="A13" s="142"/>
      <c r="B13" s="143"/>
      <c r="C13" s="234" t="s">
        <v>8</v>
      </c>
      <c r="D13" s="234"/>
      <c r="E13" s="234"/>
    </row>
    <row r="14" spans="1:8" ht="39" customHeight="1" x14ac:dyDescent="0.3">
      <c r="A14" s="142" t="s">
        <v>9</v>
      </c>
      <c r="B14" s="143" t="s">
        <v>10</v>
      </c>
      <c r="C14" s="235" t="s">
        <v>61</v>
      </c>
      <c r="D14" s="235"/>
      <c r="E14" s="235"/>
    </row>
    <row r="15" spans="1:8" ht="18" x14ac:dyDescent="0.3">
      <c r="A15" s="142"/>
      <c r="B15" s="143"/>
      <c r="C15" s="235"/>
      <c r="D15" s="235"/>
      <c r="E15" s="235"/>
    </row>
    <row r="16" spans="1:8" s="52" customFormat="1" ht="18" x14ac:dyDescent="0.3">
      <c r="A16" s="144">
        <v>1</v>
      </c>
      <c r="B16" s="145" t="s">
        <v>67</v>
      </c>
      <c r="C16" s="228">
        <f>+'PRICING SCHEDULE NEW EQUIPMENT'!F120</f>
        <v>0</v>
      </c>
      <c r="D16" s="228"/>
      <c r="E16" s="228"/>
    </row>
    <row r="17" spans="1:5" s="52" customFormat="1" ht="18" x14ac:dyDescent="0.3">
      <c r="A17" s="144">
        <v>2</v>
      </c>
      <c r="B17" s="145" t="s">
        <v>52</v>
      </c>
      <c r="C17" s="228">
        <f>+' PRICING SCHEDULE MAINTENANCE'!J26</f>
        <v>0</v>
      </c>
      <c r="D17" s="228"/>
      <c r="E17" s="228"/>
    </row>
    <row r="18" spans="1:5" s="92" customFormat="1" ht="21" x14ac:dyDescent="0.3">
      <c r="A18" s="230" t="s">
        <v>24</v>
      </c>
      <c r="B18" s="231"/>
      <c r="C18" s="229">
        <f>+SUBTOTAL(9,C16:C17)</f>
        <v>0</v>
      </c>
      <c r="D18" s="229"/>
      <c r="E18" s="229"/>
    </row>
    <row r="19" spans="1:5" s="92" customFormat="1" ht="21" x14ac:dyDescent="0.3">
      <c r="A19" s="230" t="s">
        <v>25</v>
      </c>
      <c r="B19" s="231"/>
      <c r="C19" s="229">
        <f>+C18*15%</f>
        <v>0</v>
      </c>
      <c r="D19" s="229"/>
      <c r="E19" s="229"/>
    </row>
    <row r="20" spans="1:5" s="92" customFormat="1" ht="21" x14ac:dyDescent="0.3">
      <c r="A20" s="230" t="s">
        <v>26</v>
      </c>
      <c r="B20" s="231"/>
      <c r="C20" s="229">
        <f>+C18+C19</f>
        <v>0</v>
      </c>
      <c r="D20" s="229"/>
      <c r="E20" s="229"/>
    </row>
    <row r="21" spans="1:5" x14ac:dyDescent="0.3">
      <c r="A21" s="28"/>
      <c r="B21" s="27"/>
      <c r="C21" s="29"/>
    </row>
    <row r="22" spans="1:5" ht="36.450000000000003" customHeight="1" thickBot="1" x14ac:dyDescent="0.35">
      <c r="A22" s="28"/>
      <c r="B22" s="29"/>
      <c r="C22" s="29"/>
    </row>
    <row r="23" spans="1:5" ht="27.45" customHeight="1" x14ac:dyDescent="0.3">
      <c r="A23" s="28"/>
      <c r="B23" s="206" t="s">
        <v>27</v>
      </c>
      <c r="C23" s="209"/>
      <c r="D23" s="210"/>
      <c r="E23" s="211"/>
    </row>
    <row r="24" spans="1:5" ht="34.950000000000003" customHeight="1" x14ac:dyDescent="0.3">
      <c r="A24" s="28"/>
      <c r="B24" s="207"/>
      <c r="C24" s="212" t="s">
        <v>28</v>
      </c>
      <c r="D24" s="213"/>
      <c r="E24" s="214"/>
    </row>
    <row r="25" spans="1:5" ht="36" customHeight="1" x14ac:dyDescent="0.3">
      <c r="A25" s="28"/>
      <c r="B25" s="207"/>
      <c r="C25" s="212"/>
      <c r="D25" s="213"/>
      <c r="E25" s="214"/>
    </row>
    <row r="26" spans="1:5" ht="15" thickBot="1" x14ac:dyDescent="0.35">
      <c r="A26" s="28"/>
      <c r="B26" s="208"/>
      <c r="C26" s="215" t="s">
        <v>29</v>
      </c>
      <c r="D26" s="216"/>
      <c r="E26" s="217"/>
    </row>
    <row r="27" spans="1:5" x14ac:dyDescent="0.3">
      <c r="A27" s="28"/>
      <c r="B27" s="29"/>
      <c r="C27" s="29"/>
    </row>
    <row r="28" spans="1:5" x14ac:dyDescent="0.3">
      <c r="A28" s="28"/>
      <c r="B28" s="29"/>
      <c r="C28" s="29"/>
    </row>
  </sheetData>
  <sheetProtection formatCells="0" formatColumns="0" formatRows="0" insertRows="0" deleteRows="0"/>
  <protectedRanges>
    <protectedRange sqref="C23:E25" name="Range7"/>
    <protectedRange sqref="A16:B17" name="Range3"/>
    <protectedRange sqref="B5" name="Range1"/>
    <protectedRange sqref="B4" name="Range1_1"/>
    <protectedRange sqref="B3" name="Range1_1_1"/>
  </protectedRanges>
  <mergeCells count="17">
    <mergeCell ref="C4:E4"/>
    <mergeCell ref="C13:E13"/>
    <mergeCell ref="C14:E14"/>
    <mergeCell ref="C15:E15"/>
    <mergeCell ref="C16:E16"/>
    <mergeCell ref="C17:E17"/>
    <mergeCell ref="C18:E18"/>
    <mergeCell ref="C19:E19"/>
    <mergeCell ref="C20:E20"/>
    <mergeCell ref="A18:B18"/>
    <mergeCell ref="A19:B19"/>
    <mergeCell ref="A20:B20"/>
    <mergeCell ref="B23:B26"/>
    <mergeCell ref="C23:E23"/>
    <mergeCell ref="C24:E24"/>
    <mergeCell ref="C25:E25"/>
    <mergeCell ref="C26:E26"/>
  </mergeCells>
  <pageMargins left="0.70866141732283472" right="0.70866141732283472" top="0.74803149606299213" bottom="0.74803149606299213" header="0.31496062992125984" footer="0.31496062992125984"/>
  <pageSetup paperSize="8" scale="73"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item1.xml><?xml version="1.0" encoding="utf-8"?>
<ct:contentTypeSchema xmlns:ct="http://schemas.microsoft.com/office/2006/metadata/contentType" xmlns:ma="http://schemas.microsoft.com/office/2006/metadata/properties/metaAttributes" ct:_="" ma:_="" ma:contentTypeName="Project Document" ma:contentTypeID="0x010100D15AA5D796C2E24885854C77671F680400E9F305B105747F4380309369DB696ED5" ma:contentTypeVersion="5" ma:contentTypeDescription="Base content type for Project Documents" ma:contentTypeScope="" ma:versionID="7d118e7c2a2af90b1d2403ad0503b327">
  <xsd:schema xmlns:xsd="http://www.w3.org/2001/XMLSchema" xmlns:xs="http://www.w3.org/2001/XMLSchema" xmlns:p="http://schemas.microsoft.com/office/2006/metadata/properties" xmlns:ns1="http://schemas.microsoft.com/sharepoint/v3" xmlns:ns2="b587f270-5343-468f-874f-e7b5a707415b" xmlns:ns3="http://schemas.microsoft.com/sharepoint/v3/fields" targetNamespace="http://schemas.microsoft.com/office/2006/metadata/properties" ma:root="true" ma:fieldsID="22f4e72a1b557c69721947378a8d33a7" ns1:_="" ns2:_="" ns3:_="">
    <xsd:import namespace="http://schemas.microsoft.com/sharepoint/v3"/>
    <xsd:import namespace="b587f270-5343-468f-874f-e7b5a707415b"/>
    <xsd:import namespace="http://schemas.microsoft.com/sharepoint/v3/fields"/>
    <xsd:element name="properties">
      <xsd:complexType>
        <xsd:sequence>
          <xsd:element name="documentManagement">
            <xsd:complexType>
              <xsd:all>
                <xsd:element ref="ns2:ProjectNumber" minOccurs="0"/>
                <xsd:element ref="ns2:AreaAssetZone" minOccurs="0"/>
                <xsd:element ref="ns2:SequentialNumber" minOccurs="0"/>
                <xsd:element ref="ns2:SheetNumber" minOccurs="0"/>
                <xsd:element ref="ns3:_Revision" minOccurs="0"/>
                <xsd:element ref="ns2:PolicyOwner" minOccurs="0"/>
                <xsd:element ref="ns2:EngineeringWorkPackage" minOccurs="0"/>
                <xsd:element ref="ns2:PageSize" minOccurs="0"/>
                <xsd:element ref="ns2:TransmittalNumber" minOccurs="0"/>
                <xsd:element ref="ns2:TransmittalDate" minOccurs="0"/>
                <xsd:element ref="ns2:TransmittalPurpose" minOccurs="0"/>
                <xsd:element ref="ns2:lad1fd3da6e341e2a8ac56c4f85583e3" minOccurs="0"/>
                <xsd:element ref="ns2:TaxCatchAll" minOccurs="0"/>
                <xsd:element ref="ns2:TaxCatchAllLabel" minOccurs="0"/>
                <xsd:element ref="ns2:ped0d251ea0f491c884d8282acce22c2" minOccurs="0"/>
                <xsd:element ref="ns1:_dlc_Exemp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25" nillable="true" ma:displayName="Exempt from Policy" ma:hidden="true" ma:internalName="_dlc_Exempt"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587f270-5343-468f-874f-e7b5a707415b" elementFormDefault="qualified">
    <xsd:import namespace="http://schemas.microsoft.com/office/2006/documentManagement/types"/>
    <xsd:import namespace="http://schemas.microsoft.com/office/infopath/2007/PartnerControls"/>
    <xsd:element name="ProjectNumber" ma:index="2" nillable="true" ma:displayName="Project number" ma:internalName="ProjectNumber" ma:readOnly="false">
      <xsd:simpleType>
        <xsd:restriction base="dms:Text">
          <xsd:maxLength value="255"/>
        </xsd:restriction>
      </xsd:simpleType>
    </xsd:element>
    <xsd:element name="AreaAssetZone" ma:index="5" nillable="true" ma:displayName="Area_Asset or Zone" ma:internalName="AreaAssetZone" ma:readOnly="false">
      <xsd:simpleType>
        <xsd:restriction base="dms:Text">
          <xsd:maxLength value="4"/>
        </xsd:restriction>
      </xsd:simpleType>
    </xsd:element>
    <xsd:element name="SequentialNumber" ma:index="6" nillable="true" ma:displayName="Sequential number" ma:internalName="SequentialNumber" ma:readOnly="false">
      <xsd:simpleType>
        <xsd:restriction base="dms:Text">
          <xsd:maxLength value="5"/>
        </xsd:restriction>
      </xsd:simpleType>
    </xsd:element>
    <xsd:element name="SheetNumber" ma:index="7" nillable="true" ma:displayName="Sheet number" ma:internalName="SheetNumber" ma:readOnly="false">
      <xsd:simpleType>
        <xsd:restriction base="dms:Text">
          <xsd:maxLength value="3"/>
        </xsd:restriction>
      </xsd:simpleType>
    </xsd:element>
    <xsd:element name="PolicyOwner" ma:index="9" nillable="true" ma:displayName="Content Owner" ma:description="The owner of the content, responsible for its publication, revision and maintenance." ma:list="UserInfo" ma:SharePointGroup="0" ma:internalName="PolicyOwn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ngineeringWorkPackage" ma:index="10" nillable="true" ma:displayName="Engineering work package" ma:internalName="EngineeringWorkPackage" ma:readOnly="false">
      <xsd:simpleType>
        <xsd:restriction base="dms:Text">
          <xsd:maxLength value="255"/>
        </xsd:restriction>
      </xsd:simpleType>
    </xsd:element>
    <xsd:element name="PageSize" ma:index="11" nillable="true" ma:displayName="PageSize" ma:default="A0" ma:format="Dropdown" ma:internalName="PageSize">
      <xsd:simpleType>
        <xsd:restriction base="dms:Choice">
          <xsd:enumeration value="A0"/>
          <xsd:enumeration value="A1"/>
          <xsd:enumeration value="A2"/>
          <xsd:enumeration value="A3"/>
          <xsd:enumeration value="A4"/>
        </xsd:restriction>
      </xsd:simpleType>
    </xsd:element>
    <xsd:element name="TransmittalNumber" ma:index="12" nillable="true" ma:displayName="Transmittal number" ma:internalName="TransmittalNumber" ma:readOnly="false">
      <xsd:simpleType>
        <xsd:restriction base="dms:Text">
          <xsd:maxLength value="255"/>
        </xsd:restriction>
      </xsd:simpleType>
    </xsd:element>
    <xsd:element name="TransmittalDate" ma:index="13" nillable="true" ma:displayName="Transmittal date" ma:format="DateOnly" ma:internalName="TransmittalDate" ma:readOnly="false">
      <xsd:simpleType>
        <xsd:restriction base="dms:DateTime"/>
      </xsd:simpleType>
    </xsd:element>
    <xsd:element name="TransmittalPurpose" ma:index="14" nillable="true" ma:displayName="Transmittal purpose" ma:internalName="TransmittalPurpose" ma:readOnly="false">
      <xsd:simpleType>
        <xsd:restriction base="dms:Text">
          <xsd:maxLength value="255"/>
        </xsd:restriction>
      </xsd:simpleType>
    </xsd:element>
    <xsd:element name="lad1fd3da6e341e2a8ac56c4f85583e3" ma:index="19" nillable="true" ma:taxonomy="true" ma:internalName="lad1fd3da6e341e2a8ac56c4f85583e3" ma:taxonomyFieldName="ZutariDocumentType" ma:displayName="Document Type" ma:readOnly="false" ma:default="" ma:fieldId="{5ad1fd3d-a6e3-41e2-a8ac-56c4f85583e3}" ma:sspId="c02efd5e-dc8e-4eb5-87c0-19f852f5e258" ma:termSetId="2d2c22f9-e412-4e5f-8485-ba36c21506e5" ma:anchorId="00000000-0000-0000-0000-000000000000" ma:open="false" ma:isKeyword="false">
      <xsd:complexType>
        <xsd:sequence>
          <xsd:element ref="pc:Terms" minOccurs="0" maxOccurs="1"/>
        </xsd:sequence>
      </xsd:complexType>
    </xsd:element>
    <xsd:element name="TaxCatchAll" ma:index="20" nillable="true" ma:displayName="Taxonomy Catch All Column" ma:hidden="true" ma:list="{010e606d-fe88-46aa-a9c2-80f74f81831c}" ma:internalName="TaxCatchAll" ma:showField="CatchAllData" ma:web="264f6ece-f0dd-448e-b24a-6255706a2974">
      <xsd:complexType>
        <xsd:complexContent>
          <xsd:extension base="dms:MultiChoiceLookup">
            <xsd:sequence>
              <xsd:element name="Value" type="dms:Lookup" maxOccurs="unbounded" minOccurs="0" nillable="true"/>
            </xsd:sequence>
          </xsd:extension>
        </xsd:complexContent>
      </xsd:complexType>
    </xsd:element>
    <xsd:element name="TaxCatchAllLabel" ma:index="21" nillable="true" ma:displayName="Taxonomy Catch All Column1" ma:hidden="true" ma:list="{010e606d-fe88-46aa-a9c2-80f74f81831c}" ma:internalName="TaxCatchAllLabel" ma:readOnly="true" ma:showField="CatchAllDataLabel" ma:web="264f6ece-f0dd-448e-b24a-6255706a2974">
      <xsd:complexType>
        <xsd:complexContent>
          <xsd:extension base="dms:MultiChoiceLookup">
            <xsd:sequence>
              <xsd:element name="Value" type="dms:Lookup" maxOccurs="unbounded" minOccurs="0" nillable="true"/>
            </xsd:sequence>
          </xsd:extension>
        </xsd:complexContent>
      </xsd:complexType>
    </xsd:element>
    <xsd:element name="ped0d251ea0f491c884d8282acce22c2" ma:index="23" nillable="true" ma:taxonomy="true" ma:internalName="ped0d251ea0f491c884d8282acce22c2" ma:taxonomyFieldName="ZutariDiscipline" ma:displayName="Discipline" ma:readOnly="false" ma:default="" ma:fieldId="{9ed0d251-ea0f-491c-884d-8282acce22c2}" ma:taxonomyMulti="true" ma:sspId="c02efd5e-dc8e-4eb5-87c0-19f852f5e258" ma:termSetId="6371e852-3ee0-48e5-b000-019ef7583ed4"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Revision" ma:index="8" nillable="true" ma:displayName="Revision" ma:internalName="_Revision" ma:readOnly="fals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8"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c02efd5e-dc8e-4eb5-87c0-19f852f5e258" ContentTypeId="0x010100D15AA5D796C2E24885854C77671F6804" PreviousValue="false" LastSyncTimeStamp="2021-05-20T07:37:02.753Z"/>
</file>

<file path=customXml/item4.xml><?xml version="1.0" encoding="utf-8"?>
<p:properties xmlns:p="http://schemas.microsoft.com/office/2006/metadata/properties" xmlns:xsi="http://www.w3.org/2001/XMLSchema-instance" xmlns:pc="http://schemas.microsoft.com/office/infopath/2007/PartnerControls">
  <documentManagement>
    <AreaAssetZone xmlns="b587f270-5343-468f-874f-e7b5a707415b" xsi:nil="true"/>
    <TransmittalPurpose xmlns="b587f270-5343-468f-874f-e7b5a707415b" xsi:nil="true"/>
    <lad1fd3da6e341e2a8ac56c4f85583e3 xmlns="b587f270-5343-468f-874f-e7b5a707415b">
      <Terms xmlns="http://schemas.microsoft.com/office/infopath/2007/PartnerControls"/>
    </lad1fd3da6e341e2a8ac56c4f85583e3>
    <ped0d251ea0f491c884d8282acce22c2 xmlns="b587f270-5343-468f-874f-e7b5a707415b">
      <Terms xmlns="http://schemas.microsoft.com/office/infopath/2007/PartnerControls"/>
    </ped0d251ea0f491c884d8282acce22c2>
    <ProjectNumber xmlns="b587f270-5343-468f-874f-e7b5a707415b">1001547</ProjectNumber>
    <_Revision xmlns="http://schemas.microsoft.com/sharepoint/v3/fields" xsi:nil="true"/>
    <PageSize xmlns="b587f270-5343-468f-874f-e7b5a707415b">A0</PageSize>
    <TransmittalNumber xmlns="b587f270-5343-468f-874f-e7b5a707415b" xsi:nil="true"/>
    <SheetNumber xmlns="b587f270-5343-468f-874f-e7b5a707415b" xsi:nil="true"/>
    <TaxCatchAll xmlns="b587f270-5343-468f-874f-e7b5a707415b" xsi:nil="true"/>
    <SequentialNumber xmlns="b587f270-5343-468f-874f-e7b5a707415b" xsi:nil="true"/>
    <PolicyOwner xmlns="b587f270-5343-468f-874f-e7b5a707415b">
      <UserInfo>
        <DisplayName/>
        <AccountId xsi:nil="true"/>
        <AccountType/>
      </UserInfo>
    </PolicyOwner>
    <EngineeringWorkPackage xmlns="b587f270-5343-468f-874f-e7b5a707415b" xsi:nil="true"/>
    <TransmittalDate xmlns="b587f270-5343-468f-874f-e7b5a707415b" xsi:nil="true"/>
  </documentManagement>
</p:properties>
</file>

<file path=customXml/item5.xml><?xml version="1.0" encoding="utf-8"?>
<?mso-contentType ?>
<p:Policy xmlns:p="office.server.policy" id="" local="true">
  <p:Name>Project Document</p:Name>
  <p:Description>Policy to track changes on the document for reporting and auditing purposes</p:Description>
  <p:Statement>All changes on this document is recorded for auditing purposes</p:Statement>
  <p:PolicyItems>
    <p:PolicyItem featureId="Microsoft.Office.RecordsManagement.PolicyFeatures.PolicyAudit" staticId="0x010100D15AA5D796C2E24885854C77671F6804|-421390505" UniqueId="2417dfdc-5a3a-4a8f-a7fd-97258f20da09">
      <p:Name>Auditing</p:Name>
      <p:Description>Audits user actions on documents and list items to the Audit Log.</p:Description>
      <p:CustomData>
        <Audit>
          <Update/>
          <DeleteRestore/>
        </Audit>
      </p:CustomData>
    </p:PolicyItem>
  </p:PolicyItems>
</p:Policy>
</file>

<file path=customXml/item6.xml><?xml version="1.0" encoding="utf-8"?>
<?mso-contentType ?>
<PolicyDirtyBag xmlns="microsoft.office.server.policy.changes">
  <Microsoft.Office.RecordsManagement.PolicyFeatures.PolicyAudit op="Change"/>
</PolicyDirtyBag>
</file>

<file path=customXml/item7.xml><?xml version="1.0" encoding="utf-8"?>
<?mso-contentType ?>
<spe:Receivers xmlns:spe="http://schemas.microsoft.com/sharepoint/events">
  <Receiver>
    <Name>Policy Auditing</Name>
    <Synchronization>Synchronous</Synchronization>
    <Type>10001</Type>
    <SequenceNumber>1100</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10002</Type>
    <SequenceNumber>1101</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10004</Type>
    <SequenceNumber>1102</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10006</Type>
    <SequenceNumber>1103</SequenceNumber>
    <Url/>
    <Assembly>Microsoft.Office.Policy, Version=16.0.0.0, Culture=neutral, PublicKeyToken=71e9bce111e9429c</Assembly>
    <Class>Microsoft.Office.RecordsManagement.Internal.AuditHandler</Class>
    <Data/>
    <Filter/>
  </Receiver>
</spe:Receivers>
</file>

<file path=customXml/itemProps1.xml><?xml version="1.0" encoding="utf-8"?>
<ds:datastoreItem xmlns:ds="http://schemas.openxmlformats.org/officeDocument/2006/customXml" ds:itemID="{890A01C1-4D4E-4487-BEBF-65F06B4361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b587f270-5343-468f-874f-e7b5a707415b"/>
    <ds:schemaRef ds:uri="http://schemas.microsoft.com/sharepoint/v3/field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07EFB30-FF82-4A89-B76E-F03F2A21E0C0}">
  <ds:schemaRefs>
    <ds:schemaRef ds:uri="http://schemas.microsoft.com/sharepoint/v3/contenttype/forms"/>
  </ds:schemaRefs>
</ds:datastoreItem>
</file>

<file path=customXml/itemProps3.xml><?xml version="1.0" encoding="utf-8"?>
<ds:datastoreItem xmlns:ds="http://schemas.openxmlformats.org/officeDocument/2006/customXml" ds:itemID="{57F5801B-64EF-4B7F-AE75-BCAAFD04BA21}">
  <ds:schemaRefs>
    <ds:schemaRef ds:uri="Microsoft.SharePoint.Taxonomy.ContentTypeSync"/>
  </ds:schemaRefs>
</ds:datastoreItem>
</file>

<file path=customXml/itemProps4.xml><?xml version="1.0" encoding="utf-8"?>
<ds:datastoreItem xmlns:ds="http://schemas.openxmlformats.org/officeDocument/2006/customXml" ds:itemID="{EDA2C9E5-DD23-48B3-B9FC-F7FC627C000F}">
  <ds:schemaRefs>
    <ds:schemaRef ds:uri="http://schemas.microsoft.com/office/2006/documentManagement/types"/>
    <ds:schemaRef ds:uri="http://schemas.microsoft.com/office/infopath/2007/PartnerControls"/>
    <ds:schemaRef ds:uri="http://schemas.microsoft.com/sharepoint/v3"/>
    <ds:schemaRef ds:uri="http://purl.org/dc/terms/"/>
    <ds:schemaRef ds:uri="http://purl.org/dc/elements/1.1/"/>
    <ds:schemaRef ds:uri="http://www.w3.org/XML/1998/namespace"/>
    <ds:schemaRef ds:uri="http://purl.org/dc/dcmitype/"/>
    <ds:schemaRef ds:uri="http://schemas.microsoft.com/office/2006/metadata/properties"/>
    <ds:schemaRef ds:uri="http://schemas.openxmlformats.org/package/2006/metadata/core-properties"/>
    <ds:schemaRef ds:uri="http://schemas.microsoft.com/sharepoint/v3/fields"/>
    <ds:schemaRef ds:uri="b587f270-5343-468f-874f-e7b5a707415b"/>
  </ds:schemaRefs>
</ds:datastoreItem>
</file>

<file path=customXml/itemProps5.xml><?xml version="1.0" encoding="utf-8"?>
<ds:datastoreItem xmlns:ds="http://schemas.openxmlformats.org/officeDocument/2006/customXml" ds:itemID="{F6F37899-746C-4FCF-9933-BCF7D39C817D}">
  <ds:schemaRefs>
    <ds:schemaRef ds:uri="office.server.policy"/>
  </ds:schemaRefs>
</ds:datastoreItem>
</file>

<file path=customXml/itemProps6.xml><?xml version="1.0" encoding="utf-8"?>
<ds:datastoreItem xmlns:ds="http://schemas.openxmlformats.org/officeDocument/2006/customXml" ds:itemID="{5718B6EC-63E8-439A-8795-0D3588516A36}">
  <ds:schemaRefs>
    <ds:schemaRef ds:uri="microsoft.office.server.policy.changes"/>
  </ds:schemaRefs>
</ds:datastoreItem>
</file>

<file path=customXml/itemProps7.xml><?xml version="1.0" encoding="utf-8"?>
<ds:datastoreItem xmlns:ds="http://schemas.openxmlformats.org/officeDocument/2006/customXml" ds:itemID="{F3879550-FD17-4F76-B719-3ABE230ED1A1}">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7</vt:i4>
      </vt:variant>
    </vt:vector>
  </HeadingPairs>
  <TitlesOfParts>
    <vt:vector size="10" baseType="lpstr">
      <vt:lpstr>PRICING SCHEDULE NEW EQUIPMENT</vt:lpstr>
      <vt:lpstr> PRICING SCHEDULE MAINTENANCE</vt:lpstr>
      <vt:lpstr>TOTALS BID PRICING</vt:lpstr>
      <vt:lpstr>'TOTALS BID PRICING'!_Hlk149752705</vt:lpstr>
      <vt:lpstr>' PRICING SCHEDULE MAINTENANCE'!Print_Area</vt:lpstr>
      <vt:lpstr>'PRICING SCHEDULE NEW EQUIPMENT'!Print_Area</vt:lpstr>
      <vt:lpstr>'TOTALS BID PRICING'!Print_Area</vt:lpstr>
      <vt:lpstr>' PRICING SCHEDULE MAINTENANCE'!Print_Titles</vt:lpstr>
      <vt:lpstr>'PRICING SCHEDULE NEW EQUIPMENT'!Print_Titles</vt:lpstr>
      <vt:lpstr>'TOTALS BID PRICING'!Print_Titles</vt:lpstr>
    </vt:vector>
  </TitlesOfParts>
  <Manager/>
  <Company>Toshiba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Willie Needham</dc:creator>
  <cp:keywords/>
  <dc:description/>
  <cp:lastModifiedBy>Nokwanda Wasa</cp:lastModifiedBy>
  <cp:revision/>
  <cp:lastPrinted>2022-08-17T12:47:55Z</cp:lastPrinted>
  <dcterms:created xsi:type="dcterms:W3CDTF">2017-06-15T23:28:53Z</dcterms:created>
  <dcterms:modified xsi:type="dcterms:W3CDTF">2025-05-26T08:33:57Z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0x010100D15AA5D796C2E24885854C77671F680400E9F305B105747F4380309369DB696ED5</vt:lpwstr>
  </property>
  <property fmtid="{D5CDD505-2E9C-101B-9397-08002B2CF9AE}" pid="3" name="ZutariDocumentType">
    <vt:lpwstr/>
  </property>
  <property fmtid="{D5CDD505-2E9C-101B-9397-08002B2CF9AE}" pid="4" name="ZutariDiscipline">
    <vt:lpwstr/>
  </property>
</Properties>
</file>