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one\Desktop\Temp\School LAN 3\Final\"/>
    </mc:Choice>
  </mc:AlternateContent>
  <xr:revisionPtr revIDLastSave="0" documentId="13_ncr:1_{425F67E3-CEF5-48F0-B7D9-76578D686B2B}" xr6:coauthVersionLast="36" xr6:coauthVersionMax="36" xr10:uidLastSave="{00000000-0000-0000-0000-000000000000}"/>
  <bookViews>
    <workbookView xWindow="0" yWindow="0" windowWidth="23040" windowHeight="9828" tabRatio="798" firstSheet="2" activeTab="9" xr2:uid="{849E4D19-F79E-40E7-9136-3FD97D8AF3BC}"/>
  </bookViews>
  <sheets>
    <sheet name="Pricing summary" sheetId="1" r:id="rId1"/>
    <sheet name="Assessment and Planning" sheetId="2" r:id="rId2"/>
    <sheet name="Civil and Building Works" sheetId="3" r:id="rId3"/>
    <sheet name="Network Equipment" sheetId="4" r:id="rId4"/>
    <sheet name="Cabling" sheetId="5" r:id="rId5"/>
    <sheet name="Installation, Provisioning" sheetId="6" r:id="rId6"/>
    <sheet name="Training" sheetId="7" r:id="rId7"/>
    <sheet name="LAN Support and Maintenance" sheetId="8" r:id="rId8"/>
    <sheet name="LAN Management Services" sheetId="9" r:id="rId9"/>
    <sheet name="Professional Services" sheetId="11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9" l="1"/>
  <c r="F31" i="9"/>
  <c r="F30" i="9"/>
  <c r="F29" i="9"/>
  <c r="F26" i="9"/>
  <c r="F25" i="9"/>
  <c r="F24" i="9"/>
  <c r="F23" i="9"/>
  <c r="F21" i="9"/>
  <c r="F20" i="9"/>
  <c r="F19" i="9"/>
  <c r="F18" i="9"/>
  <c r="F13" i="9"/>
  <c r="F12" i="9"/>
  <c r="F11" i="9"/>
  <c r="F7" i="9"/>
  <c r="F6" i="9"/>
  <c r="F5" i="9"/>
  <c r="F4" i="9"/>
  <c r="F36" i="4"/>
  <c r="F35" i="4"/>
  <c r="G30" i="8"/>
  <c r="F30" i="8"/>
  <c r="E30" i="8"/>
  <c r="D30" i="8"/>
  <c r="C30" i="8"/>
  <c r="D34" i="8"/>
  <c r="E34" i="8"/>
  <c r="F34" i="8"/>
  <c r="G34" i="8"/>
  <c r="C34" i="8"/>
  <c r="D26" i="8"/>
  <c r="E26" i="8"/>
  <c r="F26" i="8"/>
  <c r="G26" i="8"/>
  <c r="C26" i="8"/>
  <c r="D15" i="8"/>
  <c r="E15" i="8"/>
  <c r="F15" i="8"/>
  <c r="G15" i="8"/>
  <c r="C15" i="8"/>
  <c r="D11" i="8"/>
  <c r="E11" i="8"/>
  <c r="F11" i="8"/>
  <c r="G11" i="8"/>
  <c r="C11" i="8"/>
  <c r="D7" i="8"/>
  <c r="E7" i="8"/>
  <c r="F7" i="8"/>
  <c r="G7" i="8"/>
  <c r="C7" i="8"/>
  <c r="F33" i="9" l="1"/>
  <c r="F14" i="9"/>
  <c r="E6" i="7"/>
  <c r="E4" i="7"/>
  <c r="E5" i="7"/>
  <c r="E3" i="7"/>
  <c r="F35" i="9" l="1"/>
  <c r="C10" i="1" s="1"/>
  <c r="E7" i="7"/>
  <c r="C8" i="1" s="1"/>
  <c r="C10" i="6"/>
  <c r="C12" i="6" s="1"/>
  <c r="F5" i="11"/>
  <c r="F6" i="11"/>
  <c r="F7" i="11"/>
  <c r="F8" i="11"/>
  <c r="F9" i="11"/>
  <c r="F10" i="11"/>
  <c r="F4" i="11"/>
  <c r="F4" i="3"/>
  <c r="D10" i="6"/>
  <c r="D12" i="6" s="1"/>
  <c r="E10" i="6"/>
  <c r="E12" i="6" s="1"/>
  <c r="F10" i="6"/>
  <c r="F12" i="6" s="1"/>
  <c r="G10" i="6"/>
  <c r="G12" i="6" s="1"/>
  <c r="F29" i="5"/>
  <c r="F30" i="5"/>
  <c r="F28" i="5"/>
  <c r="F27" i="5"/>
  <c r="F24" i="5"/>
  <c r="F23" i="5"/>
  <c r="F21" i="5"/>
  <c r="F18" i="5"/>
  <c r="F19" i="5"/>
  <c r="F20" i="5"/>
  <c r="F17" i="5"/>
  <c r="F14" i="5"/>
  <c r="F12" i="5"/>
  <c r="F10" i="5"/>
  <c r="F9" i="5"/>
  <c r="F6" i="5"/>
  <c r="F7" i="5"/>
  <c r="F5" i="5"/>
  <c r="F38" i="4"/>
  <c r="F33" i="4"/>
  <c r="F29" i="4"/>
  <c r="F30" i="4"/>
  <c r="F31" i="4"/>
  <c r="F28" i="4"/>
  <c r="F25" i="4"/>
  <c r="F26" i="4"/>
  <c r="F24" i="4"/>
  <c r="F17" i="4"/>
  <c r="F18" i="4"/>
  <c r="F19" i="4"/>
  <c r="F20" i="4"/>
  <c r="F21" i="4"/>
  <c r="F22" i="4"/>
  <c r="F16" i="4"/>
  <c r="F14" i="4"/>
  <c r="F12" i="4"/>
  <c r="F8" i="4"/>
  <c r="F9" i="4"/>
  <c r="F10" i="4"/>
  <c r="F7" i="4"/>
  <c r="F5" i="4"/>
  <c r="F13" i="3"/>
  <c r="F11" i="3"/>
  <c r="F7" i="3"/>
  <c r="F8" i="3"/>
  <c r="F9" i="3"/>
  <c r="F5" i="3"/>
  <c r="D5" i="2"/>
  <c r="D7" i="2" s="1"/>
  <c r="E5" i="2"/>
  <c r="E7" i="2" s="1"/>
  <c r="F5" i="2"/>
  <c r="F7" i="2" s="1"/>
  <c r="G5" i="2"/>
  <c r="G7" i="2" s="1"/>
  <c r="C5" i="2"/>
  <c r="C7" i="2" s="1"/>
  <c r="F40" i="4" l="1"/>
  <c r="C10" i="2"/>
  <c r="C3" i="1" s="1"/>
  <c r="G35" i="8"/>
  <c r="G36" i="8" s="1"/>
  <c r="F15" i="3"/>
  <c r="C4" i="1" s="1"/>
  <c r="F31" i="5"/>
  <c r="C6" i="1" s="1"/>
  <c r="G14" i="6"/>
  <c r="C7" i="1" s="1"/>
  <c r="F12" i="11"/>
  <c r="C11" i="1" s="1"/>
  <c r="G16" i="8"/>
  <c r="G17" i="8" s="1"/>
  <c r="C38" i="8" l="1"/>
  <c r="C9" i="1" s="1"/>
  <c r="C12" i="1" s="1"/>
  <c r="C5" i="1"/>
</calcChain>
</file>

<file path=xl/sharedStrings.xml><?xml version="1.0" encoding="utf-8"?>
<sst xmlns="http://schemas.openxmlformats.org/spreadsheetml/2006/main" count="513" uniqueCount="336">
  <si>
    <t>Items</t>
  </si>
  <si>
    <t>Description</t>
  </si>
  <si>
    <t>A</t>
  </si>
  <si>
    <t>Assessment and Planning</t>
  </si>
  <si>
    <t>B</t>
  </si>
  <si>
    <t>Civil and Building Works</t>
  </si>
  <si>
    <t>C</t>
  </si>
  <si>
    <t>Network Equipment</t>
  </si>
  <si>
    <t>D</t>
  </si>
  <si>
    <t>Cabling</t>
  </si>
  <si>
    <t>E</t>
  </si>
  <si>
    <t>Installation, Provisioning and Integration</t>
  </si>
  <si>
    <t>F</t>
  </si>
  <si>
    <t>Training</t>
  </si>
  <si>
    <t>G</t>
  </si>
  <si>
    <t>LAN Support and Maintenance (Current install base + New Install base)</t>
  </si>
  <si>
    <t>H</t>
  </si>
  <si>
    <t>LAN Management Services</t>
  </si>
  <si>
    <t>I</t>
  </si>
  <si>
    <t>Professional Services</t>
  </si>
  <si>
    <r>
      <t>GRAND TOTAL</t>
    </r>
    <r>
      <rPr>
        <sz val="12"/>
        <color theme="1"/>
        <rFont val="Calibri"/>
        <family val="2"/>
        <scheme val="minor"/>
      </rPr>
      <t xml:space="preserve"> (INCL 15% VAT)</t>
    </r>
  </si>
  <si>
    <t>Total Price</t>
  </si>
  <si>
    <t>(R)</t>
  </si>
  <si>
    <t>Unit</t>
  </si>
  <si>
    <t>Unit Price per school in each size category (R)</t>
  </si>
  <si>
    <t>A1</t>
  </si>
  <si>
    <t>LSEN</t>
  </si>
  <si>
    <t>Small</t>
  </si>
  <si>
    <t>Medium</t>
  </si>
  <si>
    <t>Large</t>
  </si>
  <si>
    <t>Extra Large</t>
  </si>
  <si>
    <t>A1.1</t>
  </si>
  <si>
    <t>Develop Site Assessment survey methodology, Conduct Site Assessment and Evaluation, Business Analysis. Sign off on Assessments by WCG</t>
  </si>
  <si>
    <t>A1.2</t>
  </si>
  <si>
    <t>Preparation of Site Plan (LAN Design) and Project Plan per School including detailed design and bill of quantities. Sign off by Client (WCG or School Governing Body)</t>
  </si>
  <si>
    <t>Total Unit Cost per school</t>
  </si>
  <si>
    <t>Number of Schools</t>
  </si>
  <si>
    <t xml:space="preserve">Subtotal= Unit Cost*no of schools </t>
  </si>
  <si>
    <t xml:space="preserve">  </t>
  </si>
  <si>
    <t>Qty</t>
  </si>
  <si>
    <t>Unit Price</t>
  </si>
  <si>
    <t>B1</t>
  </si>
  <si>
    <t>Civil Works and Accessories</t>
  </si>
  <si>
    <t>B1.1</t>
  </si>
  <si>
    <t>Supply and Installation of UPVC or HDPE direct burial ducts having 20-30mm OD with warning tapes, including hand excavation, backfilling, resurfacing, re-instatement, disposal of spoil off site, rodding test, duct plugs, guide rope, and other necessary works as per specification and drawings:0,6m- 1m depth</t>
  </si>
  <si>
    <t xml:space="preserve"> Metre</t>
  </si>
  <si>
    <t>B1.2</t>
  </si>
  <si>
    <t>Construct and install manhole from clay bricks or pre-cast concrete with dimensions 600x600x600mm. Manhole to have a heavy-duty lockable lid and entry points for UPVC or HDPE ducts</t>
  </si>
  <si>
    <t>No</t>
  </si>
  <si>
    <t>B2</t>
  </si>
  <si>
    <t>Core drilling into Customer building (plinth brickwork with concrete filled cavity, or 2 skin cavity wall or 2 skin solid wall):</t>
  </si>
  <si>
    <t>B2.1</t>
  </si>
  <si>
    <t>1 x 20mm dia</t>
  </si>
  <si>
    <t xml:space="preserve"> Nos</t>
  </si>
  <si>
    <t>B2.2</t>
  </si>
  <si>
    <t>2 x 20 mm dia</t>
  </si>
  <si>
    <t>B2.3</t>
  </si>
  <si>
    <t xml:space="preserve"> 1 x 50 mm dia</t>
  </si>
  <si>
    <t>B3</t>
  </si>
  <si>
    <t>Site Restoration</t>
  </si>
  <si>
    <t>B3.1</t>
  </si>
  <si>
    <t>On completion of the work, remove and convey away from site, all plant and surplus materials, together with all rubbish and debris.  The site is to be restored in a neat and workmanlike manner to the satisfaction of the WCG.</t>
  </si>
  <si>
    <t>Sum per school</t>
  </si>
  <si>
    <t>B4</t>
  </si>
  <si>
    <t>Other</t>
  </si>
  <si>
    <t>B4.1</t>
  </si>
  <si>
    <t>List any civils and infrastructure items required and not listed above that may be necessary for a complete solution. Add rows if required</t>
  </si>
  <si>
    <t>Schedule B Total</t>
  </si>
  <si>
    <t>Note: The 5-year product warranty cost and 12-month installation guarantee must be included in the capital cost of the equipment</t>
  </si>
  <si>
    <t>All Capital cost of equipment is to include all License Fees for five years</t>
  </si>
  <si>
    <t>Schedule C: Network Equipment</t>
  </si>
  <si>
    <t>C1</t>
  </si>
  <si>
    <t>Core switch</t>
  </si>
  <si>
    <t>C1.1</t>
  </si>
  <si>
    <t>Supply and install Core Switch, including latest software version, connectors, SFPs, redundant power supply</t>
  </si>
  <si>
    <t>Nos</t>
  </si>
  <si>
    <t>C2</t>
  </si>
  <si>
    <t>Access switch</t>
  </si>
  <si>
    <t>C2.1</t>
  </si>
  <si>
    <t>Supply and install 24 port Access Switch, including latest software version, connectors, SFPs.</t>
  </si>
  <si>
    <t>C2.2</t>
  </si>
  <si>
    <t>Supply and install 48 port Access Switch, including latest software version, connectors, SFPs.</t>
  </si>
  <si>
    <t>Supply and install 8 port Access Switch, including latest software version, connectors, SFPs.</t>
  </si>
  <si>
    <t>Supply and install 16 port Access Switch, including latest software version, connectors, SFPs.</t>
  </si>
  <si>
    <t>C3</t>
  </si>
  <si>
    <t>Wireless Controller</t>
  </si>
  <si>
    <t>Cloud based Centralized</t>
  </si>
  <si>
    <t>C3.1</t>
  </si>
  <si>
    <t>Supply software licencing</t>
  </si>
  <si>
    <t>C4</t>
  </si>
  <si>
    <t>Wireless Access Points</t>
  </si>
  <si>
    <t>C4.1</t>
  </si>
  <si>
    <t>Supply and install a Wireless Access Point (802.11a/b/g/n/ac/ax) with concurrent dual band support (5GHz and 2.4GHz). Installation should include Wall/Ceiling Mounting Kit, software, connectors and accessories.</t>
  </si>
  <si>
    <t>C5</t>
  </si>
  <si>
    <t>Cabinets/racks including patch panels. Supply and install as below</t>
  </si>
  <si>
    <t>C5.1</t>
  </si>
  <si>
    <t>C5.2</t>
  </si>
  <si>
    <t>C5.3</t>
  </si>
  <si>
    <t>C5.4</t>
  </si>
  <si>
    <t>C5.5</t>
  </si>
  <si>
    <t>C5.6</t>
  </si>
  <si>
    <t>C5.7</t>
  </si>
  <si>
    <t>C6</t>
  </si>
  <si>
    <t>C6.1</t>
  </si>
  <si>
    <t>C6.2</t>
  </si>
  <si>
    <t>C6.3</t>
  </si>
  <si>
    <t>C7</t>
  </si>
  <si>
    <t>C7.1</t>
  </si>
  <si>
    <t>C7.2</t>
  </si>
  <si>
    <t>C7.3</t>
  </si>
  <si>
    <t>C7.4</t>
  </si>
  <si>
    <t>C8</t>
  </si>
  <si>
    <t>Electrical Surge Protection systems</t>
  </si>
  <si>
    <t>C8.1</t>
  </si>
  <si>
    <t>Supply and install Lightning Protection &amp; Surge Arrestors.</t>
  </si>
  <si>
    <t>C9</t>
  </si>
  <si>
    <t>C9.1</t>
  </si>
  <si>
    <t>Schedule C Total</t>
  </si>
  <si>
    <t>Notes</t>
  </si>
  <si>
    <t>All equipment as required by this tender must be supplied with dedicated, South African, 15A three-pin (red plug i.e. clean power) standard length (2-3 Meters) power cords.</t>
  </si>
  <si>
    <t>Two-pin integrated transformers are not acceptable.</t>
  </si>
  <si>
    <t>The 5-year product warranty cost and 12-month installation guarantee must be included in the capital cost of the equipment.</t>
  </si>
  <si>
    <t>All Capital cost of equipment is to include any License Fees for five years</t>
  </si>
  <si>
    <t>The potential for an annual cyclical refresh program needs to be noted with regard to end of warranty/end of life technology for example servers, switches, UPS’s and AP’s of approximately 100 sites.</t>
  </si>
  <si>
    <r>
      <t xml:space="preserve">Cabinet type 1
</t>
    </r>
    <r>
      <rPr>
        <sz val="12"/>
        <color theme="1"/>
        <rFont val="Calibri"/>
        <family val="2"/>
        <scheme val="minor"/>
      </rPr>
      <t>6u 19", 4 rack units high
Double Section wall mount 19” 600mm Wide x 600mm deep</t>
    </r>
  </si>
  <si>
    <r>
      <t xml:space="preserve">Cabinet type 2 
</t>
    </r>
    <r>
      <rPr>
        <sz val="12"/>
        <color theme="1"/>
        <rFont val="Calibri"/>
        <family val="2"/>
        <scheme val="minor"/>
      </rPr>
      <t>9u 19", 9 rack units high
Double Section wall mount 19” 600mm Wide x 600mm deep</t>
    </r>
  </si>
  <si>
    <t>D1</t>
  </si>
  <si>
    <t>Fibre Cabling</t>
  </si>
  <si>
    <t>D1.1</t>
  </si>
  <si>
    <r>
      <t xml:space="preserve">Supply and install 12-core </t>
    </r>
    <r>
      <rPr>
        <b/>
        <sz val="12"/>
        <color theme="1"/>
        <rFont val="Calibri"/>
        <family val="2"/>
        <scheme val="minor"/>
      </rPr>
      <t>indoor</t>
    </r>
    <r>
      <rPr>
        <sz val="12"/>
        <color theme="1"/>
        <rFont val="Calibri"/>
        <family val="2"/>
        <scheme val="minor"/>
      </rPr>
      <t xml:space="preserve"> SMF fibre optic cable, including trunking and all materials/accessories necessary to complete installation as per specification.  Fibres must be terminated with Single Mode Fibre Pigtail, SC-Style</t>
    </r>
  </si>
  <si>
    <t>Metre</t>
  </si>
  <si>
    <t>D1.2</t>
  </si>
  <si>
    <r>
      <t xml:space="preserve">Supply and install 12-Fiber </t>
    </r>
    <r>
      <rPr>
        <b/>
        <sz val="12"/>
        <color theme="1"/>
        <rFont val="Calibri"/>
        <family val="2"/>
        <scheme val="minor"/>
      </rPr>
      <t>outdoor</t>
    </r>
    <r>
      <rPr>
        <sz val="12"/>
        <color theme="1"/>
        <rFont val="Calibri"/>
        <family val="2"/>
        <scheme val="minor"/>
      </rPr>
      <t xml:space="preserve"> Single Mode 9/125um blown or drawn fibre optic cable in installed duct</t>
    </r>
  </si>
  <si>
    <t>D1.3</t>
  </si>
  <si>
    <t>Supply and install 12-port SC Rack Mount Fibre Patch Enclosure c/w splice tray and accessories for TCR equipment Rack.</t>
  </si>
  <si>
    <t>D2</t>
  </si>
  <si>
    <t>Copper CAT6 cabling</t>
  </si>
  <si>
    <t>D2.1</t>
  </si>
  <si>
    <t>Supply, install and terminate Category 6 UTP copper cable from the associated distribution point to the designated work area, including conduit or trunking for complete installation as per specification.</t>
  </si>
  <si>
    <t>D2.2</t>
  </si>
  <si>
    <t>To supply and install Category 6 UTP Patch Panel 24-port complete with rear cable support bar and designated labels for ease of identification at designated distribution point</t>
  </si>
  <si>
    <t>D3</t>
  </si>
  <si>
    <t>Network points</t>
  </si>
  <si>
    <t>D3.1</t>
  </si>
  <si>
    <t>Supply, install and terminate data points using Category 6 UTP copper cable</t>
  </si>
  <si>
    <t>D4</t>
  </si>
  <si>
    <t>Patch cables</t>
  </si>
  <si>
    <t>D4.1</t>
  </si>
  <si>
    <t>Patch cables- 1 metre length</t>
  </si>
  <si>
    <t>D5</t>
  </si>
  <si>
    <t>Fly leads</t>
  </si>
  <si>
    <t>Supply UTP Cat 6 (EIA/TIA) factory terminated patch cords c/w RJ45 connectors and boots from faceplate to Workstation, Wireless Access Point (AP), CCTV Cameras or Card Access Controllers</t>
  </si>
  <si>
    <t>D5.1</t>
  </si>
  <si>
    <t>Fly Lead - 1 metre length</t>
  </si>
  <si>
    <t>D5.2</t>
  </si>
  <si>
    <t>Fly Lead - 2 metre length</t>
  </si>
  <si>
    <t>D5.3</t>
  </si>
  <si>
    <t>Fly Lead - 3 metre length</t>
  </si>
  <si>
    <t>D5.4</t>
  </si>
  <si>
    <t>Fly Lead - 5 metre length</t>
  </si>
  <si>
    <t>D5.5</t>
  </si>
  <si>
    <t>Fly Lead - 8 metre length</t>
  </si>
  <si>
    <t>D6</t>
  </si>
  <si>
    <t>Electrical Cable and power points</t>
  </si>
  <si>
    <t>D6.1</t>
  </si>
  <si>
    <t>Supply, install and terminate electrical points 15A</t>
  </si>
  <si>
    <t>D6.2</t>
  </si>
  <si>
    <t>Supply, install and terminate electrical copper cable from the associated distribution point to the designated work area, including conduit or trunking for complete installation as per specification.</t>
  </si>
  <si>
    <t>D7</t>
  </si>
  <si>
    <t>Fibre to media converters</t>
  </si>
  <si>
    <t>Supply and install Fibre to media converters, Including all required GBICS</t>
  </si>
  <si>
    <t>D7.1</t>
  </si>
  <si>
    <t>GBICS</t>
  </si>
  <si>
    <t>D7.2</t>
  </si>
  <si>
    <t>2 port converter</t>
  </si>
  <si>
    <t>D7.3</t>
  </si>
  <si>
    <t>3 port converter</t>
  </si>
  <si>
    <t>D7.4</t>
  </si>
  <si>
    <t>4 port converter</t>
  </si>
  <si>
    <t>Schedule D Total</t>
  </si>
  <si>
    <t>Note: the capital cost of all equipment provided must include License Fees for five years</t>
  </si>
  <si>
    <t>E1</t>
  </si>
  <si>
    <t>Installation Provisioning and Integration Services</t>
  </si>
  <si>
    <t>E1.1</t>
  </si>
  <si>
    <t>Site establishment on a School</t>
  </si>
  <si>
    <t>E1.2</t>
  </si>
  <si>
    <t>To provide Project Management and Site Supervision for the duration of the installation</t>
  </si>
  <si>
    <t>E1.3</t>
  </si>
  <si>
    <t>All costs incurred for complying with all Health and Safety Regulations, pertaining to all workpeople employed on the Site by the Service Provider</t>
  </si>
  <si>
    <t>E1.4</t>
  </si>
  <si>
    <t>Prepare and submit to the WCG a complete set of As-Built documents which comprise Architectural, Structural, Mechanical, Electrical and ICT works pertaining to the work done, by contractors or sub-contractors, and a schedule of all installed equipment including model numbers and serial numbers, and all test results</t>
  </si>
  <si>
    <t>E1.5</t>
  </si>
  <si>
    <t>Configuration, Provisioning and Integration, of LAN per school, including overall system testing – irrespective of whether the school has local or remote authentication and related management systems</t>
  </si>
  <si>
    <t>E2</t>
  </si>
  <si>
    <t>General</t>
  </si>
  <si>
    <t>E2.1</t>
  </si>
  <si>
    <t>Any other services required to complete the installation, in compliance with the specifications</t>
  </si>
  <si>
    <t>Subtotal per school</t>
  </si>
  <si>
    <t>Subtotal - all schools</t>
  </si>
  <si>
    <t>Training WCG staff to familiarise them with the technical and operating aspects of school LANS, Maximum of 50 max per session. All training will be in Cape Town: Venue, catering and copies of training materials will be provided by the WCG.</t>
  </si>
  <si>
    <t>F1.1</t>
  </si>
  <si>
    <t>Design, Layout, Architecture, Operations, Cabling System  (1-day course)</t>
  </si>
  <si>
    <t>F1.2</t>
  </si>
  <si>
    <t>LAN Equipment, LAN management System and administration (1-day course)</t>
  </si>
  <si>
    <t>F1.3</t>
  </si>
  <si>
    <t>Centralised LAN Management System and web-based tools (1 day course)</t>
  </si>
  <si>
    <t>F1.4</t>
  </si>
  <si>
    <t>Handover training</t>
  </si>
  <si>
    <t>Schedule F Total</t>
  </si>
  <si>
    <t>Unit Price per school per month in each size category (R) for Year 1</t>
  </si>
  <si>
    <t xml:space="preserve"> </t>
  </si>
  <si>
    <t>G1</t>
  </si>
  <si>
    <t>Bronze LAN Availability service level</t>
  </si>
  <si>
    <t>G1.1</t>
  </si>
  <si>
    <t>Cost of Support and Maintenance per School with Bronze Availability SLA per month</t>
  </si>
  <si>
    <t>Number of schools</t>
  </si>
  <si>
    <t>G1.2</t>
  </si>
  <si>
    <t>G2</t>
  </si>
  <si>
    <t>Silver LAN Availability service level</t>
  </si>
  <si>
    <t>G2.1</t>
  </si>
  <si>
    <t>Cost of Support and Maintenance per School with Silver Availability SLA per month</t>
  </si>
  <si>
    <t>G2.2</t>
  </si>
  <si>
    <t>G3</t>
  </si>
  <si>
    <t>Gold LAN Availability service level</t>
  </si>
  <si>
    <t>G3.1</t>
  </si>
  <si>
    <t>Cost of Support and Maintenance per School with Gold Availability SLA per month</t>
  </si>
  <si>
    <t>G3.2</t>
  </si>
  <si>
    <t>Schedule G(Current) Total for 5 Years (Year 1 x 5)</t>
  </si>
  <si>
    <r>
      <t xml:space="preserve">Cabinet type 3
</t>
    </r>
    <r>
      <rPr>
        <sz val="12"/>
        <color theme="1"/>
        <rFont val="Calibri"/>
        <family val="2"/>
        <scheme val="minor"/>
      </rPr>
      <t>12u 19", 12 rack units high
Double Section wall mount 19” 600mm Wide x 600mm deep</t>
    </r>
  </si>
  <si>
    <r>
      <t xml:space="preserve">Cabinet type 4
</t>
    </r>
    <r>
      <rPr>
        <sz val="12"/>
        <color theme="1"/>
        <rFont val="Calibri"/>
        <family val="2"/>
        <scheme val="minor"/>
      </rPr>
      <t>22u 19", 22 rack units high
600 mm Wide x 800 mm deep</t>
    </r>
  </si>
  <si>
    <r>
      <t xml:space="preserve">Cabinet type 5
</t>
    </r>
    <r>
      <rPr>
        <sz val="12"/>
        <color theme="1"/>
        <rFont val="Calibri"/>
        <family val="2"/>
        <scheme val="minor"/>
      </rPr>
      <t>42u 19", 42 rack units high
800mm Wide x 1000mm Deep. 42U usable with 19” mounting rails</t>
    </r>
  </si>
  <si>
    <r>
      <t xml:space="preserve">Cabinet type 6
</t>
    </r>
    <r>
      <rPr>
        <sz val="12"/>
        <color theme="1"/>
        <rFont val="Calibri"/>
        <family val="2"/>
        <scheme val="minor"/>
      </rPr>
      <t>27u 19", 27 rack units high
600mm Wide x 1000mm Deep</t>
    </r>
  </si>
  <si>
    <r>
      <t xml:space="preserve">Cabinet type 7
</t>
    </r>
    <r>
      <rPr>
        <sz val="12"/>
        <color theme="1"/>
        <rFont val="Calibri"/>
        <family val="2"/>
        <scheme val="minor"/>
      </rPr>
      <t>37u 19", 37 rack units high
600mm Wide x 1000mm Deep</t>
    </r>
  </si>
  <si>
    <r>
      <t>UPS</t>
    </r>
    <r>
      <rPr>
        <sz val="12"/>
        <color theme="1"/>
        <rFont val="Calibri"/>
        <family val="2"/>
        <scheme val="minor"/>
      </rPr>
      <t>:</t>
    </r>
    <r>
      <rPr>
        <b/>
        <sz val="12"/>
        <color theme="1"/>
        <rFont val="Calibri"/>
        <family val="2"/>
        <scheme val="minor"/>
      </rPr>
      <t xml:space="preserve">
</t>
    </r>
    <r>
      <rPr>
        <sz val="12"/>
        <color theme="1"/>
        <rFont val="Calibri"/>
        <family val="2"/>
        <scheme val="minor"/>
      </rPr>
      <t>The UPS will mainly provide power to the core switch and site server. Supply and install as below</t>
    </r>
  </si>
  <si>
    <r>
      <t xml:space="preserve">UPS Type 2
</t>
    </r>
    <r>
      <rPr>
        <sz val="12"/>
        <color theme="1"/>
        <rFont val="Calibri"/>
        <family val="2"/>
        <scheme val="minor"/>
      </rPr>
      <t>Midrange UPS single-phase online double-conversion uninterruptible power supply (UPS)
Performance:
• Effective load-bearing capacity: 2100W
• UPS load-bearing rating (3000 Watts)
• UPS load-bearing rating (3kVA)
Outputs:
• At least 8 IEC 320 type C13 (10A) output ports
• At least 1 IEC 320 type C19 (16A) output ports
• Software-controlled outputs</t>
    </r>
  </si>
  <si>
    <r>
      <t xml:space="preserve">UPS Type 3
</t>
    </r>
    <r>
      <rPr>
        <sz val="12"/>
        <color theme="1"/>
        <rFont val="Calibri"/>
        <family val="2"/>
        <scheme val="minor"/>
      </rPr>
      <t>High-end UPS single-phase online double-conversion uninterruptible power supply (UPS)
Performance:
• Effective load-bearing capacity: 3500W
• UPS load-bearing rating (5000 Watts)
• UPS load-bearing rating (5kVA)
Outputs:
• At least 8 IEC 320 type C13 (10A) output ports
• At least 1 IEC 320 type C19 (16A) output ports
• Software-controlled outputs</t>
    </r>
  </si>
  <si>
    <r>
      <t xml:space="preserve">Servers
</t>
    </r>
    <r>
      <rPr>
        <sz val="12"/>
        <color theme="1"/>
        <rFont val="Calibri"/>
        <family val="2"/>
        <scheme val="minor"/>
      </rPr>
      <t>Supply and install as below:</t>
    </r>
  </si>
  <si>
    <r>
      <t>Small School/Site</t>
    </r>
    <r>
      <rPr>
        <sz val="12"/>
        <color theme="1"/>
        <rFont val="Times New Roman"/>
        <family val="1"/>
      </rPr>
      <t>:</t>
    </r>
    <r>
      <rPr>
        <b/>
        <sz val="12"/>
        <color theme="1"/>
        <rFont val="Times New Roman"/>
        <family val="1"/>
      </rPr>
      <t xml:space="preserve">
</t>
    </r>
    <r>
      <rPr>
        <sz val="12"/>
        <color theme="1"/>
        <rFont val="Times New Roman"/>
        <family val="1"/>
      </rPr>
      <t>+-500 user’s capacity 
1x CPU Socket, 
1x 8-core (minimum) CPU 
64GB Ram 
4TB HDD/SSD (Total storage minimum SSD Preferred 3x 2TB Drives for 4TB total storage in RAID 5 or equivalent)
2x 1GB E-NIC (Teaming Capable)</t>
    </r>
  </si>
  <si>
    <r>
      <t>Medium School/Site</t>
    </r>
    <r>
      <rPr>
        <sz val="12"/>
        <color theme="1"/>
        <rFont val="Times New Roman"/>
        <family val="1"/>
      </rPr>
      <t>:</t>
    </r>
    <r>
      <rPr>
        <b/>
        <sz val="12"/>
        <color theme="1"/>
        <rFont val="Times New Roman"/>
        <family val="1"/>
      </rPr>
      <t xml:space="preserve">
</t>
    </r>
    <r>
      <rPr>
        <sz val="12"/>
        <color theme="1"/>
        <rFont val="Times New Roman"/>
        <family val="1"/>
      </rPr>
      <t>+- 1000 user capacity
2x CPU Socket
1x 12-core (minimum) CPU
96GB Ram 
6TB HDD/SSD (Total storage minimum SSD Preferred 4x 2TB Drives for 6TB total storage in RAID 5 or equivalent)
2x 1GB E-NIC (Teaming Capable)</t>
    </r>
  </si>
  <si>
    <r>
      <t>Large School/Site</t>
    </r>
    <r>
      <rPr>
        <sz val="12"/>
        <color theme="1"/>
        <rFont val="Times New Roman"/>
        <family val="1"/>
      </rPr>
      <t xml:space="preserve">: </t>
    </r>
    <r>
      <rPr>
        <b/>
        <sz val="12"/>
        <color theme="1"/>
        <rFont val="Times New Roman"/>
        <family val="1"/>
      </rPr>
      <t xml:space="preserve">
</t>
    </r>
    <r>
      <rPr>
        <sz val="12"/>
        <color theme="1"/>
        <rFont val="Times New Roman"/>
        <family val="1"/>
      </rPr>
      <t>+-1500 user capacity 
2x CPU Socket 
2x 12-core (minimum) CPU
128GB Ram, 
12TB HDD/SSD (Total storage minimum SSD Preferred 4x 4TB Drives for 12TB total storage in RAID 5 or equivalent)
2x 10GB E-NIC (Teaming Capable)</t>
    </r>
  </si>
  <si>
    <r>
      <t>Extra Large School/Site</t>
    </r>
    <r>
      <rPr>
        <sz val="12"/>
        <color theme="1"/>
        <rFont val="Times New Roman"/>
        <family val="1"/>
      </rPr>
      <t>:</t>
    </r>
    <r>
      <rPr>
        <b/>
        <sz val="12"/>
        <color theme="1"/>
        <rFont val="Times New Roman"/>
        <family val="1"/>
      </rPr>
      <t xml:space="preserve">
</t>
    </r>
    <r>
      <rPr>
        <sz val="12"/>
        <color theme="1"/>
        <rFont val="Times New Roman"/>
        <family val="1"/>
      </rPr>
      <t>+-2000 user capacity 
2x CPU Socket 
2x 12-core (minimum) CPU 
256GB Ram 
18TB HDD/SSD (Total storage minimum SSD Preferred 4x 6TB drives in RAID 5 for total of 18TB usable storage or equivalent)
2x 10GB E-NIC (Teaming Capable)</t>
    </r>
  </si>
  <si>
    <t>Schedule G(New) Total for 5 Years (Year 1 x 5)</t>
  </si>
  <si>
    <t>Cost per Month</t>
  </si>
  <si>
    <t>No of Months</t>
  </si>
  <si>
    <t>Total Cost   (R)</t>
  </si>
  <si>
    <t>H1</t>
  </si>
  <si>
    <t xml:space="preserve">Centralised LAN management services: End-user devices </t>
  </si>
  <si>
    <t>H1.1</t>
  </si>
  <si>
    <t>H2</t>
  </si>
  <si>
    <t>School Level LAN management services: Servers</t>
  </si>
  <si>
    <t>H2.1</t>
  </si>
  <si>
    <r>
      <t xml:space="preserve"> </t>
    </r>
    <r>
      <rPr>
        <b/>
        <sz val="12"/>
        <color theme="1"/>
        <rFont val="Calibri"/>
        <family val="2"/>
        <scheme val="minor"/>
      </rPr>
      <t>Sub Total</t>
    </r>
    <r>
      <rPr>
        <sz val="12"/>
        <color theme="1"/>
        <rFont val="Calibri"/>
        <family val="2"/>
        <scheme val="minor"/>
      </rPr>
      <t xml:space="preserve"> (i)</t>
    </r>
  </si>
  <si>
    <t>H3</t>
  </si>
  <si>
    <t xml:space="preserve">Asset tracking  capability as part of hardware configuration management </t>
  </si>
  <si>
    <t>H4</t>
  </si>
  <si>
    <t xml:space="preserve">CMDB capability as part of  configuration management </t>
  </si>
  <si>
    <t>H5</t>
  </si>
  <si>
    <t>NA</t>
  </si>
  <si>
    <t>H6</t>
  </si>
  <si>
    <t>I1.1</t>
  </si>
  <si>
    <t>I1.2</t>
  </si>
  <si>
    <t>I1.3</t>
  </si>
  <si>
    <t>Price per Unit</t>
  </si>
  <si>
    <t>Total Price (R)</t>
  </si>
  <si>
    <t>Design service/s</t>
  </si>
  <si>
    <t>Hourly Rate</t>
  </si>
  <si>
    <t>Implementation service/s</t>
  </si>
  <si>
    <t>Integration service/s</t>
  </si>
  <si>
    <t>Development/scripting</t>
  </si>
  <si>
    <t>Business Analysis</t>
  </si>
  <si>
    <t>Subsistence allowance</t>
  </si>
  <si>
    <t>Day Rate</t>
  </si>
  <si>
    <t>Travel cost</t>
  </si>
  <si>
    <t>Km</t>
  </si>
  <si>
    <t>Tools of the Trade</t>
  </si>
  <si>
    <t>Included in hourly rate</t>
  </si>
  <si>
    <t>N/A</t>
  </si>
  <si>
    <r>
      <t>Schedule E Total</t>
    </r>
    <r>
      <rPr>
        <sz val="12"/>
        <color theme="1"/>
        <rFont val="Calibri"/>
        <family val="2"/>
        <scheme val="minor"/>
      </rPr>
      <t xml:space="preserve">  = </t>
    </r>
  </si>
  <si>
    <t xml:space="preserve">Schedule G(Current) Total Year 1= Sum of Bronze + Silver + Gold SLA for Year 1 </t>
  </si>
  <si>
    <t xml:space="preserve">Schedule G(New) Total Year 1= Sum of Bronze + Silver + Gold SLA for Year 1 </t>
  </si>
  <si>
    <t xml:space="preserve">I </t>
  </si>
  <si>
    <r>
      <t>Schedule A Total</t>
    </r>
    <r>
      <rPr>
        <sz val="12"/>
        <color theme="1"/>
        <rFont val="Calibri"/>
        <family val="2"/>
        <scheme val="minor"/>
      </rPr>
      <t xml:space="preserve"> </t>
    </r>
  </si>
  <si>
    <t>Schedule I Total</t>
  </si>
  <si>
    <t>I1.4</t>
  </si>
  <si>
    <t>I1.5</t>
  </si>
  <si>
    <t>I1.6</t>
  </si>
  <si>
    <t>I1.7</t>
  </si>
  <si>
    <t>Unit price</t>
  </si>
  <si>
    <t>No of days</t>
  </si>
  <si>
    <t>Current install base Support and Maintenance</t>
  </si>
  <si>
    <t xml:space="preserve">New Install base support and maintenance </t>
  </si>
  <si>
    <r>
      <t>Schedule G Total</t>
    </r>
    <r>
      <rPr>
        <sz val="12"/>
        <color theme="1"/>
        <rFont val="Calibri"/>
        <family val="2"/>
        <scheme val="minor"/>
      </rPr>
      <t xml:space="preserve">  = current + new install base support and maintenance </t>
    </r>
  </si>
  <si>
    <t>Number of Units</t>
  </si>
  <si>
    <t>NOTES</t>
  </si>
  <si>
    <t>Subtotal over 1 year = No of Schools*Unit Price*12 months</t>
  </si>
  <si>
    <t>Subtotal over 1 year = No of Schools*Unit Price*12 Months</t>
  </si>
  <si>
    <r>
      <t xml:space="preserve">UPS Type 1
</t>
    </r>
    <r>
      <rPr>
        <sz val="12"/>
        <color theme="1"/>
        <rFont val="Calibri"/>
        <family val="2"/>
        <scheme val="minor"/>
      </rPr>
      <t>Entry-level UPS single-phase online double-conversion uninterruptible power supply (UPS)
Performance:
Effective load-bearing capacity: 1000W
UPS load-bearing rating (1350 Watts)
UPS load-bearing rating (1kVA)
Outputs:
At least 6 IEC 320 type C13 (10A) output ports
Software-controlled outputs</t>
    </r>
  </si>
  <si>
    <t>C9.2</t>
  </si>
  <si>
    <t>Firewall solution Centralised</t>
  </si>
  <si>
    <t>Firewall solution on premises</t>
  </si>
  <si>
    <r>
      <t xml:space="preserve">Schedule H Total for 5 Years </t>
    </r>
    <r>
      <rPr>
        <sz val="12"/>
        <color theme="1"/>
        <rFont val="Calibri"/>
        <family val="2"/>
        <scheme val="minor"/>
      </rPr>
      <t>= (i)+(ii)</t>
    </r>
  </si>
  <si>
    <t>#1: Please only complete areas highlighted in yellow</t>
  </si>
  <si>
    <t>Firewall</t>
  </si>
  <si>
    <r>
      <t xml:space="preserve">#2: Please note that any </t>
    </r>
    <r>
      <rPr>
        <b/>
        <sz val="11"/>
        <color rgb="FFFF0000"/>
        <rFont val="Calibri"/>
        <family val="2"/>
        <scheme val="minor"/>
      </rPr>
      <t>blank fields</t>
    </r>
    <r>
      <rPr>
        <sz val="11"/>
        <color rgb="FFFF0000"/>
        <rFont val="Calibri"/>
        <family val="2"/>
        <scheme val="minor"/>
      </rPr>
      <t xml:space="preserve"> would be evaluated as a zero value</t>
    </r>
  </si>
  <si>
    <t>C10</t>
  </si>
  <si>
    <t>C10.1</t>
  </si>
  <si>
    <t>Any other equipment, components and Systems required to complete the solution.</t>
  </si>
  <si>
    <t>See Notes below</t>
  </si>
  <si>
    <r>
      <rPr>
        <b/>
        <sz val="12"/>
        <color rgb="FFFF0000"/>
        <rFont val="Calibri"/>
        <family val="2"/>
        <scheme val="minor"/>
      </rPr>
      <t xml:space="preserve">150 001 – 500 000 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(150 001-500 000) end-user devices connecting to the centralised services as described in H1 above)</t>
    </r>
  </si>
  <si>
    <r>
      <rPr>
        <b/>
        <sz val="12"/>
        <color rgb="FFFF0000"/>
        <rFont val="Calibri"/>
        <family val="2"/>
        <scheme val="minor"/>
      </rPr>
      <t xml:space="preserve">&gt; 500 000 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(&gt; 500 000) end-user devices connecting to the centralised services as described in H1 above)</t>
    </r>
  </si>
  <si>
    <t>These are the school level LAN management services that are needed:
*RADIUS Management
*Local Authentication services  
*VLAN routing
*Wireless controller services
*Management of Network Security Services like IPS, IDS and NPAS 
*Firewall Services, LAN Monitoring of devices</t>
  </si>
  <si>
    <t xml:space="preserve">These are the Centralised LAN management services that are needed:
*RADIUS Management
*Centralised Authentication services  
*Microsoft services like SCCM, Ops Manager, DPM) MIM
*Management of Network Security Services like IPS, IDS and NPAS 
*Firewall Services
*Wireless controller services
*VLAN routing, LAN Monitoring of devices
</t>
  </si>
  <si>
    <r>
      <t xml:space="preserve"> </t>
    </r>
    <r>
      <rPr>
        <b/>
        <sz val="12"/>
        <color theme="1"/>
        <rFont val="Calibri"/>
        <family val="2"/>
        <scheme val="minor"/>
      </rPr>
      <t>Sub Total</t>
    </r>
    <r>
      <rPr>
        <sz val="12"/>
        <color theme="1"/>
        <rFont val="Calibri"/>
        <family val="2"/>
        <scheme val="minor"/>
      </rPr>
      <t xml:space="preserve"> (ii)</t>
    </r>
  </si>
  <si>
    <r>
      <rPr>
        <b/>
        <sz val="12"/>
        <color rgb="FFFF0000"/>
        <rFont val="Calibri"/>
        <family val="2"/>
        <scheme val="minor"/>
      </rPr>
      <t xml:space="preserve">0-500 </t>
    </r>
    <r>
      <rPr>
        <sz val="12"/>
        <color rgb="FFFF0000"/>
        <rFont val="Calibri"/>
        <family val="2"/>
        <scheme val="minor"/>
      </rPr>
      <t xml:space="preserve">
(This applies to the </t>
    </r>
    <r>
      <rPr>
        <b/>
        <sz val="12"/>
        <color rgb="FFFF0000"/>
        <rFont val="Calibri"/>
        <family val="2"/>
        <scheme val="minor"/>
      </rPr>
      <t>range</t>
    </r>
    <r>
      <rPr>
        <sz val="12"/>
        <color rgb="FFFF0000"/>
        <rFont val="Calibri"/>
        <family val="2"/>
        <scheme val="minor"/>
      </rPr>
      <t xml:space="preserve"> (0-500) servers connecting to the centralised services as described in H2 above)</t>
    </r>
  </si>
  <si>
    <r>
      <rPr>
        <b/>
        <sz val="12"/>
        <color rgb="FFFF0000"/>
        <rFont val="Calibri"/>
        <family val="2"/>
        <scheme val="minor"/>
      </rPr>
      <t xml:space="preserve">150 001 – 500 000 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(150 001-500 000) end-user devices connecting to the centralised services as described)</t>
    </r>
  </si>
  <si>
    <r>
      <rPr>
        <b/>
        <sz val="12"/>
        <color rgb="FFFF0000"/>
        <rFont val="Calibri"/>
        <family val="2"/>
        <scheme val="minor"/>
      </rPr>
      <t xml:space="preserve">&gt; 500 000 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(&gt; 500 000) end-user devices connecting to the centralised services  as described)</t>
    </r>
  </si>
  <si>
    <r>
      <rPr>
        <b/>
        <sz val="12"/>
        <color rgb="FFFF0000"/>
        <rFont val="Calibri"/>
        <family val="2"/>
        <scheme val="minor"/>
      </rPr>
      <t xml:space="preserve">150 001 – 500 000 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(150 001-500 000) end-user devices connecting to the centralised services  as described)</t>
    </r>
  </si>
  <si>
    <r>
      <t xml:space="preserve">25 000 </t>
    </r>
    <r>
      <rPr>
        <b/>
        <sz val="12"/>
        <color rgb="FFFF0000"/>
        <rFont val="Calibri"/>
        <family val="2"/>
        <scheme val="minor"/>
      </rPr>
      <t>+ 5 000</t>
    </r>
    <r>
      <rPr>
        <sz val="12"/>
        <color rgb="FFFF0000"/>
        <rFont val="Calibri"/>
        <family val="2"/>
        <scheme val="minor"/>
      </rPr>
      <t xml:space="preserve"> new LAN devices</t>
    </r>
  </si>
  <si>
    <r>
      <t xml:space="preserve">25 000 + 5 000 </t>
    </r>
    <r>
      <rPr>
        <b/>
        <sz val="12"/>
        <color rgb="FFFF0000"/>
        <rFont val="Calibri"/>
        <family val="2"/>
        <scheme val="minor"/>
      </rPr>
      <t>+ 6 000</t>
    </r>
    <r>
      <rPr>
        <sz val="12"/>
        <color rgb="FFFF0000"/>
        <rFont val="Calibri"/>
        <family val="2"/>
        <scheme val="minor"/>
      </rPr>
      <t xml:space="preserve"> new LAN devices</t>
    </r>
  </si>
  <si>
    <r>
      <t xml:space="preserve">Web based Self Administration System
</t>
    </r>
    <r>
      <rPr>
        <sz val="12"/>
        <color rgb="FFFF0000"/>
        <rFont val="Calibri"/>
        <family val="2"/>
        <scheme val="minor"/>
      </rPr>
      <t>*This system must be linked to WCED's Microsoft Active Directory from the onset:
*To populate and update the userbase in the region of 1.2 million learners and 60 000 teachers and other members.</t>
    </r>
  </si>
  <si>
    <r>
      <rPr>
        <b/>
        <sz val="12"/>
        <color rgb="FFFF0000"/>
        <rFont val="Calibri"/>
        <family val="2"/>
        <scheme val="minor"/>
      </rPr>
      <t>Web based reporting tool</t>
    </r>
    <r>
      <rPr>
        <sz val="12"/>
        <color rgb="FFFF0000"/>
        <rFont val="Calibri"/>
        <family val="2"/>
        <scheme val="minor"/>
      </rPr>
      <t xml:space="preserve">
*The current reporting tool excludes the current 20,000+ Xirrus AP's as it has it own reporting tool in the cloud. 
*The bidder needs to provide a single view for all connected LAN devices (Current install base and new install base)</t>
    </r>
  </si>
  <si>
    <r>
      <t xml:space="preserve">The </t>
    </r>
    <r>
      <rPr>
        <b/>
        <sz val="11"/>
        <color theme="4"/>
        <rFont val="Calibri"/>
        <family val="2"/>
        <scheme val="minor"/>
      </rPr>
      <t>per month</t>
    </r>
    <r>
      <rPr>
        <sz val="11"/>
        <color theme="4"/>
        <rFont val="Calibri"/>
        <family val="2"/>
        <scheme val="minor"/>
      </rPr>
      <t xml:space="preserve"> value in column </t>
    </r>
    <r>
      <rPr>
        <b/>
        <sz val="12"/>
        <color theme="4"/>
        <rFont val="Calibri"/>
        <family val="2"/>
        <scheme val="minor"/>
      </rPr>
      <t>D</t>
    </r>
    <r>
      <rPr>
        <sz val="11"/>
        <color theme="4"/>
        <rFont val="Calibri"/>
        <family val="2"/>
        <scheme val="minor"/>
      </rPr>
      <t xml:space="preserve"> must be based on the </t>
    </r>
    <r>
      <rPr>
        <b/>
        <sz val="11"/>
        <color theme="4"/>
        <rFont val="Calibri"/>
        <family val="2"/>
        <scheme val="minor"/>
      </rPr>
      <t>range</t>
    </r>
    <r>
      <rPr>
        <sz val="11"/>
        <color theme="4"/>
        <rFont val="Calibri"/>
        <family val="2"/>
        <scheme val="minor"/>
      </rPr>
      <t xml:space="preserve"> and </t>
    </r>
    <r>
      <rPr>
        <b/>
        <u/>
        <sz val="11"/>
        <color theme="4"/>
        <rFont val="Calibri"/>
        <family val="2"/>
        <scheme val="minor"/>
      </rPr>
      <t>NOT</t>
    </r>
    <r>
      <rPr>
        <sz val="11"/>
        <color theme="4"/>
        <rFont val="Calibri"/>
        <family val="2"/>
        <scheme val="minor"/>
      </rPr>
      <t xml:space="preserve"> on a single device/unit.</t>
    </r>
  </si>
  <si>
    <r>
      <t xml:space="preserve">The </t>
    </r>
    <r>
      <rPr>
        <b/>
        <sz val="11"/>
        <color theme="4"/>
        <rFont val="Calibri"/>
        <family val="2"/>
        <scheme val="minor"/>
      </rPr>
      <t>per month</t>
    </r>
    <r>
      <rPr>
        <sz val="11"/>
        <color theme="4"/>
        <rFont val="Calibri"/>
        <family val="2"/>
        <scheme val="minor"/>
      </rPr>
      <t xml:space="preserve"> value in column </t>
    </r>
    <r>
      <rPr>
        <b/>
        <sz val="12"/>
        <color theme="4"/>
        <rFont val="Calibri"/>
        <family val="2"/>
        <scheme val="minor"/>
      </rPr>
      <t>D</t>
    </r>
    <r>
      <rPr>
        <sz val="11"/>
        <color theme="4"/>
        <rFont val="Calibri"/>
        <family val="2"/>
        <scheme val="minor"/>
      </rPr>
      <t xml:space="preserve"> must be based on the range and </t>
    </r>
    <r>
      <rPr>
        <b/>
        <u/>
        <sz val="11"/>
        <color theme="4"/>
        <rFont val="Calibri"/>
        <family val="2"/>
        <scheme val="minor"/>
      </rPr>
      <t>NOT</t>
    </r>
    <r>
      <rPr>
        <sz val="11"/>
        <color theme="4"/>
        <rFont val="Calibri"/>
        <family val="2"/>
        <scheme val="minor"/>
      </rPr>
      <t xml:space="preserve"> on a single device/unit.</t>
    </r>
  </si>
  <si>
    <r>
      <t xml:space="preserve">The </t>
    </r>
    <r>
      <rPr>
        <b/>
        <sz val="11"/>
        <color theme="4"/>
        <rFont val="Calibri"/>
        <family val="2"/>
        <scheme val="minor"/>
      </rPr>
      <t>per month</t>
    </r>
    <r>
      <rPr>
        <sz val="11"/>
        <color theme="4"/>
        <rFont val="Calibri"/>
        <family val="2"/>
        <scheme val="minor"/>
      </rPr>
      <t xml:space="preserve"> value in column </t>
    </r>
    <r>
      <rPr>
        <b/>
        <sz val="12"/>
        <color theme="4"/>
        <rFont val="Calibri"/>
        <family val="2"/>
        <scheme val="minor"/>
      </rPr>
      <t>D</t>
    </r>
    <r>
      <rPr>
        <sz val="11"/>
        <color theme="4"/>
        <rFont val="Calibri"/>
        <family val="2"/>
        <scheme val="minor"/>
      </rPr>
      <t xml:space="preserve"> must be based on the range and NOT on a single device/unit.</t>
    </r>
  </si>
  <si>
    <r>
      <t xml:space="preserve">The  </t>
    </r>
    <r>
      <rPr>
        <b/>
        <sz val="11"/>
        <color theme="4"/>
        <rFont val="Calibri"/>
        <family val="2"/>
        <scheme val="minor"/>
      </rPr>
      <t>total value</t>
    </r>
    <r>
      <rPr>
        <sz val="11"/>
        <color theme="4"/>
        <rFont val="Calibri"/>
        <family val="2"/>
        <scheme val="minor"/>
      </rPr>
      <t xml:space="preserve"> in column </t>
    </r>
    <r>
      <rPr>
        <b/>
        <sz val="12"/>
        <color theme="4"/>
        <rFont val="Calibri"/>
        <family val="2"/>
        <scheme val="minor"/>
      </rPr>
      <t>F</t>
    </r>
    <r>
      <rPr>
        <sz val="11"/>
        <color theme="4"/>
        <rFont val="Calibri"/>
        <family val="2"/>
        <scheme val="minor"/>
      </rPr>
      <t xml:space="preserve"> must be based on the full service as described</t>
    </r>
  </si>
  <si>
    <r>
      <rPr>
        <b/>
        <sz val="12"/>
        <color rgb="FFFF0000"/>
        <rFont val="Calibri"/>
        <family val="2"/>
        <scheme val="minor"/>
      </rPr>
      <t>0-50 000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(0-50 000) end-user devices connecting to the centralised services as described in H1 above)</t>
    </r>
  </si>
  <si>
    <r>
      <rPr>
        <b/>
        <sz val="12"/>
        <color rgb="FFFF0000"/>
        <rFont val="Calibri"/>
        <family val="2"/>
        <scheme val="minor"/>
      </rPr>
      <t xml:space="preserve">50 001-150 000 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(50 001-150 000) end-user devices connecting to the centralised services as described in H1 above)</t>
    </r>
  </si>
  <si>
    <r>
      <rPr>
        <b/>
        <sz val="12"/>
        <color rgb="FFFF0000"/>
        <rFont val="Calibri"/>
        <family val="2"/>
        <scheme val="minor"/>
      </rPr>
      <t>501- 1 000</t>
    </r>
    <r>
      <rPr>
        <sz val="12"/>
        <color rgb="FFFF0000"/>
        <rFont val="Calibri"/>
        <family val="2"/>
        <scheme val="minor"/>
      </rPr>
      <t xml:space="preserve"> 
(This applies to the </t>
    </r>
    <r>
      <rPr>
        <b/>
        <sz val="12"/>
        <color rgb="FFFF0000"/>
        <rFont val="Calibri"/>
        <family val="2"/>
        <scheme val="minor"/>
      </rPr>
      <t>range</t>
    </r>
    <r>
      <rPr>
        <sz val="12"/>
        <color rgb="FFFF0000"/>
        <rFont val="Calibri"/>
        <family val="2"/>
        <scheme val="minor"/>
      </rPr>
      <t xml:space="preserve"> (501- 1 000) servers connecting to the centralised services as described in H2 above)</t>
    </r>
  </si>
  <si>
    <r>
      <rPr>
        <b/>
        <sz val="12"/>
        <color rgb="FFFF0000"/>
        <rFont val="Calibri"/>
        <family val="2"/>
        <scheme val="minor"/>
      </rPr>
      <t>&gt;1 000</t>
    </r>
    <r>
      <rPr>
        <sz val="12"/>
        <color rgb="FFFF0000"/>
        <rFont val="Calibri"/>
        <family val="2"/>
        <scheme val="minor"/>
      </rPr>
      <t xml:space="preserve">
(This applies to the</t>
    </r>
    <r>
      <rPr>
        <b/>
        <sz val="12"/>
        <color rgb="FFFF0000"/>
        <rFont val="Calibri"/>
        <family val="2"/>
        <scheme val="minor"/>
      </rPr>
      <t xml:space="preserve"> range</t>
    </r>
    <r>
      <rPr>
        <sz val="12"/>
        <color rgb="FFFF0000"/>
        <rFont val="Calibri"/>
        <family val="2"/>
        <scheme val="minor"/>
      </rPr>
      <t xml:space="preserve"> (&gt;1 000) servers connecting to the centralised services as described in H2 above)</t>
    </r>
  </si>
  <si>
    <r>
      <rPr>
        <b/>
        <sz val="12"/>
        <color rgb="FFFF0000"/>
        <rFont val="Calibri"/>
        <family val="2"/>
        <scheme val="minor"/>
      </rPr>
      <t>0-50 000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(0-50 000) end-user devices connecting to the centralised services  as described)</t>
    </r>
  </si>
  <si>
    <r>
      <rPr>
        <b/>
        <sz val="12"/>
        <color rgb="FFFF0000"/>
        <rFont val="Calibri"/>
        <family val="2"/>
        <scheme val="minor"/>
      </rPr>
      <t xml:space="preserve">50 001-150 000 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(50 001-150 000) end-user devices connecting to the centralised services as described)</t>
    </r>
  </si>
  <si>
    <r>
      <rPr>
        <b/>
        <sz val="12"/>
        <color rgb="FFFF0000"/>
        <rFont val="Calibri"/>
        <family val="2"/>
        <scheme val="minor"/>
      </rPr>
      <t xml:space="preserve">50 001-150 000 </t>
    </r>
    <r>
      <rPr>
        <sz val="12"/>
        <color rgb="FFFF0000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 xml:space="preserve">(This applies to the </t>
    </r>
    <r>
      <rPr>
        <b/>
        <sz val="11"/>
        <color rgb="FFFF0000"/>
        <rFont val="Calibri"/>
        <family val="2"/>
        <scheme val="minor"/>
      </rPr>
      <t>range</t>
    </r>
    <r>
      <rPr>
        <sz val="11"/>
        <color rgb="FFFF0000"/>
        <rFont val="Calibri"/>
        <family val="2"/>
        <scheme val="minor"/>
      </rPr>
      <t xml:space="preserve"> (50 001-150 000) end-user devices connecting to the centralised services  as described)</t>
    </r>
  </si>
  <si>
    <r>
      <t xml:space="preserve">25 000 + 5 000 + 6 000 </t>
    </r>
    <r>
      <rPr>
        <b/>
        <sz val="12"/>
        <color rgb="FFFF0000"/>
        <rFont val="Calibri"/>
        <family val="2"/>
        <scheme val="minor"/>
      </rPr>
      <t>+ 7 000</t>
    </r>
    <r>
      <rPr>
        <sz val="12"/>
        <color rgb="FFFF0000"/>
        <rFont val="Calibri"/>
        <family val="2"/>
        <scheme val="minor"/>
      </rPr>
      <t xml:space="preserve"> new  LAN devices</t>
    </r>
  </si>
  <si>
    <r>
      <t xml:space="preserve">25 000 + 5 000 + 6 000 + 7 000 </t>
    </r>
    <r>
      <rPr>
        <b/>
        <sz val="12"/>
        <color rgb="FFFF0000"/>
        <rFont val="Calibri"/>
        <family val="2"/>
        <scheme val="minor"/>
      </rPr>
      <t>+ 8 000</t>
    </r>
    <r>
      <rPr>
        <sz val="12"/>
        <color rgb="FFFF0000"/>
        <rFont val="Calibri"/>
        <family val="2"/>
        <scheme val="minor"/>
      </rPr>
      <t xml:space="preserve"> new  LAN devices</t>
    </r>
  </si>
  <si>
    <t>C2.3</t>
  </si>
  <si>
    <t>C2.4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</si>
</sst>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2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9C57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2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u/>
      <sz val="11"/>
      <color theme="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4" borderId="0" applyNumberFormat="0" applyBorder="0" applyAlignment="0" applyProtection="0"/>
    <xf numFmtId="0" fontId="9" fillId="5" borderId="16" applyNumberFormat="0" applyAlignment="0" applyProtection="0"/>
  </cellStyleXfs>
  <cellXfs count="202">
    <xf numFmtId="0" fontId="0" fillId="0" borderId="0" xfId="0"/>
    <xf numFmtId="0" fontId="3" fillId="2" borderId="5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3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righ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vertical="top"/>
    </xf>
    <xf numFmtId="0" fontId="2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6" fillId="2" borderId="6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7" xfId="0" applyFont="1" applyBorder="1" applyAlignment="1">
      <alignment vertical="center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2" fillId="2" borderId="17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9" fillId="7" borderId="1" xfId="2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164" fontId="2" fillId="0" borderId="17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/>
    </xf>
    <xf numFmtId="164" fontId="0" fillId="0" borderId="0" xfId="0" applyNumberFormat="1"/>
    <xf numFmtId="164" fontId="6" fillId="0" borderId="6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vertical="center"/>
    </xf>
    <xf numFmtId="164" fontId="1" fillId="0" borderId="4" xfId="0" applyNumberFormat="1" applyFont="1" applyBorder="1"/>
    <xf numFmtId="164" fontId="1" fillId="0" borderId="1" xfId="0" applyNumberFormat="1" applyFont="1" applyBorder="1" applyAlignment="1">
      <alignment vertical="center" wrapText="1"/>
    </xf>
    <xf numFmtId="164" fontId="2" fillId="0" borderId="6" xfId="0" applyNumberFormat="1" applyFont="1" applyBorder="1" applyAlignment="1">
      <alignment vertical="center"/>
    </xf>
    <xf numFmtId="164" fontId="2" fillId="0" borderId="6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2" borderId="18" xfId="0" applyFont="1" applyFill="1" applyBorder="1" applyAlignment="1">
      <alignment vertical="center" wrapText="1"/>
    </xf>
    <xf numFmtId="164" fontId="2" fillId="0" borderId="2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164" fontId="2" fillId="0" borderId="2" xfId="0" applyNumberFormat="1" applyFont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164" fontId="2" fillId="0" borderId="11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2" xfId="0" applyFont="1" applyBorder="1" applyAlignment="1">
      <alignment vertical="center"/>
    </xf>
    <xf numFmtId="164" fontId="2" fillId="0" borderId="22" xfId="0" applyNumberFormat="1" applyFont="1" applyBorder="1" applyAlignment="1">
      <alignment vertical="center"/>
    </xf>
    <xf numFmtId="0" fontId="2" fillId="2" borderId="22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1" fillId="2" borderId="22" xfId="0" applyFont="1" applyFill="1" applyBorder="1" applyAlignment="1">
      <alignment vertical="center"/>
    </xf>
    <xf numFmtId="164" fontId="1" fillId="0" borderId="22" xfId="0" applyNumberFormat="1" applyFont="1" applyBorder="1"/>
    <xf numFmtId="0" fontId="1" fillId="2" borderId="22" xfId="0" applyFont="1" applyFill="1" applyBorder="1" applyAlignment="1">
      <alignment vertical="center" wrapText="1"/>
    </xf>
    <xf numFmtId="0" fontId="2" fillId="8" borderId="22" xfId="0" applyFont="1" applyFill="1" applyBorder="1" applyAlignment="1">
      <alignment vertical="center" wrapText="1"/>
    </xf>
    <xf numFmtId="164" fontId="1" fillId="0" borderId="22" xfId="0" applyNumberFormat="1" applyFont="1" applyBorder="1" applyAlignment="1">
      <alignment vertical="center"/>
    </xf>
    <xf numFmtId="164" fontId="1" fillId="0" borderId="22" xfId="0" applyNumberFormat="1" applyFont="1" applyBorder="1" applyAlignment="1">
      <alignment vertical="center" wrapText="1"/>
    </xf>
    <xf numFmtId="0" fontId="2" fillId="3" borderId="22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 wrapText="1"/>
    </xf>
    <xf numFmtId="0" fontId="10" fillId="0" borderId="22" xfId="0" applyFont="1" applyBorder="1" applyAlignment="1">
      <alignment vertical="center"/>
    </xf>
    <xf numFmtId="164" fontId="10" fillId="0" borderId="22" xfId="0" applyNumberFormat="1" applyFont="1" applyBorder="1" applyAlignment="1">
      <alignment vertical="center"/>
    </xf>
    <xf numFmtId="0" fontId="10" fillId="0" borderId="22" xfId="0" applyFont="1" applyBorder="1" applyAlignment="1">
      <alignment vertical="center" wrapText="1"/>
    </xf>
    <xf numFmtId="0" fontId="13" fillId="0" borderId="0" xfId="0" applyFont="1"/>
    <xf numFmtId="164" fontId="2" fillId="6" borderId="1" xfId="0" applyNumberFormat="1" applyFont="1" applyFill="1" applyBorder="1" applyAlignment="1" applyProtection="1">
      <alignment vertical="center"/>
      <protection locked="0"/>
    </xf>
    <xf numFmtId="164" fontId="2" fillId="6" borderId="6" xfId="0" applyNumberFormat="1" applyFont="1" applyFill="1" applyBorder="1" applyAlignment="1" applyProtection="1">
      <alignment vertical="center"/>
      <protection locked="0"/>
    </xf>
    <xf numFmtId="164" fontId="2" fillId="6" borderId="2" xfId="0" applyNumberFormat="1" applyFont="1" applyFill="1" applyBorder="1" applyAlignment="1" applyProtection="1">
      <alignment vertical="center"/>
      <protection locked="0"/>
    </xf>
    <xf numFmtId="164" fontId="2" fillId="6" borderId="17" xfId="0" applyNumberFormat="1" applyFont="1" applyFill="1" applyBorder="1" applyAlignment="1" applyProtection="1">
      <alignment vertical="center" wrapText="1"/>
      <protection locked="0"/>
    </xf>
    <xf numFmtId="164" fontId="2" fillId="6" borderId="20" xfId="0" applyNumberFormat="1" applyFont="1" applyFill="1" applyBorder="1" applyAlignment="1" applyProtection="1">
      <alignment vertical="center"/>
      <protection locked="0"/>
    </xf>
    <xf numFmtId="164" fontId="2" fillId="6" borderId="17" xfId="0" applyNumberFormat="1" applyFont="1" applyFill="1" applyBorder="1" applyAlignment="1" applyProtection="1">
      <alignment vertical="center"/>
      <protection locked="0"/>
    </xf>
    <xf numFmtId="0" fontId="2" fillId="2" borderId="17" xfId="0" applyFont="1" applyFill="1" applyBorder="1" applyAlignment="1" applyProtection="1">
      <alignment vertical="center" wrapText="1"/>
      <protection locked="0"/>
    </xf>
    <xf numFmtId="164" fontId="2" fillId="6" borderId="22" xfId="0" applyNumberFormat="1" applyFont="1" applyFill="1" applyBorder="1" applyAlignment="1" applyProtection="1">
      <alignment vertical="center"/>
      <protection locked="0"/>
    </xf>
    <xf numFmtId="164" fontId="2" fillId="6" borderId="22" xfId="0" applyNumberFormat="1" applyFont="1" applyFill="1" applyBorder="1" applyAlignment="1" applyProtection="1">
      <alignment vertical="center" wrapText="1"/>
      <protection locked="0"/>
    </xf>
    <xf numFmtId="164" fontId="1" fillId="6" borderId="22" xfId="0" applyNumberFormat="1" applyFont="1" applyFill="1" applyBorder="1" applyAlignment="1" applyProtection="1">
      <alignment vertical="center"/>
      <protection locked="0"/>
    </xf>
    <xf numFmtId="164" fontId="6" fillId="6" borderId="6" xfId="0" applyNumberFormat="1" applyFont="1" applyFill="1" applyBorder="1" applyAlignment="1" applyProtection="1">
      <alignment horizontal="center" vertical="center"/>
      <protection locked="0"/>
    </xf>
    <xf numFmtId="164" fontId="10" fillId="6" borderId="22" xfId="0" applyNumberFormat="1" applyFont="1" applyFill="1" applyBorder="1" applyAlignment="1" applyProtection="1">
      <alignment vertical="center"/>
      <protection locked="0"/>
    </xf>
    <xf numFmtId="0" fontId="6" fillId="0" borderId="3" xfId="0" applyFont="1" applyBorder="1" applyAlignment="1">
      <alignment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0" fontId="2" fillId="0" borderId="19" xfId="0" applyFont="1" applyBorder="1" applyAlignment="1" applyProtection="1">
      <alignment vertical="center" wrapText="1"/>
    </xf>
    <xf numFmtId="0" fontId="2" fillId="0" borderId="20" xfId="0" applyFont="1" applyBorder="1" applyAlignment="1" applyProtection="1">
      <alignment vertical="center" wrapText="1"/>
    </xf>
    <xf numFmtId="0" fontId="2" fillId="0" borderId="20" xfId="0" applyFont="1" applyBorder="1" applyAlignment="1" applyProtection="1">
      <alignment vertical="center"/>
    </xf>
    <xf numFmtId="0" fontId="3" fillId="2" borderId="22" xfId="0" applyFont="1" applyFill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2" fillId="3" borderId="25" xfId="0" applyFont="1" applyFill="1" applyBorder="1" applyAlignment="1">
      <alignment horizontal="center" vertical="center"/>
    </xf>
    <xf numFmtId="0" fontId="0" fillId="6" borderId="0" xfId="0" applyFill="1"/>
    <xf numFmtId="0" fontId="14" fillId="0" borderId="0" xfId="0" applyFont="1"/>
    <xf numFmtId="0" fontId="16" fillId="2" borderId="18" xfId="0" applyFont="1" applyFill="1" applyBorder="1" applyAlignment="1">
      <alignment vertical="center" wrapText="1"/>
    </xf>
    <xf numFmtId="0" fontId="17" fillId="0" borderId="20" xfId="0" applyFont="1" applyBorder="1" applyAlignment="1" applyProtection="1">
      <alignment vertical="center" wrapText="1"/>
    </xf>
    <xf numFmtId="164" fontId="14" fillId="6" borderId="6" xfId="1" applyNumberFormat="1" applyFont="1" applyFill="1" applyBorder="1" applyAlignment="1" applyProtection="1">
      <alignment vertical="center"/>
      <protection locked="0"/>
    </xf>
    <xf numFmtId="17" fontId="0" fillId="0" borderId="0" xfId="0" applyNumberFormat="1"/>
    <xf numFmtId="0" fontId="17" fillId="3" borderId="22" xfId="0" applyFont="1" applyFill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9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7" borderId="22" xfId="0" applyFont="1" applyFill="1" applyBorder="1" applyAlignment="1">
      <alignment vertical="center" wrapText="1"/>
    </xf>
    <xf numFmtId="164" fontId="20" fillId="6" borderId="22" xfId="0" applyNumberFormat="1" applyFont="1" applyFill="1" applyBorder="1" applyAlignment="1" applyProtection="1">
      <alignment vertical="center" wrapText="1"/>
      <protection locked="0"/>
    </xf>
    <xf numFmtId="0" fontId="20" fillId="3" borderId="22" xfId="0" applyFont="1" applyFill="1" applyBorder="1" applyAlignment="1">
      <alignment vertical="center" wrapText="1"/>
    </xf>
    <xf numFmtId="164" fontId="20" fillId="3" borderId="22" xfId="0" applyNumberFormat="1" applyFont="1" applyFill="1" applyBorder="1" applyAlignment="1">
      <alignment vertical="center" wrapText="1"/>
    </xf>
    <xf numFmtId="0" fontId="21" fillId="3" borderId="22" xfId="0" applyFont="1" applyFill="1" applyBorder="1" applyAlignment="1">
      <alignment vertical="center" wrapText="1"/>
    </xf>
    <xf numFmtId="0" fontId="20" fillId="0" borderId="22" xfId="0" applyFont="1" applyFill="1" applyBorder="1" applyAlignment="1">
      <alignment vertical="center" wrapText="1"/>
    </xf>
    <xf numFmtId="0" fontId="20" fillId="0" borderId="23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/>
    </xf>
    <xf numFmtId="164" fontId="20" fillId="8" borderId="22" xfId="0" applyNumberFormat="1" applyFont="1" applyFill="1" applyBorder="1" applyAlignment="1">
      <alignment horizontal="right" vertical="center"/>
    </xf>
    <xf numFmtId="0" fontId="21" fillId="0" borderId="0" xfId="0" applyFont="1"/>
    <xf numFmtId="0" fontId="20" fillId="7" borderId="22" xfId="0" applyFont="1" applyFill="1" applyBorder="1" applyAlignment="1">
      <alignment vertical="center"/>
    </xf>
    <xf numFmtId="0" fontId="20" fillId="0" borderId="22" xfId="0" applyFont="1" applyBorder="1" applyAlignment="1">
      <alignment vertical="center"/>
    </xf>
    <xf numFmtId="0" fontId="21" fillId="0" borderId="22" xfId="0" applyFont="1" applyBorder="1"/>
    <xf numFmtId="0" fontId="21" fillId="0" borderId="23" xfId="0" applyFont="1" applyBorder="1" applyAlignment="1">
      <alignment horizontal="center" vertical="center" wrapText="1"/>
    </xf>
    <xf numFmtId="164" fontId="20" fillId="0" borderId="22" xfId="0" applyNumberFormat="1" applyFont="1" applyBorder="1" applyAlignment="1">
      <alignment vertical="center"/>
    </xf>
    <xf numFmtId="0" fontId="17" fillId="0" borderId="17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17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164" fontId="2" fillId="2" borderId="22" xfId="0" applyNumberFormat="1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/>
    </xf>
    <xf numFmtId="0" fontId="12" fillId="0" borderId="8" xfId="0" applyFont="1" applyBorder="1"/>
    <xf numFmtId="0" fontId="6" fillId="2" borderId="9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1" fillId="3" borderId="23" xfId="0" applyFont="1" applyFill="1" applyBorder="1" applyAlignment="1">
      <alignment horizontal="center" vertical="center" wrapText="1"/>
    </xf>
    <xf numFmtId="0" fontId="21" fillId="3" borderId="24" xfId="0" applyFont="1" applyFill="1" applyBorder="1" applyAlignment="1">
      <alignment horizontal="center" vertical="center" wrapText="1"/>
    </xf>
    <xf numFmtId="0" fontId="21" fillId="3" borderId="25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vertical="center"/>
    </xf>
  </cellXfs>
  <cellStyles count="3">
    <cellStyle name="Calculation" xfId="2" builtinId="22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E111B-25FD-4212-97A8-1E521A27F9DA}">
  <dimension ref="A1:D16"/>
  <sheetViews>
    <sheetView workbookViewId="0">
      <selection activeCell="C12" sqref="C12"/>
    </sheetView>
  </sheetViews>
  <sheetFormatPr defaultRowHeight="14.4" x14ac:dyDescent="0.3"/>
  <cols>
    <col min="1" max="1" width="6.109375" bestFit="1" customWidth="1"/>
    <col min="2" max="2" width="68.6640625" bestFit="1" customWidth="1"/>
    <col min="3" max="3" width="29" customWidth="1"/>
  </cols>
  <sheetData>
    <row r="1" spans="1:4" ht="15.6" x14ac:dyDescent="0.3">
      <c r="A1" s="145" t="s">
        <v>0</v>
      </c>
      <c r="B1" s="145" t="s">
        <v>1</v>
      </c>
      <c r="C1" s="7" t="s">
        <v>21</v>
      </c>
      <c r="D1" s="2"/>
    </row>
    <row r="2" spans="1:4" ht="16.2" thickBot="1" x14ac:dyDescent="0.35">
      <c r="A2" s="146"/>
      <c r="B2" s="146"/>
      <c r="C2" s="8" t="s">
        <v>22</v>
      </c>
      <c r="D2" s="2"/>
    </row>
    <row r="3" spans="1:4" ht="16.2" thickBot="1" x14ac:dyDescent="0.35">
      <c r="A3" s="3" t="s">
        <v>2</v>
      </c>
      <c r="B3" s="4" t="s">
        <v>3</v>
      </c>
      <c r="C3" s="67">
        <f>'Assessment and Planning'!C10</f>
        <v>0</v>
      </c>
      <c r="D3" s="2"/>
    </row>
    <row r="4" spans="1:4" ht="16.2" thickBot="1" x14ac:dyDescent="0.35">
      <c r="A4" s="3" t="s">
        <v>4</v>
      </c>
      <c r="B4" s="4" t="s">
        <v>5</v>
      </c>
      <c r="C4" s="67">
        <f>'Civil and Building Works'!F15</f>
        <v>0</v>
      </c>
      <c r="D4" s="2"/>
    </row>
    <row r="5" spans="1:4" ht="16.2" thickBot="1" x14ac:dyDescent="0.35">
      <c r="A5" s="5" t="s">
        <v>6</v>
      </c>
      <c r="B5" s="4" t="s">
        <v>7</v>
      </c>
      <c r="C5" s="66">
        <f>'Network Equipment'!F40</f>
        <v>0</v>
      </c>
      <c r="D5" s="2"/>
    </row>
    <row r="6" spans="1:4" ht="16.2" thickBot="1" x14ac:dyDescent="0.35">
      <c r="A6" s="5" t="s">
        <v>8</v>
      </c>
      <c r="B6" s="4" t="s">
        <v>9</v>
      </c>
      <c r="C6" s="66">
        <f>Cabling!F31</f>
        <v>0</v>
      </c>
      <c r="D6" s="2"/>
    </row>
    <row r="7" spans="1:4" ht="16.2" thickBot="1" x14ac:dyDescent="0.35">
      <c r="A7" s="5" t="s">
        <v>10</v>
      </c>
      <c r="B7" s="4" t="s">
        <v>11</v>
      </c>
      <c r="C7" s="66">
        <f>'Installation, Provisioning'!G14</f>
        <v>0</v>
      </c>
      <c r="D7" s="2"/>
    </row>
    <row r="8" spans="1:4" ht="16.2" thickBot="1" x14ac:dyDescent="0.35">
      <c r="A8" s="5" t="s">
        <v>12</v>
      </c>
      <c r="B8" s="4" t="s">
        <v>13</v>
      </c>
      <c r="C8" s="66">
        <f>Training!E7</f>
        <v>0</v>
      </c>
      <c r="D8" s="2"/>
    </row>
    <row r="9" spans="1:4" ht="16.2" thickBot="1" x14ac:dyDescent="0.35">
      <c r="A9" s="5" t="s">
        <v>14</v>
      </c>
      <c r="B9" s="4" t="s">
        <v>15</v>
      </c>
      <c r="C9" s="66">
        <f>'LAN Support and Maintenance'!C38</f>
        <v>0</v>
      </c>
      <c r="D9" s="2"/>
    </row>
    <row r="10" spans="1:4" ht="16.2" thickBot="1" x14ac:dyDescent="0.35">
      <c r="A10" s="5" t="s">
        <v>16</v>
      </c>
      <c r="B10" s="6" t="s">
        <v>17</v>
      </c>
      <c r="C10" s="67">
        <f>'LAN Management Services'!F35</f>
        <v>0</v>
      </c>
      <c r="D10" s="2"/>
    </row>
    <row r="11" spans="1:4" ht="16.2" thickBot="1" x14ac:dyDescent="0.35">
      <c r="A11" s="5" t="s">
        <v>280</v>
      </c>
      <c r="B11" s="4" t="s">
        <v>19</v>
      </c>
      <c r="C11" s="66">
        <f>'Professional Services'!F12</f>
        <v>0</v>
      </c>
      <c r="D11" s="2"/>
    </row>
    <row r="12" spans="1:4" ht="28.2" customHeight="1" thickBot="1" x14ac:dyDescent="0.35">
      <c r="A12" s="147" t="s">
        <v>20</v>
      </c>
      <c r="B12" s="148"/>
      <c r="C12" s="75">
        <f>SUM(C3:C11)</f>
        <v>0</v>
      </c>
      <c r="D12" s="2"/>
    </row>
    <row r="14" spans="1:4" ht="21" x14ac:dyDescent="0.4">
      <c r="B14" s="96" t="s">
        <v>293</v>
      </c>
    </row>
    <row r="15" spans="1:4" x14ac:dyDescent="0.3">
      <c r="B15" t="s">
        <v>301</v>
      </c>
      <c r="C15" s="117"/>
    </row>
    <row r="16" spans="1:4" x14ac:dyDescent="0.3">
      <c r="B16" s="118" t="s">
        <v>303</v>
      </c>
      <c r="C16" t="s">
        <v>210</v>
      </c>
    </row>
  </sheetData>
  <sheetProtection algorithmName="SHA-512" hashValue="gW6vtpkSiwwsX7viw8ykFcHhVGsaXqotWd5MZtKzRt/2MXC6Vz+O61+qh2aklPIlg5b7gkqWLdTckrEry27wBw==" saltValue="ocgZ9d2yKRMUzQoRkYzbNQ==" spinCount="100000" sheet="1" selectLockedCells="1"/>
  <mergeCells count="3">
    <mergeCell ref="A1:A2"/>
    <mergeCell ref="B1:B2"/>
    <mergeCell ref="A12:B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3D182-E8A3-422C-9E0B-51AC70CF8892}">
  <dimension ref="A1:H10"/>
  <sheetViews>
    <sheetView workbookViewId="0">
      <selection activeCell="G4" sqref="G4"/>
    </sheetView>
  </sheetViews>
  <sheetFormatPr defaultRowHeight="14.4" x14ac:dyDescent="0.3"/>
  <cols>
    <col min="1" max="1" width="8.5546875" customWidth="1"/>
    <col min="2" max="2" width="49.44140625" customWidth="1"/>
    <col min="3" max="8" width="17" customWidth="1"/>
  </cols>
  <sheetData>
    <row r="1" spans="1:8" ht="16.2" thickBot="1" x14ac:dyDescent="0.35">
      <c r="A1" s="10" t="s">
        <v>0</v>
      </c>
      <c r="B1" s="9" t="s">
        <v>1</v>
      </c>
      <c r="C1" s="149" t="s">
        <v>24</v>
      </c>
      <c r="D1" s="150"/>
      <c r="E1" s="150"/>
      <c r="F1" s="150"/>
      <c r="G1" s="151"/>
    </row>
    <row r="2" spans="1:8" ht="16.2" thickBot="1" x14ac:dyDescent="0.35">
      <c r="A2" s="11" t="s">
        <v>25</v>
      </c>
      <c r="B2" s="12" t="s">
        <v>3</v>
      </c>
      <c r="C2" s="8" t="s">
        <v>26</v>
      </c>
      <c r="D2" s="8" t="s">
        <v>27</v>
      </c>
      <c r="E2" s="8" t="s">
        <v>28</v>
      </c>
      <c r="F2" s="8" t="s">
        <v>29</v>
      </c>
      <c r="G2" s="8" t="s">
        <v>30</v>
      </c>
    </row>
    <row r="3" spans="1:8" ht="47.4" thickBot="1" x14ac:dyDescent="0.35">
      <c r="A3" s="5" t="s">
        <v>31</v>
      </c>
      <c r="B3" s="6" t="s">
        <v>32</v>
      </c>
      <c r="C3" s="121">
        <v>0</v>
      </c>
      <c r="D3" s="121">
        <v>0</v>
      </c>
      <c r="E3" s="121">
        <v>0</v>
      </c>
      <c r="F3" s="121">
        <v>0</v>
      </c>
      <c r="G3" s="121">
        <v>0</v>
      </c>
    </row>
    <row r="4" spans="1:8" ht="63" thickBot="1" x14ac:dyDescent="0.35">
      <c r="A4" s="5" t="s">
        <v>33</v>
      </c>
      <c r="B4" s="6" t="s">
        <v>34</v>
      </c>
      <c r="C4" s="121">
        <v>0</v>
      </c>
      <c r="D4" s="121">
        <v>0</v>
      </c>
      <c r="E4" s="121">
        <v>0</v>
      </c>
      <c r="F4" s="121">
        <v>0</v>
      </c>
      <c r="G4" s="121">
        <v>0</v>
      </c>
    </row>
    <row r="5" spans="1:8" ht="16.2" thickBot="1" x14ac:dyDescent="0.35">
      <c r="A5" s="5"/>
      <c r="B5" s="12" t="s">
        <v>35</v>
      </c>
      <c r="C5" s="66">
        <f>SUM(C3:C4)</f>
        <v>0</v>
      </c>
      <c r="D5" s="66">
        <f t="shared" ref="D5:G5" si="0">SUM(D3:D4)</f>
        <v>0</v>
      </c>
      <c r="E5" s="66">
        <f t="shared" si="0"/>
        <v>0</v>
      </c>
      <c r="F5" s="66">
        <f t="shared" si="0"/>
        <v>0</v>
      </c>
      <c r="G5" s="66">
        <f t="shared" si="0"/>
        <v>0</v>
      </c>
    </row>
    <row r="6" spans="1:8" ht="16.2" thickBot="1" x14ac:dyDescent="0.35">
      <c r="A6" s="13"/>
      <c r="B6" s="12" t="s">
        <v>36</v>
      </c>
      <c r="C6" s="14">
        <v>34</v>
      </c>
      <c r="D6" s="14">
        <v>376</v>
      </c>
      <c r="E6" s="14">
        <v>247</v>
      </c>
      <c r="F6" s="14">
        <v>143</v>
      </c>
      <c r="G6" s="14">
        <v>3</v>
      </c>
      <c r="H6" s="122"/>
    </row>
    <row r="7" spans="1:8" ht="16.2" thickBot="1" x14ac:dyDescent="0.35">
      <c r="A7" s="5"/>
      <c r="B7" s="12" t="s">
        <v>37</v>
      </c>
      <c r="C7" s="66">
        <f>C6*C5</f>
        <v>0</v>
      </c>
      <c r="D7" s="66">
        <f t="shared" ref="D7:G7" si="1">D6*D5</f>
        <v>0</v>
      </c>
      <c r="E7" s="66">
        <f t="shared" si="1"/>
        <v>0</v>
      </c>
      <c r="F7" s="66">
        <f t="shared" si="1"/>
        <v>0</v>
      </c>
      <c r="G7" s="66">
        <f t="shared" si="1"/>
        <v>0</v>
      </c>
    </row>
    <row r="8" spans="1:8" ht="15.6" x14ac:dyDescent="0.3">
      <c r="A8" s="15" t="s">
        <v>38</v>
      </c>
      <c r="H8" s="122"/>
    </row>
    <row r="9" spans="1:8" ht="16.2" thickBot="1" x14ac:dyDescent="0.35">
      <c r="A9" s="15"/>
    </row>
    <row r="10" spans="1:8" ht="16.2" thickBot="1" x14ac:dyDescent="0.35">
      <c r="B10" s="10" t="s">
        <v>281</v>
      </c>
      <c r="C10" s="64">
        <f>SUM(C7:G7)</f>
        <v>0</v>
      </c>
    </row>
  </sheetData>
  <sheetProtection algorithmName="SHA-512" hashValue="OjcEcPEnU1fu6zowj35pCN/BC1GJI0djyTFkP1yZ+qMdj7aN2FLE/g2amprfHDE7/uWYGjYvGBw7up+1t+9yTQ==" saltValue="KQgDOkspb4S2t8jKC8WT7w==" spinCount="100000" sheet="1" selectLockedCells="1"/>
  <mergeCells count="1">
    <mergeCell ref="C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D8BA5-AE7A-4695-A34D-699127955325}">
  <dimension ref="A1:F17"/>
  <sheetViews>
    <sheetView workbookViewId="0">
      <selection activeCell="E13" sqref="E13"/>
    </sheetView>
  </sheetViews>
  <sheetFormatPr defaultRowHeight="14.4" x14ac:dyDescent="0.3"/>
  <cols>
    <col min="2" max="2" width="50.44140625" customWidth="1"/>
    <col min="3" max="3" width="12.5546875" customWidth="1"/>
    <col min="5" max="6" width="16.44140625" customWidth="1"/>
  </cols>
  <sheetData>
    <row r="1" spans="1:6" ht="15.6" x14ac:dyDescent="0.3">
      <c r="A1" s="145" t="s">
        <v>0</v>
      </c>
      <c r="B1" s="145" t="s">
        <v>1</v>
      </c>
      <c r="C1" s="145" t="s">
        <v>23</v>
      </c>
      <c r="D1" s="145" t="s">
        <v>39</v>
      </c>
      <c r="E1" s="1" t="s">
        <v>40</v>
      </c>
      <c r="F1" s="1" t="s">
        <v>21</v>
      </c>
    </row>
    <row r="2" spans="1:6" ht="16.2" thickBot="1" x14ac:dyDescent="0.35">
      <c r="A2" s="146"/>
      <c r="B2" s="146"/>
      <c r="C2" s="146"/>
      <c r="D2" s="146"/>
      <c r="E2" s="12" t="s">
        <v>22</v>
      </c>
      <c r="F2" s="12" t="s">
        <v>22</v>
      </c>
    </row>
    <row r="3" spans="1:6" ht="16.2" thickBot="1" x14ac:dyDescent="0.35">
      <c r="A3" s="11" t="s">
        <v>41</v>
      </c>
      <c r="B3" s="147" t="s">
        <v>42</v>
      </c>
      <c r="C3" s="159"/>
      <c r="D3" s="159"/>
      <c r="E3" s="159"/>
      <c r="F3" s="148"/>
    </row>
    <row r="4" spans="1:6" ht="109.8" thickBot="1" x14ac:dyDescent="0.35">
      <c r="A4" s="20" t="s">
        <v>43</v>
      </c>
      <c r="B4" s="21" t="s">
        <v>44</v>
      </c>
      <c r="C4" s="19" t="s">
        <v>45</v>
      </c>
      <c r="D4" s="16">
        <v>209583</v>
      </c>
      <c r="E4" s="99">
        <v>0</v>
      </c>
      <c r="F4" s="73">
        <f>E4*D4</f>
        <v>0</v>
      </c>
    </row>
    <row r="5" spans="1:6" ht="71.400000000000006" customHeight="1" thickBot="1" x14ac:dyDescent="0.35">
      <c r="A5" s="52" t="s">
        <v>46</v>
      </c>
      <c r="B5" s="53" t="s">
        <v>47</v>
      </c>
      <c r="C5" s="54" t="s">
        <v>48</v>
      </c>
      <c r="D5" s="54">
        <v>803</v>
      </c>
      <c r="E5" s="97">
        <v>0</v>
      </c>
      <c r="F5" s="60">
        <f t="shared" ref="F5:F9" si="0">E5*D5</f>
        <v>0</v>
      </c>
    </row>
    <row r="6" spans="1:6" ht="47.4" thickBot="1" x14ac:dyDescent="0.35">
      <c r="A6" s="11" t="s">
        <v>49</v>
      </c>
      <c r="B6" s="12" t="s">
        <v>50</v>
      </c>
      <c r="C6" s="14"/>
      <c r="D6" s="14"/>
      <c r="E6" s="14"/>
      <c r="F6" s="57"/>
    </row>
    <row r="7" spans="1:6" ht="16.2" thickBot="1" x14ac:dyDescent="0.35">
      <c r="A7" s="52" t="s">
        <v>51</v>
      </c>
      <c r="B7" s="52" t="s">
        <v>52</v>
      </c>
      <c r="C7" s="54" t="s">
        <v>53</v>
      </c>
      <c r="D7" s="54">
        <v>803</v>
      </c>
      <c r="E7" s="97">
        <v>0</v>
      </c>
      <c r="F7" s="60">
        <f t="shared" si="0"/>
        <v>0</v>
      </c>
    </row>
    <row r="8" spans="1:6" ht="16.2" thickBot="1" x14ac:dyDescent="0.35">
      <c r="A8" s="52" t="s">
        <v>54</v>
      </c>
      <c r="B8" s="52" t="s">
        <v>55</v>
      </c>
      <c r="C8" s="54" t="s">
        <v>53</v>
      </c>
      <c r="D8" s="54">
        <v>402</v>
      </c>
      <c r="E8" s="97">
        <v>0</v>
      </c>
      <c r="F8" s="60">
        <f t="shared" si="0"/>
        <v>0</v>
      </c>
    </row>
    <row r="9" spans="1:6" ht="16.2" thickBot="1" x14ac:dyDescent="0.35">
      <c r="A9" s="52" t="s">
        <v>56</v>
      </c>
      <c r="B9" s="52" t="s">
        <v>57</v>
      </c>
      <c r="C9" s="54" t="s">
        <v>53</v>
      </c>
      <c r="D9" s="54">
        <v>402</v>
      </c>
      <c r="E9" s="97">
        <v>0</v>
      </c>
      <c r="F9" s="60">
        <f t="shared" si="0"/>
        <v>0</v>
      </c>
    </row>
    <row r="10" spans="1:6" ht="16.2" thickBot="1" x14ac:dyDescent="0.35">
      <c r="A10" s="55" t="s">
        <v>58</v>
      </c>
      <c r="B10" s="10" t="s">
        <v>59</v>
      </c>
      <c r="C10" s="56"/>
      <c r="D10" s="56"/>
      <c r="E10" s="56"/>
      <c r="F10" s="58"/>
    </row>
    <row r="11" spans="1:6" ht="78.599999999999994" thickBot="1" x14ac:dyDescent="0.35">
      <c r="A11" s="3" t="s">
        <v>60</v>
      </c>
      <c r="B11" s="6" t="s">
        <v>61</v>
      </c>
      <c r="C11" s="6" t="s">
        <v>62</v>
      </c>
      <c r="D11" s="4">
        <v>803</v>
      </c>
      <c r="E11" s="98">
        <v>0</v>
      </c>
      <c r="F11" s="60">
        <f>E11*D11</f>
        <v>0</v>
      </c>
    </row>
    <row r="12" spans="1:6" ht="16.2" thickBot="1" x14ac:dyDescent="0.35">
      <c r="A12" s="11" t="s">
        <v>63</v>
      </c>
      <c r="B12" s="17" t="s">
        <v>64</v>
      </c>
      <c r="C12" s="14"/>
      <c r="D12" s="14"/>
      <c r="E12" s="14"/>
      <c r="F12" s="58"/>
    </row>
    <row r="13" spans="1:6" ht="47.4" thickBot="1" x14ac:dyDescent="0.35">
      <c r="A13" s="52" t="s">
        <v>65</v>
      </c>
      <c r="B13" s="53" t="s">
        <v>66</v>
      </c>
      <c r="C13" s="52" t="s">
        <v>62</v>
      </c>
      <c r="D13" s="54">
        <v>803</v>
      </c>
      <c r="E13" s="97">
        <v>0</v>
      </c>
      <c r="F13" s="60">
        <f>E13*D13</f>
        <v>0</v>
      </c>
    </row>
    <row r="14" spans="1:6" ht="16.2" thickBot="1" x14ac:dyDescent="0.35">
      <c r="A14" s="68"/>
      <c r="B14" s="74"/>
      <c r="C14" s="68"/>
      <c r="D14" s="69"/>
      <c r="E14" s="69"/>
      <c r="F14" s="69"/>
    </row>
    <row r="15" spans="1:6" ht="16.2" thickBot="1" x14ac:dyDescent="0.35">
      <c r="A15" s="158" t="s">
        <v>67</v>
      </c>
      <c r="B15" s="158"/>
      <c r="C15" s="158"/>
      <c r="D15" s="158"/>
      <c r="E15" s="158"/>
      <c r="F15" s="65">
        <f>SUM(F4:F14)</f>
        <v>0</v>
      </c>
    </row>
    <row r="16" spans="1:6" ht="40.950000000000003" customHeight="1" x14ac:dyDescent="0.3">
      <c r="A16" s="152" t="s">
        <v>68</v>
      </c>
      <c r="B16" s="153"/>
      <c r="C16" s="153"/>
      <c r="D16" s="153"/>
      <c r="E16" s="153"/>
      <c r="F16" s="154"/>
    </row>
    <row r="17" spans="1:6" ht="28.2" customHeight="1" thickBot="1" x14ac:dyDescent="0.35">
      <c r="A17" s="155" t="s">
        <v>69</v>
      </c>
      <c r="B17" s="156"/>
      <c r="C17" s="156"/>
      <c r="D17" s="156"/>
      <c r="E17" s="156"/>
      <c r="F17" s="157"/>
    </row>
  </sheetData>
  <sheetProtection algorithmName="SHA-512" hashValue="Lt0clULX4/zivNMqRIr/7VLJB+6Y9OUul/REbCRkHggjKITsGlAteshVH+q1l5xzDoH8EBrHLq87MbdjBdf0VQ==" saltValue="OVvMpRVMYo2iYeGvqmJuzg==" spinCount="100000" sheet="1" objects="1" scenarios="1" selectLockedCells="1"/>
  <mergeCells count="8">
    <mergeCell ref="A16:F16"/>
    <mergeCell ref="A17:F17"/>
    <mergeCell ref="A15:E15"/>
    <mergeCell ref="A1:A2"/>
    <mergeCell ref="B1:B2"/>
    <mergeCell ref="C1:C2"/>
    <mergeCell ref="D1:D2"/>
    <mergeCell ref="B3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43F41-5234-4594-9346-00678E8898E0}">
  <dimension ref="A1:F46"/>
  <sheetViews>
    <sheetView topLeftCell="A28" zoomScale="85" zoomScaleNormal="85" workbookViewId="0">
      <selection activeCell="E38" sqref="E38"/>
    </sheetView>
  </sheetViews>
  <sheetFormatPr defaultRowHeight="14.4" x14ac:dyDescent="0.3"/>
  <cols>
    <col min="2" max="2" width="44" customWidth="1"/>
    <col min="5" max="5" width="12.6640625" customWidth="1"/>
    <col min="6" max="6" width="15" customWidth="1"/>
  </cols>
  <sheetData>
    <row r="1" spans="1:6" ht="16.2" thickBot="1" x14ac:dyDescent="0.35">
      <c r="A1" s="160" t="s">
        <v>70</v>
      </c>
      <c r="B1" s="161"/>
      <c r="C1" s="161"/>
      <c r="D1" s="161"/>
      <c r="E1" s="161"/>
      <c r="F1" s="162"/>
    </row>
    <row r="2" spans="1:6" ht="15.6" x14ac:dyDescent="0.3">
      <c r="A2" s="167" t="s">
        <v>0</v>
      </c>
      <c r="B2" s="167" t="s">
        <v>1</v>
      </c>
      <c r="C2" s="167" t="s">
        <v>23</v>
      </c>
      <c r="D2" s="167" t="s">
        <v>39</v>
      </c>
      <c r="E2" s="22" t="s">
        <v>40</v>
      </c>
      <c r="F2" s="22" t="s">
        <v>21</v>
      </c>
    </row>
    <row r="3" spans="1:6" ht="16.2" thickBot="1" x14ac:dyDescent="0.35">
      <c r="A3" s="168"/>
      <c r="B3" s="168"/>
      <c r="C3" s="168"/>
      <c r="D3" s="168"/>
      <c r="E3" s="18" t="s">
        <v>22</v>
      </c>
      <c r="F3" s="18" t="s">
        <v>22</v>
      </c>
    </row>
    <row r="4" spans="1:6" ht="16.2" thickBot="1" x14ac:dyDescent="0.35">
      <c r="A4" s="41" t="s">
        <v>71</v>
      </c>
      <c r="B4" s="23" t="s">
        <v>72</v>
      </c>
      <c r="C4" s="42"/>
      <c r="D4" s="42"/>
      <c r="E4" s="43"/>
      <c r="F4" s="43"/>
    </row>
    <row r="5" spans="1:6" ht="48" thickTop="1" thickBot="1" x14ac:dyDescent="0.35">
      <c r="A5" s="44" t="s">
        <v>73</v>
      </c>
      <c r="B5" s="44" t="s">
        <v>74</v>
      </c>
      <c r="C5" s="44" t="s">
        <v>75</v>
      </c>
      <c r="D5" s="45">
        <v>803</v>
      </c>
      <c r="E5" s="100">
        <v>0</v>
      </c>
      <c r="F5" s="59">
        <f>E5*D5</f>
        <v>0</v>
      </c>
    </row>
    <row r="6" spans="1:6" ht="16.8" thickTop="1" thickBot="1" x14ac:dyDescent="0.35">
      <c r="A6" s="46" t="s">
        <v>76</v>
      </c>
      <c r="B6" s="47" t="s">
        <v>77</v>
      </c>
      <c r="C6" s="46"/>
      <c r="D6" s="46"/>
      <c r="E6" s="46"/>
      <c r="F6" s="46"/>
    </row>
    <row r="7" spans="1:6" ht="48" thickTop="1" thickBot="1" x14ac:dyDescent="0.35">
      <c r="A7" s="44" t="s">
        <v>78</v>
      </c>
      <c r="B7" s="44" t="s">
        <v>79</v>
      </c>
      <c r="C7" s="44" t="s">
        <v>75</v>
      </c>
      <c r="D7" s="45">
        <v>1606</v>
      </c>
      <c r="E7" s="100">
        <v>0</v>
      </c>
      <c r="F7" s="59">
        <f>E7*D7</f>
        <v>0</v>
      </c>
    </row>
    <row r="8" spans="1:6" ht="48" thickTop="1" thickBot="1" x14ac:dyDescent="0.35">
      <c r="A8" s="44" t="s">
        <v>80</v>
      </c>
      <c r="B8" s="44" t="s">
        <v>81</v>
      </c>
      <c r="C8" s="44" t="s">
        <v>75</v>
      </c>
      <c r="D8" s="45">
        <v>1847</v>
      </c>
      <c r="E8" s="100">
        <v>0</v>
      </c>
      <c r="F8" s="59">
        <f t="shared" ref="F8:F38" si="0">E8*D8</f>
        <v>0</v>
      </c>
    </row>
    <row r="9" spans="1:6" ht="48" thickTop="1" thickBot="1" x14ac:dyDescent="0.35">
      <c r="A9" s="144" t="s">
        <v>334</v>
      </c>
      <c r="B9" s="44" t="s">
        <v>82</v>
      </c>
      <c r="C9" s="44" t="s">
        <v>75</v>
      </c>
      <c r="D9" s="45">
        <v>7</v>
      </c>
      <c r="E9" s="100">
        <v>0</v>
      </c>
      <c r="F9" s="59">
        <f t="shared" si="0"/>
        <v>0</v>
      </c>
    </row>
    <row r="10" spans="1:6" ht="48" thickTop="1" thickBot="1" x14ac:dyDescent="0.35">
      <c r="A10" s="144" t="s">
        <v>335</v>
      </c>
      <c r="B10" s="44" t="s">
        <v>83</v>
      </c>
      <c r="C10" s="44" t="s">
        <v>75</v>
      </c>
      <c r="D10" s="45">
        <v>7</v>
      </c>
      <c r="E10" s="100">
        <v>0</v>
      </c>
      <c r="F10" s="59">
        <f t="shared" si="0"/>
        <v>0</v>
      </c>
    </row>
    <row r="11" spans="1:6" ht="16.8" thickTop="1" thickBot="1" x14ac:dyDescent="0.35">
      <c r="A11" s="46" t="s">
        <v>84</v>
      </c>
      <c r="B11" s="47" t="s">
        <v>85</v>
      </c>
      <c r="C11" s="166" t="s">
        <v>86</v>
      </c>
      <c r="D11" s="166"/>
      <c r="E11" s="166"/>
      <c r="F11" s="166"/>
    </row>
    <row r="12" spans="1:6" ht="16.8" thickTop="1" thickBot="1" x14ac:dyDescent="0.35">
      <c r="A12" s="44" t="s">
        <v>87</v>
      </c>
      <c r="B12" s="44" t="s">
        <v>88</v>
      </c>
      <c r="C12" s="44" t="s">
        <v>75</v>
      </c>
      <c r="D12" s="45">
        <v>21681</v>
      </c>
      <c r="E12" s="100">
        <v>0</v>
      </c>
      <c r="F12" s="59">
        <f t="shared" si="0"/>
        <v>0</v>
      </c>
    </row>
    <row r="13" spans="1:6" ht="16.8" thickTop="1" thickBot="1" x14ac:dyDescent="0.35">
      <c r="A13" s="46" t="s">
        <v>89</v>
      </c>
      <c r="B13" s="47" t="s">
        <v>90</v>
      </c>
      <c r="C13" s="46"/>
      <c r="D13" s="46"/>
      <c r="E13" s="46"/>
      <c r="F13" s="46"/>
    </row>
    <row r="14" spans="1:6" ht="79.2" thickTop="1" thickBot="1" x14ac:dyDescent="0.35">
      <c r="A14" s="44" t="s">
        <v>91</v>
      </c>
      <c r="B14" s="44" t="s">
        <v>92</v>
      </c>
      <c r="C14" s="44" t="s">
        <v>75</v>
      </c>
      <c r="D14" s="45">
        <v>21681</v>
      </c>
      <c r="E14" s="102">
        <v>0</v>
      </c>
      <c r="F14" s="59">
        <f t="shared" si="0"/>
        <v>0</v>
      </c>
    </row>
    <row r="15" spans="1:6" ht="32.4" thickTop="1" thickBot="1" x14ac:dyDescent="0.35">
      <c r="A15" s="46" t="s">
        <v>93</v>
      </c>
      <c r="B15" s="47" t="s">
        <v>94</v>
      </c>
      <c r="C15" s="46"/>
      <c r="D15" s="46"/>
      <c r="E15" s="46"/>
      <c r="F15" s="46"/>
    </row>
    <row r="16" spans="1:6" ht="61.95" customHeight="1" thickTop="1" thickBot="1" x14ac:dyDescent="0.35">
      <c r="A16" s="44" t="s">
        <v>95</v>
      </c>
      <c r="B16" s="48" t="s">
        <v>124</v>
      </c>
      <c r="C16" s="44" t="s">
        <v>75</v>
      </c>
      <c r="D16" s="45">
        <v>1044</v>
      </c>
      <c r="E16" s="100">
        <v>0</v>
      </c>
      <c r="F16" s="59">
        <f t="shared" si="0"/>
        <v>0</v>
      </c>
    </row>
    <row r="17" spans="1:6" ht="63.6" thickTop="1" thickBot="1" x14ac:dyDescent="0.35">
      <c r="A17" s="44" t="s">
        <v>96</v>
      </c>
      <c r="B17" s="48" t="s">
        <v>125</v>
      </c>
      <c r="C17" s="44" t="s">
        <v>75</v>
      </c>
      <c r="D17" s="45">
        <v>1526</v>
      </c>
      <c r="E17" s="100">
        <v>0</v>
      </c>
      <c r="F17" s="59">
        <f t="shared" si="0"/>
        <v>0</v>
      </c>
    </row>
    <row r="18" spans="1:6" ht="63.6" thickTop="1" thickBot="1" x14ac:dyDescent="0.35">
      <c r="A18" s="44" t="s">
        <v>97</v>
      </c>
      <c r="B18" s="48" t="s">
        <v>228</v>
      </c>
      <c r="C18" s="44" t="s">
        <v>75</v>
      </c>
      <c r="D18" s="45">
        <v>1205</v>
      </c>
      <c r="E18" s="100">
        <v>0</v>
      </c>
      <c r="F18" s="59">
        <f t="shared" si="0"/>
        <v>0</v>
      </c>
    </row>
    <row r="19" spans="1:6" ht="48" thickTop="1" thickBot="1" x14ac:dyDescent="0.35">
      <c r="A19" s="44" t="s">
        <v>98</v>
      </c>
      <c r="B19" s="48" t="s">
        <v>229</v>
      </c>
      <c r="C19" s="44" t="s">
        <v>75</v>
      </c>
      <c r="D19" s="45">
        <v>12</v>
      </c>
      <c r="E19" s="100">
        <v>0</v>
      </c>
      <c r="F19" s="59">
        <f t="shared" si="0"/>
        <v>0</v>
      </c>
    </row>
    <row r="20" spans="1:6" ht="63.6" thickTop="1" thickBot="1" x14ac:dyDescent="0.35">
      <c r="A20" s="44" t="s">
        <v>99</v>
      </c>
      <c r="B20" s="48" t="s">
        <v>230</v>
      </c>
      <c r="C20" s="44" t="s">
        <v>75</v>
      </c>
      <c r="D20" s="45">
        <v>29</v>
      </c>
      <c r="E20" s="100">
        <v>0</v>
      </c>
      <c r="F20" s="59">
        <f t="shared" si="0"/>
        <v>0</v>
      </c>
    </row>
    <row r="21" spans="1:6" ht="48" thickTop="1" thickBot="1" x14ac:dyDescent="0.35">
      <c r="A21" s="44" t="s">
        <v>100</v>
      </c>
      <c r="B21" s="48" t="s">
        <v>231</v>
      </c>
      <c r="C21" s="44" t="s">
        <v>75</v>
      </c>
      <c r="D21" s="45">
        <v>722</v>
      </c>
      <c r="E21" s="100">
        <v>0</v>
      </c>
      <c r="F21" s="59">
        <f t="shared" si="0"/>
        <v>0</v>
      </c>
    </row>
    <row r="22" spans="1:6" ht="48" thickTop="1" thickBot="1" x14ac:dyDescent="0.35">
      <c r="A22" s="44" t="s">
        <v>101</v>
      </c>
      <c r="B22" s="48" t="s">
        <v>232</v>
      </c>
      <c r="C22" s="44" t="s">
        <v>75</v>
      </c>
      <c r="D22" s="45">
        <v>50</v>
      </c>
      <c r="E22" s="100">
        <v>0</v>
      </c>
      <c r="F22" s="59">
        <f t="shared" si="0"/>
        <v>0</v>
      </c>
    </row>
    <row r="23" spans="1:6" ht="63.6" thickTop="1" thickBot="1" x14ac:dyDescent="0.35">
      <c r="A23" s="46" t="s">
        <v>102</v>
      </c>
      <c r="B23" s="47" t="s">
        <v>233</v>
      </c>
      <c r="C23" s="46"/>
      <c r="D23" s="46"/>
      <c r="E23" s="46"/>
      <c r="F23" s="46"/>
    </row>
    <row r="24" spans="1:6" ht="188.4" thickTop="1" thickBot="1" x14ac:dyDescent="0.35">
      <c r="A24" s="44" t="s">
        <v>103</v>
      </c>
      <c r="B24" s="48" t="s">
        <v>296</v>
      </c>
      <c r="C24" s="44" t="s">
        <v>75</v>
      </c>
      <c r="D24" s="45">
        <v>13</v>
      </c>
      <c r="E24" s="102">
        <v>0</v>
      </c>
      <c r="F24" s="59">
        <f t="shared" si="0"/>
        <v>0</v>
      </c>
    </row>
    <row r="25" spans="1:6" ht="235.2" thickTop="1" thickBot="1" x14ac:dyDescent="0.35">
      <c r="A25" s="44" t="s">
        <v>104</v>
      </c>
      <c r="B25" s="48" t="s">
        <v>234</v>
      </c>
      <c r="C25" s="44" t="s">
        <v>75</v>
      </c>
      <c r="D25" s="45">
        <v>95</v>
      </c>
      <c r="E25" s="102">
        <v>0</v>
      </c>
      <c r="F25" s="59">
        <f t="shared" si="0"/>
        <v>0</v>
      </c>
    </row>
    <row r="26" spans="1:6" ht="219.6" thickTop="1" thickBot="1" x14ac:dyDescent="0.35">
      <c r="A26" s="44" t="s">
        <v>105</v>
      </c>
      <c r="B26" s="48" t="s">
        <v>235</v>
      </c>
      <c r="C26" s="44" t="s">
        <v>75</v>
      </c>
      <c r="D26" s="45">
        <v>723</v>
      </c>
      <c r="E26" s="102">
        <v>0</v>
      </c>
      <c r="F26" s="59">
        <f t="shared" si="0"/>
        <v>0</v>
      </c>
    </row>
    <row r="27" spans="1:6" ht="32.4" thickTop="1" thickBot="1" x14ac:dyDescent="0.35">
      <c r="A27" s="46" t="s">
        <v>106</v>
      </c>
      <c r="B27" s="47" t="s">
        <v>236</v>
      </c>
      <c r="C27" s="46"/>
      <c r="D27" s="46"/>
      <c r="E27" s="103" t="s">
        <v>210</v>
      </c>
      <c r="F27" s="46"/>
    </row>
    <row r="28" spans="1:6" ht="141.6" thickTop="1" thickBot="1" x14ac:dyDescent="0.35">
      <c r="A28" s="44" t="s">
        <v>107</v>
      </c>
      <c r="B28" s="49" t="s">
        <v>237</v>
      </c>
      <c r="C28" s="44" t="s">
        <v>75</v>
      </c>
      <c r="D28" s="45">
        <v>432</v>
      </c>
      <c r="E28" s="102">
        <v>0</v>
      </c>
      <c r="F28" s="59">
        <f t="shared" si="0"/>
        <v>0</v>
      </c>
    </row>
    <row r="29" spans="1:6" ht="141.6" thickTop="1" thickBot="1" x14ac:dyDescent="0.35">
      <c r="A29" s="44" t="s">
        <v>108</v>
      </c>
      <c r="B29" s="49" t="s">
        <v>238</v>
      </c>
      <c r="C29" s="44" t="s">
        <v>75</v>
      </c>
      <c r="D29" s="45">
        <v>492</v>
      </c>
      <c r="E29" s="102">
        <v>0</v>
      </c>
      <c r="F29" s="59">
        <f t="shared" si="0"/>
        <v>0</v>
      </c>
    </row>
    <row r="30" spans="1:6" ht="141.6" thickTop="1" thickBot="1" x14ac:dyDescent="0.35">
      <c r="A30" s="44" t="s">
        <v>109</v>
      </c>
      <c r="B30" s="49" t="s">
        <v>239</v>
      </c>
      <c r="C30" s="44" t="s">
        <v>75</v>
      </c>
      <c r="D30" s="45">
        <v>143</v>
      </c>
      <c r="E30" s="102">
        <v>0</v>
      </c>
      <c r="F30" s="59">
        <f t="shared" si="0"/>
        <v>0</v>
      </c>
    </row>
    <row r="31" spans="1:6" ht="141.6" thickTop="1" thickBot="1" x14ac:dyDescent="0.35">
      <c r="A31" s="44" t="s">
        <v>110</v>
      </c>
      <c r="B31" s="49" t="s">
        <v>240</v>
      </c>
      <c r="C31" s="44" t="s">
        <v>75</v>
      </c>
      <c r="D31" s="45">
        <v>3</v>
      </c>
      <c r="E31" s="102">
        <v>0</v>
      </c>
      <c r="F31" s="59">
        <f t="shared" si="0"/>
        <v>0</v>
      </c>
    </row>
    <row r="32" spans="1:6" ht="16.8" thickTop="1" thickBot="1" x14ac:dyDescent="0.35">
      <c r="A32" s="46" t="s">
        <v>111</v>
      </c>
      <c r="B32" s="47" t="s">
        <v>112</v>
      </c>
      <c r="C32" s="50"/>
      <c r="D32" s="50"/>
      <c r="E32" s="50"/>
      <c r="F32" s="50"/>
    </row>
    <row r="33" spans="1:6" ht="32.4" thickTop="1" thickBot="1" x14ac:dyDescent="0.35">
      <c r="A33" s="44" t="s">
        <v>113</v>
      </c>
      <c r="B33" s="44" t="s">
        <v>114</v>
      </c>
      <c r="C33" s="44" t="s">
        <v>75</v>
      </c>
      <c r="D33" s="45">
        <v>803</v>
      </c>
      <c r="E33" s="102">
        <v>0</v>
      </c>
      <c r="F33" s="59">
        <f t="shared" si="0"/>
        <v>0</v>
      </c>
    </row>
    <row r="34" spans="1:6" ht="16.8" thickTop="1" thickBot="1" x14ac:dyDescent="0.35">
      <c r="A34" s="70" t="s">
        <v>115</v>
      </c>
      <c r="B34" s="119" t="s">
        <v>302</v>
      </c>
      <c r="C34" s="70"/>
      <c r="D34" s="70"/>
      <c r="E34" s="70"/>
      <c r="F34" s="70"/>
    </row>
    <row r="35" spans="1:6" ht="16.2" thickBot="1" x14ac:dyDescent="0.35">
      <c r="A35" s="111" t="s">
        <v>116</v>
      </c>
      <c r="B35" s="112" t="s">
        <v>298</v>
      </c>
      <c r="C35" s="112" t="s">
        <v>75</v>
      </c>
      <c r="D35" s="113">
        <v>1</v>
      </c>
      <c r="E35" s="101">
        <v>0</v>
      </c>
      <c r="F35" s="71">
        <f t="shared" ref="F35:F36" si="1">E35*D35</f>
        <v>0</v>
      </c>
    </row>
    <row r="36" spans="1:6" ht="16.2" thickBot="1" x14ac:dyDescent="0.35">
      <c r="A36" s="111" t="s">
        <v>297</v>
      </c>
      <c r="B36" s="112" t="s">
        <v>299</v>
      </c>
      <c r="C36" s="112" t="s">
        <v>75</v>
      </c>
      <c r="D36" s="113">
        <v>1520</v>
      </c>
      <c r="E36" s="101">
        <v>0</v>
      </c>
      <c r="F36" s="71">
        <f t="shared" si="1"/>
        <v>0</v>
      </c>
    </row>
    <row r="37" spans="1:6" ht="16.8" thickTop="1" thickBot="1" x14ac:dyDescent="0.35">
      <c r="A37" s="70" t="s">
        <v>304</v>
      </c>
      <c r="B37" s="119" t="s">
        <v>64</v>
      </c>
      <c r="C37" s="70"/>
      <c r="D37" s="70"/>
      <c r="E37" s="70"/>
      <c r="F37" s="70"/>
    </row>
    <row r="38" spans="1:6" ht="31.8" thickBot="1" x14ac:dyDescent="0.35">
      <c r="A38" s="111" t="s">
        <v>305</v>
      </c>
      <c r="B38" s="120" t="s">
        <v>306</v>
      </c>
      <c r="C38" s="112" t="s">
        <v>75</v>
      </c>
      <c r="D38" s="113">
        <v>803</v>
      </c>
      <c r="E38" s="101">
        <v>0</v>
      </c>
      <c r="F38" s="71">
        <f t="shared" si="0"/>
        <v>0</v>
      </c>
    </row>
    <row r="39" spans="1:6" ht="16.2" thickBot="1" x14ac:dyDescent="0.35">
      <c r="A39" s="68"/>
      <c r="B39" s="68"/>
      <c r="C39" s="68"/>
      <c r="D39" s="69"/>
      <c r="E39" s="69"/>
      <c r="F39" s="68"/>
    </row>
    <row r="40" spans="1:6" ht="16.2" thickBot="1" x14ac:dyDescent="0.35">
      <c r="A40" s="158" t="s">
        <v>117</v>
      </c>
      <c r="B40" s="158"/>
      <c r="C40" s="158"/>
      <c r="D40" s="158"/>
      <c r="E40" s="158"/>
      <c r="F40" s="72">
        <f>SUM(F5:F39)</f>
        <v>0</v>
      </c>
    </row>
    <row r="41" spans="1:6" ht="16.2" thickBot="1" x14ac:dyDescent="0.35">
      <c r="A41" s="163" t="s">
        <v>118</v>
      </c>
      <c r="B41" s="164"/>
      <c r="C41" s="164"/>
      <c r="D41" s="164"/>
      <c r="E41" s="164"/>
      <c r="F41" s="165"/>
    </row>
    <row r="42" spans="1:6" ht="53.4" customHeight="1" x14ac:dyDescent="0.3">
      <c r="A42" s="152" t="s">
        <v>119</v>
      </c>
      <c r="B42" s="153"/>
      <c r="C42" s="153"/>
      <c r="D42" s="153"/>
      <c r="E42" s="153"/>
      <c r="F42" s="154"/>
    </row>
    <row r="43" spans="1:6" ht="16.2" thickBot="1" x14ac:dyDescent="0.35">
      <c r="A43" s="155" t="s">
        <v>120</v>
      </c>
      <c r="B43" s="156"/>
      <c r="C43" s="156"/>
      <c r="D43" s="156"/>
      <c r="E43" s="156"/>
      <c r="F43" s="157"/>
    </row>
    <row r="44" spans="1:6" ht="40.950000000000003" customHeight="1" x14ac:dyDescent="0.3">
      <c r="A44" s="152" t="s">
        <v>121</v>
      </c>
      <c r="B44" s="153"/>
      <c r="C44" s="153"/>
      <c r="D44" s="153"/>
      <c r="E44" s="153"/>
      <c r="F44" s="154"/>
    </row>
    <row r="45" spans="1:6" ht="28.2" customHeight="1" thickBot="1" x14ac:dyDescent="0.35">
      <c r="A45" s="155" t="s">
        <v>122</v>
      </c>
      <c r="B45" s="156"/>
      <c r="C45" s="156"/>
      <c r="D45" s="156"/>
      <c r="E45" s="156"/>
      <c r="F45" s="157"/>
    </row>
    <row r="46" spans="1:6" ht="53.4" customHeight="1" thickBot="1" x14ac:dyDescent="0.35">
      <c r="A46" s="160" t="s">
        <v>123</v>
      </c>
      <c r="B46" s="161"/>
      <c r="C46" s="161"/>
      <c r="D46" s="161"/>
      <c r="E46" s="161"/>
      <c r="F46" s="162"/>
    </row>
  </sheetData>
  <sheetProtection algorithmName="SHA-512" hashValue="Ls3VAejk15XY9ewHv/Xs4/d4XrLd7z9z8/VVNbCY9dSN23+h17/4BnimREH04btjTOrl4Enx8ENoLEBnJG39Zw==" saltValue="PITHZgv5iwX+rEAmnz9hEA==" spinCount="100000" sheet="1" selectLockedCells="1"/>
  <mergeCells count="13">
    <mergeCell ref="C11:F11"/>
    <mergeCell ref="A1:F1"/>
    <mergeCell ref="A2:A3"/>
    <mergeCell ref="B2:B3"/>
    <mergeCell ref="C2:C3"/>
    <mergeCell ref="D2:D3"/>
    <mergeCell ref="A46:F46"/>
    <mergeCell ref="A40:E40"/>
    <mergeCell ref="A41:F41"/>
    <mergeCell ref="A42:F42"/>
    <mergeCell ref="A43:F43"/>
    <mergeCell ref="A44:F44"/>
    <mergeCell ref="A45:F45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D8B5F-6812-43D8-ADB7-6F1AD99AAFA3}">
  <dimension ref="A1:F33"/>
  <sheetViews>
    <sheetView topLeftCell="A5" workbookViewId="0">
      <selection activeCell="E5" sqref="E5"/>
    </sheetView>
  </sheetViews>
  <sheetFormatPr defaultRowHeight="14.4" x14ac:dyDescent="0.3"/>
  <cols>
    <col min="2" max="2" width="48.33203125" customWidth="1"/>
    <col min="5" max="6" width="16.6640625" customWidth="1"/>
  </cols>
  <sheetData>
    <row r="1" spans="1:6" ht="15.6" x14ac:dyDescent="0.3">
      <c r="A1" s="172"/>
      <c r="B1" s="172"/>
      <c r="C1" s="172"/>
      <c r="D1" s="172"/>
      <c r="E1" s="172"/>
      <c r="F1" s="172"/>
    </row>
    <row r="2" spans="1:6" ht="15.6" x14ac:dyDescent="0.3">
      <c r="A2" s="173" t="s">
        <v>0</v>
      </c>
      <c r="B2" s="173" t="s">
        <v>1</v>
      </c>
      <c r="C2" s="174" t="s">
        <v>23</v>
      </c>
      <c r="D2" s="174" t="s">
        <v>39</v>
      </c>
      <c r="E2" s="81" t="s">
        <v>40</v>
      </c>
      <c r="F2" s="81" t="s">
        <v>21</v>
      </c>
    </row>
    <row r="3" spans="1:6" ht="15.6" x14ac:dyDescent="0.3">
      <c r="A3" s="173"/>
      <c r="B3" s="173"/>
      <c r="C3" s="174"/>
      <c r="D3" s="174"/>
      <c r="E3" s="81" t="s">
        <v>22</v>
      </c>
      <c r="F3" s="81" t="s">
        <v>22</v>
      </c>
    </row>
    <row r="4" spans="1:6" ht="15.6" x14ac:dyDescent="0.3">
      <c r="A4" s="79" t="s">
        <v>126</v>
      </c>
      <c r="B4" s="80" t="s">
        <v>127</v>
      </c>
      <c r="C4" s="79"/>
      <c r="D4" s="79"/>
      <c r="E4" s="79"/>
      <c r="F4" s="79"/>
    </row>
    <row r="5" spans="1:6" ht="93.6" x14ac:dyDescent="0.3">
      <c r="A5" s="76" t="s">
        <v>128</v>
      </c>
      <c r="B5" s="76" t="s">
        <v>129</v>
      </c>
      <c r="C5" s="76" t="s">
        <v>130</v>
      </c>
      <c r="D5" s="77">
        <v>144540</v>
      </c>
      <c r="E5" s="104">
        <v>0</v>
      </c>
      <c r="F5" s="78">
        <f>E5*D5</f>
        <v>0</v>
      </c>
    </row>
    <row r="6" spans="1:6" ht="46.8" x14ac:dyDescent="0.3">
      <c r="A6" s="76" t="s">
        <v>131</v>
      </c>
      <c r="B6" s="76" t="s">
        <v>132</v>
      </c>
      <c r="C6" s="76" t="s">
        <v>130</v>
      </c>
      <c r="D6" s="77">
        <v>756426</v>
      </c>
      <c r="E6" s="104">
        <v>0</v>
      </c>
      <c r="F6" s="78">
        <f t="shared" ref="F6:F14" si="0">E6*D6</f>
        <v>0</v>
      </c>
    </row>
    <row r="7" spans="1:6" ht="46.8" x14ac:dyDescent="0.3">
      <c r="A7" s="76" t="s">
        <v>133</v>
      </c>
      <c r="B7" s="76" t="s">
        <v>134</v>
      </c>
      <c r="C7" s="76" t="s">
        <v>75</v>
      </c>
      <c r="D7" s="77">
        <v>803</v>
      </c>
      <c r="E7" s="104">
        <v>0</v>
      </c>
      <c r="F7" s="78">
        <f t="shared" si="0"/>
        <v>0</v>
      </c>
    </row>
    <row r="8" spans="1:6" ht="15.6" x14ac:dyDescent="0.3">
      <c r="A8" s="79" t="s">
        <v>135</v>
      </c>
      <c r="B8" s="80" t="s">
        <v>136</v>
      </c>
      <c r="C8" s="79"/>
      <c r="D8" s="79"/>
      <c r="E8" s="79"/>
      <c r="F8" s="79"/>
    </row>
    <row r="9" spans="1:6" ht="78" x14ac:dyDescent="0.3">
      <c r="A9" s="76" t="s">
        <v>137</v>
      </c>
      <c r="B9" s="76" t="s">
        <v>138</v>
      </c>
      <c r="C9" s="76" t="s">
        <v>130</v>
      </c>
      <c r="D9" s="77">
        <v>4889467</v>
      </c>
      <c r="E9" s="104">
        <v>0</v>
      </c>
      <c r="F9" s="78">
        <f t="shared" si="0"/>
        <v>0</v>
      </c>
    </row>
    <row r="10" spans="1:6" ht="62.4" x14ac:dyDescent="0.3">
      <c r="A10" s="76" t="s">
        <v>139</v>
      </c>
      <c r="B10" s="76" t="s">
        <v>140</v>
      </c>
      <c r="C10" s="76" t="s">
        <v>75</v>
      </c>
      <c r="D10" s="77">
        <v>3614</v>
      </c>
      <c r="E10" s="104">
        <v>0</v>
      </c>
      <c r="F10" s="78">
        <f t="shared" si="0"/>
        <v>0</v>
      </c>
    </row>
    <row r="11" spans="1:6" ht="15.6" x14ac:dyDescent="0.3">
      <c r="A11" s="79" t="s">
        <v>141</v>
      </c>
      <c r="B11" s="80" t="s">
        <v>142</v>
      </c>
      <c r="C11" s="79"/>
      <c r="D11" s="79"/>
      <c r="E11" s="79"/>
      <c r="F11" s="79"/>
    </row>
    <row r="12" spans="1:6" ht="31.2" x14ac:dyDescent="0.3">
      <c r="A12" s="76" t="s">
        <v>143</v>
      </c>
      <c r="B12" s="76" t="s">
        <v>144</v>
      </c>
      <c r="C12" s="76" t="s">
        <v>75</v>
      </c>
      <c r="D12" s="77">
        <v>86724</v>
      </c>
      <c r="E12" s="104">
        <v>0</v>
      </c>
      <c r="F12" s="78">
        <f t="shared" si="0"/>
        <v>0</v>
      </c>
    </row>
    <row r="13" spans="1:6" ht="15.6" x14ac:dyDescent="0.3">
      <c r="A13" s="79" t="s">
        <v>145</v>
      </c>
      <c r="B13" s="80" t="s">
        <v>146</v>
      </c>
      <c r="C13" s="79"/>
      <c r="D13" s="79"/>
      <c r="E13" s="79"/>
      <c r="F13" s="79"/>
    </row>
    <row r="14" spans="1:6" ht="15.6" x14ac:dyDescent="0.3">
      <c r="A14" s="76" t="s">
        <v>147</v>
      </c>
      <c r="B14" s="76" t="s">
        <v>148</v>
      </c>
      <c r="C14" s="76" t="s">
        <v>75</v>
      </c>
      <c r="D14" s="77">
        <v>86724</v>
      </c>
      <c r="E14" s="104">
        <v>0</v>
      </c>
      <c r="F14" s="78">
        <f t="shared" si="0"/>
        <v>0</v>
      </c>
    </row>
    <row r="15" spans="1:6" ht="15.6" x14ac:dyDescent="0.3">
      <c r="A15" s="170" t="s">
        <v>149</v>
      </c>
      <c r="B15" s="79" t="s">
        <v>150</v>
      </c>
      <c r="C15" s="170"/>
      <c r="D15" s="170"/>
      <c r="E15" s="170"/>
      <c r="F15" s="170"/>
    </row>
    <row r="16" spans="1:6" ht="62.4" x14ac:dyDescent="0.3">
      <c r="A16" s="170"/>
      <c r="B16" s="79" t="s">
        <v>151</v>
      </c>
      <c r="C16" s="170"/>
      <c r="D16" s="170"/>
      <c r="E16" s="170"/>
      <c r="F16" s="170"/>
    </row>
    <row r="17" spans="1:6" ht="15.6" x14ac:dyDescent="0.3">
      <c r="A17" s="76" t="s">
        <v>152</v>
      </c>
      <c r="B17" s="76" t="s">
        <v>153</v>
      </c>
      <c r="C17" s="76" t="s">
        <v>75</v>
      </c>
      <c r="D17" s="77">
        <v>16702</v>
      </c>
      <c r="E17" s="104">
        <v>0</v>
      </c>
      <c r="F17" s="78">
        <f t="shared" ref="F17:F24" si="1">E17*D17</f>
        <v>0</v>
      </c>
    </row>
    <row r="18" spans="1:6" ht="15.6" x14ac:dyDescent="0.3">
      <c r="A18" s="76" t="s">
        <v>154</v>
      </c>
      <c r="B18" s="76" t="s">
        <v>155</v>
      </c>
      <c r="C18" s="76" t="s">
        <v>75</v>
      </c>
      <c r="D18" s="77">
        <v>16702</v>
      </c>
      <c r="E18" s="104">
        <v>0</v>
      </c>
      <c r="F18" s="78">
        <f t="shared" si="1"/>
        <v>0</v>
      </c>
    </row>
    <row r="19" spans="1:6" ht="15.6" x14ac:dyDescent="0.3">
      <c r="A19" s="76" t="s">
        <v>156</v>
      </c>
      <c r="B19" s="76" t="s">
        <v>157</v>
      </c>
      <c r="C19" s="76" t="s">
        <v>75</v>
      </c>
      <c r="D19" s="77">
        <v>41756</v>
      </c>
      <c r="E19" s="104">
        <v>0</v>
      </c>
      <c r="F19" s="78">
        <f t="shared" si="1"/>
        <v>0</v>
      </c>
    </row>
    <row r="20" spans="1:6" ht="15.6" x14ac:dyDescent="0.3">
      <c r="A20" s="76" t="s">
        <v>158</v>
      </c>
      <c r="B20" s="76" t="s">
        <v>159</v>
      </c>
      <c r="C20" s="76" t="s">
        <v>75</v>
      </c>
      <c r="D20" s="77">
        <v>4176</v>
      </c>
      <c r="E20" s="104">
        <v>0</v>
      </c>
      <c r="F20" s="78">
        <f t="shared" si="1"/>
        <v>0</v>
      </c>
    </row>
    <row r="21" spans="1:6" ht="15.6" x14ac:dyDescent="0.3">
      <c r="A21" s="76" t="s">
        <v>160</v>
      </c>
      <c r="B21" s="76" t="s">
        <v>161</v>
      </c>
      <c r="C21" s="76" t="s">
        <v>75</v>
      </c>
      <c r="D21" s="77">
        <v>4176</v>
      </c>
      <c r="E21" s="104">
        <v>0</v>
      </c>
      <c r="F21" s="78">
        <f t="shared" si="1"/>
        <v>0</v>
      </c>
    </row>
    <row r="22" spans="1:6" ht="15.6" x14ac:dyDescent="0.3">
      <c r="A22" s="79" t="s">
        <v>162</v>
      </c>
      <c r="B22" s="80" t="s">
        <v>163</v>
      </c>
      <c r="C22" s="79"/>
      <c r="D22" s="79"/>
      <c r="E22" s="79"/>
      <c r="F22" s="79"/>
    </row>
    <row r="23" spans="1:6" ht="31.2" x14ac:dyDescent="0.3">
      <c r="A23" s="76" t="s">
        <v>164</v>
      </c>
      <c r="B23" s="76" t="s">
        <v>165</v>
      </c>
      <c r="C23" s="76" t="s">
        <v>75</v>
      </c>
      <c r="D23" s="77">
        <v>4818</v>
      </c>
      <c r="E23" s="104">
        <v>0</v>
      </c>
      <c r="F23" s="78">
        <f t="shared" si="1"/>
        <v>0</v>
      </c>
    </row>
    <row r="24" spans="1:6" ht="78" x14ac:dyDescent="0.3">
      <c r="A24" s="76" t="s">
        <v>166</v>
      </c>
      <c r="B24" s="76" t="s">
        <v>167</v>
      </c>
      <c r="C24" s="76" t="s">
        <v>130</v>
      </c>
      <c r="D24" s="77">
        <v>273823</v>
      </c>
      <c r="E24" s="104">
        <v>0</v>
      </c>
      <c r="F24" s="78">
        <f t="shared" si="1"/>
        <v>0</v>
      </c>
    </row>
    <row r="25" spans="1:6" ht="15.6" x14ac:dyDescent="0.3">
      <c r="A25" s="170" t="s">
        <v>168</v>
      </c>
      <c r="B25" s="80" t="s">
        <v>169</v>
      </c>
      <c r="C25" s="170"/>
      <c r="D25" s="170"/>
      <c r="E25" s="170"/>
      <c r="F25" s="170"/>
    </row>
    <row r="26" spans="1:6" ht="31.2" x14ac:dyDescent="0.3">
      <c r="A26" s="170"/>
      <c r="B26" s="80" t="s">
        <v>170</v>
      </c>
      <c r="C26" s="170"/>
      <c r="D26" s="170"/>
      <c r="E26" s="170"/>
      <c r="F26" s="170"/>
    </row>
    <row r="27" spans="1:6" ht="15.6" x14ac:dyDescent="0.3">
      <c r="A27" s="76" t="s">
        <v>171</v>
      </c>
      <c r="B27" s="76" t="s">
        <v>172</v>
      </c>
      <c r="C27" s="76"/>
      <c r="D27" s="77">
        <v>10198</v>
      </c>
      <c r="E27" s="104">
        <v>0</v>
      </c>
      <c r="F27" s="78">
        <f>E27*D27</f>
        <v>0</v>
      </c>
    </row>
    <row r="28" spans="1:6" ht="15.6" x14ac:dyDescent="0.3">
      <c r="A28" s="76" t="s">
        <v>173</v>
      </c>
      <c r="B28" s="76" t="s">
        <v>174</v>
      </c>
      <c r="C28" s="76" t="s">
        <v>75</v>
      </c>
      <c r="D28" s="77">
        <v>50</v>
      </c>
      <c r="E28" s="104">
        <v>0</v>
      </c>
      <c r="F28" s="78">
        <f>E28*D28</f>
        <v>0</v>
      </c>
    </row>
    <row r="29" spans="1:6" ht="15.6" x14ac:dyDescent="0.3">
      <c r="A29" s="76" t="s">
        <v>175</v>
      </c>
      <c r="B29" s="76" t="s">
        <v>176</v>
      </c>
      <c r="C29" s="76" t="s">
        <v>75</v>
      </c>
      <c r="D29" s="77">
        <v>50</v>
      </c>
      <c r="E29" s="104">
        <v>0</v>
      </c>
      <c r="F29" s="78">
        <f t="shared" ref="F29:F30" si="2">E29*D29</f>
        <v>0</v>
      </c>
    </row>
    <row r="30" spans="1:6" ht="15.6" x14ac:dyDescent="0.3">
      <c r="A30" s="76" t="s">
        <v>177</v>
      </c>
      <c r="B30" s="76" t="s">
        <v>178</v>
      </c>
      <c r="C30" s="76" t="s">
        <v>75</v>
      </c>
      <c r="D30" s="77">
        <v>50</v>
      </c>
      <c r="E30" s="104">
        <v>0</v>
      </c>
      <c r="F30" s="78">
        <f t="shared" si="2"/>
        <v>0</v>
      </c>
    </row>
    <row r="31" spans="1:6" ht="15.6" x14ac:dyDescent="0.3">
      <c r="A31" s="171" t="s">
        <v>179</v>
      </c>
      <c r="B31" s="171"/>
      <c r="C31" s="171"/>
      <c r="D31" s="171"/>
      <c r="E31" s="171"/>
      <c r="F31" s="78">
        <f>SUM(F5:F30)</f>
        <v>0</v>
      </c>
    </row>
    <row r="32" spans="1:6" ht="46.95" customHeight="1" x14ac:dyDescent="0.3">
      <c r="A32" s="169" t="s">
        <v>121</v>
      </c>
      <c r="B32" s="169"/>
      <c r="C32" s="169"/>
      <c r="D32" s="169"/>
      <c r="E32" s="169"/>
      <c r="F32" s="169"/>
    </row>
    <row r="33" spans="1:6" ht="31.2" customHeight="1" x14ac:dyDescent="0.3">
      <c r="A33" s="169" t="s">
        <v>180</v>
      </c>
      <c r="B33" s="169"/>
      <c r="C33" s="169"/>
      <c r="D33" s="169"/>
      <c r="E33" s="169"/>
      <c r="F33" s="169"/>
    </row>
  </sheetData>
  <sheetProtection algorithmName="SHA-512" hashValue="VBl68A5SOITpfA7mtQlXYWfoTQcs7dzjGLhEqD0dizBMSeiciysofrFJCfNNYL/3Y6Ozhz/+2ysIv5uFpD9nTQ==" saltValue="kdY+mSd2EoiizKFWGBa/dA==" spinCount="100000" sheet="1" objects="1" scenarios="1" selectLockedCells="1"/>
  <mergeCells count="18">
    <mergeCell ref="A1:F1"/>
    <mergeCell ref="A2:A3"/>
    <mergeCell ref="B2:B3"/>
    <mergeCell ref="C2:C3"/>
    <mergeCell ref="D2:D3"/>
    <mergeCell ref="A15:A16"/>
    <mergeCell ref="C15:C16"/>
    <mergeCell ref="D15:D16"/>
    <mergeCell ref="E15:E16"/>
    <mergeCell ref="F15:F16"/>
    <mergeCell ref="A32:F32"/>
    <mergeCell ref="A33:F33"/>
    <mergeCell ref="A25:A26"/>
    <mergeCell ref="C25:C26"/>
    <mergeCell ref="D25:D26"/>
    <mergeCell ref="E25:E26"/>
    <mergeCell ref="F25:F26"/>
    <mergeCell ref="A31:E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E120C-8FDE-4AB9-8479-FDF86FFB0411}">
  <dimension ref="A1:G14"/>
  <sheetViews>
    <sheetView workbookViewId="0">
      <selection activeCell="C9" sqref="C9"/>
    </sheetView>
  </sheetViews>
  <sheetFormatPr defaultRowHeight="14.4" x14ac:dyDescent="0.3"/>
  <cols>
    <col min="2" max="2" width="53.88671875" customWidth="1"/>
    <col min="3" max="7" width="17.44140625" customWidth="1"/>
  </cols>
  <sheetData>
    <row r="1" spans="1:7" ht="15.6" x14ac:dyDescent="0.3">
      <c r="A1" s="82" t="s">
        <v>0</v>
      </c>
      <c r="B1" s="80" t="s">
        <v>1</v>
      </c>
      <c r="C1" s="175" t="s">
        <v>24</v>
      </c>
      <c r="D1" s="175"/>
      <c r="E1" s="175"/>
      <c r="F1" s="175"/>
      <c r="G1" s="175"/>
    </row>
    <row r="2" spans="1:7" ht="15.6" x14ac:dyDescent="0.3">
      <c r="A2" s="83" t="s">
        <v>181</v>
      </c>
      <c r="B2" s="80" t="s">
        <v>182</v>
      </c>
      <c r="C2" s="82" t="s">
        <v>26</v>
      </c>
      <c r="D2" s="82" t="s">
        <v>27</v>
      </c>
      <c r="E2" s="82" t="s">
        <v>28</v>
      </c>
      <c r="F2" s="82" t="s">
        <v>29</v>
      </c>
      <c r="G2" s="82" t="s">
        <v>30</v>
      </c>
    </row>
    <row r="3" spans="1:7" ht="15.6" x14ac:dyDescent="0.3">
      <c r="A3" s="77" t="s">
        <v>183</v>
      </c>
      <c r="B3" s="76" t="s">
        <v>184</v>
      </c>
      <c r="C3" s="106">
        <v>0</v>
      </c>
      <c r="D3" s="106">
        <v>0</v>
      </c>
      <c r="E3" s="106">
        <v>0</v>
      </c>
      <c r="F3" s="106">
        <v>0</v>
      </c>
      <c r="G3" s="106">
        <v>0</v>
      </c>
    </row>
    <row r="4" spans="1:7" ht="31.2" x14ac:dyDescent="0.3">
      <c r="A4" s="77" t="s">
        <v>185</v>
      </c>
      <c r="B4" s="76" t="s">
        <v>186</v>
      </c>
      <c r="C4" s="106">
        <v>0</v>
      </c>
      <c r="D4" s="106">
        <v>0</v>
      </c>
      <c r="E4" s="106">
        <v>0</v>
      </c>
      <c r="F4" s="106">
        <v>0</v>
      </c>
      <c r="G4" s="106">
        <v>0</v>
      </c>
    </row>
    <row r="5" spans="1:7" ht="46.8" x14ac:dyDescent="0.3">
      <c r="A5" s="77" t="s">
        <v>187</v>
      </c>
      <c r="B5" s="76" t="s">
        <v>188</v>
      </c>
      <c r="C5" s="106">
        <v>0</v>
      </c>
      <c r="D5" s="106">
        <v>0</v>
      </c>
      <c r="E5" s="106">
        <v>0</v>
      </c>
      <c r="F5" s="106">
        <v>0</v>
      </c>
      <c r="G5" s="106">
        <v>0</v>
      </c>
    </row>
    <row r="6" spans="1:7" ht="109.2" x14ac:dyDescent="0.3">
      <c r="A6" s="77" t="s">
        <v>189</v>
      </c>
      <c r="B6" s="76" t="s">
        <v>190</v>
      </c>
      <c r="C6" s="106">
        <v>0</v>
      </c>
      <c r="D6" s="106">
        <v>0</v>
      </c>
      <c r="E6" s="106">
        <v>0</v>
      </c>
      <c r="F6" s="106">
        <v>0</v>
      </c>
      <c r="G6" s="106">
        <v>0</v>
      </c>
    </row>
    <row r="7" spans="1:7" ht="62.4" x14ac:dyDescent="0.3">
      <c r="A7" s="77" t="s">
        <v>191</v>
      </c>
      <c r="B7" s="76" t="s">
        <v>192</v>
      </c>
      <c r="C7" s="106">
        <v>0</v>
      </c>
      <c r="D7" s="106">
        <v>0</v>
      </c>
      <c r="E7" s="106">
        <v>0</v>
      </c>
      <c r="F7" s="106">
        <v>0</v>
      </c>
      <c r="G7" s="106">
        <v>0</v>
      </c>
    </row>
    <row r="8" spans="1:7" ht="15.6" x14ac:dyDescent="0.3">
      <c r="A8" s="83" t="s">
        <v>193</v>
      </c>
      <c r="B8" s="80" t="s">
        <v>194</v>
      </c>
      <c r="C8" s="84"/>
      <c r="D8" s="84"/>
      <c r="E8" s="83"/>
      <c r="F8" s="83"/>
      <c r="G8" s="83"/>
    </row>
    <row r="9" spans="1:7" ht="31.2" x14ac:dyDescent="0.3">
      <c r="A9" s="77" t="s">
        <v>195</v>
      </c>
      <c r="B9" s="76" t="s">
        <v>196</v>
      </c>
      <c r="C9" s="106">
        <v>0</v>
      </c>
      <c r="D9" s="106">
        <v>0</v>
      </c>
      <c r="E9" s="106">
        <v>0</v>
      </c>
      <c r="F9" s="106">
        <v>0</v>
      </c>
      <c r="G9" s="106">
        <v>0</v>
      </c>
    </row>
    <row r="10" spans="1:7" ht="15.6" x14ac:dyDescent="0.3">
      <c r="A10" s="83"/>
      <c r="B10" s="80" t="s">
        <v>197</v>
      </c>
      <c r="C10" s="78">
        <f>SUM(C3:C9)</f>
        <v>0</v>
      </c>
      <c r="D10" s="78">
        <f t="shared" ref="D10:G10" si="0">SUM(D3:D9)</f>
        <v>0</v>
      </c>
      <c r="E10" s="78">
        <f t="shared" si="0"/>
        <v>0</v>
      </c>
      <c r="F10" s="78">
        <f t="shared" si="0"/>
        <v>0</v>
      </c>
      <c r="G10" s="78">
        <f t="shared" si="0"/>
        <v>0</v>
      </c>
    </row>
    <row r="11" spans="1:7" ht="15.6" x14ac:dyDescent="0.3">
      <c r="A11" s="83"/>
      <c r="B11" s="80" t="s">
        <v>36</v>
      </c>
      <c r="C11" s="83">
        <v>34</v>
      </c>
      <c r="D11" s="83">
        <v>376</v>
      </c>
      <c r="E11" s="83">
        <v>247</v>
      </c>
      <c r="F11" s="83">
        <v>143</v>
      </c>
      <c r="G11" s="83">
        <v>3</v>
      </c>
    </row>
    <row r="12" spans="1:7" ht="15.6" x14ac:dyDescent="0.3">
      <c r="A12" s="83"/>
      <c r="B12" s="80" t="s">
        <v>198</v>
      </c>
      <c r="C12" s="78">
        <f>C11*C10</f>
        <v>0</v>
      </c>
      <c r="D12" s="78">
        <f t="shared" ref="D12:G12" si="1">D11*D10</f>
        <v>0</v>
      </c>
      <c r="E12" s="78">
        <f t="shared" si="1"/>
        <v>0</v>
      </c>
      <c r="F12" s="78">
        <f t="shared" si="1"/>
        <v>0</v>
      </c>
      <c r="G12" s="78">
        <f t="shared" si="1"/>
        <v>0</v>
      </c>
    </row>
    <row r="14" spans="1:7" ht="15.6" x14ac:dyDescent="0.3">
      <c r="C14" s="173" t="s">
        <v>277</v>
      </c>
      <c r="D14" s="173"/>
      <c r="E14" s="173"/>
      <c r="F14" s="173"/>
      <c r="G14" s="85">
        <f>SUM(C12:G12)</f>
        <v>0</v>
      </c>
    </row>
  </sheetData>
  <sheetProtection algorithmName="SHA-512" hashValue="lTD3SCnLuRKZgsjRrF1dEmHxJRKHUAe0KdkNuiBnwpNho/lye/u7+dgdPKmvM776O1DzCEUXHQF5ELm4/BMiDw==" saltValue="igu0jIB/lmCTr+4qFkAK4Q==" spinCount="100000" sheet="1" selectLockedCells="1"/>
  <mergeCells count="2">
    <mergeCell ref="C1:G1"/>
    <mergeCell ref="C14:F1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E1233-0369-453D-9C3B-796F3E5C866E}">
  <dimension ref="A1:E7"/>
  <sheetViews>
    <sheetView workbookViewId="0">
      <selection activeCell="C6" sqref="C6"/>
    </sheetView>
  </sheetViews>
  <sheetFormatPr defaultRowHeight="14.4" x14ac:dyDescent="0.3"/>
  <cols>
    <col min="2" max="2" width="51" customWidth="1"/>
    <col min="3" max="3" width="14.109375" customWidth="1"/>
    <col min="5" max="5" width="26.6640625" customWidth="1"/>
  </cols>
  <sheetData>
    <row r="1" spans="1:5" ht="31.2" x14ac:dyDescent="0.3">
      <c r="A1" s="80" t="s">
        <v>0</v>
      </c>
      <c r="B1" s="80" t="s">
        <v>1</v>
      </c>
      <c r="C1" s="80" t="s">
        <v>287</v>
      </c>
      <c r="D1" s="80" t="s">
        <v>288</v>
      </c>
      <c r="E1" s="81" t="s">
        <v>21</v>
      </c>
    </row>
    <row r="2" spans="1:5" ht="78" x14ac:dyDescent="0.3">
      <c r="A2" s="83" t="s">
        <v>12</v>
      </c>
      <c r="B2" s="79" t="s">
        <v>199</v>
      </c>
      <c r="C2" s="86"/>
      <c r="D2" s="86"/>
      <c r="E2" s="86"/>
    </row>
    <row r="3" spans="1:5" ht="31.2" x14ac:dyDescent="0.3">
      <c r="A3" s="77" t="s">
        <v>200</v>
      </c>
      <c r="B3" s="76" t="s">
        <v>201</v>
      </c>
      <c r="C3" s="105">
        <v>0</v>
      </c>
      <c r="D3" s="87">
        <v>1</v>
      </c>
      <c r="E3" s="88">
        <f>D3*C3</f>
        <v>0</v>
      </c>
    </row>
    <row r="4" spans="1:5" ht="31.2" x14ac:dyDescent="0.3">
      <c r="A4" s="77" t="s">
        <v>202</v>
      </c>
      <c r="B4" s="76" t="s">
        <v>203</v>
      </c>
      <c r="C4" s="105">
        <v>0</v>
      </c>
      <c r="D4" s="87">
        <v>1</v>
      </c>
      <c r="E4" s="88">
        <f t="shared" ref="E4:E6" si="0">D4*C4</f>
        <v>0</v>
      </c>
    </row>
    <row r="5" spans="1:5" ht="31.2" x14ac:dyDescent="0.3">
      <c r="A5" s="77" t="s">
        <v>204</v>
      </c>
      <c r="B5" s="76" t="s">
        <v>205</v>
      </c>
      <c r="C5" s="105">
        <v>0</v>
      </c>
      <c r="D5" s="87">
        <v>1</v>
      </c>
      <c r="E5" s="88">
        <f t="shared" si="0"/>
        <v>0</v>
      </c>
    </row>
    <row r="6" spans="1:5" ht="15.6" x14ac:dyDescent="0.3">
      <c r="A6" s="77" t="s">
        <v>206</v>
      </c>
      <c r="B6" s="76" t="s">
        <v>207</v>
      </c>
      <c r="C6" s="105">
        <v>0</v>
      </c>
      <c r="D6" s="87">
        <v>803</v>
      </c>
      <c r="E6" s="88">
        <f t="shared" si="0"/>
        <v>0</v>
      </c>
    </row>
    <row r="7" spans="1:5" ht="16.2" customHeight="1" x14ac:dyDescent="0.3">
      <c r="A7" s="173" t="s">
        <v>208</v>
      </c>
      <c r="B7" s="173"/>
      <c r="C7" s="173"/>
      <c r="D7" s="173"/>
      <c r="E7" s="89">
        <f>SUM(E3:E6)</f>
        <v>0</v>
      </c>
    </row>
  </sheetData>
  <sheetProtection algorithmName="SHA-512" hashValue="ik6FqoM0E3gAc8jhiG0yP72iL/O9c8Kp0NScwS/3mxVcAx2mERHJSlJM31Q9qgEglgtVpUeRF2E3L3bezOGbXg==" saltValue="gfPVdH3OGdMwtPW4BRZ/JQ==" spinCount="100000" sheet="1" selectLockedCells="1"/>
  <mergeCells count="1">
    <mergeCell ref="A7:D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CFC1E-53B0-41D8-933B-8175735F9381}">
  <dimension ref="A1:G38"/>
  <sheetViews>
    <sheetView topLeftCell="A26" zoomScale="90" zoomScaleNormal="90" workbookViewId="0">
      <selection activeCell="C5" sqref="C5"/>
    </sheetView>
  </sheetViews>
  <sheetFormatPr defaultRowHeight="14.4" x14ac:dyDescent="0.3"/>
  <cols>
    <col min="2" max="2" width="45" style="40" customWidth="1"/>
    <col min="3" max="7" width="16.88671875" customWidth="1"/>
  </cols>
  <sheetData>
    <row r="1" spans="1:7" ht="26.4" thickBot="1" x14ac:dyDescent="0.55000000000000004">
      <c r="A1" s="176" t="s">
        <v>289</v>
      </c>
      <c r="B1" s="176"/>
      <c r="C1" s="176"/>
      <c r="D1" s="176"/>
    </row>
    <row r="2" spans="1:7" ht="16.2" thickBot="1" x14ac:dyDescent="0.35">
      <c r="A2" s="25" t="s">
        <v>0</v>
      </c>
      <c r="B2" s="26" t="s">
        <v>1</v>
      </c>
      <c r="C2" s="180" t="s">
        <v>209</v>
      </c>
      <c r="D2" s="181"/>
      <c r="E2" s="181"/>
      <c r="F2" s="181"/>
      <c r="G2" s="182"/>
    </row>
    <row r="3" spans="1:7" ht="16.2" thickBot="1" x14ac:dyDescent="0.35">
      <c r="A3" s="27" t="s">
        <v>210</v>
      </c>
      <c r="B3" s="28" t="s">
        <v>210</v>
      </c>
      <c r="C3" s="29" t="s">
        <v>26</v>
      </c>
      <c r="D3" s="29" t="s">
        <v>27</v>
      </c>
      <c r="E3" s="29" t="s">
        <v>28</v>
      </c>
      <c r="F3" s="29" t="s">
        <v>29</v>
      </c>
      <c r="G3" s="29" t="s">
        <v>30</v>
      </c>
    </row>
    <row r="4" spans="1:7" ht="16.2" thickBot="1" x14ac:dyDescent="0.35">
      <c r="A4" s="30" t="s">
        <v>211</v>
      </c>
      <c r="B4" s="39" t="s">
        <v>212</v>
      </c>
      <c r="C4" s="31" t="s">
        <v>22</v>
      </c>
      <c r="D4" s="31" t="s">
        <v>22</v>
      </c>
      <c r="E4" s="31" t="s">
        <v>22</v>
      </c>
      <c r="F4" s="31" t="s">
        <v>22</v>
      </c>
      <c r="G4" s="31" t="s">
        <v>22</v>
      </c>
    </row>
    <row r="5" spans="1:7" ht="31.8" thickBot="1" x14ac:dyDescent="0.35">
      <c r="A5" s="32" t="s">
        <v>213</v>
      </c>
      <c r="B5" s="24" t="s">
        <v>214</v>
      </c>
      <c r="C5" s="107">
        <v>0</v>
      </c>
      <c r="D5" s="107">
        <v>0</v>
      </c>
      <c r="E5" s="107">
        <v>0</v>
      </c>
      <c r="F5" s="107">
        <v>0</v>
      </c>
      <c r="G5" s="107">
        <v>0</v>
      </c>
    </row>
    <row r="6" spans="1:7" ht="16.2" thickBot="1" x14ac:dyDescent="0.35">
      <c r="A6" s="35"/>
      <c r="B6" s="24" t="s">
        <v>215</v>
      </c>
      <c r="C6" s="36">
        <v>38</v>
      </c>
      <c r="D6" s="36">
        <v>56</v>
      </c>
      <c r="E6" s="36">
        <v>245</v>
      </c>
      <c r="F6" s="31">
        <v>293</v>
      </c>
      <c r="G6" s="31">
        <v>85</v>
      </c>
    </row>
    <row r="7" spans="1:7" ht="31.8" thickBot="1" x14ac:dyDescent="0.35">
      <c r="A7" s="32" t="s">
        <v>216</v>
      </c>
      <c r="B7" s="24" t="s">
        <v>294</v>
      </c>
      <c r="C7" s="62">
        <f>C6*C5*12</f>
        <v>0</v>
      </c>
      <c r="D7" s="62">
        <f t="shared" ref="D7:G7" si="0">D6*D5*12</f>
        <v>0</v>
      </c>
      <c r="E7" s="62">
        <f t="shared" si="0"/>
        <v>0</v>
      </c>
      <c r="F7" s="62">
        <f t="shared" si="0"/>
        <v>0</v>
      </c>
      <c r="G7" s="62">
        <f t="shared" si="0"/>
        <v>0</v>
      </c>
    </row>
    <row r="8" spans="1:7" ht="16.2" thickBot="1" x14ac:dyDescent="0.35">
      <c r="A8" s="30" t="s">
        <v>217</v>
      </c>
      <c r="B8" s="39" t="s">
        <v>218</v>
      </c>
      <c r="C8" s="31"/>
      <c r="D8" s="31"/>
      <c r="E8" s="31"/>
      <c r="F8" s="31"/>
      <c r="G8" s="31"/>
    </row>
    <row r="9" spans="1:7" ht="31.8" thickBot="1" x14ac:dyDescent="0.35">
      <c r="A9" s="32" t="s">
        <v>219</v>
      </c>
      <c r="B9" s="24" t="s">
        <v>220</v>
      </c>
      <c r="C9" s="107">
        <v>0</v>
      </c>
      <c r="D9" s="107">
        <v>0</v>
      </c>
      <c r="E9" s="107">
        <v>0</v>
      </c>
      <c r="F9" s="107">
        <v>0</v>
      </c>
      <c r="G9" s="107">
        <v>0</v>
      </c>
    </row>
    <row r="10" spans="1:7" ht="16.2" thickBot="1" x14ac:dyDescent="0.35">
      <c r="A10" s="32"/>
      <c r="B10" s="24" t="s">
        <v>215</v>
      </c>
      <c r="C10" s="34">
        <v>1</v>
      </c>
      <c r="D10" s="34">
        <v>1</v>
      </c>
      <c r="E10" s="34">
        <v>6</v>
      </c>
      <c r="F10" s="34">
        <v>6</v>
      </c>
      <c r="G10" s="34">
        <v>6</v>
      </c>
    </row>
    <row r="11" spans="1:7" ht="31.8" thickBot="1" x14ac:dyDescent="0.35">
      <c r="A11" s="32" t="s">
        <v>221</v>
      </c>
      <c r="B11" s="24" t="s">
        <v>295</v>
      </c>
      <c r="C11" s="62">
        <f>C10*C9*12</f>
        <v>0</v>
      </c>
      <c r="D11" s="62">
        <f t="shared" ref="D11:G11" si="1">D10*D9*12</f>
        <v>0</v>
      </c>
      <c r="E11" s="62">
        <f t="shared" si="1"/>
        <v>0</v>
      </c>
      <c r="F11" s="62">
        <f t="shared" si="1"/>
        <v>0</v>
      </c>
      <c r="G11" s="62">
        <f t="shared" si="1"/>
        <v>0</v>
      </c>
    </row>
    <row r="12" spans="1:7" ht="16.2" thickBot="1" x14ac:dyDescent="0.35">
      <c r="A12" s="30" t="s">
        <v>222</v>
      </c>
      <c r="B12" s="39" t="s">
        <v>223</v>
      </c>
      <c r="C12" s="31"/>
      <c r="D12" s="31"/>
      <c r="E12" s="31"/>
      <c r="F12" s="37"/>
      <c r="G12" s="31"/>
    </row>
    <row r="13" spans="1:7" ht="31.8" thickBot="1" x14ac:dyDescent="0.35">
      <c r="A13" s="32" t="s">
        <v>224</v>
      </c>
      <c r="B13" s="24" t="s">
        <v>225</v>
      </c>
      <c r="C13" s="107">
        <v>0</v>
      </c>
      <c r="D13" s="107">
        <v>0</v>
      </c>
      <c r="E13" s="107">
        <v>0</v>
      </c>
      <c r="F13" s="107">
        <v>0</v>
      </c>
      <c r="G13" s="107">
        <v>0</v>
      </c>
    </row>
    <row r="14" spans="1:7" ht="16.2" thickBot="1" x14ac:dyDescent="0.35">
      <c r="A14" s="35"/>
      <c r="B14" s="24" t="s">
        <v>215</v>
      </c>
      <c r="C14" s="38">
        <v>1</v>
      </c>
      <c r="D14" s="38">
        <v>1</v>
      </c>
      <c r="E14" s="38">
        <v>2</v>
      </c>
      <c r="F14" s="34">
        <v>2</v>
      </c>
      <c r="G14" s="34">
        <v>2</v>
      </c>
    </row>
    <row r="15" spans="1:7" ht="31.8" thickBot="1" x14ac:dyDescent="0.35">
      <c r="A15" s="32" t="s">
        <v>226</v>
      </c>
      <c r="B15" s="24" t="s">
        <v>294</v>
      </c>
      <c r="C15" s="62">
        <f>C14*C13*12</f>
        <v>0</v>
      </c>
      <c r="D15" s="62">
        <f t="shared" ref="D15:G15" si="2">D14*D13*12</f>
        <v>0</v>
      </c>
      <c r="E15" s="62">
        <f t="shared" si="2"/>
        <v>0</v>
      </c>
      <c r="F15" s="62">
        <f t="shared" si="2"/>
        <v>0</v>
      </c>
      <c r="G15" s="62">
        <f t="shared" si="2"/>
        <v>0</v>
      </c>
    </row>
    <row r="16" spans="1:7" ht="16.2" thickBot="1" x14ac:dyDescent="0.35">
      <c r="A16" s="177" t="s">
        <v>278</v>
      </c>
      <c r="B16" s="178"/>
      <c r="C16" s="178"/>
      <c r="D16" s="178"/>
      <c r="E16" s="178"/>
      <c r="F16" s="179"/>
      <c r="G16" s="63">
        <f>SUM(C15:G15,C11:G11,C7:G7)</f>
        <v>0</v>
      </c>
    </row>
    <row r="17" spans="1:7" ht="16.2" thickBot="1" x14ac:dyDescent="0.35">
      <c r="A17" s="177" t="s">
        <v>227</v>
      </c>
      <c r="B17" s="178"/>
      <c r="C17" s="178"/>
      <c r="D17" s="178"/>
      <c r="E17" s="178"/>
      <c r="F17" s="179"/>
      <c r="G17" s="63">
        <f>G16*5</f>
        <v>0</v>
      </c>
    </row>
    <row r="20" spans="1:7" ht="26.4" thickBot="1" x14ac:dyDescent="0.55000000000000004">
      <c r="A20" s="176" t="s">
        <v>290</v>
      </c>
      <c r="B20" s="176"/>
      <c r="C20" s="176"/>
      <c r="D20" s="176"/>
    </row>
    <row r="21" spans="1:7" ht="16.2" thickBot="1" x14ac:dyDescent="0.35">
      <c r="A21" s="25" t="s">
        <v>0</v>
      </c>
      <c r="B21" s="26" t="s">
        <v>1</v>
      </c>
      <c r="C21" s="180" t="s">
        <v>209</v>
      </c>
      <c r="D21" s="181"/>
      <c r="E21" s="181"/>
      <c r="F21" s="181"/>
      <c r="G21" s="182"/>
    </row>
    <row r="22" spans="1:7" ht="16.2" thickBot="1" x14ac:dyDescent="0.35">
      <c r="A22" s="27" t="s">
        <v>210</v>
      </c>
      <c r="B22" s="28" t="s">
        <v>210</v>
      </c>
      <c r="C22" s="29" t="s">
        <v>26</v>
      </c>
      <c r="D22" s="29" t="s">
        <v>27</v>
      </c>
      <c r="E22" s="29" t="s">
        <v>28</v>
      </c>
      <c r="F22" s="29" t="s">
        <v>29</v>
      </c>
      <c r="G22" s="29" t="s">
        <v>30</v>
      </c>
    </row>
    <row r="23" spans="1:7" ht="16.2" thickBot="1" x14ac:dyDescent="0.35">
      <c r="A23" s="30" t="s">
        <v>211</v>
      </c>
      <c r="B23" s="51" t="s">
        <v>212</v>
      </c>
      <c r="C23" s="31" t="s">
        <v>22</v>
      </c>
      <c r="D23" s="31" t="s">
        <v>22</v>
      </c>
      <c r="E23" s="31" t="s">
        <v>22</v>
      </c>
      <c r="F23" s="31" t="s">
        <v>22</v>
      </c>
      <c r="G23" s="31" t="s">
        <v>22</v>
      </c>
    </row>
    <row r="24" spans="1:7" ht="31.8" thickBot="1" x14ac:dyDescent="0.35">
      <c r="A24" s="32" t="s">
        <v>213</v>
      </c>
      <c r="B24" s="24" t="s">
        <v>214</v>
      </c>
      <c r="C24" s="107">
        <v>0</v>
      </c>
      <c r="D24" s="107">
        <v>0</v>
      </c>
      <c r="E24" s="107">
        <v>0</v>
      </c>
      <c r="F24" s="107">
        <v>0</v>
      </c>
      <c r="G24" s="107">
        <v>0</v>
      </c>
    </row>
    <row r="25" spans="1:7" ht="16.2" thickBot="1" x14ac:dyDescent="0.35">
      <c r="A25" s="35"/>
      <c r="B25" s="33" t="s">
        <v>215</v>
      </c>
      <c r="C25" s="36">
        <v>34</v>
      </c>
      <c r="D25" s="31">
        <v>376</v>
      </c>
      <c r="E25" s="31">
        <v>247</v>
      </c>
      <c r="F25" s="31">
        <v>143</v>
      </c>
      <c r="G25" s="36">
        <v>3</v>
      </c>
    </row>
    <row r="26" spans="1:7" s="40" customFormat="1" ht="31.8" thickBot="1" x14ac:dyDescent="0.35">
      <c r="A26" s="109" t="s">
        <v>216</v>
      </c>
      <c r="B26" s="24" t="s">
        <v>295</v>
      </c>
      <c r="C26" s="110">
        <f>C25*C24*12</f>
        <v>0</v>
      </c>
      <c r="D26" s="110">
        <f t="shared" ref="D26:G26" si="3">D25*D24*12</f>
        <v>0</v>
      </c>
      <c r="E26" s="110">
        <f t="shared" si="3"/>
        <v>0</v>
      </c>
      <c r="F26" s="110">
        <f t="shared" si="3"/>
        <v>0</v>
      </c>
      <c r="G26" s="110">
        <f t="shared" si="3"/>
        <v>0</v>
      </c>
    </row>
    <row r="27" spans="1:7" ht="16.2" thickBot="1" x14ac:dyDescent="0.35">
      <c r="A27" s="30" t="s">
        <v>217</v>
      </c>
      <c r="B27" s="51" t="s">
        <v>218</v>
      </c>
      <c r="C27" s="31"/>
      <c r="D27" s="31"/>
      <c r="E27" s="31"/>
      <c r="F27" s="31"/>
      <c r="G27" s="31"/>
    </row>
    <row r="28" spans="1:7" ht="31.8" thickBot="1" x14ac:dyDescent="0.35">
      <c r="A28" s="32" t="s">
        <v>219</v>
      </c>
      <c r="B28" s="24" t="s">
        <v>220</v>
      </c>
      <c r="C28" s="107">
        <v>0</v>
      </c>
      <c r="D28" s="107">
        <v>0</v>
      </c>
      <c r="E28" s="107">
        <v>0</v>
      </c>
      <c r="F28" s="107">
        <v>0</v>
      </c>
      <c r="G28" s="107">
        <v>0</v>
      </c>
    </row>
    <row r="29" spans="1:7" ht="16.2" thickBot="1" x14ac:dyDescent="0.35">
      <c r="A29" s="32"/>
      <c r="B29" s="33" t="s">
        <v>215</v>
      </c>
      <c r="C29" s="34">
        <v>1</v>
      </c>
      <c r="D29" s="34">
        <v>1</v>
      </c>
      <c r="E29" s="34">
        <v>6</v>
      </c>
      <c r="F29" s="34">
        <v>6</v>
      </c>
      <c r="G29" s="34">
        <v>6</v>
      </c>
    </row>
    <row r="30" spans="1:7" ht="31.8" thickBot="1" x14ac:dyDescent="0.35">
      <c r="A30" s="32" t="s">
        <v>221</v>
      </c>
      <c r="B30" s="24" t="s">
        <v>295</v>
      </c>
      <c r="C30" s="62">
        <f>C29*C28*12</f>
        <v>0</v>
      </c>
      <c r="D30" s="62">
        <f>D29*D28*12</f>
        <v>0</v>
      </c>
      <c r="E30" s="62">
        <f>E29*E28*12</f>
        <v>0</v>
      </c>
      <c r="F30" s="62">
        <f>F29*F28*12</f>
        <v>0</v>
      </c>
      <c r="G30" s="62">
        <f>G29*G28*12</f>
        <v>0</v>
      </c>
    </row>
    <row r="31" spans="1:7" ht="16.2" thickBot="1" x14ac:dyDescent="0.35">
      <c r="A31" s="30" t="s">
        <v>222</v>
      </c>
      <c r="B31" s="51" t="s">
        <v>223</v>
      </c>
      <c r="C31" s="31"/>
      <c r="D31" s="31"/>
      <c r="E31" s="31"/>
      <c r="F31" s="37"/>
      <c r="G31" s="31"/>
    </row>
    <row r="32" spans="1:7" ht="31.8" thickBot="1" x14ac:dyDescent="0.35">
      <c r="A32" s="32" t="s">
        <v>224</v>
      </c>
      <c r="B32" s="24" t="s">
        <v>225</v>
      </c>
      <c r="C32" s="107">
        <v>0</v>
      </c>
      <c r="D32" s="107">
        <v>0</v>
      </c>
      <c r="E32" s="107">
        <v>0</v>
      </c>
      <c r="F32" s="107">
        <v>0</v>
      </c>
      <c r="G32" s="107">
        <v>0</v>
      </c>
    </row>
    <row r="33" spans="1:7" ht="16.2" thickBot="1" x14ac:dyDescent="0.35">
      <c r="A33" s="35"/>
      <c r="B33" s="33" t="s">
        <v>215</v>
      </c>
      <c r="C33" s="38">
        <v>1</v>
      </c>
      <c r="D33" s="38">
        <v>1</v>
      </c>
      <c r="E33" s="38">
        <v>2</v>
      </c>
      <c r="F33" s="34">
        <v>2</v>
      </c>
      <c r="G33" s="34">
        <v>2</v>
      </c>
    </row>
    <row r="34" spans="1:7" ht="31.8" thickBot="1" x14ac:dyDescent="0.35">
      <c r="A34" s="32" t="s">
        <v>226</v>
      </c>
      <c r="B34" s="24" t="s">
        <v>295</v>
      </c>
      <c r="C34" s="62">
        <f>C33*C32*12</f>
        <v>0</v>
      </c>
      <c r="D34" s="62">
        <f t="shared" ref="D34:G34" si="4">D33*D32*12</f>
        <v>0</v>
      </c>
      <c r="E34" s="62">
        <f t="shared" si="4"/>
        <v>0</v>
      </c>
      <c r="F34" s="62">
        <f t="shared" si="4"/>
        <v>0</v>
      </c>
      <c r="G34" s="62">
        <f t="shared" si="4"/>
        <v>0</v>
      </c>
    </row>
    <row r="35" spans="1:7" ht="16.2" thickBot="1" x14ac:dyDescent="0.35">
      <c r="A35" s="177" t="s">
        <v>279</v>
      </c>
      <c r="B35" s="178"/>
      <c r="C35" s="178"/>
      <c r="D35" s="178"/>
      <c r="E35" s="178"/>
      <c r="F35" s="179"/>
      <c r="G35" s="63">
        <f>SUM(C34:G34,C30:G30,C26:G26)</f>
        <v>0</v>
      </c>
    </row>
    <row r="36" spans="1:7" ht="16.2" thickBot="1" x14ac:dyDescent="0.35">
      <c r="A36" s="177" t="s">
        <v>241</v>
      </c>
      <c r="B36" s="178"/>
      <c r="C36" s="178"/>
      <c r="D36" s="178"/>
      <c r="E36" s="178"/>
      <c r="F36" s="179"/>
      <c r="G36" s="63">
        <f>G35*5</f>
        <v>0</v>
      </c>
    </row>
    <row r="37" spans="1:7" ht="15" thickBot="1" x14ac:dyDescent="0.35"/>
    <row r="38" spans="1:7" ht="31.8" thickBot="1" x14ac:dyDescent="0.35">
      <c r="B38" s="10" t="s">
        <v>291</v>
      </c>
      <c r="C38" s="64">
        <f>SUM(G36,G17)</f>
        <v>0</v>
      </c>
      <c r="E38" s="61"/>
    </row>
  </sheetData>
  <sheetProtection algorithmName="SHA-512" hashValue="lL8uTO0w8MADUFs212BJGzCxTSxDpPVCN5PvruyzXcJ1s7w9EPks2C8w6FdHdsuzlqIN2TnVkW+O8R9eItMePw==" saltValue="NuthAxQ+o/f6puUGCWOPBw==" spinCount="100000" sheet="1" selectLockedCells="1"/>
  <mergeCells count="8">
    <mergeCell ref="A1:D1"/>
    <mergeCell ref="A20:D20"/>
    <mergeCell ref="A36:F36"/>
    <mergeCell ref="A17:F17"/>
    <mergeCell ref="C2:G2"/>
    <mergeCell ref="A16:F16"/>
    <mergeCell ref="C21:G21"/>
    <mergeCell ref="A35:F35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8F9F4-B1D7-4730-AC29-08933093432B}">
  <dimension ref="A1:F35"/>
  <sheetViews>
    <sheetView topLeftCell="A34" zoomScale="90" zoomScaleNormal="90" workbookViewId="0">
      <selection activeCell="D5" sqref="D5"/>
    </sheetView>
  </sheetViews>
  <sheetFormatPr defaultRowHeight="14.4" x14ac:dyDescent="0.3"/>
  <cols>
    <col min="2" max="2" width="58.77734375" customWidth="1"/>
    <col min="3" max="3" width="20.21875" style="138" customWidth="1"/>
    <col min="4" max="4" width="11.77734375" style="138" customWidth="1"/>
    <col min="5" max="5" width="8.77734375" style="138"/>
    <col min="6" max="6" width="16.109375" style="138" customWidth="1"/>
  </cols>
  <sheetData>
    <row r="1" spans="1:6" ht="31.2" x14ac:dyDescent="0.3">
      <c r="A1" s="80" t="s">
        <v>0</v>
      </c>
      <c r="B1" s="80" t="s">
        <v>1</v>
      </c>
      <c r="C1" s="127" t="s">
        <v>307</v>
      </c>
      <c r="D1" s="127" t="s">
        <v>242</v>
      </c>
      <c r="E1" s="127" t="s">
        <v>243</v>
      </c>
      <c r="F1" s="127" t="s">
        <v>244</v>
      </c>
    </row>
    <row r="2" spans="1:6" ht="15.6" x14ac:dyDescent="0.3">
      <c r="A2" s="83" t="s">
        <v>245</v>
      </c>
      <c r="B2" s="80" t="s">
        <v>246</v>
      </c>
      <c r="C2" s="128" t="s">
        <v>210</v>
      </c>
      <c r="D2" s="128"/>
      <c r="E2" s="128"/>
      <c r="F2" s="128"/>
    </row>
    <row r="3" spans="1:6" ht="167.55" customHeight="1" x14ac:dyDescent="0.3">
      <c r="A3" s="189" t="s">
        <v>247</v>
      </c>
      <c r="B3" s="123" t="s">
        <v>311</v>
      </c>
      <c r="C3" s="129" t="s">
        <v>210</v>
      </c>
      <c r="D3" s="129"/>
      <c r="E3" s="129"/>
      <c r="F3" s="129"/>
    </row>
    <row r="4" spans="1:6" ht="52.05" customHeight="1" x14ac:dyDescent="0.3">
      <c r="A4" s="190"/>
      <c r="B4" s="123" t="s">
        <v>325</v>
      </c>
      <c r="C4" s="195" t="s">
        <v>321</v>
      </c>
      <c r="D4" s="130">
        <v>0</v>
      </c>
      <c r="E4" s="131">
        <v>24</v>
      </c>
      <c r="F4" s="132">
        <f>D4*E4</f>
        <v>0</v>
      </c>
    </row>
    <row r="5" spans="1:6" ht="48" customHeight="1" x14ac:dyDescent="0.3">
      <c r="A5" s="190"/>
      <c r="B5" s="123" t="s">
        <v>326</v>
      </c>
      <c r="C5" s="196"/>
      <c r="D5" s="130">
        <v>0</v>
      </c>
      <c r="E5" s="131">
        <v>18</v>
      </c>
      <c r="F5" s="132">
        <f t="shared" ref="F5:F7" si="0">D5*E5</f>
        <v>0</v>
      </c>
    </row>
    <row r="6" spans="1:6" ht="48" customHeight="1" x14ac:dyDescent="0.3">
      <c r="A6" s="190"/>
      <c r="B6" s="123" t="s">
        <v>308</v>
      </c>
      <c r="C6" s="196"/>
      <c r="D6" s="130">
        <v>0</v>
      </c>
      <c r="E6" s="131">
        <v>12</v>
      </c>
      <c r="F6" s="132">
        <f t="shared" si="0"/>
        <v>0</v>
      </c>
    </row>
    <row r="7" spans="1:6" ht="48" customHeight="1" x14ac:dyDescent="0.3">
      <c r="A7" s="191"/>
      <c r="B7" s="123" t="s">
        <v>309</v>
      </c>
      <c r="C7" s="197"/>
      <c r="D7" s="130">
        <v>0</v>
      </c>
      <c r="E7" s="131">
        <v>6</v>
      </c>
      <c r="F7" s="132">
        <f t="shared" si="0"/>
        <v>0</v>
      </c>
    </row>
    <row r="8" spans="1:6" ht="15.6" x14ac:dyDescent="0.3">
      <c r="A8" s="116"/>
      <c r="B8" s="90"/>
      <c r="C8" s="133"/>
      <c r="D8" s="130"/>
      <c r="E8" s="131"/>
      <c r="F8" s="132"/>
    </row>
    <row r="9" spans="1:6" ht="31.2" x14ac:dyDescent="0.3">
      <c r="A9" s="83" t="s">
        <v>248</v>
      </c>
      <c r="B9" s="80" t="s">
        <v>249</v>
      </c>
      <c r="C9" s="127" t="s">
        <v>307</v>
      </c>
      <c r="D9" s="127" t="s">
        <v>242</v>
      </c>
      <c r="E9" s="127" t="s">
        <v>243</v>
      </c>
      <c r="F9" s="127" t="s">
        <v>244</v>
      </c>
    </row>
    <row r="10" spans="1:6" ht="140.4" x14ac:dyDescent="0.3">
      <c r="A10" s="192" t="s">
        <v>250</v>
      </c>
      <c r="B10" s="124" t="s">
        <v>310</v>
      </c>
      <c r="C10" s="129" t="s">
        <v>210</v>
      </c>
      <c r="D10" s="129"/>
      <c r="E10" s="129"/>
      <c r="F10" s="129"/>
    </row>
    <row r="11" spans="1:6" ht="46.5" customHeight="1" x14ac:dyDescent="0.3">
      <c r="A11" s="193"/>
      <c r="B11" s="124" t="s">
        <v>313</v>
      </c>
      <c r="C11" s="195" t="s">
        <v>322</v>
      </c>
      <c r="D11" s="130">
        <v>0</v>
      </c>
      <c r="E11" s="134">
        <v>12</v>
      </c>
      <c r="F11" s="132">
        <f t="shared" ref="F11:F13" si="1">D11*E11</f>
        <v>0</v>
      </c>
    </row>
    <row r="12" spans="1:6" ht="46.8" x14ac:dyDescent="0.3">
      <c r="A12" s="193"/>
      <c r="B12" s="124" t="s">
        <v>327</v>
      </c>
      <c r="C12" s="196"/>
      <c r="D12" s="130">
        <v>0</v>
      </c>
      <c r="E12" s="134">
        <v>36</v>
      </c>
      <c r="F12" s="132">
        <f t="shared" si="1"/>
        <v>0</v>
      </c>
    </row>
    <row r="13" spans="1:6" ht="46.8" x14ac:dyDescent="0.3">
      <c r="A13" s="194"/>
      <c r="B13" s="125" t="s">
        <v>328</v>
      </c>
      <c r="C13" s="196"/>
      <c r="D13" s="130">
        <v>0</v>
      </c>
      <c r="E13" s="135">
        <v>12</v>
      </c>
      <c r="F13" s="132">
        <f t="shared" si="1"/>
        <v>0</v>
      </c>
    </row>
    <row r="14" spans="1:6" ht="15.6" x14ac:dyDescent="0.3">
      <c r="A14" s="79"/>
      <c r="B14" s="83" t="s">
        <v>251</v>
      </c>
      <c r="C14" s="136"/>
      <c r="D14" s="136"/>
      <c r="E14" s="136"/>
      <c r="F14" s="137">
        <f>SUM(F4:F13)</f>
        <v>0</v>
      </c>
    </row>
    <row r="16" spans="1:6" ht="31.2" x14ac:dyDescent="0.3">
      <c r="A16" s="83" t="s">
        <v>210</v>
      </c>
      <c r="B16" s="80" t="s">
        <v>64</v>
      </c>
      <c r="C16" s="127" t="s">
        <v>307</v>
      </c>
      <c r="D16" s="127" t="s">
        <v>242</v>
      </c>
      <c r="E16" s="127" t="s">
        <v>243</v>
      </c>
      <c r="F16" s="127" t="s">
        <v>244</v>
      </c>
    </row>
    <row r="17" spans="1:6" ht="31.2" x14ac:dyDescent="0.3">
      <c r="A17" s="186" t="s">
        <v>252</v>
      </c>
      <c r="B17" s="115" t="s">
        <v>253</v>
      </c>
      <c r="C17" s="129" t="s">
        <v>210</v>
      </c>
      <c r="D17" s="129"/>
      <c r="E17" s="139" t="s">
        <v>210</v>
      </c>
      <c r="F17" s="139"/>
    </row>
    <row r="18" spans="1:6" ht="44.55" customHeight="1" x14ac:dyDescent="0.3">
      <c r="A18" s="187"/>
      <c r="B18" s="123" t="s">
        <v>329</v>
      </c>
      <c r="C18" s="195" t="s">
        <v>323</v>
      </c>
      <c r="D18" s="130">
        <v>0</v>
      </c>
      <c r="E18" s="140">
        <v>24</v>
      </c>
      <c r="F18" s="132">
        <f t="shared" ref="F18:F21" si="2">D18*E18</f>
        <v>0</v>
      </c>
    </row>
    <row r="19" spans="1:6" ht="44.4" x14ac:dyDescent="0.3">
      <c r="A19" s="187"/>
      <c r="B19" s="123" t="s">
        <v>330</v>
      </c>
      <c r="C19" s="196"/>
      <c r="D19" s="130">
        <v>0</v>
      </c>
      <c r="E19" s="140">
        <v>18</v>
      </c>
      <c r="F19" s="132">
        <f t="shared" si="2"/>
        <v>0</v>
      </c>
    </row>
    <row r="20" spans="1:6" ht="44.4" x14ac:dyDescent="0.3">
      <c r="A20" s="187"/>
      <c r="B20" s="123" t="s">
        <v>314</v>
      </c>
      <c r="C20" s="196"/>
      <c r="D20" s="130">
        <v>0</v>
      </c>
      <c r="E20" s="140">
        <v>12</v>
      </c>
      <c r="F20" s="132">
        <f t="shared" si="2"/>
        <v>0</v>
      </c>
    </row>
    <row r="21" spans="1:6" ht="44.4" x14ac:dyDescent="0.3">
      <c r="A21" s="188"/>
      <c r="B21" s="123" t="s">
        <v>315</v>
      </c>
      <c r="C21" s="197"/>
      <c r="D21" s="130">
        <v>0</v>
      </c>
      <c r="E21" s="140">
        <v>6</v>
      </c>
      <c r="F21" s="132">
        <f t="shared" si="2"/>
        <v>0</v>
      </c>
    </row>
    <row r="22" spans="1:6" ht="31.2" x14ac:dyDescent="0.3">
      <c r="A22" s="186" t="s">
        <v>254</v>
      </c>
      <c r="B22" s="115" t="s">
        <v>255</v>
      </c>
      <c r="C22" s="127" t="s">
        <v>307</v>
      </c>
      <c r="D22" s="127" t="s">
        <v>242</v>
      </c>
      <c r="E22" s="127" t="s">
        <v>243</v>
      </c>
      <c r="F22" s="127" t="s">
        <v>244</v>
      </c>
    </row>
    <row r="23" spans="1:6" ht="44.55" customHeight="1" x14ac:dyDescent="0.3">
      <c r="A23" s="187"/>
      <c r="B23" s="123" t="s">
        <v>329</v>
      </c>
      <c r="C23" s="195" t="s">
        <v>323</v>
      </c>
      <c r="D23" s="130">
        <v>0</v>
      </c>
      <c r="E23" s="141">
        <v>24</v>
      </c>
      <c r="F23" s="132">
        <f t="shared" ref="F23:F26" si="3">D23*E23</f>
        <v>0</v>
      </c>
    </row>
    <row r="24" spans="1:6" ht="44.4" x14ac:dyDescent="0.3">
      <c r="A24" s="187"/>
      <c r="B24" s="123" t="s">
        <v>331</v>
      </c>
      <c r="C24" s="196"/>
      <c r="D24" s="130">
        <v>0</v>
      </c>
      <c r="E24" s="141">
        <v>18</v>
      </c>
      <c r="F24" s="132">
        <f t="shared" si="3"/>
        <v>0</v>
      </c>
    </row>
    <row r="25" spans="1:6" ht="44.4" x14ac:dyDescent="0.3">
      <c r="A25" s="187"/>
      <c r="B25" s="123" t="s">
        <v>316</v>
      </c>
      <c r="C25" s="196"/>
      <c r="D25" s="130">
        <v>0</v>
      </c>
      <c r="E25" s="141">
        <v>12</v>
      </c>
      <c r="F25" s="132">
        <f t="shared" si="3"/>
        <v>0</v>
      </c>
    </row>
    <row r="26" spans="1:6" ht="44.4" x14ac:dyDescent="0.3">
      <c r="A26" s="188"/>
      <c r="B26" s="123" t="s">
        <v>315</v>
      </c>
      <c r="C26" s="197"/>
      <c r="D26" s="130">
        <v>0</v>
      </c>
      <c r="E26" s="141">
        <v>6</v>
      </c>
      <c r="F26" s="132">
        <f t="shared" si="3"/>
        <v>0</v>
      </c>
    </row>
    <row r="27" spans="1:6" ht="78" x14ac:dyDescent="0.3">
      <c r="A27" s="77" t="s">
        <v>256</v>
      </c>
      <c r="B27" s="126" t="s">
        <v>319</v>
      </c>
      <c r="C27" s="142" t="s">
        <v>324</v>
      </c>
      <c r="D27" s="141" t="s">
        <v>257</v>
      </c>
      <c r="E27" s="141" t="s">
        <v>257</v>
      </c>
      <c r="F27" s="130">
        <v>0</v>
      </c>
    </row>
    <row r="28" spans="1:6" ht="78" x14ac:dyDescent="0.3">
      <c r="A28" s="186" t="s">
        <v>258</v>
      </c>
      <c r="B28" s="124" t="s">
        <v>320</v>
      </c>
      <c r="C28" s="127" t="s">
        <v>307</v>
      </c>
      <c r="D28" s="127" t="s">
        <v>242</v>
      </c>
      <c r="E28" s="127" t="s">
        <v>243</v>
      </c>
      <c r="F28" s="127" t="s">
        <v>244</v>
      </c>
    </row>
    <row r="29" spans="1:6" ht="15.45" customHeight="1" x14ac:dyDescent="0.3">
      <c r="A29" s="187"/>
      <c r="B29" s="124" t="s">
        <v>317</v>
      </c>
      <c r="C29" s="195" t="s">
        <v>323</v>
      </c>
      <c r="D29" s="130">
        <v>0</v>
      </c>
      <c r="E29" s="141">
        <v>12</v>
      </c>
      <c r="F29" s="132">
        <f t="shared" ref="F29:F32" si="4">D29*E29</f>
        <v>0</v>
      </c>
    </row>
    <row r="30" spans="1:6" ht="15.6" x14ac:dyDescent="0.3">
      <c r="A30" s="187"/>
      <c r="B30" s="124" t="s">
        <v>318</v>
      </c>
      <c r="C30" s="196"/>
      <c r="D30" s="130">
        <v>0</v>
      </c>
      <c r="E30" s="141">
        <v>16</v>
      </c>
      <c r="F30" s="132">
        <f t="shared" si="4"/>
        <v>0</v>
      </c>
    </row>
    <row r="31" spans="1:6" ht="15.6" x14ac:dyDescent="0.3">
      <c r="A31" s="187"/>
      <c r="B31" s="124" t="s">
        <v>332</v>
      </c>
      <c r="C31" s="196"/>
      <c r="D31" s="130">
        <v>0</v>
      </c>
      <c r="E31" s="141">
        <v>16</v>
      </c>
      <c r="F31" s="132">
        <f t="shared" si="4"/>
        <v>0</v>
      </c>
    </row>
    <row r="32" spans="1:6" ht="31.05" customHeight="1" x14ac:dyDescent="0.3">
      <c r="A32" s="188"/>
      <c r="B32" s="124" t="s">
        <v>333</v>
      </c>
      <c r="C32" s="197"/>
      <c r="D32" s="130">
        <v>0</v>
      </c>
      <c r="E32" s="141">
        <v>16</v>
      </c>
      <c r="F32" s="132">
        <f t="shared" si="4"/>
        <v>0</v>
      </c>
    </row>
    <row r="33" spans="1:6" ht="15.45" customHeight="1" x14ac:dyDescent="0.3">
      <c r="A33" s="114" t="s">
        <v>210</v>
      </c>
      <c r="B33" s="83" t="s">
        <v>312</v>
      </c>
      <c r="C33" s="127"/>
      <c r="D33" s="127"/>
      <c r="E33" s="127"/>
      <c r="F33" s="143">
        <f>SUM(F18:F32)</f>
        <v>0</v>
      </c>
    </row>
    <row r="34" spans="1:6" x14ac:dyDescent="0.3">
      <c r="C34"/>
      <c r="D34"/>
      <c r="E34"/>
      <c r="F34"/>
    </row>
    <row r="35" spans="1:6" ht="15.45" customHeight="1" x14ac:dyDescent="0.3">
      <c r="A35" s="183" t="s">
        <v>300</v>
      </c>
      <c r="B35" s="184"/>
      <c r="C35" s="184"/>
      <c r="D35" s="184"/>
      <c r="E35" s="185"/>
      <c r="F35" s="143">
        <f>SUM(F33+F14)</f>
        <v>0</v>
      </c>
    </row>
  </sheetData>
  <sheetProtection algorithmName="SHA-512" hashValue="va4/YpykoO84OLZbVv2a6r/Fg6ySZztTUr3l+michVnIee6eaCFkivdQwdqoHnvlLYk8fcgKUG0LxKQL/yB1gA==" saltValue="vRThndKlWNMxOJQSIejlKg==" spinCount="100000" sheet="1" selectLockedCells="1"/>
  <mergeCells count="11">
    <mergeCell ref="A35:E35"/>
    <mergeCell ref="A17:A21"/>
    <mergeCell ref="A22:A26"/>
    <mergeCell ref="A3:A7"/>
    <mergeCell ref="A10:A13"/>
    <mergeCell ref="A28:A32"/>
    <mergeCell ref="C4:C7"/>
    <mergeCell ref="C11:C13"/>
    <mergeCell ref="C18:C21"/>
    <mergeCell ref="C23:C26"/>
    <mergeCell ref="C29:C32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AEBA2-B440-4B1C-9A09-FBBE45116C0F}">
  <dimension ref="A1:F12"/>
  <sheetViews>
    <sheetView tabSelected="1" workbookViewId="0">
      <selection activeCell="D4" sqref="D4"/>
    </sheetView>
  </sheetViews>
  <sheetFormatPr defaultRowHeight="14.4" x14ac:dyDescent="0.3"/>
  <cols>
    <col min="2" max="2" width="50" customWidth="1"/>
    <col min="3" max="3" width="12.44140625" customWidth="1"/>
    <col min="4" max="4" width="17.33203125" customWidth="1"/>
    <col min="5" max="5" width="12.88671875" customWidth="1"/>
    <col min="6" max="6" width="19.88671875" customWidth="1"/>
  </cols>
  <sheetData>
    <row r="1" spans="1:6" x14ac:dyDescent="0.3">
      <c r="A1" s="201" t="s">
        <v>0</v>
      </c>
      <c r="B1" s="198" t="s">
        <v>1</v>
      </c>
      <c r="C1" s="201" t="s">
        <v>23</v>
      </c>
      <c r="D1" s="198" t="s">
        <v>262</v>
      </c>
      <c r="E1" s="199" t="s">
        <v>292</v>
      </c>
      <c r="F1" s="198" t="s">
        <v>263</v>
      </c>
    </row>
    <row r="2" spans="1:6" x14ac:dyDescent="0.3">
      <c r="A2" s="201"/>
      <c r="B2" s="198"/>
      <c r="C2" s="201"/>
      <c r="D2" s="198"/>
      <c r="E2" s="200"/>
      <c r="F2" s="198"/>
    </row>
    <row r="3" spans="1:6" x14ac:dyDescent="0.3">
      <c r="A3" s="91" t="s">
        <v>18</v>
      </c>
      <c r="B3" s="92" t="s">
        <v>19</v>
      </c>
      <c r="C3" s="91"/>
      <c r="D3" s="91"/>
      <c r="E3" s="91"/>
      <c r="F3" s="91"/>
    </row>
    <row r="4" spans="1:6" x14ac:dyDescent="0.3">
      <c r="A4" s="93" t="s">
        <v>259</v>
      </c>
      <c r="B4" s="93" t="s">
        <v>264</v>
      </c>
      <c r="C4" s="93" t="s">
        <v>265</v>
      </c>
      <c r="D4" s="108">
        <v>0</v>
      </c>
      <c r="E4" s="93">
        <v>1200</v>
      </c>
      <c r="F4" s="94">
        <f>D4*E4</f>
        <v>0</v>
      </c>
    </row>
    <row r="5" spans="1:6" x14ac:dyDescent="0.3">
      <c r="A5" s="93" t="s">
        <v>260</v>
      </c>
      <c r="B5" s="93" t="s">
        <v>266</v>
      </c>
      <c r="C5" s="93" t="s">
        <v>265</v>
      </c>
      <c r="D5" s="108">
        <v>0</v>
      </c>
      <c r="E5" s="93">
        <v>3000</v>
      </c>
      <c r="F5" s="94">
        <f t="shared" ref="F5:F10" si="0">D5*E5</f>
        <v>0</v>
      </c>
    </row>
    <row r="6" spans="1:6" x14ac:dyDescent="0.3">
      <c r="A6" s="93" t="s">
        <v>261</v>
      </c>
      <c r="B6" s="93" t="s">
        <v>267</v>
      </c>
      <c r="C6" s="93" t="s">
        <v>265</v>
      </c>
      <c r="D6" s="108">
        <v>0</v>
      </c>
      <c r="E6" s="93">
        <v>1370</v>
      </c>
      <c r="F6" s="94">
        <f t="shared" si="0"/>
        <v>0</v>
      </c>
    </row>
    <row r="7" spans="1:6" x14ac:dyDescent="0.3">
      <c r="A7" s="93" t="s">
        <v>283</v>
      </c>
      <c r="B7" s="93" t="s">
        <v>268</v>
      </c>
      <c r="C7" s="93" t="s">
        <v>265</v>
      </c>
      <c r="D7" s="108">
        <v>0</v>
      </c>
      <c r="E7" s="93">
        <v>1200</v>
      </c>
      <c r="F7" s="94">
        <f t="shared" si="0"/>
        <v>0</v>
      </c>
    </row>
    <row r="8" spans="1:6" x14ac:dyDescent="0.3">
      <c r="A8" s="93" t="s">
        <v>284</v>
      </c>
      <c r="B8" s="93" t="s">
        <v>269</v>
      </c>
      <c r="C8" s="93" t="s">
        <v>265</v>
      </c>
      <c r="D8" s="108">
        <v>0</v>
      </c>
      <c r="E8" s="93">
        <v>1200</v>
      </c>
      <c r="F8" s="94">
        <f t="shared" si="0"/>
        <v>0</v>
      </c>
    </row>
    <row r="9" spans="1:6" x14ac:dyDescent="0.3">
      <c r="A9" s="93" t="s">
        <v>285</v>
      </c>
      <c r="B9" s="95" t="s">
        <v>270</v>
      </c>
      <c r="C9" s="95" t="s">
        <v>271</v>
      </c>
      <c r="D9" s="108">
        <v>0</v>
      </c>
      <c r="E9" s="93">
        <v>125</v>
      </c>
      <c r="F9" s="94">
        <f t="shared" si="0"/>
        <v>0</v>
      </c>
    </row>
    <row r="10" spans="1:6" x14ac:dyDescent="0.3">
      <c r="A10" s="93" t="s">
        <v>286</v>
      </c>
      <c r="B10" s="95" t="s">
        <v>272</v>
      </c>
      <c r="C10" s="95" t="s">
        <v>273</v>
      </c>
      <c r="D10" s="108">
        <v>0</v>
      </c>
      <c r="E10" s="93">
        <v>12500</v>
      </c>
      <c r="F10" s="94">
        <f t="shared" si="0"/>
        <v>0</v>
      </c>
    </row>
    <row r="11" spans="1:6" ht="25.2" x14ac:dyDescent="0.3">
      <c r="A11" s="93"/>
      <c r="B11" s="95" t="s">
        <v>274</v>
      </c>
      <c r="C11" s="95" t="s">
        <v>275</v>
      </c>
      <c r="D11" s="93" t="s">
        <v>276</v>
      </c>
      <c r="E11" s="93" t="s">
        <v>276</v>
      </c>
      <c r="F11" s="94" t="s">
        <v>276</v>
      </c>
    </row>
    <row r="12" spans="1:6" x14ac:dyDescent="0.3">
      <c r="A12" s="198" t="s">
        <v>282</v>
      </c>
      <c r="B12" s="198"/>
      <c r="C12" s="198"/>
      <c r="D12" s="198"/>
      <c r="E12" s="198"/>
      <c r="F12" s="94">
        <f>SUM(F4:F11)</f>
        <v>0</v>
      </c>
    </row>
  </sheetData>
  <sheetProtection algorithmName="SHA-512" hashValue="GZBulPP3X+tpj5GYw4wZ7xFygp6eH/v6zWZiF70tTvig9NGNzXd4/j25LEaezvDZYQZ+2Q38t3y1T9i4dst5cw==" saltValue="cSyumRciS0nLZ6tIpWj5vA==" spinCount="100000" sheet="1" selectLockedCells="1"/>
  <mergeCells count="7">
    <mergeCell ref="F1:F2"/>
    <mergeCell ref="E1:E2"/>
    <mergeCell ref="A12:E12"/>
    <mergeCell ref="A1:A2"/>
    <mergeCell ref="B1:B2"/>
    <mergeCell ref="C1:C2"/>
    <mergeCell ref="D1:D2"/>
  </mergeCells>
  <phoneticPr fontId="1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Pricing summary</vt:lpstr>
      <vt:lpstr>Assessment and Planning</vt:lpstr>
      <vt:lpstr>Civil and Building Works</vt:lpstr>
      <vt:lpstr>Network Equipment</vt:lpstr>
      <vt:lpstr>Cabling</vt:lpstr>
      <vt:lpstr>Installation, Provisioning</vt:lpstr>
      <vt:lpstr>Training</vt:lpstr>
      <vt:lpstr>LAN Support and Maintenance</vt:lpstr>
      <vt:lpstr>LAN Management Services</vt:lpstr>
      <vt:lpstr>Professional Services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Deon Engelbrecht</dc:creator>
  <cp:lastModifiedBy>Deon Engelbrecht</cp:lastModifiedBy>
  <cp:lastPrinted>2021-12-01T11:37:06Z</cp:lastPrinted>
  <dcterms:created xsi:type="dcterms:W3CDTF">2021-02-02T10:48:37Z</dcterms:created>
  <dcterms:modified xsi:type="dcterms:W3CDTF">2022-05-23T06:45:00Z</dcterms:modified>
</cp:coreProperties>
</file>