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vnacadmin-my.sharepoint.com/personal/vadinie_moodley_nexorsa_com/Documents/2023 QS WORK/PHASE 14/MOWBRAY/USB FOR TENDER/"/>
    </mc:Choice>
  </mc:AlternateContent>
  <xr:revisionPtr revIDLastSave="0" documentId="8_{083B5A80-FD8B-4BAA-B939-DADCC533B09D}" xr6:coauthVersionLast="47" xr6:coauthVersionMax="47" xr10:uidLastSave="{00000000-0000-0000-0000-000000000000}"/>
  <bookViews>
    <workbookView xWindow="-28920" yWindow="-1425" windowWidth="29040" windowHeight="15840" activeTab="1" xr2:uid="{00000000-000D-0000-FFFF-FFFF00000000}"/>
  </bookViews>
  <sheets>
    <sheet name="Cover PageFLASH DRIVE BQ CL 104" sheetId="3" r:id="rId1"/>
    <sheet name="STORM14-MOWBRAY" sheetId="1" r:id="rId2"/>
  </sheets>
  <externalReferences>
    <externalReference r:id="rId3"/>
  </externalReferences>
  <definedNames>
    <definedName name="_xlnm.Print_Area" localSheetId="1">'STORM14-MOWBRAY'!$A$1:$F$1280</definedName>
    <definedName name="_xlnm.Print_Titles" localSheetId="1">'STORM14-MOWBRAY'!$1:$6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80" i="1" l="1"/>
  <c r="F1278" i="1"/>
  <c r="F1276" i="1"/>
  <c r="F1274" i="1"/>
  <c r="F1272" i="1"/>
  <c r="F1270" i="1"/>
  <c r="F1267" i="1"/>
  <c r="F1235" i="1"/>
  <c r="F598" i="1"/>
  <c r="F914" i="1"/>
  <c r="F594" i="1"/>
  <c r="D42" i="3"/>
  <c r="D606" i="1" l="1"/>
  <c r="F606" i="1" s="1"/>
  <c r="F604" i="1"/>
  <c r="D602" i="1"/>
  <c r="F602" i="1" s="1"/>
  <c r="F600" i="1"/>
  <c r="D546" i="1" l="1"/>
  <c r="D496" i="1"/>
  <c r="F496" i="1" s="1"/>
  <c r="C4" i="1" l="1"/>
  <c r="D804" i="1"/>
  <c r="D798" i="1"/>
  <c r="D702" i="1"/>
  <c r="F1151" i="1" l="1"/>
  <c r="F702" i="1"/>
  <c r="D696" i="1"/>
  <c r="F696" i="1" s="1"/>
  <c r="F658" i="1"/>
  <c r="F438" i="1"/>
  <c r="F170" i="1"/>
  <c r="F168" i="1"/>
  <c r="F166" i="1"/>
  <c r="F1058" i="1" l="1"/>
  <c r="F1070" i="1"/>
  <c r="F1068" i="1"/>
  <c r="F1064" i="1"/>
  <c r="F1062" i="1"/>
  <c r="F1056" i="1"/>
  <c r="F1052" i="1"/>
  <c r="F1050" i="1"/>
  <c r="F1044" i="1"/>
  <c r="F1042" i="1"/>
  <c r="F1038" i="1"/>
  <c r="F1036" i="1"/>
  <c r="F1032" i="1"/>
  <c r="F1030" i="1"/>
  <c r="F1026" i="1"/>
  <c r="F1024" i="1"/>
  <c r="F1016" i="1"/>
  <c r="F1014" i="1"/>
  <c r="F1004" i="1"/>
  <c r="F1002" i="1"/>
  <c r="F932" i="1"/>
  <c r="F922" i="1"/>
  <c r="F920" i="1"/>
  <c r="F916" i="1"/>
  <c r="F906" i="1"/>
  <c r="F904" i="1"/>
  <c r="F902" i="1"/>
  <c r="F900" i="1"/>
  <c r="F894" i="1"/>
  <c r="F892" i="1"/>
  <c r="F888" i="1"/>
  <c r="F886" i="1"/>
  <c r="F878" i="1"/>
  <c r="F876" i="1"/>
  <c r="F872" i="1"/>
  <c r="F870" i="1"/>
  <c r="F372" i="1"/>
  <c r="F764" i="1"/>
  <c r="F762" i="1"/>
  <c r="D446" i="1" l="1"/>
  <c r="F446" i="1" s="1"/>
  <c r="D430" i="1"/>
  <c r="F430" i="1" s="1"/>
  <c r="F666" i="1"/>
  <c r="D668" i="1" s="1"/>
  <c r="F668" i="1" s="1"/>
  <c r="F662" i="1"/>
  <c r="F626" i="1"/>
  <c r="F327" i="1" l="1"/>
  <c r="D323" i="1"/>
  <c r="F323" i="1" s="1"/>
  <c r="F132" i="1"/>
  <c r="F494" i="1"/>
  <c r="F303" i="1" l="1"/>
  <c r="F98" i="1"/>
  <c r="D311" i="1"/>
  <c r="F311" i="1" s="1"/>
  <c r="F1227" i="1" l="1"/>
  <c r="F1225" i="1"/>
  <c r="F1219" i="1"/>
  <c r="F1213" i="1"/>
  <c r="F1211" i="1"/>
  <c r="F1207" i="1"/>
  <c r="F1201" i="1"/>
  <c r="F1195" i="1"/>
  <c r="F1189" i="1"/>
  <c r="F1185" i="1"/>
  <c r="F1181" i="1"/>
  <c r="F1177" i="1"/>
  <c r="F1171" i="1"/>
  <c r="F1167" i="1"/>
  <c r="F1163" i="1"/>
  <c r="F1159" i="1"/>
  <c r="F1149" i="1"/>
  <c r="F1145" i="1"/>
  <c r="F1141" i="1"/>
  <c r="F1137" i="1"/>
  <c r="F1133" i="1"/>
  <c r="F1131" i="1"/>
  <c r="F1127" i="1"/>
  <c r="F1119" i="1"/>
  <c r="F1117" i="1"/>
  <c r="F1111" i="1"/>
  <c r="F1092" i="1"/>
  <c r="F1090" i="1"/>
  <c r="F1088" i="1"/>
  <c r="F1086" i="1"/>
  <c r="F1084" i="1"/>
  <c r="F1082" i="1"/>
  <c r="F1080" i="1"/>
  <c r="F1078" i="1"/>
  <c r="F1076" i="1"/>
  <c r="F1074" i="1"/>
  <c r="F1010" i="1"/>
  <c r="F1008" i="1"/>
  <c r="F998" i="1"/>
  <c r="F996" i="1"/>
  <c r="F992" i="1"/>
  <c r="F990" i="1"/>
  <c r="F984" i="1"/>
  <c r="F982" i="1"/>
  <c r="F978" i="1"/>
  <c r="F976" i="1"/>
  <c r="F968" i="1"/>
  <c r="F966" i="1"/>
  <c r="F962" i="1"/>
  <c r="F960" i="1"/>
  <c r="F956" i="1"/>
  <c r="F954" i="1"/>
  <c r="F948" i="1"/>
  <c r="F946" i="1"/>
  <c r="F942" i="1"/>
  <c r="F940" i="1"/>
  <c r="F930" i="1"/>
  <c r="F928" i="1"/>
  <c r="F862" i="1"/>
  <c r="F860" i="1"/>
  <c r="F858" i="1"/>
  <c r="F854" i="1"/>
  <c r="F852" i="1"/>
  <c r="F850" i="1"/>
  <c r="F848" i="1"/>
  <c r="F834" i="1"/>
  <c r="F828" i="1"/>
  <c r="F824" i="1"/>
  <c r="F818" i="1"/>
  <c r="F816" i="1"/>
  <c r="F810" i="1"/>
  <c r="F804" i="1"/>
  <c r="F798" i="1"/>
  <c r="F760" i="1"/>
  <c r="F766" i="1" s="1"/>
  <c r="F1260" i="1" s="1"/>
  <c r="F736" i="1"/>
  <c r="F734" i="1"/>
  <c r="F732" i="1"/>
  <c r="F730" i="1"/>
  <c r="F728" i="1"/>
  <c r="F690" i="1"/>
  <c r="F704" i="1" s="1"/>
  <c r="F650" i="1"/>
  <c r="F644" i="1"/>
  <c r="F642" i="1"/>
  <c r="F640" i="1"/>
  <c r="F638" i="1"/>
  <c r="F632" i="1"/>
  <c r="F590" i="1"/>
  <c r="F584" i="1"/>
  <c r="F582" i="1"/>
  <c r="F576" i="1"/>
  <c r="F574" i="1"/>
  <c r="F552" i="1"/>
  <c r="F548" i="1"/>
  <c r="F546" i="1"/>
  <c r="F526" i="1"/>
  <c r="F520" i="1"/>
  <c r="F516" i="1"/>
  <c r="F512" i="1"/>
  <c r="F504" i="1"/>
  <c r="F502" i="1"/>
  <c r="F500" i="1"/>
  <c r="F498" i="1"/>
  <c r="F492" i="1"/>
  <c r="F490" i="1"/>
  <c r="F488" i="1"/>
  <c r="F484" i="1"/>
  <c r="F480" i="1"/>
  <c r="F444" i="1"/>
  <c r="F436" i="1"/>
  <c r="F434" i="1"/>
  <c r="F428" i="1"/>
  <c r="F426" i="1"/>
  <c r="F402" i="1"/>
  <c r="F396" i="1"/>
  <c r="F390" i="1"/>
  <c r="F384" i="1"/>
  <c r="F376" i="1"/>
  <c r="F370" i="1"/>
  <c r="F368" i="1"/>
  <c r="F362" i="1"/>
  <c r="F319" i="1"/>
  <c r="F315" i="1"/>
  <c r="F309" i="1"/>
  <c r="F299" i="1"/>
  <c r="F297" i="1"/>
  <c r="F257" i="1"/>
  <c r="F255" i="1"/>
  <c r="F249" i="1"/>
  <c r="F243" i="1"/>
  <c r="F239" i="1"/>
  <c r="F233" i="1"/>
  <c r="F227" i="1"/>
  <c r="F221" i="1"/>
  <c r="F217" i="1"/>
  <c r="F215" i="1"/>
  <c r="F211" i="1"/>
  <c r="F207" i="1"/>
  <c r="F205" i="1"/>
  <c r="F174" i="1"/>
  <c r="F158" i="1"/>
  <c r="F156" i="1"/>
  <c r="F152" i="1"/>
  <c r="F146" i="1"/>
  <c r="F142" i="1"/>
  <c r="F140" i="1"/>
  <c r="F136" i="1"/>
  <c r="F130" i="1"/>
  <c r="F126" i="1"/>
  <c r="F122" i="1"/>
  <c r="F120" i="1"/>
  <c r="F118" i="1"/>
  <c r="F116" i="1"/>
  <c r="F114" i="1"/>
  <c r="F112" i="1"/>
  <c r="F110" i="1"/>
  <c r="F108" i="1"/>
  <c r="F106" i="1"/>
  <c r="F104" i="1"/>
  <c r="F102" i="1"/>
  <c r="F96" i="1"/>
  <c r="F92" i="1"/>
  <c r="F86" i="1"/>
  <c r="F3" i="1"/>
  <c r="D3" i="1"/>
  <c r="C3" i="1"/>
  <c r="A3" i="1"/>
  <c r="A1" i="1"/>
  <c r="A4" i="1"/>
  <c r="F608" i="1" l="1"/>
  <c r="F1252" i="1" s="1"/>
  <c r="F1094" i="1"/>
  <c r="F1264" i="1" s="1"/>
  <c r="F738" i="1"/>
  <c r="F1258" i="1" s="1"/>
  <c r="F259" i="1"/>
  <c r="F1240" i="1" s="1"/>
  <c r="F330" i="1"/>
  <c r="F1242" i="1" s="1"/>
  <c r="F670" i="1"/>
  <c r="F1254" i="1" s="1"/>
  <c r="F1230" i="1"/>
  <c r="F836" i="1"/>
  <c r="F1262" i="1" s="1"/>
  <c r="F1256" i="1"/>
  <c r="F554" i="1"/>
  <c r="F1250" i="1" s="1"/>
  <c r="F404" i="1"/>
  <c r="F1244" i="1" s="1"/>
  <c r="F448" i="1"/>
  <c r="F1246" i="1" s="1"/>
  <c r="F528" i="1"/>
  <c r="F1248" i="1" s="1"/>
  <c r="F176" i="1"/>
  <c r="F1238" i="1" s="1"/>
  <c r="F13" i="1" l="1"/>
  <c r="F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Nazeer Bhorat</author>
  </authors>
  <commentList>
    <comment ref="B44" authorId="0" shapeId="0" xr:uid="{00000000-0006-0000-0000-000001000000}">
      <text>
        <r>
          <rPr>
            <b/>
            <sz val="9"/>
            <color indexed="81"/>
            <rFont val="Tahoma"/>
            <family val="2"/>
          </rPr>
          <t xml:space="preserve">NOTE:
</t>
        </r>
        <r>
          <rPr>
            <sz val="9"/>
            <color indexed="81"/>
            <rFont val="Tahoma"/>
            <family val="2"/>
          </rPr>
          <t>BIDDER TO FILL IN YELLOW FIELDS ONLY</t>
        </r>
      </text>
    </comment>
  </commentList>
</comments>
</file>

<file path=xl/sharedStrings.xml><?xml version="1.0" encoding="utf-8"?>
<sst xmlns="http://schemas.openxmlformats.org/spreadsheetml/2006/main" count="940" uniqueCount="591">
  <si>
    <t>DESCRIPTION</t>
  </si>
  <si>
    <t>UNIT</t>
  </si>
  <si>
    <t>QUANTITY</t>
  </si>
  <si>
    <t>RATE</t>
  </si>
  <si>
    <t>AMOUNT</t>
  </si>
  <si>
    <t>SUM</t>
  </si>
  <si>
    <t>BILL NO.1 : ALTERATIONS (PROVISIONAL)</t>
  </si>
  <si>
    <t>(CPAP WORK GROUP 102 UNLESS OTHERWISE STATED)</t>
  </si>
  <si>
    <t>SUPPLEMENTARY PREAMBLES</t>
  </si>
  <si>
    <t>The Tenderer is referred to the relevant Clauses in the Standard Preambles to All Trades and to the Supplementary Preambles which are incorporated in these Bills of Quantities.</t>
  </si>
  <si>
    <t>NOTE:</t>
  </si>
  <si>
    <t>Rates are to include  for removal of all items unless otherwise described.</t>
  </si>
  <si>
    <t>Block Notation</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</si>
  <si>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</si>
  <si>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</si>
  <si>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Work and materials:</t>
  </si>
  <si>
    <t>The work to be done and the materials to be used in the works on site are to be similar to those specified in the new work so as they apply.</t>
  </si>
  <si>
    <t>Old materials:</t>
  </si>
  <si>
    <t>Old materials specified to be handed over are to be carefully made good and stored on the site where directed.</t>
  </si>
  <si>
    <t>Old materials to be carted away:</t>
  </si>
  <si>
    <t>Old materials from alterations except where described to be re-used or handed over, as well as rubbish, etc. must be regularly carted from the site and not be allowed to accumulate on or around the site.</t>
  </si>
  <si>
    <t>Demolitions:</t>
  </si>
  <si>
    <t>The items shall be reserved and remain the property of the employer and will be removed from the building by the contractor and handed over to the employer prior to the commencement of the demolitions. Should the tenderer have doubts concerning any of these items he shall seek clarification from the Principal Agent.</t>
  </si>
  <si>
    <t>Leave site clean and free of rubbish:</t>
  </si>
  <si>
    <t>The contractor shall progressively during the works and at completion collect and cart away all materials and debris resulting from the demolitions and also all earth, soil and rubbish.</t>
  </si>
  <si>
    <t>General:</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</si>
  <si>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</si>
  <si>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</si>
  <si>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</si>
  <si>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</si>
  <si>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</si>
  <si>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</si>
  <si>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held responsible for any damage to persons and property and for the safety of the structures and he is to allow for protecting and indemnifying persons using the existing buildings from injury by virtue of the building operations, including providing necessary barriers, signs, etc.</t>
  </si>
  <si>
    <t>The contractor will be required to take all dimensions affecting the existing buildings on the site and he will be held solely responsible for the accuracy of all such dimensions where used in the manufacture of new items (doors, windows, fittings, etc).</t>
  </si>
  <si>
    <t>Rates are deemed to include cart away and/or disposal at an approved dump site.</t>
  </si>
  <si>
    <t>HOARDING</t>
  </si>
  <si>
    <t>Hoarding, Roofing protection, etc.:</t>
  </si>
  <si>
    <t>m</t>
  </si>
  <si>
    <t>m2</t>
  </si>
  <si>
    <t>REMOVAL OF EXISTING WORK</t>
  </si>
  <si>
    <t>Demolish existing reinforced concrete including temporary propping, etc.:</t>
  </si>
  <si>
    <t xml:space="preserve">2450 x 2450 x 1000mm deep water tank stand. </t>
  </si>
  <si>
    <t>No</t>
  </si>
  <si>
    <t>Demolish existing unreinforced concrete, etc.:</t>
  </si>
  <si>
    <t xml:space="preserve">Concrete steps. </t>
  </si>
  <si>
    <t>Taking down and removing roofs, floors, panelling, ceilings, partitions, etc.:</t>
  </si>
  <si>
    <t>Timber rafters including existing fittings.</t>
  </si>
  <si>
    <t>Corrugated metal roof sheeting including ridge capping, purlins, battens, poly closers, underlay, etc.</t>
  </si>
  <si>
    <t>Fibre-cement ceilings including cornices, timber brandering, etc.</t>
  </si>
  <si>
    <t>Fibre cement fascia boards including all fittings.</t>
  </si>
  <si>
    <t>Fibre cement barge boards including all fittings.</t>
  </si>
  <si>
    <t>Gutters including fittings.</t>
  </si>
  <si>
    <t>Downpipes including fittings.</t>
  </si>
  <si>
    <t xml:space="preserve">Water storage tank including all fittings. </t>
  </si>
  <si>
    <t>Timber single door and steel frame 813 x 2032mm high overall from one brick wall.</t>
  </si>
  <si>
    <t>Taking out and removing door from existing frame:</t>
  </si>
  <si>
    <t>Timber single door.</t>
  </si>
  <si>
    <t>Taking out/off and removing glass and mirrors:</t>
  </si>
  <si>
    <t>Glass from steel windows, including cleaning out rebates and preparing for new glass (new glass elsewhere measured).</t>
  </si>
  <si>
    <t>Taking out and removing brickwork:</t>
  </si>
  <si>
    <t>Structural Repairs:</t>
  </si>
  <si>
    <t>Hack off existing plaster, a minimum of 400mm of both sides of the crack. Cut into existing mortar lines, 400mm on both sides of the crack. Place one Y8MM diameter bar, 800mm long, centred on the crack and caulk in with fresh mortar in every course to the full extent of the crack. Finish off by plastering and painting.</t>
  </si>
  <si>
    <t xml:space="preserve">Hacking up/off and removing granolithic, screeds, plaster etc. from concrete or brickwork and preparing surfaces for new screeds, plaster, etc. </t>
  </si>
  <si>
    <t>Plaster from walls in patches.</t>
  </si>
  <si>
    <t xml:space="preserve">Septic tank. </t>
  </si>
  <si>
    <t>m3</t>
  </si>
  <si>
    <t>Nature of ground:</t>
  </si>
  <si>
    <t>The nature of the ground is assumed to be loose sandy material, therefore earth, but possibly interspersed with hard rock or soft rock.</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</si>
  <si>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</si>
  <si>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</si>
  <si>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 AND FILLING OTHER THAN BULK</t>
  </si>
  <si>
    <t>Excavation in earth not exceeding 2m deep:</t>
  </si>
  <si>
    <t>Back excavation of vertical sides of excavation in earth for working space including backfilling compacted to 95% Mod AASHTO density:</t>
  </si>
  <si>
    <t>Not exceeding 0,5m deep.</t>
  </si>
  <si>
    <t>Extra over excavations other than bulk in earth for excavation in:</t>
  </si>
  <si>
    <t>Soft rock.</t>
  </si>
  <si>
    <t>Hard rock.</t>
  </si>
  <si>
    <t>Risk of collapse of excavations other than bulk:</t>
  </si>
  <si>
    <t>Sides of trench and hole excavations not exceeding 1,5m deep.</t>
  </si>
  <si>
    <t>KEEPING EXCAVATIONS FREE OF WATER</t>
  </si>
  <si>
    <t>Keeping excavations free of water:</t>
  </si>
  <si>
    <t>Keeping excavations free of all water other than subterranean water.</t>
  </si>
  <si>
    <t>Item</t>
  </si>
  <si>
    <t>CARTING AWAY</t>
  </si>
  <si>
    <t>Extra over all excavations for loading, carting and dumping surplus excavated material (no allowance made for increase in bulk):</t>
  </si>
  <si>
    <t>Surplus material from excavations and/or stock piles on site to a dumping site to be located by the contractor or as directed by the engineer.</t>
  </si>
  <si>
    <t>EARTH FILLING, ETC</t>
  </si>
  <si>
    <t>Earth filling of G7 quality material supplied by the Contractor compacted to 95% Mod AASHTO density:</t>
  </si>
  <si>
    <t>Under surface beds, etc.</t>
  </si>
  <si>
    <t>Compaction of surfaces:</t>
  </si>
  <si>
    <t>Compaction of ground surface under floors, etc. including scarifying for a depth of 150mm, breaking down oversize material, adding suitable material where necessary and compacting to 93% Mod AASHTO density.</t>
  </si>
  <si>
    <t>TESTS</t>
  </si>
  <si>
    <t>Prescribed density tests on filling:</t>
  </si>
  <si>
    <t>Modified AASHTO Density test.</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</si>
  <si>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</si>
  <si>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</si>
  <si>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</si>
  <si>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To bottom and sides of trenches.</t>
  </si>
  <si>
    <t>BILL NO.3 : MASONRY (PROVISIONAL)</t>
  </si>
  <si>
    <t>BRICKWORK</t>
  </si>
  <si>
    <t>Sizes in descriptions:</t>
  </si>
  <si>
    <t>Where sizes in descriptions are given in brick units, 'one brick' shall represent the length and 'half brick' the width of a brick.</t>
  </si>
  <si>
    <t>Bagging and sealing:</t>
  </si>
  <si>
    <t>Walls in two skins described as 'bagged and sealed' shall be deemed to include having the outer face of the inner skin bagged with 1:6 cement and sand mixture and sealed with two coats of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</si>
  <si>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</si>
  <si>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</si>
  <si>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</si>
  <si>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</si>
  <si>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BRICKWORK IN SUPERSTRUCTURE</t>
  </si>
  <si>
    <t>Brickwork of NFP bricks (7 Mpa nominal compressive strength) in Class II mortar:</t>
  </si>
  <si>
    <t>Half brick walls in beam filling.</t>
  </si>
  <si>
    <t>Half brick walls.</t>
  </si>
  <si>
    <t>BRICKWORK SUNDRIES</t>
  </si>
  <si>
    <t>Brickwork reinforcement:</t>
  </si>
  <si>
    <t>75mm Wide reinforcement built in horizontally.</t>
  </si>
  <si>
    <t>Galvanised hoop iron cramps, ties, etc:</t>
  </si>
  <si>
    <t>30 x 1,6mm Roof tie 1,6m long with one end fixed to timber and other end built into brickwork.</t>
  </si>
  <si>
    <t>Air bricks etc:</t>
  </si>
  <si>
    <t>229 x 152mm Terra-cotta vermin proof air brick.</t>
  </si>
  <si>
    <t>BILL NO.4 : CONCRETE, FORMWORK AND REINFORCEMENT</t>
  </si>
  <si>
    <t>Cost of tests:</t>
  </si>
  <si>
    <t>Formwork:</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</si>
  <si>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</si>
  <si>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</si>
  <si>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UNREINFORCED CONCRETE CAST ON/IN FORMWORK</t>
  </si>
  <si>
    <t>200 x100mm thick concrete infill against walkway.</t>
  </si>
  <si>
    <t>REINFORCED CONCRETE</t>
  </si>
  <si>
    <t>30MPa/19mm Reinforced concrete cast in/on formwork (Provisional):</t>
  </si>
  <si>
    <t>Apron.</t>
  </si>
  <si>
    <t>Concrete stairs.</t>
  </si>
  <si>
    <t>TEST BLOCKS</t>
  </si>
  <si>
    <t>Sets</t>
  </si>
  <si>
    <t>FORMWORK</t>
  </si>
  <si>
    <t>ROUGH FORMWORK (DEGREE OF ACCURACY II) (CPAP WORK GROUP NO. 111)</t>
  </si>
  <si>
    <t>Rough Formwork to Sides of:</t>
  </si>
  <si>
    <t>Edges, risers, ends and reveals not exceeding 300mm high or wide.</t>
  </si>
  <si>
    <t>CONCRETE SUNDRIES</t>
  </si>
  <si>
    <t>Finishing top surfaces of concrete smooth with a wood float:</t>
  </si>
  <si>
    <t>MOVEMENT JOINTS, ETC.</t>
  </si>
  <si>
    <t>10mm softboard isolation joints not exceeding 300mm wide.</t>
  </si>
  <si>
    <t>Fabric reinforcement:</t>
  </si>
  <si>
    <t>Type 193 fabric reinforcement in concrete surface beds, slabs, etc.</t>
  </si>
  <si>
    <t>BILL NO.5 : ROOF COVERINGS (PROVISIONAL)</t>
  </si>
  <si>
    <t>CORRUGATED METAL SHEETING AND ACCESSORIES</t>
  </si>
  <si>
    <t>Fixing of all roof sheeting is to be in accordance with the Manufacturer's approved Instruction Book. The Manufacturer shall comply with ISO9002 Quality Management System.</t>
  </si>
  <si>
    <t>0.53mm Thick Aluminium-Zinc Corrugated (AZ150) profile 'colourplus' roof sheeting or other approved finish to both sides, or similar approved. Thickness of sheeting to be confirmed on site where matching existing. (Colour on top: to be confirmed and factory standard grey to underside). Sheets to be fixed to every purlin using appropriate roof screws including 19mm galvanised/rubber washers.. At the ridge, and eave purlins, fixing to be at every crown. Purlins spaced as per manufacturer's specifications, on engineered timber trusses (or existing). Holes in sheets to be drilled, not punched. Sheets are to be fixed to 76 x 50mm purlins spaced at max 1100mm (to manufacturer's specification as per sheeting requirements) on engineered timber trusses (trusses and purlins to be replaced where specified and sizes may vary).</t>
  </si>
  <si>
    <t>Standard galvanised ridge capping (500mm girth) screwed through sheeting to purlins.</t>
  </si>
  <si>
    <t>Flashings:</t>
  </si>
  <si>
    <t>ROOF AND WALL LINING AND INSULATION</t>
  </si>
  <si>
    <t>Reflective foil insulation underlay (economical, durable, double sided reflective foil laminate with advanced fire retardant properties) over trusses and under purlins on training tape.</t>
  </si>
  <si>
    <t>BILL NO.6 : CARPENTRY AND JOINERY (PROVISIONAL)</t>
  </si>
  <si>
    <t>(CPAP WORK GROUP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</si>
  <si>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</si>
  <si>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</si>
  <si>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</si>
  <si>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Purlins are fixed to rafters with hurricane clips. One clip at every intersection and two clips at ends if rafters with 2 no. 8mm diameter bolts or 8 no. 35mm long x 2.8mm diameter shouldered serrated nails per clip.</t>
  </si>
  <si>
    <t>Timber treatment:</t>
  </si>
  <si>
    <t>All roof timbers must be C.C.A treated.</t>
  </si>
  <si>
    <t>ROOF CONSTRUCTION</t>
  </si>
  <si>
    <t>Engineers Certificate and Drawings:</t>
  </si>
  <si>
    <t>Wrought softwood:</t>
  </si>
  <si>
    <t>38 x 114mm Wall plate.</t>
  </si>
  <si>
    <t>50 x 76mm Purlins.</t>
  </si>
  <si>
    <t>38 x 114mm False Timber fixed onto truss for fascia boards.</t>
  </si>
  <si>
    <t>38 x 114mm False Timber fixed onto truss for barge boards.</t>
  </si>
  <si>
    <t>76 x 50mm False Timber fixed onto the external side of the gable walls between purlins for covering of beam filling.</t>
  </si>
  <si>
    <t>Hurricane clips.</t>
  </si>
  <si>
    <t>EAVES, VERGES, ETC.</t>
  </si>
  <si>
    <t>Facia and Barge Boards:</t>
  </si>
  <si>
    <t>SUNDRIES</t>
  </si>
  <si>
    <t>Weather strips:</t>
  </si>
  <si>
    <t>45mm x 915mm Weather strips fitted to doors using 4 No. 70mm long brass screws, plugged.</t>
  </si>
  <si>
    <t>BILL NO. 7 : CEILINGS PARTITIONS AND ACCESS FLOORING (PROVISIONAL)</t>
  </si>
  <si>
    <t>For Preambles refer to the relevant Clauses in the ASAQS Model Preambles for Trades 2008 and Supplementary Preambles which is incorporated in these Bills of Quantities.</t>
  </si>
  <si>
    <t>Extra over ceiling for 900 x 900mm trap door of 38 x 38mm wrought softwood rebated framing with one 38 x 38mm sawn softwood cross brander covered with ceiling board and fitted flush in opening.</t>
  </si>
  <si>
    <t>75mm Fibre cement cornice glued to ceiling board and wall with good adhesive.</t>
  </si>
  <si>
    <t>BILL NO.8 : IRONMONGERY (PROVISIONAL)</t>
  </si>
  <si>
    <t>(CPAP WORK GROUP 132 UNLESS OTHERWISE STATED)</t>
  </si>
  <si>
    <t>HINGES, BOLTS, ETC.</t>
  </si>
  <si>
    <t>Stainless steel two ball bearing butt hinge, size 100 x 75 x 3mm.</t>
  </si>
  <si>
    <t>Pairs</t>
  </si>
  <si>
    <t>HANDLES</t>
  </si>
  <si>
    <t>132mm brass window handle R/H,including brackets, etc.</t>
  </si>
  <si>
    <t>132mm brass window handle L/H, including brackets, etc.</t>
  </si>
  <si>
    <t>38mm Diameter rubber door stop, plugged and screwed to wall with 50mm long brass screw.</t>
  </si>
  <si>
    <t>BILL NO.9 : METALWORK (PROVISIONAL)</t>
  </si>
  <si>
    <t>(CPAP WORK GROUP 136 UNLESS OTHERWISE STATED).</t>
  </si>
  <si>
    <t>SECURITY GATES</t>
  </si>
  <si>
    <t>Galvanised single gates size 843 x 2250mm high of 40 x 60 x 3mm rectangular tubing with 19mm diameter steel rods at 110mm centre and 40 x 6mm horizontal support flat bars fixed with hinges to steel frame  of 45 x 45 x 3mm rectangular tubing fixed to walls with bolts and lugs including padlock plate.</t>
  </si>
  <si>
    <t>HOT DIP GALVANISED METAL WINDOWS</t>
  </si>
  <si>
    <t>Standard school window size 965 x 1200mm high.</t>
  </si>
  <si>
    <t>Standard school window size 1345 x 1445mm high.</t>
  </si>
  <si>
    <t xml:space="preserve">132mm brass window handle R/H, including brackets, etc.  </t>
  </si>
  <si>
    <t xml:space="preserve">132mm brass window handle L/H, including brackets, etc.  </t>
  </si>
  <si>
    <t>GALVANISED PRESSED STEEL DOOR FRAMES</t>
  </si>
  <si>
    <t>BILL NO.10 : PLASTERING (PROVISIONAL)</t>
  </si>
  <si>
    <t>(CPAP WORK GROUP 142 UNLESS OTHERWISE STATED).</t>
  </si>
  <si>
    <t>SCREEDS</t>
  </si>
  <si>
    <t>Screeds wood floated on concrete:</t>
  </si>
  <si>
    <t>25mm Thick on floors and landings.</t>
  </si>
  <si>
    <t>INTERNAL PLASTER.</t>
  </si>
  <si>
    <t>3:1 Cement plaster on brickwork:</t>
  </si>
  <si>
    <t>On internal walls.</t>
  </si>
  <si>
    <t>BILL NO.11 : PLUMBING AND DRAINAGE (PROVISIONAL)</t>
  </si>
  <si>
    <t>(CPAP WORK GROUP 148 UNLESS OTHERWISE STATED)</t>
  </si>
  <si>
    <t>Fixing of pipes:</t>
  </si>
  <si>
    <t>Unless specifically otherwise stated, descriptions of pipes shall be deemed to include for fixing to walls etc. casting in, building in or suspending not exceeding 1m below suspension level.</t>
  </si>
  <si>
    <t>RAINWATER DISPOSAL</t>
  </si>
  <si>
    <t>Seamless' Aluminium:</t>
  </si>
  <si>
    <t>150 x 150mm box gutters with white baked enamel finish fixed with white concealed brackets.</t>
  </si>
  <si>
    <t>100 x 75mm fluted aluminium downpipes with white baked enamel finish.</t>
  </si>
  <si>
    <t>Extra over eaves gutter for drop box suitable for 150 x 150mm box gutter.</t>
  </si>
  <si>
    <t>Extra over eaves gutter for stopped ends.</t>
  </si>
  <si>
    <t>Extra over rainwater pipe for shoes and bends.</t>
  </si>
  <si>
    <t>BILL NO.12 : GLAZING (PROVISIONAL)</t>
  </si>
  <si>
    <t>(CPAP WORK GROUP 150 UNLESS OTHERWISE STATED)</t>
  </si>
  <si>
    <t xml:space="preserve">The Tenderer is referred to the relevant Clauses in the Standard Preambles to All Trades and to the Supplementary Preambles which are incorporated in these Bills of Quantities.  The Tenderer is to allow for providing a Glazing Certificate upon completion. </t>
  </si>
  <si>
    <t>GLAZING TO STEEL WITH PUTTY</t>
  </si>
  <si>
    <t>6mm Toughened safety glass:</t>
  </si>
  <si>
    <t>Panes exceeding 0,1m2 and not exceeding 0,5m2.</t>
  </si>
  <si>
    <t>BILL NO.13 : PAINTWORK (PROVISIONAL)</t>
  </si>
  <si>
    <t>(CPAP WORK GROUP 152 UNLESS OTHERWISE STATED)</t>
  </si>
  <si>
    <t>FILLING: Fill defects with a good wall crack filler.</t>
  </si>
  <si>
    <t>Prime with plaster primer or multi-surface primer. Apply liberally in order to obtain an unbroken barrier coat to seal surface properly.</t>
  </si>
  <si>
    <t>UNDERCOAT: To all surfaces prepared and primed as above, apply a coat of universal undercoat.</t>
  </si>
  <si>
    <t>PAINTWORK, ETC TO PREVIOUSLY PAINTED WORK</t>
  </si>
  <si>
    <t>ON INTERNAL FLOATED PLASTER SURFACES</t>
  </si>
  <si>
    <t>On interior walls.</t>
  </si>
  <si>
    <t>ON EXTERNAL FLOATED PLASTER SURFACES.</t>
  </si>
  <si>
    <t>On exterior walls.</t>
  </si>
  <si>
    <t>ON FIBRE-CEMENT BOARD SURFACES</t>
  </si>
  <si>
    <t>Apply one coat 'Universal Undercoat (UC1) and apply two coats "Super Universal Enamel' paint:</t>
  </si>
  <si>
    <t>ON GYPSUM CEILING BOARD SURFACES</t>
  </si>
  <si>
    <t>On ceilings.</t>
  </si>
  <si>
    <t>On cornices.</t>
  </si>
  <si>
    <t>ON WOOD SURFACES</t>
  </si>
  <si>
    <t>Stop, fill, sand down with 150 grit sandpaper in direction of grain, seal with wood care knotting (PK2). Finish with wood care sun proofing coating to doors and trims:</t>
  </si>
  <si>
    <t>On doors (both sides measured over the full flat area).</t>
  </si>
  <si>
    <t>Apply two coats 'Carbolineum' stained oil preservatives:</t>
  </si>
  <si>
    <t>On roof timbers at eaves and verges.</t>
  </si>
  <si>
    <t>ON METAL SURFACES</t>
  </si>
  <si>
    <t>Window frames.</t>
  </si>
  <si>
    <t>Nett price for site establishment, site administration and compliance with the General Conditions of Contract and Specifications as laid down in this document where and as applicable.</t>
  </si>
  <si>
    <t>Allow for attendance on the Specialist Lightning Protection Sub-Contractor for the satisfactory installation, testing and certification of the lightning protection system.</t>
  </si>
  <si>
    <t>Allow for compliance with the Occupational Health and Safety specification complete with the issue of a safety file and induction of all personnel.</t>
  </si>
  <si>
    <t>Labour allowance for additional sundry disconnections, relocations and temporary power supplies.  Time to be charged only as approved by Electrical Engineer.</t>
  </si>
  <si>
    <t>Hrs</t>
  </si>
  <si>
    <t>CONDUIT</t>
  </si>
  <si>
    <t>Supply</t>
  </si>
  <si>
    <t>Each</t>
  </si>
  <si>
    <t>CIRCUIT WIRING</t>
  </si>
  <si>
    <t>The supply and installation in conduit of stranded copper, PVC insulated conductors in groups.</t>
  </si>
  <si>
    <t>Install</t>
  </si>
  <si>
    <t>CONDUIT BOXES</t>
  </si>
  <si>
    <t>LIGHT FITTINGS</t>
  </si>
  <si>
    <t>SMALL POWER</t>
  </si>
  <si>
    <t>LIGHTNING PROTECTION AND ACCESSORIES</t>
  </si>
  <si>
    <t>1.5m Earth rods installed to 2.0 depth.</t>
  </si>
  <si>
    <t>20mm Galvanized conduit incl. 20mm galvanized spacer saddles fixed surface.</t>
  </si>
  <si>
    <t>J1 York inspection boxes complete with 20mm galvanized male adaptors fixed surface.</t>
  </si>
  <si>
    <t>35mm² PVC copper wire as down conductor drawn into 20mm galvanized conduit.</t>
  </si>
  <si>
    <t>Terminations in inspection boxes.</t>
  </si>
  <si>
    <t>Terminations to metallic roof sheets.</t>
  </si>
  <si>
    <t>Terminations to metal gutters and RWDP.</t>
  </si>
  <si>
    <t>Test completed system &amp; issue certificates.</t>
  </si>
  <si>
    <t>Soil resistivity survey.</t>
  </si>
  <si>
    <t>BILL NO.1 : ALTERATIONS</t>
  </si>
  <si>
    <t>BILL NO.2 : EARTHWORKS</t>
  </si>
  <si>
    <t>BILL NO.3 : MASONRY</t>
  </si>
  <si>
    <t>BILL NO.5 : ROOF COVERINGS</t>
  </si>
  <si>
    <t>BILL NO.6 : CARPENTRY AND JOINERY</t>
  </si>
  <si>
    <t>BILL NO.7 : CEILINGS, PARTITIONS AND ACCESS FLOORING</t>
  </si>
  <si>
    <t>BILL NO.8 : IRONMONGERY</t>
  </si>
  <si>
    <t xml:space="preserve">BILL NO.9 : METALWORK </t>
  </si>
  <si>
    <t>BILL NO.10 : PLASTERING</t>
  </si>
  <si>
    <t>BILL NO.11 : PLUMBING AND DRAINAGE</t>
  </si>
  <si>
    <t>BILL NO.12 : GLAZING</t>
  </si>
  <si>
    <t>BILL NO.13 : PAINTWORK</t>
  </si>
  <si>
    <t>BILL NO.14 : ELECTRICAL WORK</t>
  </si>
  <si>
    <t>When Pricing this Section, The Tenderer is referred to the relevant Clauses in the Supplementary Preambles, as stated in previous Sections of these Bills of Quantities.</t>
  </si>
  <si>
    <t>SITE CLEARANCE, ETC.</t>
  </si>
  <si>
    <t>Site clearance, etc.:</t>
  </si>
  <si>
    <t>Allow for clearing the area of the site to be built upon of all grass, weeds, shrubs, trees with trunks not exceeding 200mm girth, debris, etc., including grubbing up all roots, scuffling up as required and cart away all vegetation and debris.</t>
  </si>
  <si>
    <t>WATER TANKS AND SUPPORT</t>
  </si>
  <si>
    <t>Polyethylene water storage tanks:</t>
  </si>
  <si>
    <t>2500L low profile circular tank size 1420mm diameter, with access lid and inlet hole, embedded in pedestal to a minimum of 400mm above ground level and tied down with 4No. of 4mm galvanised wired ties tied to 4No. mild steel M8 eye bolt of which is to be drilled and fixed to the 4 corners of concrete supporting base. Water tank to include overflow pipe inclusive of all bends and fixings to be installed.</t>
  </si>
  <si>
    <t>20mm PVC ball valve tap.</t>
  </si>
  <si>
    <t>PLINTH</t>
  </si>
  <si>
    <t>Excavation in earth not exceeding 2m deep from the reduced level:</t>
  </si>
  <si>
    <t>Trenches.</t>
  </si>
  <si>
    <t>Extra over excavation in earth for excavation in:</t>
  </si>
  <si>
    <t>Soft rock material.</t>
  </si>
  <si>
    <t>Hard rock material.</t>
  </si>
  <si>
    <t>Extra over all excavations for carting away:</t>
  </si>
  <si>
    <t>Surplus material from excavations and/or stock piles on site to a dumping site to be located by the Contractor.</t>
  </si>
  <si>
    <t>Risk of collapse of excavation:</t>
  </si>
  <si>
    <t>Keeping excavation free of water:</t>
  </si>
  <si>
    <t>Keeping excavation free from mud, water and all other than from subterranean sources.</t>
  </si>
  <si>
    <t>Earth filling supplied by the Contractor and brought to site and compacted to 95% Mod AASHTO density:</t>
  </si>
  <si>
    <t>G7 material under floors.</t>
  </si>
  <si>
    <t>20MPa/19mm Unreinforced concrete:</t>
  </si>
  <si>
    <t>Strip footings.</t>
  </si>
  <si>
    <t>30MPa/19mm Reinforced concrete:</t>
  </si>
  <si>
    <t>Surface bed.</t>
  </si>
  <si>
    <t>Test blocks:</t>
  </si>
  <si>
    <t>Allow for all necessary concrete test cubes size 150 x 150 x 150mm cast from batches of concrete set of three, made, stored, cured and tested in accordance with SANS 2001-CC1, including use of approved cube moulds, transporting to an approved testing laboratory for testing, paying all charges and submitting reports to the Structural Engineer.</t>
  </si>
  <si>
    <t>Unformed finishes Class U2 - wood float finish:</t>
  </si>
  <si>
    <t>On surface beds.</t>
  </si>
  <si>
    <t>Formwork Class F1 - ordinary finish:</t>
  </si>
  <si>
    <t>Slip joints between horizontal concrete and brick surfaces with two layers of 3 ply malthoid:</t>
  </si>
  <si>
    <t>Not exceeding 300mm wide.</t>
  </si>
  <si>
    <t>Thioflex 600 poly sulphide sealing compound including backing strip, bond breaker, primer, etc.:</t>
  </si>
  <si>
    <t>Type 193 fabric reinforcement in surface beds, rib and block slabs, etc.</t>
  </si>
  <si>
    <t>Brickwork of NFX bricks (14 MPa nominal compressive strength) in class II mortar:</t>
  </si>
  <si>
    <t>Brickwork of NFP bricks (14 MPa nominal compressive strength) in class II mortar:</t>
  </si>
  <si>
    <t>One brick walls including wire ties (7 per square metre - laid staggered).</t>
  </si>
  <si>
    <t>Extra over NFX brickwork for face brickwork in foundations (provisional).</t>
  </si>
  <si>
    <t>Extra over NFP brickwork for face brickwork.</t>
  </si>
  <si>
    <t>Cement screed around tank:</t>
  </si>
  <si>
    <t>Cement screed around tank average 40mm thick and laid to falls.</t>
  </si>
  <si>
    <t>LINED STORM WATER DRAINAGE</t>
  </si>
  <si>
    <t>30Mpa Reinforced concrete 'V' drains with 19mm aggregate:</t>
  </si>
  <si>
    <t>V-shaped concrete channel 1m wide and 75mm thick concrete lining with wood float finish on exposed surfaces, laid to falls in panels not exceeding 1.8m in length, with 12mm soft board movement joints including all excavation, cart away, form work and Ref 193 mesh reinforcement as per drawing.</t>
  </si>
  <si>
    <t>SCHOOL NAME</t>
  </si>
  <si>
    <t>WIMS NO.</t>
  </si>
  <si>
    <t>CONTRACT PERIOD</t>
  </si>
  <si>
    <t>TYPE OF CONTRACT</t>
  </si>
  <si>
    <t>BIDDERS TO NOTE THAT ALL FIELDS HIGHLIGTHED IN YELLOW TO BE FILLED IN ONLY</t>
  </si>
  <si>
    <t>PROVINCIAL ADMINISTRATION OF KWAZULU-NATAL</t>
  </si>
  <si>
    <t>DEPARTMENT OF PUBLIC WORKS</t>
  </si>
  <si>
    <t xml:space="preserve"> </t>
  </si>
  <si>
    <t>BILLS OF QUANTITIES</t>
  </si>
  <si>
    <t>with GCC for Construction Works - Second Edition 2010</t>
  </si>
  <si>
    <t>RETURNABLE DOCUMENT</t>
  </si>
  <si>
    <t>FLASH DRIVE</t>
  </si>
  <si>
    <t>Engineer/Principal Agent</t>
  </si>
  <si>
    <t>Principal Agent/Programme Manager</t>
  </si>
  <si>
    <t xml:space="preserve">VNA Consulting (Pty) Ltd        </t>
  </si>
  <si>
    <t>P.O Box 70803</t>
  </si>
  <si>
    <t>Overport</t>
  </si>
  <si>
    <t>Durban</t>
  </si>
  <si>
    <t>031 -700 2500 - Tel Number</t>
  </si>
  <si>
    <t>031 - 700 2500 - Tel Number</t>
  </si>
  <si>
    <t>031 - 940 4243 - Fax Number</t>
  </si>
  <si>
    <t>Employer:</t>
  </si>
  <si>
    <t>Region:</t>
  </si>
  <si>
    <t>Head: Public Works</t>
  </si>
  <si>
    <t>Head Public Works: Operations</t>
  </si>
  <si>
    <t>KZN Department of Public Works</t>
  </si>
  <si>
    <t>Private Bag X 9041</t>
  </si>
  <si>
    <t>X9041</t>
  </si>
  <si>
    <t>Pietermaritzburg</t>
  </si>
  <si>
    <t>3200</t>
  </si>
  <si>
    <t>Tel Number:     033 - 355 5569</t>
  </si>
  <si>
    <t>Tel Number:</t>
  </si>
  <si>
    <t>033 - 355 5569</t>
  </si>
  <si>
    <t>Fax Number:    N/A</t>
  </si>
  <si>
    <t>Fax Number:</t>
  </si>
  <si>
    <t>N/A</t>
  </si>
  <si>
    <t>Project Code:</t>
  </si>
  <si>
    <t>Document Date:</t>
  </si>
  <si>
    <t>As per Tender Advert</t>
  </si>
  <si>
    <t>ECDP Number:        N/A</t>
  </si>
  <si>
    <t>Contract Period:</t>
  </si>
  <si>
    <t xml:space="preserve">Bidding Entity: </t>
  </si>
  <si>
    <t>CIDB Registration number:</t>
  </si>
  <si>
    <t xml:space="preserve">Central Suppliers Database Registration Number: </t>
  </si>
  <si>
    <t>063877</t>
  </si>
  <si>
    <t>MOWBRAY PRIMARY SCHOOL</t>
  </si>
  <si>
    <t>NOTE: Unless otherwise stated herein, all items in this bill shall be deemed to fall into Work Group No. 142 for Haylett formula purposes.</t>
  </si>
  <si>
    <t>NOTE: Unless otherwise stated herein, all items in this Bill shall be deemed to fall into Work Group No. 116 for Calculation of Contract Price Adjustments on the Haylett Formula.</t>
  </si>
  <si>
    <t>NOTE: Unless otherwise stated herein, all items in this Bill shall be deemed to fall into Work Group No. 114 for Calculation of Contract Price Adjustments on the Haylett Formula.</t>
  </si>
  <si>
    <t>NOTE: Unless otherwise stated herein, all items in this Bill shall be deemed to fall into Work Group No. 110 for Calculation of Contract Price Adjustments on the Haylett Formula.</t>
  </si>
  <si>
    <t xml:space="preserve">NOTE: Unless otherwise stated herein, all items in this Bill shall be deemed to fall into Work Group No. 104 for Calculation of Contract Price Adjustment on the Haylett Formula. </t>
  </si>
  <si>
    <t>See C2.2 - Preliminaries for GCC for Construction works - 2nd Edition (2010)</t>
  </si>
  <si>
    <t>Preliminaries</t>
  </si>
  <si>
    <t>Total for Section No. 1: Bill No. 1</t>
  </si>
  <si>
    <t>SECTION 2</t>
  </si>
  <si>
    <t>Total for Section No. 2: Bill No. 1</t>
  </si>
  <si>
    <t>Total for Section No. 2: Bill No. 2</t>
  </si>
  <si>
    <t>BILL NO. 2 : EARTHWORKS (PROVISIONAL)</t>
  </si>
  <si>
    <t>(CPAP WORK GROUP 104 UNLESS OTHERWISE STATED).</t>
  </si>
  <si>
    <t>(CPAP WORK GROUP 118 UNLESS OTHERWISE STATED)</t>
  </si>
  <si>
    <t>Total for Section 2: Bill No. 3</t>
  </si>
  <si>
    <t>BILL NO.4 : CONCRETE, FORMWORK AND REINFORCEMENT (PROVISIONAL)</t>
  </si>
  <si>
    <t>Total for Section 2: Bill No. 4</t>
  </si>
  <si>
    <t>(CPAP WORK GROUP 125 UNLESS OTHERWISE STATED)</t>
  </si>
  <si>
    <t>Total for Section 2: Bill No. 6</t>
  </si>
  <si>
    <t>(CPAP WORK GROUP 129 UNLESS OTEHERWISE STATED).</t>
  </si>
  <si>
    <t>Total for Section 2: Bill No. 8</t>
  </si>
  <si>
    <t>Total for Section 2: Bill No. 9</t>
  </si>
  <si>
    <t>Total for Section 2: Bill No. 10</t>
  </si>
  <si>
    <t>Total for Section 2: Bill No. 12</t>
  </si>
  <si>
    <t>Total for Section 2: Bill No. 11</t>
  </si>
  <si>
    <t>The Tenderer is to allow for providing a Glazing Certificate upon completion.</t>
  </si>
  <si>
    <t>Total for Section 2: Bill No. 13</t>
  </si>
  <si>
    <t>BILL NO. 14 - ELECTRICAL (PROVISIONAL)</t>
  </si>
  <si>
    <t>The Tenderer is to allow for Preliminary and General costs in his rates.</t>
  </si>
  <si>
    <t xml:space="preserve">Block Notation </t>
  </si>
  <si>
    <t>SECTION 3</t>
  </si>
  <si>
    <t>BILL NO.1 : EXTERNAL WORKS (PROVISIONAL)</t>
  </si>
  <si>
    <t>Total for Section 2: Bill No. 14</t>
  </si>
  <si>
    <t>Total for Section 3: Bill No. 1</t>
  </si>
  <si>
    <t>SUMMARY:</t>
  </si>
  <si>
    <t>SECTION 2:</t>
  </si>
  <si>
    <t>Value Added Tax (15%)</t>
  </si>
  <si>
    <t>TOTAL PROJECT COST:  Carried forward to T2.22.</t>
  </si>
  <si>
    <t>Total for Section 2: Bill No. 7</t>
  </si>
  <si>
    <t>Total for Section 2: Bill No. 5</t>
  </si>
  <si>
    <t>(CPAP WORK GROUP 110, 111 &amp; 114 UNLESS OTHERWISE STATED)</t>
  </si>
  <si>
    <t>REINFORCEMENT (CPAP WORK GROUP NO. 114)</t>
  </si>
  <si>
    <t>One block wall in beamfilling.</t>
  </si>
  <si>
    <t>Descriptions of formwork shall be deemed to include use and waste only (except where described as left in or permanent), for fitting together in the required forms, wedging, plumbing and fixing to true angles and surfaces as necessary to ensure easy release.</t>
  </si>
  <si>
    <t>Allow for all necessary concrete test cubes size 150 x 150 x 150mm cast from batches of concrete required for the entire contract as specified, made, stored, cured and tested in accordance with SABS Methods 861 and 863, including use of approved cube mould.</t>
  </si>
  <si>
    <t>Allowance for the issue of TR1 and TR2 certificates maximum rate.</t>
  </si>
  <si>
    <t>Ceiling and cornice to be prepared adequately and painted 2 coats Super Acrylic Polvin matt white paint. Items as above or similar approved.</t>
  </si>
  <si>
    <t>Glazed steel window frame  size 889 x 1248mm high from one brick wall.</t>
  </si>
  <si>
    <t>Glazed steel window frame size 889 x 457mm high from one brick wall.</t>
  </si>
  <si>
    <t xml:space="preserve">No </t>
  </si>
  <si>
    <t>BLOCKWORK IN SUPERSTRUCTURE</t>
  </si>
  <si>
    <t>Prestressed fabricated concrete lintels including necessary temporary support:</t>
  </si>
  <si>
    <t>Turning pieces to lintels:</t>
  </si>
  <si>
    <t>150mm Wide reinforcement built in horizontally.</t>
  </si>
  <si>
    <t>48mm Sisalation foil tape to seam joints on the insulation.</t>
  </si>
  <si>
    <t>Reinforced aluminium foil tape to be added on underside of sisalation where sheets overlap of 150mm.</t>
  </si>
  <si>
    <t>Waterproofing membrane plus side wall flashing (231 x 231mm) to all split level roofs.</t>
  </si>
  <si>
    <t xml:space="preserve">Galvanised 13mm hexagon Mesh to be installed on both eave overhangs. </t>
  </si>
  <si>
    <t>Pinning board 2400 x 1200mm high as "Vitrex 2309" fixed complete.</t>
  </si>
  <si>
    <t>Galvanised 30 x 3mm Thick flat burglar bars.</t>
  </si>
  <si>
    <t xml:space="preserve">ROLLER SHUTTER DOORS </t>
  </si>
  <si>
    <t>%</t>
  </si>
  <si>
    <t xml:space="preserve">ALUMINIUM AWNING </t>
  </si>
  <si>
    <t>Eaves:</t>
  </si>
  <si>
    <t>Verges:</t>
  </si>
  <si>
    <t>10mm Thick x 225 medium density un-grooved fibre cement fascia board including joiners (product no. 040-903). Drill for and fix with hot dipped galvanized drive screws and washers.</t>
  </si>
  <si>
    <t>NAILED UP AND SCREW UP CEILINGS (CPAP Work Group No 126)</t>
  </si>
  <si>
    <t>Union or other approved lock sets:</t>
  </si>
  <si>
    <t>Putty to existing windows.</t>
  </si>
  <si>
    <t>Certificate of Compliance for glazing as per SALGA requirements.</t>
  </si>
  <si>
    <t>Terminate and make off the following 1000V PVC/SWA/PVC cables in a cable gland according to the manufacturer's instructions. Provide the cores with lugs and bolt onto terminals.  The cable gland and marking of the cable shall also be allowed for.</t>
  </si>
  <si>
    <t>EXCAVATIONS</t>
  </si>
  <si>
    <t>All prices below shall include the excavation of trenches and holes, separating of stones, ground, and rock, levelling of trench bed, refill compacting and reparation of all surfaces to their original finish.</t>
  </si>
  <si>
    <t>TERMINATIONS</t>
  </si>
  <si>
    <t>The Contractor shall allow for the supply and installation of 400/231V Indoor Switchboards in Accordance with IEC6042-1, SANS 10142-1 and SANS 1073-1, as detailed in the Schedule of distribution boards.</t>
  </si>
  <si>
    <t>TRUNKING AND ACCESSORIES.:</t>
  </si>
  <si>
    <t>End caps:</t>
  </si>
  <si>
    <t xml:space="preserve">Each </t>
  </si>
  <si>
    <t>ELECTRONIC SIREN / BELL.:</t>
  </si>
  <si>
    <t>STEEL BALUSTRADING</t>
  </si>
  <si>
    <t>GALVANISED STEEL BALUSTRADING</t>
  </si>
  <si>
    <t>Welded balustrading to walkways.</t>
  </si>
  <si>
    <t>Standard ball type mild steel tubular horizontal balustrade, 1000mm high formed with 34mm diameter hollow section continuous top rail, continuous intermediate rail, bottom rail and stanchions at 1500mm centres, welded to 150 x 50 x 10mm thick base plate bolted to brickwork, including an approved epoxy grout.</t>
  </si>
  <si>
    <t>EXTERNAL PLASTER.</t>
  </si>
  <si>
    <t>50mm  Riversand blinding.</t>
  </si>
  <si>
    <t>10mm Isolation joints between floors and brickwork including raking out joint filler as necessary.</t>
  </si>
  <si>
    <t>GALVANISED BURGLAR BARS</t>
  </si>
  <si>
    <t>10mm² x 2 Core Concentric Cable installed on poles:</t>
  </si>
  <si>
    <t>7m gum pole planted 1m deep:</t>
  </si>
  <si>
    <t>10mm² x 2 Core Concentric Cable:</t>
  </si>
  <si>
    <t>Pole clamp for Concentric cable:</t>
  </si>
  <si>
    <t>20mm diameter PVC conduit:</t>
  </si>
  <si>
    <t>2 x 1.5mm² and 2.5mm² earth:</t>
  </si>
  <si>
    <t>2 x 2.5mm² and 2.5mm² earth:</t>
  </si>
  <si>
    <t>50mm round PVC box flush in concrete &amp; brickwork:</t>
  </si>
  <si>
    <t>100 x 100 x 50mm PVC box flush in brickwork:</t>
  </si>
  <si>
    <t>100 x 50 x 50mm PVC box flush in brickwork:</t>
  </si>
  <si>
    <t>16A Single Socket Outlet and cover, Crabtree Classic:</t>
  </si>
  <si>
    <t>16A Single Lever One Way Light Switch and cover, Crabtree Classic:</t>
  </si>
  <si>
    <t>16A Single Lever Two Way Light Switch and cover, Crabtree Classic:</t>
  </si>
  <si>
    <t>10A Electric Photocell (Day / Night Switch):</t>
  </si>
  <si>
    <t>Surface 300 x 300 Telkom Junction Box Complete with backing Board:</t>
  </si>
  <si>
    <t>Bends:</t>
  </si>
  <si>
    <t>16 Core Mylar Cable:</t>
  </si>
  <si>
    <t>Power Supply:</t>
  </si>
  <si>
    <t>Micro Sound Bell and Siren Motorised 230Vac 116db:</t>
  </si>
  <si>
    <t>Bid Number:           ZNTL04772W</t>
  </si>
  <si>
    <t>CIDB Grading         4GB or higher</t>
  </si>
  <si>
    <t>OPEN TENDER</t>
  </si>
  <si>
    <t>anisa.vaid@vnac.co.za</t>
  </si>
  <si>
    <t>9.0mm "Everite Nutec" plain boards or similar approved, fixed to 38 x 38mm on edge timber brandering at max 300mm centres with timber cover strips at joints.</t>
  </si>
  <si>
    <t>Ceilings fixed to 38 x 38mm S.A. Pine brandering at maximum 300 c/c nailed to underside of 114 x 38mm timbers.</t>
  </si>
  <si>
    <t>ITEM     NO</t>
  </si>
  <si>
    <t>38 x 114mm Rafter.</t>
  </si>
  <si>
    <t>8 CALENDAR MONTHS</t>
  </si>
  <si>
    <t>Shade cloth hoarding 1.8m high above natural ground level, including 300mm x 300mm x 300mm deep base, including 15Mpa/19mm mass concrete bases, excavation, backfilling etc, fixed to intermediate timber posts at 3m centres.</t>
  </si>
  <si>
    <t>M-Projects or other approved temporary park home units:</t>
  </si>
  <si>
    <t>Provision of electrical compliance certificates for park homes.</t>
  </si>
  <si>
    <t>Transport to and from site of park homes as per distance between supplier and site.</t>
  </si>
  <si>
    <t>Union 4 Lever Commercial Series Mortice lock 2247-7855 with CP on brass Gower Lever handles CB862-05Ch</t>
  </si>
  <si>
    <t>Corobrik® (Lawley-Gauteng) 20-30 MPa Montana Travertine FSB clay face brick, bedded and jointed in Class II mortar and pointed with flush vertical and flush horizontal joints and perpends, suitable for exposure zones 1-2:</t>
  </si>
  <si>
    <t>PHASE 14: STORM DAMAGED PROGRAMME: REPAIRS AND RENOVATIONS TO STORM DAMAGED SCHOOLS THROUGHOUT THE PROVINCE OF KWAZULU-NATAL: MIDLANDS REGION: CLUSTER 104: MOWBRAY PRIMARY SCHOOL. OPEN BIDS.</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</si>
  <si>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</si>
  <si>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Prepare surfaces and remove all loose material, apply one coat acrylic PVA suitable for washing with a mild detergent and with a matt finish and two coats alkaline resistant 100% pure acrylic filler coat. Colour to be discussed on site. To be in accordance with manufacturers specification:</t>
  </si>
  <si>
    <t>Standard Education window frame, hot dipped galvanised metal window, complete with burglar bars, bottom hinged, complete with centre window mechanism closing hook and lug and opening restrictors. SABS approved.</t>
  </si>
  <si>
    <t>On exterior fascia's and barge boards.</t>
  </si>
  <si>
    <t>ea.</t>
  </si>
  <si>
    <t>Timber trusses and existing fittings.</t>
  </si>
  <si>
    <t>One blockwork.</t>
  </si>
  <si>
    <t>Existing chalk boards.</t>
  </si>
  <si>
    <t>Steel plinth.</t>
  </si>
  <si>
    <t>Take out and remove existing glazed steel window frame etc.:</t>
  </si>
  <si>
    <t>Brick/Block stitching.</t>
  </si>
  <si>
    <t>Average 25mm screed from floors in patches.</t>
  </si>
  <si>
    <t>Desludging septic tank by a specialist including disposal:</t>
  </si>
  <si>
    <t>GMS gates:</t>
  </si>
  <si>
    <t>Taking out and removing timber doors, etc.:</t>
  </si>
  <si>
    <t>TEMPORARY PARKHOMES</t>
  </si>
  <si>
    <t>Note: Rates for park homes to include standard windows, burglar bars, curtains and tracks, two tier steps for access, lighting fittings and black boards size: 1200 x 4800mm.</t>
  </si>
  <si>
    <t>Trenches. - apron slabs.</t>
  </si>
  <si>
    <t>Trenches - stair case.</t>
  </si>
  <si>
    <t>One block wall.</t>
  </si>
  <si>
    <t>110 x 75mm Precast concrete lintels over doors and windows.</t>
  </si>
  <si>
    <t>220mm wide turning pieces.</t>
  </si>
  <si>
    <t>The costs of making, storing and testing of concrete test cubes as required under clause 7 'Tests' of SABS 1200 G shall include the cost of providing cube moulds necessary for the purpose, for testing costs and for submitting reports.</t>
  </si>
  <si>
    <t>20MPa/19mm concrete:</t>
  </si>
  <si>
    <t>Concrete kitchen counter top.</t>
  </si>
  <si>
    <t>Surface beds, slabs, etc.</t>
  </si>
  <si>
    <t>Movement joints between vertical concrete and brick surfaces:</t>
  </si>
  <si>
    <t>Block Notation.</t>
  </si>
  <si>
    <t>Polyclosers (polyethylene) or similar approved.</t>
  </si>
  <si>
    <t>Apex flashings 462mm girth.</t>
  </si>
  <si>
    <t>Plate nailed timber roof truss construction:</t>
  </si>
  <si>
    <t>76 x 150mm Timber Beam.</t>
  </si>
  <si>
    <t>38 x 38mm Battens.</t>
  </si>
  <si>
    <t>Solid Meranti Doors:</t>
  </si>
  <si>
    <t>2032 x 813 x 40mm Meranti hardwood timber framed, ledged, braced and battened door with 110 x 20mm braces and min x 20 T.G. &amp; V jointed battens.</t>
  </si>
  <si>
    <t>Cornices:</t>
  </si>
  <si>
    <t>Door and Window Handles:</t>
  </si>
  <si>
    <t>Door stop:</t>
  </si>
  <si>
    <t>Fixed Projection Boards:</t>
  </si>
  <si>
    <t>Pinning Boards:</t>
  </si>
  <si>
    <t>Provisional amount for the supply and install of one (1) smart interactive board (screen) to be installed in the team teaching or general multi-purpose classroom or standard classroom.</t>
  </si>
  <si>
    <t>Allow for profit and attendance on the abovementioned item %.</t>
  </si>
  <si>
    <t>Provisional amount to allow for training to be given on the functioning of the smart interactive board (screen).</t>
  </si>
  <si>
    <t>Burglar Bars:</t>
  </si>
  <si>
    <t>Screens and Galvanised gates.</t>
  </si>
  <si>
    <t>1,2mm Double rebated frames suitable for existing one brick walls:</t>
  </si>
  <si>
    <t>Steel door frame size 813 x 2032mm high.</t>
  </si>
  <si>
    <t>1.0 x 1.5m hatch with steel roll up door.</t>
  </si>
  <si>
    <t>Aluminium awning to specialists detail.</t>
  </si>
  <si>
    <t>Profit and attendance.</t>
  </si>
  <si>
    <t>Prepare surfaces and remove all loose material. Apply one coat alkaline resistant primer, two coats superior equality acrylic emulsion paint for external:</t>
  </si>
  <si>
    <t>Prepare surfaces and remove all loose material, and apply two coats semi-gloss PVA paint. Colour: white, to comply with SABS 643 "Co-polymer", or equivalent standard:</t>
  </si>
  <si>
    <t>One coat alkyd based zinc phosphate primer and two coats premium quality polyurethane enamel paint, on steel:</t>
  </si>
  <si>
    <t>Compliance with General Conditions of Contract (time related).</t>
  </si>
  <si>
    <t>Site administration (time related).</t>
  </si>
  <si>
    <t>Supervisor.</t>
  </si>
  <si>
    <t>Electrician.</t>
  </si>
  <si>
    <t>Labourer.</t>
  </si>
  <si>
    <t>Provide, install, test and commission the following 1000V PVC/SWA/PVC copper cables.  Prices shall allow for the installation of cables in cable ducts, through sleeves, conduit or installation against vertical and horizontal levels (e.g. walls poles etc).</t>
  </si>
  <si>
    <t>Supply.</t>
  </si>
  <si>
    <t>Install.</t>
  </si>
  <si>
    <t>Excavate in soft ground.</t>
  </si>
  <si>
    <t>Excavate in soft rock.</t>
  </si>
  <si>
    <t>Excavate in hard rock.</t>
  </si>
  <si>
    <t>Test and issue a Certificate of Compliance as per SANS 10142.</t>
  </si>
  <si>
    <t>60A single pole circuit breaker, 5kA:</t>
  </si>
  <si>
    <t>Distribution board as per schedule 1:</t>
  </si>
  <si>
    <t>Install on surface.</t>
  </si>
  <si>
    <t>Chased in wall.</t>
  </si>
  <si>
    <t>DISTRIBUTION BOARDS:</t>
  </si>
  <si>
    <t>LOW VOLTAGE CABLE:</t>
  </si>
  <si>
    <t>Surface mount commercial open channel light fitting complete with 2 x 58W lamps and electronic ballasts. Beka or approved equal.:</t>
  </si>
  <si>
    <t>Galvanised steel wiring trunking complete with all accessories, metal cover plates, and as indicated on drawings, suspended from slab or steel structure, excluding conduit work and wiring. Supports to include all:</t>
  </si>
  <si>
    <t>T-pieces:</t>
  </si>
  <si>
    <t>Cabstrut P8200 steel Trunking per meter:</t>
  </si>
  <si>
    <t>Timer Switch:</t>
  </si>
  <si>
    <t>35mm² PVC copper wire as earth tails from earth rods to inspection boxes.</t>
  </si>
  <si>
    <t>NOTE: Unless otherwise stated herein, all items in this Bill shall be deemed to fall into Work Group No. 111 for Calculation of Contract Price Adjustments on the Haylett Formula.</t>
  </si>
  <si>
    <t>Fabric Reinforcement:</t>
  </si>
  <si>
    <t>SUPERSTRUCTURE BRICKWORK</t>
  </si>
  <si>
    <t>Concrete energy dissipators: 100mm thick concrete with embedded stones.</t>
  </si>
  <si>
    <t>Luminaires and accessories supplied complete with lamps. All fittings to carry the SABS mark.</t>
  </si>
  <si>
    <t>IP65 Bulkhead fitting with white polycarbonate base and clear prismatic diffuser. To be supplied complete with a 14W energy saver lamp.:</t>
  </si>
  <si>
    <t>Prov Sum</t>
  </si>
  <si>
    <t>Note: For the purpose of tendering only the total quantity shall be used in calculating the amount for inclusion in the tender at the tendered rates.
Block A : Admin Block and Classrooms
Block B : Church Hall
Block C : 3 Classroom
Block X - External Works
Y - General</t>
  </si>
  <si>
    <t>Double pitch roof trusses having 8465mm clear span between 220mm brickwalls and 1000mm high to apex with one 1000mm eaves projection and one 600mm eaves projection.</t>
  </si>
  <si>
    <t>Extra over for 200 x 100mm 90 degree angle sheet metal flashing, same colour as roof sheetimg fitted to gable walls and fixed and roof edges. Barge board over both sides of flashing to be bent with 2,5 degree 10mm wide inner  and outer angle.</t>
  </si>
  <si>
    <r>
      <t xml:space="preserve">Fixed projection non-reflective white board, aluminium framed, magnetic surface centre board 2420 x 1220 mm complete with 2 swing leaf aluminium framed magnetic chalk boards (1220 x 1210 mm) without any lines or graphics, etc., with heavy duty hinges and one complete aluminium pen tray (2250 mm) for the full length of the centre board.
</t>
    </r>
    <r>
      <rPr>
        <b/>
        <sz val="11"/>
        <color theme="1"/>
        <rFont val="Arial"/>
        <family val="2"/>
      </rPr>
      <t>Price to include</t>
    </r>
    <r>
      <rPr>
        <sz val="11"/>
        <color theme="1"/>
        <rFont val="Arial"/>
        <family val="2"/>
      </rPr>
      <t xml:space="preserve"> 1 complete magnetic starter pack consisting of the following for each board supplied:
4 x white board markers (red, green, black, blue)
1 x cleaning cloth
1 x magnetic eraser
1 x cleaning fluid 250 ml
4 x moulded magnets</t>
    </r>
  </si>
  <si>
    <r>
      <t xml:space="preserve">Provide standard classroom size minimum 7 x 7m or nearest size temporary park homes on site for temporary educational facilities during the construction phase as herewith measured for 8 months, including levelling, two tier steps,  positioning on site and connections to an electrical supply.
</t>
    </r>
    <r>
      <rPr>
        <b/>
        <sz val="11"/>
        <rFont val="Arial"/>
        <family val="2"/>
      </rPr>
      <t>NOTE - The tenderer rate should be inclusive of the rental of units for the 8 month period.</t>
    </r>
  </si>
  <si>
    <t>Roof covering with minimum pitch not exceeding 25 degrees including 26mm diameter washers with rubber gaskets.</t>
  </si>
  <si>
    <t>Prepare and paint with a water-based satin finish paint as described below:
SURFACE PREPARATION : Ensure that substrates as well as primed and undercoated surfaces are clean, sound and dry.
NEW WORK : Prime with PLASTER PRIMER or MULTI SURFACE PRIMER to form an unbroken barrier coat to seal alkaline surfaces properly.
FILLING: Fill defects with a good wall crack filler as appropriate.</t>
  </si>
  <si>
    <t>SECTION 1</t>
  </si>
  <si>
    <t>BILL NO. 1 PRELIMINARIES AND GENERAL (PROVISIONAL)</t>
  </si>
  <si>
    <t>TOTAL SECTION NO. 2: BUILDERS WORK</t>
  </si>
  <si>
    <t xml:space="preserve">SECTION 3: </t>
  </si>
  <si>
    <t xml:space="preserve">SECTION 1: </t>
  </si>
  <si>
    <t>BILL NO.1 : PRELIMINARIES (PROVISIONAL)</t>
  </si>
  <si>
    <t>TOTAL SECTION NO. 3: EXTERNAL WORKS</t>
  </si>
  <si>
    <t>SUBTOTAL</t>
  </si>
  <si>
    <t>TOTAL SECTION NO. 1: PRELIMINARIES AND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</si>
</sst>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F800]dddd\,\ mmmm\ dd\,\ yyyy"/>
    <numFmt numFmtId="165" formatCode="[$-409]d\-mmm\-yyyy;@"/>
    <numFmt numFmtId="166" formatCode="_-* #,##0_-;\-* #,##0_-;_-* &quot;-&quot;??_-;_-@_-"/>
    <numFmt numFmtId="167" formatCode="_-[$R-1C09]* #,##0.00_-;\-[$R-1C09]* #,##0.00_-;_-[$R-1C09]* &quot;-&quot;??_-;_-@_-"/>
  </numFmts>
  <fonts count="4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8"/>
      <name val="Arial"/>
      <family val="2"/>
    </font>
    <font>
      <b/>
      <sz val="16"/>
      <name val="Arial"/>
      <family val="2"/>
    </font>
    <font>
      <sz val="36"/>
      <color indexed="10"/>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b/>
      <sz val="12"/>
      <name val="Arial"/>
      <family val="2"/>
    </font>
    <font>
      <b/>
      <sz val="12"/>
      <color indexed="8"/>
      <name val="Arial"/>
      <family val="2"/>
    </font>
    <font>
      <sz val="12"/>
      <name val="Arial"/>
      <family val="2"/>
    </font>
    <font>
      <b/>
      <u/>
      <sz val="12"/>
      <name val="Arial"/>
      <family val="2"/>
    </font>
    <font>
      <sz val="12"/>
      <color theme="1"/>
      <name val="Arial"/>
      <family val="2"/>
    </font>
    <font>
      <sz val="10"/>
      <color theme="1"/>
      <name val="Arial"/>
      <family val="2"/>
    </font>
    <font>
      <b/>
      <sz val="8"/>
      <name val="Arial"/>
      <family val="2"/>
    </font>
    <font>
      <b/>
      <sz val="9"/>
      <color indexed="81"/>
      <name val="Tahoma"/>
      <family val="2"/>
    </font>
    <font>
      <sz val="9"/>
      <color indexed="81"/>
      <name val="Tahoma"/>
      <family val="2"/>
    </font>
    <font>
      <sz val="11"/>
      <color theme="1"/>
      <name val="Arial"/>
      <family val="2"/>
    </font>
    <font>
      <b/>
      <sz val="11"/>
      <color theme="1"/>
      <name val="Arial"/>
      <family val="2"/>
    </font>
    <font>
      <b/>
      <sz val="11"/>
      <name val="Arial"/>
      <family val="2"/>
    </font>
    <font>
      <b/>
      <sz val="11"/>
      <color indexed="8"/>
      <name val="Arial"/>
      <family val="2"/>
    </font>
    <font>
      <b/>
      <u/>
      <sz val="11"/>
      <color theme="1"/>
      <name val="Arial"/>
      <family val="2"/>
    </font>
    <font>
      <sz val="11"/>
      <name val="Arial"/>
      <family val="2"/>
    </font>
    <font>
      <sz val="11"/>
      <color indexed="8"/>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ck">
        <color indexed="64"/>
      </bottom>
      <diagonal/>
    </border>
    <border>
      <left/>
      <right/>
      <top/>
      <bottom style="thick">
        <color theme="1" tint="4.9989318521683403E-2"/>
      </bottom>
      <diagonal/>
    </border>
    <border>
      <left/>
      <right/>
      <top style="thin">
        <color indexed="64"/>
      </top>
      <bottom style="thin">
        <color indexed="64"/>
      </bottom>
      <diagonal/>
    </border>
    <border>
      <left style="thin">
        <color indexed="64"/>
      </left>
      <right/>
      <top/>
      <bottom/>
      <diagonal/>
    </border>
    <border>
      <left style="thin">
        <color auto="1"/>
      </left>
      <right style="thin">
        <color auto="1"/>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auto="1"/>
      </right>
      <top style="thin">
        <color indexed="64"/>
      </top>
      <bottom/>
      <diagonal/>
    </border>
    <border>
      <left/>
      <right style="thin">
        <color auto="1"/>
      </right>
      <top/>
      <bottom/>
      <diagonal/>
    </border>
    <border>
      <left/>
      <right style="thin">
        <color auto="1"/>
      </right>
      <top/>
      <bottom style="thin">
        <color auto="1"/>
      </bottom>
      <diagonal/>
    </border>
  </borders>
  <cellStyleXfs count="4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172">
    <xf numFmtId="0" fontId="0" fillId="0" borderId="0" xfId="0"/>
    <xf numFmtId="0" fontId="20" fillId="0" borderId="0" xfId="0" applyFont="1" applyAlignment="1">
      <alignment horizontal="left"/>
    </xf>
    <xf numFmtId="0" fontId="21" fillId="0" borderId="0" xfId="0" applyFont="1" applyAlignment="1">
      <alignment vertical="center" textRotation="90"/>
    </xf>
    <xf numFmtId="0" fontId="0" fillId="0" borderId="0" xfId="0" applyAlignment="1">
      <alignment horizontal="left"/>
    </xf>
    <xf numFmtId="0" fontId="27" fillId="33" borderId="10" xfId="0" applyFont="1" applyFill="1" applyBorder="1" applyAlignment="1">
      <alignment horizontal="center" vertical="center" wrapText="1"/>
    </xf>
    <xf numFmtId="0" fontId="28" fillId="0" borderId="10" xfId="0" applyFont="1" applyBorder="1" applyAlignment="1">
      <alignment horizontal="center" vertical="center" wrapText="1"/>
    </xf>
    <xf numFmtId="0" fontId="18" fillId="0" borderId="0" xfId="0" applyFont="1" applyAlignment="1">
      <alignment vertical="center"/>
    </xf>
    <xf numFmtId="0" fontId="27" fillId="0" borderId="0" xfId="0" applyFont="1" applyAlignment="1">
      <alignment horizontal="left"/>
    </xf>
    <xf numFmtId="0" fontId="29" fillId="0" borderId="0" xfId="0" applyFont="1"/>
    <xf numFmtId="0" fontId="30" fillId="0" borderId="0" xfId="0" applyFont="1" applyAlignment="1">
      <alignment wrapText="1"/>
    </xf>
    <xf numFmtId="0" fontId="29" fillId="0" borderId="0" xfId="0" applyFont="1" applyAlignment="1">
      <alignment wrapText="1"/>
    </xf>
    <xf numFmtId="0" fontId="27" fillId="0" borderId="0" xfId="0" applyFont="1" applyAlignment="1">
      <alignment wrapText="1"/>
    </xf>
    <xf numFmtId="0" fontId="29" fillId="0" borderId="0" xfId="0" applyFont="1" applyAlignment="1">
      <alignment horizontal="left" wrapText="1"/>
    </xf>
    <xf numFmtId="49" fontId="29" fillId="0" borderId="0" xfId="0" applyNumberFormat="1" applyFont="1" applyAlignment="1">
      <alignment horizontal="left" wrapText="1"/>
    </xf>
    <xf numFmtId="0" fontId="31" fillId="0" borderId="0" xfId="0" applyFont="1"/>
    <xf numFmtId="49" fontId="31" fillId="0" borderId="0" xfId="0" applyNumberFormat="1" applyFont="1" applyAlignment="1">
      <alignment horizontal="left" wrapText="1"/>
    </xf>
    <xf numFmtId="0" fontId="31" fillId="0" borderId="14" xfId="0" applyFont="1" applyBorder="1"/>
    <xf numFmtId="0" fontId="31" fillId="0" borderId="0" xfId="0" applyFont="1" applyAlignment="1">
      <alignment vertical="center" wrapText="1"/>
    </xf>
    <xf numFmtId="0" fontId="32" fillId="0" borderId="0" xfId="0" applyFont="1" applyAlignment="1">
      <alignment vertical="center"/>
    </xf>
    <xf numFmtId="0" fontId="0" fillId="0" borderId="0" xfId="0" applyAlignment="1">
      <alignment vertical="center"/>
    </xf>
    <xf numFmtId="164" fontId="31" fillId="0" borderId="0" xfId="0" applyNumberFormat="1" applyFont="1" applyAlignment="1">
      <alignment vertical="center" wrapText="1"/>
    </xf>
    <xf numFmtId="165" fontId="31" fillId="0" borderId="0" xfId="0" applyNumberFormat="1" applyFont="1" applyAlignment="1">
      <alignment horizontal="left" vertical="center" wrapText="1"/>
    </xf>
    <xf numFmtId="0" fontId="31" fillId="0" borderId="0" xfId="0" applyFont="1" applyAlignment="1">
      <alignment vertical="center"/>
    </xf>
    <xf numFmtId="0" fontId="29" fillId="0" borderId="0" xfId="0" applyFont="1" applyAlignment="1">
      <alignment vertical="center"/>
    </xf>
    <xf numFmtId="0" fontId="33" fillId="0" borderId="0" xfId="0" applyFont="1" applyAlignment="1">
      <alignment horizontal="left" vertical="center"/>
    </xf>
    <xf numFmtId="0" fontId="29" fillId="0" borderId="12" xfId="0" applyFont="1" applyBorder="1" applyAlignment="1">
      <alignment vertical="center" wrapText="1"/>
    </xf>
    <xf numFmtId="0" fontId="29" fillId="0" borderId="16" xfId="0" applyFont="1" applyBorder="1" applyAlignment="1">
      <alignment horizontal="left" vertical="center"/>
    </xf>
    <xf numFmtId="0" fontId="28" fillId="0" borderId="10" xfId="0" quotePrefix="1" applyFont="1" applyBorder="1" applyAlignment="1">
      <alignment horizontal="center" vertical="center" wrapText="1"/>
    </xf>
    <xf numFmtId="0" fontId="31" fillId="0" borderId="0" xfId="0" quotePrefix="1" applyFont="1" applyAlignment="1">
      <alignment vertical="center" wrapText="1"/>
    </xf>
    <xf numFmtId="0" fontId="29" fillId="0" borderId="22" xfId="0" applyFont="1" applyBorder="1" applyAlignment="1">
      <alignment horizontal="left" vertical="center"/>
    </xf>
    <xf numFmtId="0" fontId="29" fillId="0" borderId="23" xfId="0" applyFont="1" applyBorder="1" applyAlignment="1">
      <alignment horizontal="left" vertical="center"/>
    </xf>
    <xf numFmtId="0" fontId="36" fillId="0" borderId="0" xfId="0" applyFont="1"/>
    <xf numFmtId="0" fontId="38" fillId="33" borderId="10" xfId="44" applyFont="1" applyFill="1" applyBorder="1" applyAlignment="1">
      <alignment horizontal="center" vertical="center" wrapText="1"/>
    </xf>
    <xf numFmtId="0" fontId="36" fillId="0" borderId="20" xfId="0" applyFont="1" applyBorder="1"/>
    <xf numFmtId="0" fontId="39" fillId="0" borderId="10" xfId="44" quotePrefix="1" applyFont="1" applyBorder="1" applyAlignment="1">
      <alignment horizontal="center" vertical="center" wrapText="1"/>
    </xf>
    <xf numFmtId="0" fontId="36" fillId="0" borderId="19" xfId="0" applyFont="1" applyBorder="1" applyAlignment="1">
      <alignment horizontal="right" vertical="top"/>
    </xf>
    <xf numFmtId="0" fontId="37" fillId="0" borderId="19" xfId="0" applyFont="1" applyBorder="1" applyAlignment="1">
      <alignment vertical="top" wrapText="1"/>
    </xf>
    <xf numFmtId="0" fontId="36" fillId="0" borderId="19" xfId="0" applyFont="1" applyBorder="1" applyAlignment="1">
      <alignment horizontal="center"/>
    </xf>
    <xf numFmtId="0" fontId="36" fillId="0" borderId="19" xfId="0" applyFont="1" applyBorder="1" applyAlignment="1">
      <alignment horizontal="right"/>
    </xf>
    <xf numFmtId="44" fontId="36" fillId="0" borderId="19" xfId="0" applyNumberFormat="1" applyFont="1" applyBorder="1" applyAlignment="1">
      <alignment horizontal="center"/>
    </xf>
    <xf numFmtId="44" fontId="36" fillId="0" borderId="19" xfId="1" applyNumberFormat="1" applyFont="1" applyBorder="1" applyAlignment="1" applyProtection="1">
      <alignment horizontal="center"/>
    </xf>
    <xf numFmtId="0" fontId="36" fillId="33" borderId="20" xfId="0" applyFont="1" applyFill="1" applyBorder="1" applyAlignment="1">
      <alignment horizontal="right" vertical="top"/>
    </xf>
    <xf numFmtId="0" fontId="36" fillId="33" borderId="20" xfId="0" applyFont="1" applyFill="1" applyBorder="1" applyAlignment="1">
      <alignment horizontal="center"/>
    </xf>
    <xf numFmtId="0" fontId="36" fillId="33" borderId="20" xfId="0" applyFont="1" applyFill="1" applyBorder="1" applyAlignment="1">
      <alignment horizontal="right"/>
    </xf>
    <xf numFmtId="44" fontId="36" fillId="33" borderId="20" xfId="0" applyNumberFormat="1" applyFont="1" applyFill="1" applyBorder="1" applyAlignment="1">
      <alignment horizontal="center"/>
    </xf>
    <xf numFmtId="44" fontId="36" fillId="33" borderId="20" xfId="1" applyNumberFormat="1" applyFont="1" applyFill="1" applyBorder="1" applyAlignment="1" applyProtection="1">
      <alignment horizontal="center"/>
    </xf>
    <xf numFmtId="0" fontId="36" fillId="36" borderId="0" xfId="0" applyFont="1" applyFill="1"/>
    <xf numFmtId="0" fontId="36" fillId="0" borderId="20" xfId="0" applyFont="1" applyBorder="1" applyAlignment="1">
      <alignment horizontal="right" vertical="top"/>
    </xf>
    <xf numFmtId="0" fontId="36" fillId="0" borderId="20" xfId="0" applyFont="1" applyBorder="1" applyAlignment="1">
      <alignment vertical="top" wrapText="1"/>
    </xf>
    <xf numFmtId="0" fontId="36" fillId="0" borderId="20" xfId="0" applyFont="1" applyBorder="1" applyAlignment="1">
      <alignment horizontal="center"/>
    </xf>
    <xf numFmtId="0" fontId="36" fillId="0" borderId="20" xfId="0" applyFont="1" applyBorder="1" applyAlignment="1">
      <alignment horizontal="right"/>
    </xf>
    <xf numFmtId="44" fontId="36" fillId="0" borderId="20" xfId="0" applyNumberFormat="1" applyFont="1" applyBorder="1" applyAlignment="1">
      <alignment horizontal="center"/>
    </xf>
    <xf numFmtId="44" fontId="36" fillId="0" borderId="20" xfId="1" applyNumberFormat="1" applyFont="1" applyBorder="1" applyAlignment="1" applyProtection="1">
      <alignment horizontal="center"/>
    </xf>
    <xf numFmtId="0" fontId="40" fillId="0" borderId="20" xfId="0" applyFont="1" applyBorder="1" applyAlignment="1">
      <alignment vertical="top" wrapText="1"/>
    </xf>
    <xf numFmtId="44" fontId="36" fillId="34" borderId="20" xfId="0" applyNumberFormat="1" applyFont="1" applyFill="1" applyBorder="1" applyAlignment="1" applyProtection="1">
      <alignment horizontal="center"/>
      <protection locked="0"/>
    </xf>
    <xf numFmtId="0" fontId="37" fillId="0" borderId="20" xfId="0" applyFont="1" applyBorder="1" applyAlignment="1">
      <alignment horizontal="right" vertical="top"/>
    </xf>
    <xf numFmtId="44" fontId="36" fillId="0" borderId="21" xfId="1" applyNumberFormat="1" applyFont="1" applyBorder="1" applyAlignment="1" applyProtection="1">
      <alignment horizontal="center"/>
    </xf>
    <xf numFmtId="0" fontId="40" fillId="33" borderId="20" xfId="0" applyFont="1" applyFill="1" applyBorder="1" applyAlignment="1">
      <alignment vertical="top" wrapText="1"/>
    </xf>
    <xf numFmtId="0" fontId="36" fillId="33" borderId="0" xfId="0" applyFont="1" applyFill="1"/>
    <xf numFmtId="44" fontId="36" fillId="0" borderId="20" xfId="1" applyNumberFormat="1" applyFont="1" applyFill="1" applyBorder="1" applyAlignment="1" applyProtection="1">
      <alignment horizontal="center"/>
    </xf>
    <xf numFmtId="0" fontId="41" fillId="0" borderId="20" xfId="0" applyFont="1" applyBorder="1" applyAlignment="1">
      <alignment vertical="top" wrapText="1"/>
    </xf>
    <xf numFmtId="0" fontId="41" fillId="0" borderId="20" xfId="0" applyFont="1" applyBorder="1" applyAlignment="1">
      <alignment horizontal="center"/>
    </xf>
    <xf numFmtId="0" fontId="37" fillId="0" borderId="20" xfId="0" applyFont="1" applyBorder="1" applyAlignment="1">
      <alignment horizontal="right" vertical="top" wrapText="1"/>
    </xf>
    <xf numFmtId="0" fontId="40" fillId="33" borderId="20" xfId="0" applyFont="1" applyFill="1" applyBorder="1" applyAlignment="1">
      <alignment horizontal="right" vertical="top"/>
    </xf>
    <xf numFmtId="0" fontId="40" fillId="33" borderId="20" xfId="0" applyFont="1" applyFill="1" applyBorder="1" applyAlignment="1">
      <alignment horizontal="center"/>
    </xf>
    <xf numFmtId="44" fontId="40" fillId="33" borderId="20" xfId="0" applyNumberFormat="1" applyFont="1" applyFill="1" applyBorder="1" applyAlignment="1">
      <alignment horizontal="center"/>
    </xf>
    <xf numFmtId="44" fontId="40" fillId="33" borderId="20" xfId="1" applyNumberFormat="1" applyFont="1" applyFill="1" applyBorder="1" applyAlignment="1" applyProtection="1">
      <alignment horizontal="center"/>
    </xf>
    <xf numFmtId="0" fontId="40" fillId="33" borderId="0" xfId="0" applyFont="1" applyFill="1"/>
    <xf numFmtId="0" fontId="41" fillId="0" borderId="20" xfId="0" applyFont="1" applyBorder="1" applyAlignment="1">
      <alignment horizontal="right" vertical="top"/>
    </xf>
    <xf numFmtId="44" fontId="41" fillId="0" borderId="20" xfId="1" applyNumberFormat="1" applyFont="1" applyFill="1" applyBorder="1" applyAlignment="1" applyProtection="1">
      <alignment horizontal="center"/>
    </xf>
    <xf numFmtId="0" fontId="41" fillId="0" borderId="20" xfId="0" applyFont="1" applyBorder="1"/>
    <xf numFmtId="0" fontId="41" fillId="0" borderId="0" xfId="0" applyFont="1"/>
    <xf numFmtId="44" fontId="41" fillId="0" borderId="20" xfId="1" applyNumberFormat="1" applyFont="1" applyBorder="1" applyAlignment="1" applyProtection="1">
      <alignment horizontal="center"/>
    </xf>
    <xf numFmtId="0" fontId="36" fillId="38" borderId="0" xfId="0" applyFont="1" applyFill="1"/>
    <xf numFmtId="0" fontId="36" fillId="0" borderId="20" xfId="0" applyFont="1" applyBorder="1" applyAlignment="1">
      <alignment vertical="top"/>
    </xf>
    <xf numFmtId="0" fontId="36" fillId="0" borderId="20" xfId="0" applyFont="1" applyBorder="1" applyAlignment="1">
      <alignment horizontal="left" vertical="top" wrapText="1"/>
    </xf>
    <xf numFmtId="167" fontId="41" fillId="0" borderId="20" xfId="2" applyNumberFormat="1" applyFont="1" applyBorder="1" applyAlignment="1" applyProtection="1"/>
    <xf numFmtId="44" fontId="41" fillId="0" borderId="20" xfId="2" applyFont="1" applyFill="1" applyBorder="1" applyAlignment="1" applyProtection="1"/>
    <xf numFmtId="0" fontId="41" fillId="0" borderId="0" xfId="0" applyFont="1" applyAlignment="1">
      <alignment vertical="center"/>
    </xf>
    <xf numFmtId="9" fontId="36" fillId="34" borderId="20" xfId="47" applyFont="1" applyFill="1" applyBorder="1" applyAlignment="1" applyProtection="1">
      <alignment horizontal="center"/>
      <protection locked="0"/>
    </xf>
    <xf numFmtId="0" fontId="36" fillId="0" borderId="20" xfId="0" applyFont="1" applyBorder="1" applyAlignment="1">
      <alignment horizontal="center" wrapText="1"/>
    </xf>
    <xf numFmtId="0" fontId="41" fillId="0" borderId="20" xfId="0" applyFont="1" applyBorder="1" applyAlignment="1">
      <alignment horizontal="left" vertical="top" wrapText="1"/>
    </xf>
    <xf numFmtId="44" fontId="36" fillId="33" borderId="20" xfId="0" applyNumberFormat="1" applyFont="1" applyFill="1" applyBorder="1"/>
    <xf numFmtId="44" fontId="36" fillId="0" borderId="20" xfId="0" applyNumberFormat="1" applyFont="1" applyBorder="1"/>
    <xf numFmtId="0" fontId="37" fillId="0" borderId="17" xfId="0" applyFont="1" applyBorder="1" applyAlignment="1">
      <alignment horizontal="center" vertical="center" wrapText="1"/>
    </xf>
    <xf numFmtId="44" fontId="37" fillId="0" borderId="17" xfId="0" applyNumberFormat="1" applyFont="1" applyBorder="1" applyAlignment="1">
      <alignment horizontal="center" vertical="center" wrapText="1"/>
    </xf>
    <xf numFmtId="44" fontId="37" fillId="0" borderId="17" xfId="1" applyNumberFormat="1" applyFont="1" applyBorder="1" applyAlignment="1" applyProtection="1">
      <alignment horizontal="center" vertical="center" wrapText="1"/>
    </xf>
    <xf numFmtId="0" fontId="36" fillId="0" borderId="0" xfId="0" applyFont="1" applyAlignment="1">
      <alignment vertical="center" wrapText="1"/>
    </xf>
    <xf numFmtId="44" fontId="38" fillId="33" borderId="10" xfId="1" applyNumberFormat="1" applyFont="1" applyFill="1" applyBorder="1" applyAlignment="1" applyProtection="1">
      <alignment horizontal="center" vertical="center" wrapText="1"/>
    </xf>
    <xf numFmtId="44" fontId="39" fillId="0" borderId="10" xfId="1" applyNumberFormat="1" applyFont="1" applyBorder="1" applyAlignment="1" applyProtection="1">
      <alignment horizontal="center" vertical="center" wrapText="1"/>
    </xf>
    <xf numFmtId="0" fontId="42" fillId="0" borderId="20" xfId="0" applyFont="1" applyBorder="1" applyAlignment="1">
      <alignment vertical="top"/>
    </xf>
    <xf numFmtId="0" fontId="41" fillId="0" borderId="20" xfId="0" applyFont="1" applyBorder="1" applyAlignment="1">
      <alignment vertical="top"/>
    </xf>
    <xf numFmtId="0" fontId="42" fillId="0" borderId="20" xfId="0" applyFont="1" applyBorder="1" applyAlignment="1">
      <alignment horizontal="center"/>
    </xf>
    <xf numFmtId="0" fontId="42" fillId="0" borderId="20" xfId="0" applyFont="1" applyBorder="1" applyAlignment="1">
      <alignment horizontal="right" vertical="top"/>
    </xf>
    <xf numFmtId="0" fontId="42" fillId="0" borderId="20" xfId="0" applyFont="1" applyBorder="1" applyAlignment="1">
      <alignment horizontal="left" vertical="top" wrapText="1"/>
    </xf>
    <xf numFmtId="0" fontId="41" fillId="0" borderId="20" xfId="0" applyFont="1" applyBorder="1" applyAlignment="1">
      <alignment horizontal="left" vertical="top"/>
    </xf>
    <xf numFmtId="44" fontId="36" fillId="0" borderId="19" xfId="2" applyFont="1" applyBorder="1" applyAlignment="1" applyProtection="1"/>
    <xf numFmtId="44" fontId="37" fillId="37" borderId="20" xfId="0" applyNumberFormat="1" applyFont="1" applyFill="1" applyBorder="1"/>
    <xf numFmtId="44" fontId="37" fillId="37" borderId="17" xfId="0" applyNumberFormat="1" applyFont="1" applyFill="1" applyBorder="1"/>
    <xf numFmtId="167" fontId="41" fillId="0" borderId="20" xfId="0" applyNumberFormat="1" applyFont="1" applyBorder="1"/>
    <xf numFmtId="0" fontId="24" fillId="0" borderId="0" xfId="0" applyFont="1" applyAlignment="1">
      <alignment horizontal="center" vertical="top"/>
    </xf>
    <xf numFmtId="0" fontId="19" fillId="0" borderId="0" xfId="0" applyFont="1" applyAlignment="1">
      <alignment horizontal="center"/>
    </xf>
    <xf numFmtId="0" fontId="22" fillId="0" borderId="0" xfId="0" applyFont="1" applyAlignment="1">
      <alignment horizontal="center"/>
    </xf>
    <xf numFmtId="0" fontId="23" fillId="35" borderId="0" xfId="0" applyFont="1" applyFill="1" applyAlignment="1">
      <alignment horizontal="center"/>
    </xf>
    <xf numFmtId="0" fontId="25" fillId="0" borderId="0" xfId="0" applyFont="1" applyAlignment="1">
      <alignment horizontal="center" vertical="top"/>
    </xf>
    <xf numFmtId="0" fontId="26" fillId="0" borderId="0" xfId="0" applyFont="1" applyAlignment="1">
      <alignment horizontal="center" vertical="center" wrapText="1"/>
    </xf>
    <xf numFmtId="0" fontId="26" fillId="0" borderId="13" xfId="0" applyFont="1" applyBorder="1" applyAlignment="1">
      <alignment horizontal="left" vertical="center" wrapText="1"/>
    </xf>
    <xf numFmtId="0" fontId="29" fillId="0" borderId="0" xfId="0" applyFont="1"/>
    <xf numFmtId="0" fontId="30" fillId="0" borderId="0" xfId="0" applyFont="1" applyAlignment="1">
      <alignment horizontal="left" vertical="top" wrapText="1"/>
    </xf>
    <xf numFmtId="0" fontId="29" fillId="0" borderId="0" xfId="0" applyFont="1" applyAlignment="1">
      <alignment horizontal="left" vertical="center" wrapText="1"/>
    </xf>
    <xf numFmtId="0" fontId="29" fillId="0" borderId="0" xfId="0" applyFont="1" applyAlignment="1">
      <alignment horizontal="left" wrapText="1"/>
    </xf>
    <xf numFmtId="0" fontId="36" fillId="0" borderId="0" xfId="0" applyFont="1"/>
    <xf numFmtId="0" fontId="30" fillId="0" borderId="0" xfId="0" applyFont="1" applyAlignment="1">
      <alignment horizontal="left" wrapText="1"/>
    </xf>
    <xf numFmtId="0" fontId="27" fillId="0" borderId="0" xfId="0" applyFont="1" applyAlignment="1">
      <alignment horizontal="left" wrapText="1"/>
    </xf>
    <xf numFmtId="0" fontId="29" fillId="34" borderId="15" xfId="0" applyFont="1" applyFill="1" applyBorder="1" applyAlignment="1" applyProtection="1">
      <alignment horizontal="center" vertical="center" wrapText="1"/>
      <protection locked="0"/>
    </xf>
    <xf numFmtId="0" fontId="29" fillId="34" borderId="11" xfId="0" applyFont="1" applyFill="1" applyBorder="1" applyAlignment="1" applyProtection="1">
      <alignment horizontal="center" vertical="center" wrapText="1"/>
      <protection locked="0"/>
    </xf>
    <xf numFmtId="0" fontId="29" fillId="34" borderId="15" xfId="0" applyFont="1" applyFill="1" applyBorder="1" applyAlignment="1" applyProtection="1">
      <alignment horizontal="center" vertical="center"/>
      <protection locked="0"/>
    </xf>
    <xf numFmtId="0" fontId="29" fillId="34" borderId="11" xfId="0" applyFont="1" applyFill="1" applyBorder="1" applyAlignment="1" applyProtection="1">
      <alignment horizontal="center" vertical="center"/>
      <protection locked="0"/>
    </xf>
    <xf numFmtId="0" fontId="29" fillId="34" borderId="15" xfId="0" applyFont="1" applyFill="1" applyBorder="1" applyAlignment="1" applyProtection="1">
      <alignment horizontal="left" vertical="center"/>
      <protection locked="0"/>
    </xf>
    <xf numFmtId="0" fontId="29" fillId="34" borderId="11" xfId="0" applyFont="1" applyFill="1" applyBorder="1" applyAlignment="1" applyProtection="1">
      <alignment horizontal="left" vertical="center"/>
      <protection locked="0"/>
    </xf>
    <xf numFmtId="0" fontId="39" fillId="34" borderId="21" xfId="44" applyFont="1" applyFill="1" applyBorder="1" applyAlignment="1">
      <alignment horizontal="center" vertical="center" wrapText="1"/>
    </xf>
    <xf numFmtId="0" fontId="37" fillId="33" borderId="18" xfId="0" applyFont="1" applyFill="1" applyBorder="1" applyAlignment="1">
      <alignment horizontal="center" vertical="center" wrapText="1"/>
    </xf>
    <xf numFmtId="0" fontId="38" fillId="33" borderId="10" xfId="44" applyFont="1" applyFill="1" applyBorder="1" applyAlignment="1">
      <alignment horizontal="center" vertical="center" wrapText="1"/>
    </xf>
    <xf numFmtId="0" fontId="37" fillId="0" borderId="10" xfId="0" applyFont="1" applyBorder="1" applyAlignment="1">
      <alignment horizontal="center" vertical="center" wrapText="1"/>
    </xf>
    <xf numFmtId="0" fontId="39" fillId="0" borderId="10" xfId="44" applyFont="1" applyBorder="1" applyAlignment="1">
      <alignment horizontal="center" vertical="center" wrapText="1"/>
    </xf>
    <xf numFmtId="0" fontId="39" fillId="0" borderId="10" xfId="44" quotePrefix="1" applyFont="1" applyBorder="1" applyAlignment="1">
      <alignment horizontal="center" vertical="center" wrapText="1"/>
    </xf>
    <xf numFmtId="0" fontId="36" fillId="0" borderId="0" xfId="0" applyFont="1" applyAlignment="1"/>
    <xf numFmtId="0" fontId="36" fillId="0" borderId="12" xfId="0" applyFont="1" applyBorder="1" applyAlignment="1">
      <alignment horizontal="left" vertical="top"/>
    </xf>
    <xf numFmtId="0" fontId="37" fillId="37" borderId="16" xfId="0" applyFont="1" applyFill="1" applyBorder="1" applyAlignment="1">
      <alignment horizontal="left" vertical="top"/>
    </xf>
    <xf numFmtId="0" fontId="36" fillId="0" borderId="16" xfId="0" applyFont="1" applyBorder="1" applyAlignment="1">
      <alignment horizontal="left" vertical="top"/>
    </xf>
    <xf numFmtId="0" fontId="37" fillId="37" borderId="22" xfId="0" applyFont="1" applyFill="1" applyBorder="1" applyAlignment="1">
      <alignment horizontal="left" vertical="top"/>
    </xf>
    <xf numFmtId="0" fontId="36" fillId="0" borderId="24" xfId="0" applyFont="1" applyBorder="1" applyAlignment="1">
      <alignment vertical="top" wrapText="1"/>
    </xf>
    <xf numFmtId="0" fontId="36" fillId="0" borderId="24" xfId="0" applyFont="1" applyBorder="1" applyAlignment="1">
      <alignment horizontal="center" wrapText="1"/>
    </xf>
    <xf numFmtId="166" fontId="36" fillId="0" borderId="24" xfId="1" applyNumberFormat="1" applyFont="1" applyBorder="1" applyAlignment="1" applyProtection="1">
      <alignment horizontal="center"/>
    </xf>
    <xf numFmtId="44" fontId="36" fillId="0" borderId="25" xfId="0" applyNumberFormat="1" applyFont="1" applyBorder="1"/>
    <xf numFmtId="0" fontId="36" fillId="37" borderId="0" xfId="0" applyFont="1" applyFill="1" applyBorder="1" applyAlignment="1">
      <alignment vertical="top" wrapText="1"/>
    </xf>
    <xf numFmtId="0" fontId="36" fillId="37" borderId="0" xfId="0" applyFont="1" applyFill="1" applyBorder="1" applyAlignment="1">
      <alignment horizontal="center" wrapText="1"/>
    </xf>
    <xf numFmtId="166" fontId="36" fillId="37" borderId="0" xfId="1" applyNumberFormat="1" applyFont="1" applyFill="1" applyBorder="1" applyAlignment="1" applyProtection="1">
      <alignment horizontal="center"/>
    </xf>
    <xf numFmtId="44" fontId="36" fillId="37" borderId="26" xfId="0" applyNumberFormat="1" applyFont="1" applyFill="1" applyBorder="1"/>
    <xf numFmtId="0" fontId="36" fillId="0" borderId="0" xfId="0" applyFont="1" applyBorder="1" applyAlignment="1">
      <alignment vertical="top" wrapText="1"/>
    </xf>
    <xf numFmtId="0" fontId="36" fillId="0" borderId="0" xfId="0" applyFont="1" applyBorder="1" applyAlignment="1">
      <alignment horizontal="center" wrapText="1"/>
    </xf>
    <xf numFmtId="166" fontId="36" fillId="0" borderId="0" xfId="1" applyNumberFormat="1" applyFont="1" applyBorder="1" applyAlignment="1" applyProtection="1">
      <alignment horizontal="center"/>
    </xf>
    <xf numFmtId="44" fontId="36" fillId="0" borderId="26" xfId="0" applyNumberFormat="1" applyFont="1" applyBorder="1"/>
    <xf numFmtId="0" fontId="36" fillId="37" borderId="23" xfId="0" applyFont="1" applyFill="1" applyBorder="1" applyAlignment="1">
      <alignment vertical="top" wrapText="1"/>
    </xf>
    <xf numFmtId="0" fontId="36" fillId="37" borderId="23" xfId="0" applyFont="1" applyFill="1" applyBorder="1" applyAlignment="1">
      <alignment horizontal="center" wrapText="1"/>
    </xf>
    <xf numFmtId="166" fontId="36" fillId="37" borderId="23" xfId="1" applyNumberFormat="1" applyFont="1" applyFill="1" applyBorder="1" applyAlignment="1" applyProtection="1">
      <alignment horizontal="center"/>
    </xf>
    <xf numFmtId="44" fontId="36" fillId="37" borderId="27" xfId="0" applyNumberFormat="1" applyFont="1" applyFill="1" applyBorder="1"/>
    <xf numFmtId="0" fontId="40" fillId="33" borderId="16" xfId="0" applyFont="1" applyFill="1" applyBorder="1" applyAlignment="1">
      <alignment vertical="top" wrapText="1"/>
    </xf>
    <xf numFmtId="0" fontId="36" fillId="33" borderId="0" xfId="0" applyFont="1" applyFill="1" applyBorder="1" applyAlignment="1">
      <alignment horizontal="center" wrapText="1"/>
    </xf>
    <xf numFmtId="166" fontId="36" fillId="33" borderId="0" xfId="1" applyNumberFormat="1" applyFont="1" applyFill="1" applyBorder="1" applyAlignment="1" applyProtection="1">
      <alignment horizontal="center"/>
    </xf>
    <xf numFmtId="44" fontId="36" fillId="33" borderId="26" xfId="0" applyNumberFormat="1" applyFont="1" applyFill="1" applyBorder="1"/>
    <xf numFmtId="0" fontId="40" fillId="0" borderId="16" xfId="0" applyFont="1" applyBorder="1" applyAlignment="1">
      <alignment vertical="top" wrapText="1"/>
    </xf>
    <xf numFmtId="166" fontId="36" fillId="0" borderId="0" xfId="1" applyNumberFormat="1" applyFont="1" applyFill="1" applyBorder="1" applyAlignment="1" applyProtection="1">
      <alignment horizontal="center"/>
    </xf>
    <xf numFmtId="0" fontId="36" fillId="0" borderId="16" xfId="0" applyFont="1" applyBorder="1" applyAlignment="1">
      <alignment vertical="top" wrapText="1"/>
    </xf>
    <xf numFmtId="0" fontId="36" fillId="0" borderId="0" xfId="0" applyFont="1" applyBorder="1" applyAlignment="1">
      <alignment horizontal="center"/>
    </xf>
    <xf numFmtId="0" fontId="36" fillId="0" borderId="0" xfId="0" applyFont="1" applyBorder="1" applyAlignment="1">
      <alignment horizontal="right"/>
    </xf>
    <xf numFmtId="44" fontId="36" fillId="0" borderId="26" xfId="0" applyNumberFormat="1" applyFont="1" applyBorder="1" applyAlignment="1">
      <alignment horizontal="center"/>
    </xf>
    <xf numFmtId="0" fontId="36" fillId="0" borderId="22" xfId="0" applyFont="1" applyBorder="1" applyAlignment="1">
      <alignment vertical="top" wrapText="1"/>
    </xf>
    <xf numFmtId="0" fontId="36" fillId="0" borderId="23" xfId="0" applyFont="1" applyBorder="1" applyAlignment="1">
      <alignment horizontal="center"/>
    </xf>
    <xf numFmtId="0" fontId="36" fillId="0" borderId="23" xfId="0" applyFont="1" applyBorder="1" applyAlignment="1">
      <alignment horizontal="right"/>
    </xf>
    <xf numFmtId="44" fontId="36" fillId="0" borderId="27" xfId="0" applyNumberFormat="1" applyFont="1" applyBorder="1" applyAlignment="1">
      <alignment horizontal="center"/>
    </xf>
    <xf numFmtId="0" fontId="36" fillId="0" borderId="16" xfId="0" applyFont="1" applyBorder="1" applyAlignment="1">
      <alignment horizontal="left" vertical="top" wrapText="1"/>
    </xf>
    <xf numFmtId="0" fontId="36" fillId="0" borderId="0" xfId="0" applyFont="1" applyBorder="1" applyAlignment="1">
      <alignment horizontal="left" vertical="top" wrapText="1"/>
    </xf>
    <xf numFmtId="0" fontId="36" fillId="0" borderId="26" xfId="0" applyFont="1" applyBorder="1" applyAlignment="1">
      <alignment horizontal="left" vertical="top" wrapText="1"/>
    </xf>
    <xf numFmtId="167" fontId="37" fillId="37" borderId="20" xfId="1" applyNumberFormat="1" applyFont="1" applyFill="1" applyBorder="1" applyAlignment="1" applyProtection="1"/>
    <xf numFmtId="44" fontId="37" fillId="0" borderId="20" xfId="2" applyFont="1" applyBorder="1" applyAlignment="1" applyProtection="1"/>
    <xf numFmtId="44" fontId="37" fillId="37" borderId="20" xfId="2" applyFont="1" applyFill="1" applyBorder="1" applyAlignment="1" applyProtection="1"/>
    <xf numFmtId="0" fontId="37" fillId="37" borderId="0" xfId="0" applyFont="1" applyFill="1" applyBorder="1" applyAlignment="1">
      <alignment vertical="top" wrapText="1"/>
    </xf>
    <xf numFmtId="0" fontId="37" fillId="37" borderId="0" xfId="0" applyFont="1" applyFill="1" applyBorder="1" applyAlignment="1">
      <alignment horizontal="center" wrapText="1"/>
    </xf>
    <xf numFmtId="166" fontId="37" fillId="37" borderId="0" xfId="1" applyNumberFormat="1" applyFont="1" applyFill="1" applyBorder="1" applyAlignment="1" applyProtection="1">
      <alignment horizontal="center"/>
    </xf>
    <xf numFmtId="44" fontId="37" fillId="37" borderId="26" xfId="0" applyNumberFormat="1" applyFont="1" applyFill="1" applyBorder="1"/>
    <xf numFmtId="0" fontId="36" fillId="0" borderId="16" xfId="0" applyFont="1" applyBorder="1" applyAlignment="1">
      <alignment horizontal="right" vertical="top"/>
    </xf>
  </cellXfs>
  <cellStyles count="48">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2" xfId="45" xr:uid="{945DE273-149E-47CB-A9DC-B769E46E5F41}"/>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19" xfId="46" xr:uid="{2EF8F8EE-AB3F-459D-8E5B-40932DF3BDA2}"/>
    <cellStyle name="Normal 2" xfId="44" xr:uid="{00000000-0005-0000-0000-000027000000}"/>
    <cellStyle name="Note" xfId="17" builtinId="10" customBuiltin="1"/>
    <cellStyle name="Output" xfId="12" builtinId="21" customBuiltin="1"/>
    <cellStyle name="Percent" xfId="47"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1409700</xdr:colOff>
      <xdr:row>2</xdr:row>
      <xdr:rowOff>238125</xdr:rowOff>
    </xdr:from>
    <xdr:to>
      <xdr:col>3</xdr:col>
      <xdr:colOff>354330</xdr:colOff>
      <xdr:row>7</xdr:row>
      <xdr:rowOff>243840</xdr:rowOff>
    </xdr:to>
    <xdr:pic>
      <xdr:nvPicPr>
        <xdr:cNvPr id="2" name="Picture 2">
          <a:extLst>
            <a:ext uri="{FF2B5EF4-FFF2-40B4-BE49-F238E27FC236}">
              <a16:creationId xmlns:a16="http://schemas.microsoft.com/office/drawing/2014/main" id="{339B7DD8-747E-4417-87C5-FA38EB518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828675"/>
          <a:ext cx="52482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lissa.Gasa\Desktop\SDS-14-RETENDER%202020\Copy%20of%20PHASE%2014%20SDS%20PROGRAMME%20-%20REPAIRS%20%20RENOVATIONS%20TO%20STORM%20DAMAGES%20SCHOOLS%20THROUGHOUT%20KZN%20-%20MIDLANDS%20REGION%20-%20CL%20127%20SIGWEJE%20HIGH%20SCHOO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FLASH DRIVE BQ CL 127"/>
      <sheetName val="BOQ for CL 127"/>
    </sheetNames>
    <sheetDataSet>
      <sheetData sheetId="0">
        <row r="16">
          <cell r="A16" t="str">
            <v xml:space="preserve">PHASE 14: STORM DAMAGED PROGRAMME: REPAIRS AND RENOVATIONS TO STORM DAMAGED SCHOOLS THROUGHOUT THE PROVINCE OF KWAZULU-NATAL: MIDLANDS REGION: CLUSTER 127: SIGWEJE HIGH SCHOOL                                                                                                                                                                                                                                                                          </v>
          </cell>
        </row>
        <row r="44">
          <cell r="A44" t="str">
            <v xml:space="preserve">Bidding Entity: </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6"/>
  <sheetViews>
    <sheetView view="pageBreakPreview" topLeftCell="A16" zoomScale="85" zoomScaleNormal="70" zoomScaleSheetLayoutView="85" workbookViewId="0">
      <selection activeCell="B44" sqref="B44:D44"/>
    </sheetView>
  </sheetViews>
  <sheetFormatPr defaultRowHeight="15" x14ac:dyDescent="0.25"/>
  <cols>
    <col min="1" max="1" width="42.42578125" customWidth="1"/>
    <col min="2" max="2" width="24" customWidth="1"/>
    <col min="3" max="3" width="28.140625" customWidth="1"/>
    <col min="4" max="4" width="30.85546875" customWidth="1"/>
    <col min="257" max="257" width="42.42578125" customWidth="1"/>
    <col min="258" max="258" width="24" customWidth="1"/>
    <col min="259" max="259" width="28.140625" customWidth="1"/>
    <col min="260" max="260" width="30.85546875" customWidth="1"/>
    <col min="513" max="513" width="42.42578125" customWidth="1"/>
    <col min="514" max="514" width="24" customWidth="1"/>
    <col min="515" max="515" width="28.140625" customWidth="1"/>
    <col min="516" max="516" width="30.85546875" customWidth="1"/>
    <col min="769" max="769" width="42.42578125" customWidth="1"/>
    <col min="770" max="770" width="24" customWidth="1"/>
    <col min="771" max="771" width="28.140625" customWidth="1"/>
    <col min="772" max="772" width="30.85546875" customWidth="1"/>
    <col min="1025" max="1025" width="42.42578125" customWidth="1"/>
    <col min="1026" max="1026" width="24" customWidth="1"/>
    <col min="1027" max="1027" width="28.140625" customWidth="1"/>
    <col min="1028" max="1028" width="30.85546875" customWidth="1"/>
    <col min="1281" max="1281" width="42.42578125" customWidth="1"/>
    <col min="1282" max="1282" width="24" customWidth="1"/>
    <col min="1283" max="1283" width="28.140625" customWidth="1"/>
    <col min="1284" max="1284" width="30.85546875" customWidth="1"/>
    <col min="1537" max="1537" width="42.42578125" customWidth="1"/>
    <col min="1538" max="1538" width="24" customWidth="1"/>
    <col min="1539" max="1539" width="28.140625" customWidth="1"/>
    <col min="1540" max="1540" width="30.85546875" customWidth="1"/>
    <col min="1793" max="1793" width="42.42578125" customWidth="1"/>
    <col min="1794" max="1794" width="24" customWidth="1"/>
    <col min="1795" max="1795" width="28.140625" customWidth="1"/>
    <col min="1796" max="1796" width="30.85546875" customWidth="1"/>
    <col min="2049" max="2049" width="42.42578125" customWidth="1"/>
    <col min="2050" max="2050" width="24" customWidth="1"/>
    <col min="2051" max="2051" width="28.140625" customWidth="1"/>
    <col min="2052" max="2052" width="30.85546875" customWidth="1"/>
    <col min="2305" max="2305" width="42.42578125" customWidth="1"/>
    <col min="2306" max="2306" width="24" customWidth="1"/>
    <col min="2307" max="2307" width="28.140625" customWidth="1"/>
    <col min="2308" max="2308" width="30.85546875" customWidth="1"/>
    <col min="2561" max="2561" width="42.42578125" customWidth="1"/>
    <col min="2562" max="2562" width="24" customWidth="1"/>
    <col min="2563" max="2563" width="28.140625" customWidth="1"/>
    <col min="2564" max="2564" width="30.85546875" customWidth="1"/>
    <col min="2817" max="2817" width="42.42578125" customWidth="1"/>
    <col min="2818" max="2818" width="24" customWidth="1"/>
    <col min="2819" max="2819" width="28.140625" customWidth="1"/>
    <col min="2820" max="2820" width="30.85546875" customWidth="1"/>
    <col min="3073" max="3073" width="42.42578125" customWidth="1"/>
    <col min="3074" max="3074" width="24" customWidth="1"/>
    <col min="3075" max="3075" width="28.140625" customWidth="1"/>
    <col min="3076" max="3076" width="30.85546875" customWidth="1"/>
    <col min="3329" max="3329" width="42.42578125" customWidth="1"/>
    <col min="3330" max="3330" width="24" customWidth="1"/>
    <col min="3331" max="3331" width="28.140625" customWidth="1"/>
    <col min="3332" max="3332" width="30.85546875" customWidth="1"/>
    <col min="3585" max="3585" width="42.42578125" customWidth="1"/>
    <col min="3586" max="3586" width="24" customWidth="1"/>
    <col min="3587" max="3587" width="28.140625" customWidth="1"/>
    <col min="3588" max="3588" width="30.85546875" customWidth="1"/>
    <col min="3841" max="3841" width="42.42578125" customWidth="1"/>
    <col min="3842" max="3842" width="24" customWidth="1"/>
    <col min="3843" max="3843" width="28.140625" customWidth="1"/>
    <col min="3844" max="3844" width="30.85546875" customWidth="1"/>
    <col min="4097" max="4097" width="42.42578125" customWidth="1"/>
    <col min="4098" max="4098" width="24" customWidth="1"/>
    <col min="4099" max="4099" width="28.140625" customWidth="1"/>
    <col min="4100" max="4100" width="30.85546875" customWidth="1"/>
    <col min="4353" max="4353" width="42.42578125" customWidth="1"/>
    <col min="4354" max="4354" width="24" customWidth="1"/>
    <col min="4355" max="4355" width="28.140625" customWidth="1"/>
    <col min="4356" max="4356" width="30.85546875" customWidth="1"/>
    <col min="4609" max="4609" width="42.42578125" customWidth="1"/>
    <col min="4610" max="4610" width="24" customWidth="1"/>
    <col min="4611" max="4611" width="28.140625" customWidth="1"/>
    <col min="4612" max="4612" width="30.85546875" customWidth="1"/>
    <col min="4865" max="4865" width="42.42578125" customWidth="1"/>
    <col min="4866" max="4866" width="24" customWidth="1"/>
    <col min="4867" max="4867" width="28.140625" customWidth="1"/>
    <col min="4868" max="4868" width="30.85546875" customWidth="1"/>
    <col min="5121" max="5121" width="42.42578125" customWidth="1"/>
    <col min="5122" max="5122" width="24" customWidth="1"/>
    <col min="5123" max="5123" width="28.140625" customWidth="1"/>
    <col min="5124" max="5124" width="30.85546875" customWidth="1"/>
    <col min="5377" max="5377" width="42.42578125" customWidth="1"/>
    <col min="5378" max="5378" width="24" customWidth="1"/>
    <col min="5379" max="5379" width="28.140625" customWidth="1"/>
    <col min="5380" max="5380" width="30.85546875" customWidth="1"/>
    <col min="5633" max="5633" width="42.42578125" customWidth="1"/>
    <col min="5634" max="5634" width="24" customWidth="1"/>
    <col min="5635" max="5635" width="28.140625" customWidth="1"/>
    <col min="5636" max="5636" width="30.85546875" customWidth="1"/>
    <col min="5889" max="5889" width="42.42578125" customWidth="1"/>
    <col min="5890" max="5890" width="24" customWidth="1"/>
    <col min="5891" max="5891" width="28.140625" customWidth="1"/>
    <col min="5892" max="5892" width="30.85546875" customWidth="1"/>
    <col min="6145" max="6145" width="42.42578125" customWidth="1"/>
    <col min="6146" max="6146" width="24" customWidth="1"/>
    <col min="6147" max="6147" width="28.140625" customWidth="1"/>
    <col min="6148" max="6148" width="30.85546875" customWidth="1"/>
    <col min="6401" max="6401" width="42.42578125" customWidth="1"/>
    <col min="6402" max="6402" width="24" customWidth="1"/>
    <col min="6403" max="6403" width="28.140625" customWidth="1"/>
    <col min="6404" max="6404" width="30.85546875" customWidth="1"/>
    <col min="6657" max="6657" width="42.42578125" customWidth="1"/>
    <col min="6658" max="6658" width="24" customWidth="1"/>
    <col min="6659" max="6659" width="28.140625" customWidth="1"/>
    <col min="6660" max="6660" width="30.85546875" customWidth="1"/>
    <col min="6913" max="6913" width="42.42578125" customWidth="1"/>
    <col min="6914" max="6914" width="24" customWidth="1"/>
    <col min="6915" max="6915" width="28.140625" customWidth="1"/>
    <col min="6916" max="6916" width="30.85546875" customWidth="1"/>
    <col min="7169" max="7169" width="42.42578125" customWidth="1"/>
    <col min="7170" max="7170" width="24" customWidth="1"/>
    <col min="7171" max="7171" width="28.140625" customWidth="1"/>
    <col min="7172" max="7172" width="30.85546875" customWidth="1"/>
    <col min="7425" max="7425" width="42.42578125" customWidth="1"/>
    <col min="7426" max="7426" width="24" customWidth="1"/>
    <col min="7427" max="7427" width="28.140625" customWidth="1"/>
    <col min="7428" max="7428" width="30.85546875" customWidth="1"/>
    <col min="7681" max="7681" width="42.42578125" customWidth="1"/>
    <col min="7682" max="7682" width="24" customWidth="1"/>
    <col min="7683" max="7683" width="28.140625" customWidth="1"/>
    <col min="7684" max="7684" width="30.85546875" customWidth="1"/>
    <col min="7937" max="7937" width="42.42578125" customWidth="1"/>
    <col min="7938" max="7938" width="24" customWidth="1"/>
    <col min="7939" max="7939" width="28.140625" customWidth="1"/>
    <col min="7940" max="7940" width="30.85546875" customWidth="1"/>
    <col min="8193" max="8193" width="42.42578125" customWidth="1"/>
    <col min="8194" max="8194" width="24" customWidth="1"/>
    <col min="8195" max="8195" width="28.140625" customWidth="1"/>
    <col min="8196" max="8196" width="30.85546875" customWidth="1"/>
    <col min="8449" max="8449" width="42.42578125" customWidth="1"/>
    <col min="8450" max="8450" width="24" customWidth="1"/>
    <col min="8451" max="8451" width="28.140625" customWidth="1"/>
    <col min="8452" max="8452" width="30.85546875" customWidth="1"/>
    <col min="8705" max="8705" width="42.42578125" customWidth="1"/>
    <col min="8706" max="8706" width="24" customWidth="1"/>
    <col min="8707" max="8707" width="28.140625" customWidth="1"/>
    <col min="8708" max="8708" width="30.85546875" customWidth="1"/>
    <col min="8961" max="8961" width="42.42578125" customWidth="1"/>
    <col min="8962" max="8962" width="24" customWidth="1"/>
    <col min="8963" max="8963" width="28.140625" customWidth="1"/>
    <col min="8964" max="8964" width="30.85546875" customWidth="1"/>
    <col min="9217" max="9217" width="42.42578125" customWidth="1"/>
    <col min="9218" max="9218" width="24" customWidth="1"/>
    <col min="9219" max="9219" width="28.140625" customWidth="1"/>
    <col min="9220" max="9220" width="30.85546875" customWidth="1"/>
    <col min="9473" max="9473" width="42.42578125" customWidth="1"/>
    <col min="9474" max="9474" width="24" customWidth="1"/>
    <col min="9475" max="9475" width="28.140625" customWidth="1"/>
    <col min="9476" max="9476" width="30.85546875" customWidth="1"/>
    <col min="9729" max="9729" width="42.42578125" customWidth="1"/>
    <col min="9730" max="9730" width="24" customWidth="1"/>
    <col min="9731" max="9731" width="28.140625" customWidth="1"/>
    <col min="9732" max="9732" width="30.85546875" customWidth="1"/>
    <col min="9985" max="9985" width="42.42578125" customWidth="1"/>
    <col min="9986" max="9986" width="24" customWidth="1"/>
    <col min="9987" max="9987" width="28.140625" customWidth="1"/>
    <col min="9988" max="9988" width="30.85546875" customWidth="1"/>
    <col min="10241" max="10241" width="42.42578125" customWidth="1"/>
    <col min="10242" max="10242" width="24" customWidth="1"/>
    <col min="10243" max="10243" width="28.140625" customWidth="1"/>
    <col min="10244" max="10244" width="30.85546875" customWidth="1"/>
    <col min="10497" max="10497" width="42.42578125" customWidth="1"/>
    <col min="10498" max="10498" width="24" customWidth="1"/>
    <col min="10499" max="10499" width="28.140625" customWidth="1"/>
    <col min="10500" max="10500" width="30.85546875" customWidth="1"/>
    <col min="10753" max="10753" width="42.42578125" customWidth="1"/>
    <col min="10754" max="10754" width="24" customWidth="1"/>
    <col min="10755" max="10755" width="28.140625" customWidth="1"/>
    <col min="10756" max="10756" width="30.85546875" customWidth="1"/>
    <col min="11009" max="11009" width="42.42578125" customWidth="1"/>
    <col min="11010" max="11010" width="24" customWidth="1"/>
    <col min="11011" max="11011" width="28.140625" customWidth="1"/>
    <col min="11012" max="11012" width="30.85546875" customWidth="1"/>
    <col min="11265" max="11265" width="42.42578125" customWidth="1"/>
    <col min="11266" max="11266" width="24" customWidth="1"/>
    <col min="11267" max="11267" width="28.140625" customWidth="1"/>
    <col min="11268" max="11268" width="30.85546875" customWidth="1"/>
    <col min="11521" max="11521" width="42.42578125" customWidth="1"/>
    <col min="11522" max="11522" width="24" customWidth="1"/>
    <col min="11523" max="11523" width="28.140625" customWidth="1"/>
    <col min="11524" max="11524" width="30.85546875" customWidth="1"/>
    <col min="11777" max="11777" width="42.42578125" customWidth="1"/>
    <col min="11778" max="11778" width="24" customWidth="1"/>
    <col min="11779" max="11779" width="28.140625" customWidth="1"/>
    <col min="11780" max="11780" width="30.85546875" customWidth="1"/>
    <col min="12033" max="12033" width="42.42578125" customWidth="1"/>
    <col min="12034" max="12034" width="24" customWidth="1"/>
    <col min="12035" max="12035" width="28.140625" customWidth="1"/>
    <col min="12036" max="12036" width="30.85546875" customWidth="1"/>
    <col min="12289" max="12289" width="42.42578125" customWidth="1"/>
    <col min="12290" max="12290" width="24" customWidth="1"/>
    <col min="12291" max="12291" width="28.140625" customWidth="1"/>
    <col min="12292" max="12292" width="30.85546875" customWidth="1"/>
    <col min="12545" max="12545" width="42.42578125" customWidth="1"/>
    <col min="12546" max="12546" width="24" customWidth="1"/>
    <col min="12547" max="12547" width="28.140625" customWidth="1"/>
    <col min="12548" max="12548" width="30.85546875" customWidth="1"/>
    <col min="12801" max="12801" width="42.42578125" customWidth="1"/>
    <col min="12802" max="12802" width="24" customWidth="1"/>
    <col min="12803" max="12803" width="28.140625" customWidth="1"/>
    <col min="12804" max="12804" width="30.85546875" customWidth="1"/>
    <col min="13057" max="13057" width="42.42578125" customWidth="1"/>
    <col min="13058" max="13058" width="24" customWidth="1"/>
    <col min="13059" max="13059" width="28.140625" customWidth="1"/>
    <col min="13060" max="13060" width="30.85546875" customWidth="1"/>
    <col min="13313" max="13313" width="42.42578125" customWidth="1"/>
    <col min="13314" max="13314" width="24" customWidth="1"/>
    <col min="13315" max="13315" width="28.140625" customWidth="1"/>
    <col min="13316" max="13316" width="30.85546875" customWidth="1"/>
    <col min="13569" max="13569" width="42.42578125" customWidth="1"/>
    <col min="13570" max="13570" width="24" customWidth="1"/>
    <col min="13571" max="13571" width="28.140625" customWidth="1"/>
    <col min="13572" max="13572" width="30.85546875" customWidth="1"/>
    <col min="13825" max="13825" width="42.42578125" customWidth="1"/>
    <col min="13826" max="13826" width="24" customWidth="1"/>
    <col min="13827" max="13827" width="28.140625" customWidth="1"/>
    <col min="13828" max="13828" width="30.85546875" customWidth="1"/>
    <col min="14081" max="14081" width="42.42578125" customWidth="1"/>
    <col min="14082" max="14082" width="24" customWidth="1"/>
    <col min="14083" max="14083" width="28.140625" customWidth="1"/>
    <col min="14084" max="14084" width="30.85546875" customWidth="1"/>
    <col min="14337" max="14337" width="42.42578125" customWidth="1"/>
    <col min="14338" max="14338" width="24" customWidth="1"/>
    <col min="14339" max="14339" width="28.140625" customWidth="1"/>
    <col min="14340" max="14340" width="30.85546875" customWidth="1"/>
    <col min="14593" max="14593" width="42.42578125" customWidth="1"/>
    <col min="14594" max="14594" width="24" customWidth="1"/>
    <col min="14595" max="14595" width="28.140625" customWidth="1"/>
    <col min="14596" max="14596" width="30.85546875" customWidth="1"/>
    <col min="14849" max="14849" width="42.42578125" customWidth="1"/>
    <col min="14850" max="14850" width="24" customWidth="1"/>
    <col min="14851" max="14851" width="28.140625" customWidth="1"/>
    <col min="14852" max="14852" width="30.85546875" customWidth="1"/>
    <col min="15105" max="15105" width="42.42578125" customWidth="1"/>
    <col min="15106" max="15106" width="24" customWidth="1"/>
    <col min="15107" max="15107" width="28.140625" customWidth="1"/>
    <col min="15108" max="15108" width="30.85546875" customWidth="1"/>
    <col min="15361" max="15361" width="42.42578125" customWidth="1"/>
    <col min="15362" max="15362" width="24" customWidth="1"/>
    <col min="15363" max="15363" width="28.140625" customWidth="1"/>
    <col min="15364" max="15364" width="30.85546875" customWidth="1"/>
    <col min="15617" max="15617" width="42.42578125" customWidth="1"/>
    <col min="15618" max="15618" width="24" customWidth="1"/>
    <col min="15619" max="15619" width="28.140625" customWidth="1"/>
    <col min="15620" max="15620" width="30.85546875" customWidth="1"/>
    <col min="15873" max="15873" width="42.42578125" customWidth="1"/>
    <col min="15874" max="15874" width="24" customWidth="1"/>
    <col min="15875" max="15875" width="28.140625" customWidth="1"/>
    <col min="15876" max="15876" width="30.85546875" customWidth="1"/>
    <col min="16129" max="16129" width="42.42578125" customWidth="1"/>
    <col min="16130" max="16130" width="24" customWidth="1"/>
    <col min="16131" max="16131" width="28.140625" customWidth="1"/>
    <col min="16132" max="16132" width="30.85546875" customWidth="1"/>
  </cols>
  <sheetData>
    <row r="1" spans="1:4" ht="23.25" x14ac:dyDescent="0.35">
      <c r="A1" s="101" t="s">
        <v>328</v>
      </c>
      <c r="B1" s="101"/>
      <c r="C1" s="101"/>
      <c r="D1" s="101"/>
    </row>
    <row r="2" spans="1:4" ht="23.25" x14ac:dyDescent="0.35">
      <c r="A2" s="101" t="s">
        <v>329</v>
      </c>
      <c r="B2" s="101"/>
      <c r="C2" s="101"/>
      <c r="D2" s="101"/>
    </row>
    <row r="3" spans="1:4" ht="22.5" x14ac:dyDescent="0.3">
      <c r="A3" s="1"/>
      <c r="D3" s="2" t="s">
        <v>330</v>
      </c>
    </row>
    <row r="4" spans="1:4" ht="20.25" x14ac:dyDescent="0.3">
      <c r="A4" s="1"/>
      <c r="D4" s="2"/>
    </row>
    <row r="5" spans="1:4" ht="20.25" x14ac:dyDescent="0.3">
      <c r="A5" s="1"/>
      <c r="D5" s="2"/>
    </row>
    <row r="6" spans="1:4" ht="20.25" x14ac:dyDescent="0.3">
      <c r="A6" s="1"/>
      <c r="D6" s="2"/>
    </row>
    <row r="7" spans="1:4" ht="20.25" x14ac:dyDescent="0.3">
      <c r="A7" s="1"/>
      <c r="D7" s="2"/>
    </row>
    <row r="8" spans="1:4" ht="20.25" x14ac:dyDescent="0.3">
      <c r="A8" s="1"/>
      <c r="D8" s="2"/>
    </row>
    <row r="9" spans="1:4" ht="27.75" x14ac:dyDescent="0.4">
      <c r="A9" s="102"/>
      <c r="B9" s="102"/>
      <c r="C9" s="102"/>
      <c r="D9" s="102"/>
    </row>
    <row r="10" spans="1:4" ht="27.75" x14ac:dyDescent="0.4">
      <c r="A10" s="102" t="s">
        <v>331</v>
      </c>
      <c r="B10" s="102"/>
      <c r="C10" s="102"/>
      <c r="D10" s="102"/>
    </row>
    <row r="11" spans="1:4" x14ac:dyDescent="0.25">
      <c r="A11" s="3"/>
    </row>
    <row r="12" spans="1:4" ht="18" x14ac:dyDescent="0.25">
      <c r="A12" s="103" t="s">
        <v>332</v>
      </c>
      <c r="B12" s="103"/>
      <c r="C12" s="103"/>
      <c r="D12" s="103"/>
    </row>
    <row r="13" spans="1:4" x14ac:dyDescent="0.25">
      <c r="A13" s="3"/>
    </row>
    <row r="14" spans="1:4" ht="27.75" x14ac:dyDescent="0.25">
      <c r="A14" s="100" t="s">
        <v>333</v>
      </c>
      <c r="B14" s="100"/>
      <c r="C14" s="100"/>
      <c r="D14" s="100"/>
    </row>
    <row r="15" spans="1:4" ht="20.25" x14ac:dyDescent="0.25">
      <c r="A15" s="104" t="s">
        <v>334</v>
      </c>
      <c r="B15" s="104"/>
      <c r="C15" s="104"/>
      <c r="D15" s="104"/>
    </row>
    <row r="16" spans="1:4" ht="89.25" customHeight="1" x14ac:dyDescent="0.25">
      <c r="A16" s="105" t="s">
        <v>490</v>
      </c>
      <c r="B16" s="105"/>
      <c r="C16" s="105"/>
      <c r="D16" s="105"/>
    </row>
    <row r="17" spans="1:4" ht="33.75" customHeight="1" x14ac:dyDescent="0.25">
      <c r="A17" s="4" t="s">
        <v>323</v>
      </c>
      <c r="B17" s="4" t="s">
        <v>324</v>
      </c>
      <c r="C17" s="4" t="s">
        <v>325</v>
      </c>
      <c r="D17" s="4" t="s">
        <v>326</v>
      </c>
    </row>
    <row r="18" spans="1:4" ht="33.75" customHeight="1" x14ac:dyDescent="0.25">
      <c r="A18" s="5" t="s">
        <v>368</v>
      </c>
      <c r="B18" s="27" t="s">
        <v>367</v>
      </c>
      <c r="C18" s="5" t="s">
        <v>483</v>
      </c>
      <c r="D18" s="5" t="s">
        <v>477</v>
      </c>
    </row>
    <row r="19" spans="1:4" ht="21" thickBot="1" x14ac:dyDescent="0.3">
      <c r="A19" s="106"/>
      <c r="B19" s="106"/>
      <c r="C19" s="106"/>
      <c r="D19" s="106"/>
    </row>
    <row r="20" spans="1:4" ht="16.5" thickTop="1" x14ac:dyDescent="0.25">
      <c r="A20" s="107"/>
      <c r="B20" s="107"/>
      <c r="C20" s="107"/>
      <c r="D20" s="107"/>
    </row>
    <row r="21" spans="1:4" ht="15.75" x14ac:dyDescent="0.25">
      <c r="A21" s="108" t="s">
        <v>335</v>
      </c>
      <c r="B21" s="108"/>
      <c r="C21" s="108" t="s">
        <v>336</v>
      </c>
      <c r="D21" s="108"/>
    </row>
    <row r="22" spans="1:4" ht="24" customHeight="1" x14ac:dyDescent="0.25">
      <c r="A22" s="109" t="s">
        <v>337</v>
      </c>
      <c r="B22" s="109"/>
      <c r="C22" s="109" t="s">
        <v>337</v>
      </c>
      <c r="D22" s="109"/>
    </row>
    <row r="23" spans="1:4" x14ac:dyDescent="0.25">
      <c r="A23" s="109" t="s">
        <v>338</v>
      </c>
      <c r="B23" s="109"/>
      <c r="C23" s="109" t="s">
        <v>338</v>
      </c>
      <c r="D23" s="109"/>
    </row>
    <row r="24" spans="1:4" x14ac:dyDescent="0.25">
      <c r="A24" s="109" t="s">
        <v>339</v>
      </c>
      <c r="B24" s="109"/>
      <c r="C24" s="109" t="s">
        <v>340</v>
      </c>
      <c r="D24" s="109"/>
    </row>
    <row r="25" spans="1:4" x14ac:dyDescent="0.25">
      <c r="A25" s="109" t="s">
        <v>340</v>
      </c>
      <c r="B25" s="109"/>
      <c r="C25" s="109">
        <v>4067</v>
      </c>
      <c r="D25" s="109"/>
    </row>
    <row r="26" spans="1:4" x14ac:dyDescent="0.25">
      <c r="A26" s="109">
        <v>4067</v>
      </c>
      <c r="B26" s="109"/>
      <c r="C26" s="6"/>
      <c r="D26" s="6"/>
    </row>
    <row r="27" spans="1:4" x14ac:dyDescent="0.25">
      <c r="A27" s="109" t="s">
        <v>341</v>
      </c>
      <c r="B27" s="109"/>
      <c r="C27" s="109" t="s">
        <v>342</v>
      </c>
      <c r="D27" s="109"/>
    </row>
    <row r="28" spans="1:4" x14ac:dyDescent="0.25">
      <c r="A28" s="109" t="s">
        <v>343</v>
      </c>
      <c r="B28" s="109"/>
      <c r="C28" s="109" t="s">
        <v>343</v>
      </c>
      <c r="D28" s="109"/>
    </row>
    <row r="29" spans="1:4" ht="15" customHeight="1" x14ac:dyDescent="0.25">
      <c r="A29" s="111" t="s">
        <v>478</v>
      </c>
      <c r="B29" s="111"/>
      <c r="C29" s="111" t="s">
        <v>478</v>
      </c>
      <c r="D29" s="111"/>
    </row>
    <row r="30" spans="1:4" ht="15.75" x14ac:dyDescent="0.25">
      <c r="A30" s="7"/>
      <c r="B30" s="8"/>
      <c r="C30" s="8"/>
      <c r="D30" s="8"/>
    </row>
    <row r="31" spans="1:4" ht="15.75" x14ac:dyDescent="0.25">
      <c r="A31" s="9" t="s">
        <v>344</v>
      </c>
      <c r="B31" s="8"/>
      <c r="C31" s="112" t="s">
        <v>345</v>
      </c>
      <c r="D31" s="112"/>
    </row>
    <row r="32" spans="1:4" ht="15.75" x14ac:dyDescent="0.25">
      <c r="A32" s="10" t="s">
        <v>346</v>
      </c>
      <c r="B32" s="8"/>
      <c r="C32" s="110" t="s">
        <v>347</v>
      </c>
      <c r="D32" s="110"/>
    </row>
    <row r="33" spans="1:4" ht="15.75" x14ac:dyDescent="0.25">
      <c r="A33" s="10" t="s">
        <v>348</v>
      </c>
      <c r="B33" s="8"/>
      <c r="C33" s="110" t="s">
        <v>348</v>
      </c>
      <c r="D33" s="110"/>
    </row>
    <row r="34" spans="1:4" ht="15.75" x14ac:dyDescent="0.25">
      <c r="A34" s="10" t="s">
        <v>349</v>
      </c>
      <c r="B34" s="8"/>
      <c r="C34" s="110" t="s">
        <v>350</v>
      </c>
      <c r="D34" s="110"/>
    </row>
    <row r="35" spans="1:4" ht="15.75" x14ac:dyDescent="0.25">
      <c r="A35" s="11" t="s">
        <v>351</v>
      </c>
      <c r="B35" s="8"/>
      <c r="C35" s="113" t="s">
        <v>351</v>
      </c>
      <c r="D35" s="113"/>
    </row>
    <row r="36" spans="1:4" ht="15.75" x14ac:dyDescent="0.25">
      <c r="A36" s="12">
        <v>3200</v>
      </c>
      <c r="B36" s="8"/>
      <c r="C36" s="110" t="s">
        <v>352</v>
      </c>
      <c r="D36" s="110"/>
    </row>
    <row r="37" spans="1:4" ht="15.75" x14ac:dyDescent="0.25">
      <c r="A37" s="10" t="s">
        <v>353</v>
      </c>
      <c r="B37" s="8"/>
      <c r="C37" s="12" t="s">
        <v>354</v>
      </c>
      <c r="D37" s="13" t="s">
        <v>355</v>
      </c>
    </row>
    <row r="38" spans="1:4" ht="15.75" x14ac:dyDescent="0.25">
      <c r="A38" s="14" t="s">
        <v>356</v>
      </c>
      <c r="B38" s="14"/>
      <c r="C38" s="14" t="s">
        <v>357</v>
      </c>
      <c r="D38" s="15" t="s">
        <v>358</v>
      </c>
    </row>
    <row r="39" spans="1:4" ht="16.5" thickBot="1" x14ac:dyDescent="0.3">
      <c r="A39" s="16"/>
      <c r="B39" s="16"/>
      <c r="C39" s="16"/>
      <c r="D39" s="16"/>
    </row>
    <row r="40" spans="1:4" s="19" customFormat="1" ht="15.75" thickTop="1" x14ac:dyDescent="0.25">
      <c r="A40" s="17" t="s">
        <v>475</v>
      </c>
      <c r="B40" s="18"/>
      <c r="C40" s="17" t="s">
        <v>359</v>
      </c>
      <c r="D40" s="28" t="s">
        <v>367</v>
      </c>
    </row>
    <row r="41" spans="1:4" s="19" customFormat="1" ht="18.75" customHeight="1" x14ac:dyDescent="0.25">
      <c r="A41" s="17" t="s">
        <v>476</v>
      </c>
      <c r="B41" s="18"/>
      <c r="C41" s="20" t="s">
        <v>360</v>
      </c>
      <c r="D41" s="21" t="s">
        <v>361</v>
      </c>
    </row>
    <row r="42" spans="1:4" s="19" customFormat="1" x14ac:dyDescent="0.25">
      <c r="A42" s="17" t="s">
        <v>362</v>
      </c>
      <c r="B42" s="22"/>
      <c r="C42" s="23" t="s">
        <v>363</v>
      </c>
      <c r="D42" s="23" t="str">
        <f>C18</f>
        <v>8 CALENDAR MONTHS</v>
      </c>
    </row>
    <row r="43" spans="1:4" s="19" customFormat="1" x14ac:dyDescent="0.25">
      <c r="A43" s="24"/>
    </row>
    <row r="44" spans="1:4" s="19" customFormat="1" ht="27" customHeight="1" x14ac:dyDescent="0.25">
      <c r="A44" s="25" t="s">
        <v>364</v>
      </c>
      <c r="B44" s="114"/>
      <c r="C44" s="114"/>
      <c r="D44" s="115"/>
    </row>
    <row r="45" spans="1:4" s="19" customFormat="1" ht="27" customHeight="1" x14ac:dyDescent="0.25">
      <c r="A45" s="26" t="s">
        <v>365</v>
      </c>
      <c r="B45" s="116"/>
      <c r="C45" s="116"/>
      <c r="D45" s="117"/>
    </row>
    <row r="46" spans="1:4" s="19" customFormat="1" ht="27" customHeight="1" x14ac:dyDescent="0.25">
      <c r="A46" s="29" t="s">
        <v>366</v>
      </c>
      <c r="B46" s="30"/>
      <c r="C46" s="118"/>
      <c r="D46" s="119"/>
    </row>
  </sheetData>
  <sheetProtection algorithmName="SHA-512" hashValue="gYKKYDlCm7+J6RHP7z0OriWqbqClKqS/tNcuDhLT3qnAlalRXo3fw9+lye9gHScU8lHx2Gsr02E129QK0zO94Q==" saltValue="pxePNTngfVh5rtEFQkA0AA==" spinCount="100000" sheet="1" selectLockedCells="1"/>
  <mergeCells count="36">
    <mergeCell ref="C35:D35"/>
    <mergeCell ref="C36:D36"/>
    <mergeCell ref="B44:D44"/>
    <mergeCell ref="B45:D45"/>
    <mergeCell ref="C46:D46"/>
    <mergeCell ref="C34:D34"/>
    <mergeCell ref="A25:B25"/>
    <mergeCell ref="C25:D25"/>
    <mergeCell ref="A26:B26"/>
    <mergeCell ref="A27:B27"/>
    <mergeCell ref="C27:D27"/>
    <mergeCell ref="A28:B28"/>
    <mergeCell ref="C28:D28"/>
    <mergeCell ref="A29:B29"/>
    <mergeCell ref="C29:D29"/>
    <mergeCell ref="C31:D31"/>
    <mergeCell ref="C32:D32"/>
    <mergeCell ref="C33:D33"/>
    <mergeCell ref="A22:B22"/>
    <mergeCell ref="C22:D22"/>
    <mergeCell ref="A23:B23"/>
    <mergeCell ref="C23:D23"/>
    <mergeCell ref="A24:B24"/>
    <mergeCell ref="C24:D24"/>
    <mergeCell ref="A15:D15"/>
    <mergeCell ref="A16:D16"/>
    <mergeCell ref="A19:D19"/>
    <mergeCell ref="A20:D20"/>
    <mergeCell ref="A21:B21"/>
    <mergeCell ref="C21:D21"/>
    <mergeCell ref="A14:D14"/>
    <mergeCell ref="A1:D1"/>
    <mergeCell ref="A2:D2"/>
    <mergeCell ref="A9:D9"/>
    <mergeCell ref="A10:D10"/>
    <mergeCell ref="A12:D12"/>
  </mergeCells>
  <pageMargins left="0.70866141732283472" right="0.70866141732283472" top="0.74803149606299213" bottom="0.74803149606299213" header="0.31496062992125984" footer="0.31496062992125984"/>
  <pageSetup paperSize="9" scale="6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80"/>
  <sheetViews>
    <sheetView tabSelected="1" view="pageBreakPreview" zoomScaleNormal="80" zoomScaleSheetLayoutView="100" workbookViewId="0">
      <pane ySplit="1" topLeftCell="A13" activePane="bottomLeft" state="frozen"/>
      <selection pane="bottomLeft" activeCell="E13" sqref="E13"/>
    </sheetView>
  </sheetViews>
  <sheetFormatPr defaultRowHeight="14.25" x14ac:dyDescent="0.2"/>
  <cols>
    <col min="1" max="1" width="7.85546875" style="47" customWidth="1"/>
    <col min="2" max="2" width="58.7109375" style="48" customWidth="1"/>
    <col min="3" max="3" width="11.140625" style="49" bestFit="1" customWidth="1"/>
    <col min="4" max="4" width="14" style="50" customWidth="1"/>
    <col min="5" max="5" width="15.5703125" style="51" customWidth="1"/>
    <col min="6" max="6" width="19.140625" style="52" customWidth="1"/>
    <col min="7" max="16384" width="9.140625" style="31"/>
  </cols>
  <sheetData>
    <row r="1" spans="1:6" ht="58.5" customHeight="1" x14ac:dyDescent="0.2">
      <c r="A1" s="121" t="str">
        <f>'Cover PageFLASH DRIVE BQ CL 104'!A16:D16</f>
        <v>PHASE 14: STORM DAMAGED PROGRAMME: REPAIRS AND RENOVATIONS TO STORM DAMAGED SCHOOLS THROUGHOUT THE PROVINCE OF KWAZULU-NATAL: MIDLANDS REGION: CLUSTER 104: MOWBRAY PRIMARY SCHOOL. OPEN BIDS.</v>
      </c>
      <c r="B1" s="121"/>
      <c r="C1" s="121"/>
      <c r="D1" s="121"/>
      <c r="E1" s="121"/>
      <c r="F1" s="121"/>
    </row>
    <row r="2" spans="1:6" ht="28.5" customHeight="1" x14ac:dyDescent="0.2">
      <c r="A2" s="122" t="s">
        <v>323</v>
      </c>
      <c r="B2" s="122"/>
      <c r="C2" s="32" t="s">
        <v>324</v>
      </c>
      <c r="D2" s="122" t="s">
        <v>325</v>
      </c>
      <c r="E2" s="122"/>
      <c r="F2" s="88" t="s">
        <v>326</v>
      </c>
    </row>
    <row r="3" spans="1:6" ht="28.5" customHeight="1" x14ac:dyDescent="0.2">
      <c r="A3" s="123" t="str">
        <f>'Cover PageFLASH DRIVE BQ CL 104'!A18</f>
        <v>MOWBRAY PRIMARY SCHOOL</v>
      </c>
      <c r="B3" s="123"/>
      <c r="C3" s="34" t="str">
        <f>'Cover PageFLASH DRIVE BQ CL 104'!B18</f>
        <v>063877</v>
      </c>
      <c r="D3" s="124" t="str">
        <f>'Cover PageFLASH DRIVE BQ CL 104'!C18</f>
        <v>8 CALENDAR MONTHS</v>
      </c>
      <c r="E3" s="124"/>
      <c r="F3" s="89" t="str">
        <f>'Cover PageFLASH DRIVE BQ CL 104'!D18</f>
        <v>OPEN TENDER</v>
      </c>
    </row>
    <row r="4" spans="1:6" ht="28.5" customHeight="1" x14ac:dyDescent="0.2">
      <c r="A4" s="124" t="str">
        <f>'[1]Cover PageFLASH DRIVE BQ CL 127'!A44</f>
        <v xml:space="preserve">Bidding Entity: </v>
      </c>
      <c r="B4" s="124"/>
      <c r="C4" s="125">
        <f>'Cover PageFLASH DRIVE BQ CL 104'!B44</f>
        <v>0</v>
      </c>
      <c r="D4" s="125"/>
      <c r="E4" s="125"/>
      <c r="F4" s="125"/>
    </row>
    <row r="5" spans="1:6" ht="28.5" customHeight="1" thickBot="1" x14ac:dyDescent="0.25">
      <c r="A5" s="120" t="s">
        <v>327</v>
      </c>
      <c r="B5" s="120"/>
      <c r="C5" s="120"/>
      <c r="D5" s="120"/>
      <c r="E5" s="120"/>
      <c r="F5" s="120"/>
    </row>
    <row r="6" spans="1:6" s="87" customFormat="1" ht="30" x14ac:dyDescent="0.25">
      <c r="A6" s="84" t="s">
        <v>481</v>
      </c>
      <c r="B6" s="84" t="s">
        <v>0</v>
      </c>
      <c r="C6" s="84" t="s">
        <v>1</v>
      </c>
      <c r="D6" s="84" t="s">
        <v>2</v>
      </c>
      <c r="E6" s="85" t="s">
        <v>3</v>
      </c>
      <c r="F6" s="86" t="s">
        <v>4</v>
      </c>
    </row>
    <row r="7" spans="1:6" ht="15" x14ac:dyDescent="0.2">
      <c r="A7" s="35"/>
      <c r="B7" s="36"/>
      <c r="C7" s="37"/>
      <c r="D7" s="38"/>
      <c r="E7" s="39"/>
      <c r="F7" s="40"/>
    </row>
    <row r="8" spans="1:6" s="58" customFormat="1" ht="15" x14ac:dyDescent="0.2">
      <c r="A8" s="41"/>
      <c r="B8" s="57" t="s">
        <v>582</v>
      </c>
      <c r="C8" s="42"/>
      <c r="D8" s="43"/>
      <c r="E8" s="44"/>
      <c r="F8" s="45"/>
    </row>
    <row r="9" spans="1:6" s="46" customFormat="1" ht="30" x14ac:dyDescent="0.2">
      <c r="A9" s="41"/>
      <c r="B9" s="57" t="s">
        <v>583</v>
      </c>
      <c r="C9" s="42"/>
      <c r="D9" s="43"/>
      <c r="E9" s="44"/>
      <c r="F9" s="45"/>
    </row>
    <row r="11" spans="1:6" ht="28.5" x14ac:dyDescent="0.2">
      <c r="B11" s="48" t="s">
        <v>374</v>
      </c>
    </row>
    <row r="13" spans="1:6" ht="15" x14ac:dyDescent="0.2">
      <c r="A13" s="47">
        <v>1</v>
      </c>
      <c r="B13" s="53" t="s">
        <v>375</v>
      </c>
      <c r="C13" s="49" t="s">
        <v>82</v>
      </c>
      <c r="D13" s="50">
        <v>1</v>
      </c>
      <c r="E13" s="54"/>
      <c r="F13" s="52">
        <f>D13*E13</f>
        <v>0</v>
      </c>
    </row>
    <row r="15" spans="1:6" ht="15.75" thickBot="1" x14ac:dyDescent="0.25">
      <c r="B15" s="55" t="s">
        <v>376</v>
      </c>
      <c r="F15" s="56">
        <f>SUM(F13:F14)</f>
        <v>0</v>
      </c>
    </row>
    <row r="16" spans="1:6" ht="15" x14ac:dyDescent="0.2">
      <c r="B16" s="55"/>
    </row>
    <row r="17" spans="1:6" s="58" customFormat="1" ht="15" x14ac:dyDescent="0.2">
      <c r="A17" s="41"/>
      <c r="B17" s="57" t="s">
        <v>377</v>
      </c>
      <c r="C17" s="42"/>
      <c r="D17" s="43"/>
      <c r="E17" s="44"/>
      <c r="F17" s="45"/>
    </row>
    <row r="18" spans="1:6" s="58" customFormat="1" ht="15" x14ac:dyDescent="0.2">
      <c r="A18" s="41"/>
      <c r="B18" s="57" t="s">
        <v>6</v>
      </c>
      <c r="C18" s="42"/>
      <c r="D18" s="43"/>
      <c r="E18" s="44"/>
      <c r="F18" s="45"/>
    </row>
    <row r="20" spans="1:6" ht="18.75" customHeight="1" x14ac:dyDescent="0.2">
      <c r="B20" s="48" t="s">
        <v>7</v>
      </c>
    </row>
    <row r="22" spans="1:6" x14ac:dyDescent="0.2">
      <c r="B22" s="48" t="s">
        <v>8</v>
      </c>
    </row>
    <row r="24" spans="1:6" ht="57" x14ac:dyDescent="0.2">
      <c r="B24" s="48" t="s">
        <v>9</v>
      </c>
    </row>
    <row r="26" spans="1:6" ht="42.75" x14ac:dyDescent="0.2">
      <c r="B26" s="48" t="s">
        <v>173</v>
      </c>
    </row>
    <row r="28" spans="1:6" x14ac:dyDescent="0.2">
      <c r="B28" s="48" t="s">
        <v>10</v>
      </c>
    </row>
    <row r="30" spans="1:6" ht="28.5" x14ac:dyDescent="0.2">
      <c r="B30" s="48" t="s">
        <v>11</v>
      </c>
    </row>
    <row r="32" spans="1:6" x14ac:dyDescent="0.2">
      <c r="B32" s="48" t="s">
        <v>12</v>
      </c>
    </row>
    <row r="34" spans="2:2" ht="114" x14ac:dyDescent="0.2">
      <c r="B34" s="48" t="s">
        <v>575</v>
      </c>
    </row>
    <row r="36" spans="2:2" x14ac:dyDescent="0.2">
      <c r="B36" s="48" t="s">
        <v>13</v>
      </c>
    </row>
    <row r="38" spans="2:2" ht="99.75" x14ac:dyDescent="0.2">
      <c r="B38" s="48" t="s">
        <v>14</v>
      </c>
    </row>
    <row r="40" spans="2:2" x14ac:dyDescent="0.2">
      <c r="B40" s="48" t="s">
        <v>15</v>
      </c>
    </row>
    <row r="42" spans="2:2" ht="42.75" x14ac:dyDescent="0.2">
      <c r="B42" s="48" t="s">
        <v>16</v>
      </c>
    </row>
    <row r="44" spans="2:2" x14ac:dyDescent="0.2">
      <c r="B44" s="48" t="s">
        <v>17</v>
      </c>
    </row>
    <row r="46" spans="2:2" ht="28.5" x14ac:dyDescent="0.2">
      <c r="B46" s="48" t="s">
        <v>18</v>
      </c>
    </row>
    <row r="48" spans="2:2" x14ac:dyDescent="0.2">
      <c r="B48" s="48" t="s">
        <v>19</v>
      </c>
    </row>
    <row r="50" spans="2:2" ht="57" x14ac:dyDescent="0.2">
      <c r="B50" s="48" t="s">
        <v>20</v>
      </c>
    </row>
    <row r="52" spans="2:2" x14ac:dyDescent="0.2">
      <c r="B52" s="48" t="s">
        <v>21</v>
      </c>
    </row>
    <row r="54" spans="2:2" ht="85.5" x14ac:dyDescent="0.2">
      <c r="B54" s="48" t="s">
        <v>22</v>
      </c>
    </row>
    <row r="56" spans="2:2" x14ac:dyDescent="0.2">
      <c r="B56" s="48" t="s">
        <v>23</v>
      </c>
    </row>
    <row r="58" spans="2:2" ht="57" x14ac:dyDescent="0.2">
      <c r="B58" s="48" t="s">
        <v>24</v>
      </c>
    </row>
    <row r="60" spans="2:2" x14ac:dyDescent="0.2">
      <c r="B60" s="48" t="s">
        <v>25</v>
      </c>
    </row>
    <row r="62" spans="2:2" ht="99.75" x14ac:dyDescent="0.2">
      <c r="B62" s="48" t="s">
        <v>491</v>
      </c>
    </row>
    <row r="64" spans="2:2" ht="71.25" x14ac:dyDescent="0.2">
      <c r="B64" s="48" t="s">
        <v>26</v>
      </c>
    </row>
    <row r="66" spans="2:4" ht="128.25" x14ac:dyDescent="0.2">
      <c r="B66" s="48" t="s">
        <v>27</v>
      </c>
    </row>
    <row r="68" spans="2:4" ht="28.5" x14ac:dyDescent="0.2">
      <c r="B68" s="48" t="s">
        <v>28</v>
      </c>
    </row>
    <row r="70" spans="2:4" ht="42.75" x14ac:dyDescent="0.2">
      <c r="B70" s="48" t="s">
        <v>29</v>
      </c>
    </row>
    <row r="72" spans="2:4" ht="42.75" x14ac:dyDescent="0.2">
      <c r="B72" s="48" t="s">
        <v>30</v>
      </c>
    </row>
    <row r="74" spans="2:4" ht="42.75" x14ac:dyDescent="0.2">
      <c r="B74" s="48" t="s">
        <v>31</v>
      </c>
    </row>
    <row r="76" spans="2:4" ht="75" customHeight="1" x14ac:dyDescent="0.2">
      <c r="B76" s="48" t="s">
        <v>32</v>
      </c>
      <c r="D76" s="49"/>
    </row>
    <row r="77" spans="2:4" x14ac:dyDescent="0.2">
      <c r="D77" s="49"/>
    </row>
    <row r="78" spans="2:4" ht="71.25" x14ac:dyDescent="0.2">
      <c r="B78" s="48" t="s">
        <v>33</v>
      </c>
      <c r="D78" s="49"/>
    </row>
    <row r="79" spans="2:4" x14ac:dyDescent="0.2">
      <c r="D79" s="49"/>
    </row>
    <row r="80" spans="2:4" ht="28.5" x14ac:dyDescent="0.2">
      <c r="B80" s="48" t="s">
        <v>34</v>
      </c>
      <c r="D80" s="49"/>
    </row>
    <row r="81" spans="1:6" x14ac:dyDescent="0.2">
      <c r="D81" s="49"/>
    </row>
    <row r="82" spans="1:6" x14ac:dyDescent="0.2">
      <c r="B82" s="48" t="s">
        <v>35</v>
      </c>
      <c r="D82" s="49"/>
    </row>
    <row r="83" spans="1:6" x14ac:dyDescent="0.2">
      <c r="D83" s="49"/>
    </row>
    <row r="84" spans="1:6" x14ac:dyDescent="0.2">
      <c r="B84" s="48" t="s">
        <v>36</v>
      </c>
      <c r="D84" s="49"/>
    </row>
    <row r="85" spans="1:6" x14ac:dyDescent="0.2">
      <c r="D85" s="49"/>
    </row>
    <row r="86" spans="1:6" ht="57" x14ac:dyDescent="0.2">
      <c r="A86" s="47">
        <v>1</v>
      </c>
      <c r="B86" s="48" t="s">
        <v>484</v>
      </c>
      <c r="C86" s="49" t="s">
        <v>37</v>
      </c>
      <c r="D86" s="49">
        <v>68</v>
      </c>
      <c r="E86" s="54"/>
      <c r="F86" s="52">
        <f>D86*E86</f>
        <v>0</v>
      </c>
    </row>
    <row r="87" spans="1:6" x14ac:dyDescent="0.2">
      <c r="D87" s="49"/>
    </row>
    <row r="88" spans="1:6" x14ac:dyDescent="0.2">
      <c r="B88" s="48" t="s">
        <v>39</v>
      </c>
      <c r="D88" s="49"/>
    </row>
    <row r="89" spans="1:6" x14ac:dyDescent="0.2">
      <c r="D89" s="49"/>
    </row>
    <row r="90" spans="1:6" ht="28.5" x14ac:dyDescent="0.2">
      <c r="B90" s="48" t="s">
        <v>40</v>
      </c>
      <c r="D90" s="49"/>
    </row>
    <row r="91" spans="1:6" x14ac:dyDescent="0.2">
      <c r="D91" s="49"/>
    </row>
    <row r="92" spans="1:6" x14ac:dyDescent="0.2">
      <c r="A92" s="47">
        <v>2</v>
      </c>
      <c r="B92" s="48" t="s">
        <v>41</v>
      </c>
      <c r="C92" s="49" t="s">
        <v>42</v>
      </c>
      <c r="D92" s="49">
        <v>3</v>
      </c>
      <c r="E92" s="54"/>
      <c r="F92" s="52">
        <f>D92*E92</f>
        <v>0</v>
      </c>
    </row>
    <row r="93" spans="1:6" x14ac:dyDescent="0.2">
      <c r="D93" s="49"/>
    </row>
    <row r="94" spans="1:6" x14ac:dyDescent="0.2">
      <c r="B94" s="48" t="s">
        <v>43</v>
      </c>
      <c r="D94" s="49"/>
    </row>
    <row r="95" spans="1:6" x14ac:dyDescent="0.2">
      <c r="D95" s="49"/>
    </row>
    <row r="96" spans="1:6" x14ac:dyDescent="0.2">
      <c r="A96" s="47">
        <v>3</v>
      </c>
      <c r="B96" s="48" t="s">
        <v>44</v>
      </c>
      <c r="C96" s="49" t="s">
        <v>38</v>
      </c>
      <c r="D96" s="49">
        <v>3</v>
      </c>
      <c r="E96" s="54"/>
      <c r="F96" s="52">
        <f>D96*E96</f>
        <v>0</v>
      </c>
    </row>
    <row r="97" spans="1:6" x14ac:dyDescent="0.2">
      <c r="D97" s="49"/>
    </row>
    <row r="98" spans="1:6" x14ac:dyDescent="0.2">
      <c r="A98" s="47">
        <v>4</v>
      </c>
      <c r="B98" s="48" t="s">
        <v>497</v>
      </c>
      <c r="C98" s="49" t="s">
        <v>38</v>
      </c>
      <c r="D98" s="49">
        <v>147</v>
      </c>
      <c r="E98" s="54"/>
      <c r="F98" s="59">
        <f>D98*E98</f>
        <v>0</v>
      </c>
    </row>
    <row r="99" spans="1:6" x14ac:dyDescent="0.2">
      <c r="D99" s="49"/>
    </row>
    <row r="100" spans="1:6" ht="28.5" x14ac:dyDescent="0.2">
      <c r="B100" s="48" t="s">
        <v>45</v>
      </c>
      <c r="D100" s="49"/>
    </row>
    <row r="101" spans="1:6" x14ac:dyDescent="0.2">
      <c r="D101" s="49"/>
    </row>
    <row r="102" spans="1:6" x14ac:dyDescent="0.2">
      <c r="A102" s="47">
        <v>5</v>
      </c>
      <c r="B102" s="48" t="s">
        <v>496</v>
      </c>
      <c r="C102" s="49" t="s">
        <v>42</v>
      </c>
      <c r="D102" s="49">
        <v>23</v>
      </c>
      <c r="E102" s="54"/>
      <c r="F102" s="52">
        <f>D102*E102</f>
        <v>0</v>
      </c>
    </row>
    <row r="103" spans="1:6" x14ac:dyDescent="0.2">
      <c r="D103" s="49"/>
    </row>
    <row r="104" spans="1:6" x14ac:dyDescent="0.2">
      <c r="A104" s="47">
        <v>6</v>
      </c>
      <c r="B104" s="48" t="s">
        <v>46</v>
      </c>
      <c r="C104" s="49" t="s">
        <v>37</v>
      </c>
      <c r="D104" s="49">
        <v>82</v>
      </c>
      <c r="E104" s="54"/>
      <c r="F104" s="52">
        <f>D104*E104</f>
        <v>0</v>
      </c>
    </row>
    <row r="105" spans="1:6" x14ac:dyDescent="0.2">
      <c r="D105" s="49"/>
    </row>
    <row r="106" spans="1:6" ht="28.5" x14ac:dyDescent="0.2">
      <c r="A106" s="47">
        <v>7</v>
      </c>
      <c r="B106" s="48" t="s">
        <v>47</v>
      </c>
      <c r="C106" s="49" t="s">
        <v>38</v>
      </c>
      <c r="D106" s="49">
        <v>783</v>
      </c>
      <c r="E106" s="54"/>
      <c r="F106" s="52">
        <f>D106*E106</f>
        <v>0</v>
      </c>
    </row>
    <row r="107" spans="1:6" x14ac:dyDescent="0.2">
      <c r="D107" s="49"/>
    </row>
    <row r="108" spans="1:6" ht="28.5" x14ac:dyDescent="0.2">
      <c r="A108" s="47">
        <v>8</v>
      </c>
      <c r="B108" s="48" t="s">
        <v>48</v>
      </c>
      <c r="C108" s="49" t="s">
        <v>38</v>
      </c>
      <c r="D108" s="49">
        <v>210</v>
      </c>
      <c r="E108" s="54"/>
      <c r="F108" s="52">
        <f>D108*E108</f>
        <v>0</v>
      </c>
    </row>
    <row r="109" spans="1:6" x14ac:dyDescent="0.2">
      <c r="D109" s="49"/>
    </row>
    <row r="110" spans="1:6" x14ac:dyDescent="0.2">
      <c r="A110" s="47">
        <v>9</v>
      </c>
      <c r="B110" s="48" t="s">
        <v>498</v>
      </c>
      <c r="C110" s="49" t="s">
        <v>42</v>
      </c>
      <c r="D110" s="49">
        <v>6</v>
      </c>
      <c r="E110" s="54"/>
      <c r="F110" s="52">
        <f>D110*E110</f>
        <v>0</v>
      </c>
    </row>
    <row r="111" spans="1:6" x14ac:dyDescent="0.2">
      <c r="D111" s="49"/>
    </row>
    <row r="112" spans="1:6" x14ac:dyDescent="0.2">
      <c r="A112" s="47">
        <v>10</v>
      </c>
      <c r="B112" s="48" t="s">
        <v>49</v>
      </c>
      <c r="C112" s="49" t="s">
        <v>37</v>
      </c>
      <c r="D112" s="49">
        <v>176</v>
      </c>
      <c r="E112" s="54"/>
      <c r="F112" s="52">
        <f>D112*E112</f>
        <v>0</v>
      </c>
    </row>
    <row r="113" spans="1:6" x14ac:dyDescent="0.2">
      <c r="D113" s="49"/>
    </row>
    <row r="114" spans="1:6" x14ac:dyDescent="0.2">
      <c r="A114" s="47">
        <v>11</v>
      </c>
      <c r="B114" s="48" t="s">
        <v>50</v>
      </c>
      <c r="C114" s="49" t="s">
        <v>37</v>
      </c>
      <c r="D114" s="49">
        <v>64</v>
      </c>
      <c r="E114" s="54"/>
      <c r="F114" s="52">
        <f>D114*E114</f>
        <v>0</v>
      </c>
    </row>
    <row r="115" spans="1:6" x14ac:dyDescent="0.2">
      <c r="D115" s="49"/>
    </row>
    <row r="116" spans="1:6" x14ac:dyDescent="0.2">
      <c r="A116" s="47">
        <v>12</v>
      </c>
      <c r="B116" s="48" t="s">
        <v>51</v>
      </c>
      <c r="C116" s="49" t="s">
        <v>37</v>
      </c>
      <c r="D116" s="49">
        <v>175</v>
      </c>
      <c r="E116" s="54"/>
      <c r="F116" s="52">
        <f>D116*E116</f>
        <v>0</v>
      </c>
    </row>
    <row r="117" spans="1:6" x14ac:dyDescent="0.2">
      <c r="D117" s="49"/>
    </row>
    <row r="118" spans="1:6" x14ac:dyDescent="0.2">
      <c r="A118" s="47">
        <v>13</v>
      </c>
      <c r="B118" s="48" t="s">
        <v>52</v>
      </c>
      <c r="C118" s="49" t="s">
        <v>37</v>
      </c>
      <c r="D118" s="49">
        <v>50</v>
      </c>
      <c r="E118" s="54"/>
      <c r="F118" s="52">
        <f>D118*E118</f>
        <v>0</v>
      </c>
    </row>
    <row r="119" spans="1:6" x14ac:dyDescent="0.2">
      <c r="D119" s="49"/>
    </row>
    <row r="120" spans="1:6" x14ac:dyDescent="0.2">
      <c r="A120" s="47">
        <v>14</v>
      </c>
      <c r="B120" s="48" t="s">
        <v>53</v>
      </c>
      <c r="C120" s="49" t="s">
        <v>42</v>
      </c>
      <c r="D120" s="49">
        <v>3</v>
      </c>
      <c r="E120" s="54"/>
      <c r="F120" s="52">
        <f>D120*E120</f>
        <v>0</v>
      </c>
    </row>
    <row r="121" spans="1:6" x14ac:dyDescent="0.2">
      <c r="D121" s="49"/>
    </row>
    <row r="122" spans="1:6" x14ac:dyDescent="0.2">
      <c r="A122" s="47">
        <v>15</v>
      </c>
      <c r="B122" s="48" t="s">
        <v>499</v>
      </c>
      <c r="C122" s="49" t="s">
        <v>42</v>
      </c>
      <c r="D122" s="49">
        <v>1</v>
      </c>
      <c r="E122" s="54"/>
      <c r="F122" s="52">
        <f t="shared" ref="F122" si="0">D122*E122</f>
        <v>0</v>
      </c>
    </row>
    <row r="123" spans="1:6" x14ac:dyDescent="0.2">
      <c r="D123" s="49"/>
    </row>
    <row r="124" spans="1:6" x14ac:dyDescent="0.2">
      <c r="B124" s="48" t="s">
        <v>505</v>
      </c>
      <c r="D124" s="49"/>
    </row>
    <row r="125" spans="1:6" x14ac:dyDescent="0.2">
      <c r="D125" s="49"/>
    </row>
    <row r="126" spans="1:6" ht="28.5" x14ac:dyDescent="0.2">
      <c r="A126" s="47">
        <v>16</v>
      </c>
      <c r="B126" s="48" t="s">
        <v>54</v>
      </c>
      <c r="C126" s="49" t="s">
        <v>42</v>
      </c>
      <c r="D126" s="49">
        <v>8</v>
      </c>
      <c r="E126" s="54"/>
      <c r="F126" s="52">
        <f>D126*E126</f>
        <v>0</v>
      </c>
    </row>
    <row r="127" spans="1:6" x14ac:dyDescent="0.2">
      <c r="D127" s="49"/>
    </row>
    <row r="128" spans="1:6" x14ac:dyDescent="0.2">
      <c r="B128" s="48" t="s">
        <v>55</v>
      </c>
      <c r="D128" s="49"/>
    </row>
    <row r="129" spans="1:6" x14ac:dyDescent="0.2">
      <c r="D129" s="49"/>
    </row>
    <row r="130" spans="1:6" x14ac:dyDescent="0.2">
      <c r="A130" s="47">
        <v>17</v>
      </c>
      <c r="B130" s="48" t="s">
        <v>56</v>
      </c>
      <c r="C130" s="49" t="s">
        <v>42</v>
      </c>
      <c r="D130" s="49">
        <v>3</v>
      </c>
      <c r="E130" s="54"/>
      <c r="F130" s="52">
        <f>D130*E130</f>
        <v>0</v>
      </c>
    </row>
    <row r="131" spans="1:6" x14ac:dyDescent="0.2">
      <c r="D131" s="49"/>
    </row>
    <row r="132" spans="1:6" x14ac:dyDescent="0.2">
      <c r="A132" s="47">
        <v>18</v>
      </c>
      <c r="B132" s="48" t="s">
        <v>504</v>
      </c>
      <c r="C132" s="49" t="s">
        <v>418</v>
      </c>
      <c r="D132" s="49">
        <v>4</v>
      </c>
      <c r="E132" s="54"/>
      <c r="F132" s="59">
        <f>D132*E132</f>
        <v>0</v>
      </c>
    </row>
    <row r="133" spans="1:6" x14ac:dyDescent="0.2">
      <c r="D133" s="49"/>
    </row>
    <row r="134" spans="1:6" x14ac:dyDescent="0.2">
      <c r="B134" s="48" t="s">
        <v>57</v>
      </c>
      <c r="D134" s="49"/>
    </row>
    <row r="135" spans="1:6" x14ac:dyDescent="0.2">
      <c r="D135" s="49"/>
    </row>
    <row r="136" spans="1:6" ht="30.75" customHeight="1" x14ac:dyDescent="0.2">
      <c r="A136" s="47">
        <v>19</v>
      </c>
      <c r="B136" s="48" t="s">
        <v>58</v>
      </c>
      <c r="C136" s="49" t="s">
        <v>38</v>
      </c>
      <c r="D136" s="49">
        <v>5</v>
      </c>
      <c r="E136" s="54"/>
      <c r="F136" s="52">
        <f>D136*E136</f>
        <v>0</v>
      </c>
    </row>
    <row r="137" spans="1:6" x14ac:dyDescent="0.2">
      <c r="D137" s="49"/>
    </row>
    <row r="138" spans="1:6" s="126" customFormat="1" x14ac:dyDescent="0.2">
      <c r="A138" s="47"/>
      <c r="B138" s="74" t="s">
        <v>500</v>
      </c>
      <c r="C138" s="49"/>
      <c r="D138" s="49"/>
      <c r="E138" s="51"/>
      <c r="F138" s="52"/>
    </row>
    <row r="139" spans="1:6" x14ac:dyDescent="0.2">
      <c r="D139" s="49"/>
    </row>
    <row r="140" spans="1:6" ht="28.5" x14ac:dyDescent="0.2">
      <c r="A140" s="47">
        <v>20</v>
      </c>
      <c r="B140" s="48" t="s">
        <v>416</v>
      </c>
      <c r="C140" s="49" t="s">
        <v>42</v>
      </c>
      <c r="D140" s="49">
        <v>29</v>
      </c>
      <c r="E140" s="54"/>
      <c r="F140" s="52">
        <f>D140*E140</f>
        <v>0</v>
      </c>
    </row>
    <row r="141" spans="1:6" x14ac:dyDescent="0.2">
      <c r="D141" s="49"/>
    </row>
    <row r="142" spans="1:6" ht="28.5" x14ac:dyDescent="0.2">
      <c r="A142" s="47">
        <v>21</v>
      </c>
      <c r="B142" s="48" t="s">
        <v>417</v>
      </c>
      <c r="C142" s="49" t="s">
        <v>42</v>
      </c>
      <c r="D142" s="49">
        <v>16</v>
      </c>
      <c r="E142" s="54"/>
      <c r="F142" s="52">
        <f>D142*E142</f>
        <v>0</v>
      </c>
    </row>
    <row r="143" spans="1:6" x14ac:dyDescent="0.2">
      <c r="D143" s="49"/>
    </row>
    <row r="144" spans="1:6" x14ac:dyDescent="0.2">
      <c r="B144" s="48" t="s">
        <v>59</v>
      </c>
      <c r="D144" s="49"/>
    </row>
    <row r="145" spans="1:6" x14ac:dyDescent="0.2">
      <c r="D145" s="49"/>
    </row>
    <row r="146" spans="1:6" x14ac:dyDescent="0.2">
      <c r="A146" s="47">
        <v>22</v>
      </c>
      <c r="B146" s="48" t="s">
        <v>411</v>
      </c>
      <c r="C146" s="49" t="s">
        <v>38</v>
      </c>
      <c r="D146" s="49">
        <v>25</v>
      </c>
      <c r="E146" s="54"/>
      <c r="F146" s="52">
        <f>D146*E146</f>
        <v>0</v>
      </c>
    </row>
    <row r="147" spans="1:6" x14ac:dyDescent="0.2">
      <c r="D147" s="49"/>
    </row>
    <row r="148" spans="1:6" x14ac:dyDescent="0.2">
      <c r="B148" s="48" t="s">
        <v>60</v>
      </c>
      <c r="D148" s="49"/>
    </row>
    <row r="149" spans="1:6" x14ac:dyDescent="0.2">
      <c r="D149" s="49"/>
    </row>
    <row r="150" spans="1:6" x14ac:dyDescent="0.2">
      <c r="B150" s="48" t="s">
        <v>501</v>
      </c>
      <c r="D150" s="49"/>
    </row>
    <row r="151" spans="1:6" x14ac:dyDescent="0.2">
      <c r="D151" s="49"/>
    </row>
    <row r="152" spans="1:6" ht="85.5" x14ac:dyDescent="0.2">
      <c r="A152" s="47">
        <v>23</v>
      </c>
      <c r="B152" s="48" t="s">
        <v>61</v>
      </c>
      <c r="C152" s="49" t="s">
        <v>37</v>
      </c>
      <c r="D152" s="49">
        <v>24</v>
      </c>
      <c r="E152" s="54"/>
      <c r="F152" s="52">
        <f>D152*E152</f>
        <v>0</v>
      </c>
    </row>
    <row r="153" spans="1:6" x14ac:dyDescent="0.2">
      <c r="D153" s="49"/>
    </row>
    <row r="154" spans="1:6" ht="42.75" x14ac:dyDescent="0.2">
      <c r="B154" s="48" t="s">
        <v>62</v>
      </c>
      <c r="D154" s="49"/>
    </row>
    <row r="155" spans="1:6" x14ac:dyDescent="0.2">
      <c r="D155" s="49"/>
    </row>
    <row r="156" spans="1:6" x14ac:dyDescent="0.2">
      <c r="A156" s="47">
        <v>24</v>
      </c>
      <c r="B156" s="48" t="s">
        <v>63</v>
      </c>
      <c r="C156" s="49" t="s">
        <v>38</v>
      </c>
      <c r="D156" s="49">
        <v>283</v>
      </c>
      <c r="E156" s="54"/>
      <c r="F156" s="52">
        <f>D156*E156</f>
        <v>0</v>
      </c>
    </row>
    <row r="157" spans="1:6" x14ac:dyDescent="0.2">
      <c r="D157" s="49"/>
    </row>
    <row r="158" spans="1:6" x14ac:dyDescent="0.2">
      <c r="A158" s="47">
        <v>25</v>
      </c>
      <c r="B158" s="48" t="s">
        <v>502</v>
      </c>
      <c r="C158" s="49" t="s">
        <v>38</v>
      </c>
      <c r="D158" s="49">
        <v>101</v>
      </c>
      <c r="E158" s="54"/>
      <c r="F158" s="52">
        <f>D158*E158</f>
        <v>0</v>
      </c>
    </row>
    <row r="159" spans="1:6" x14ac:dyDescent="0.2">
      <c r="D159" s="49"/>
    </row>
    <row r="160" spans="1:6" x14ac:dyDescent="0.2">
      <c r="B160" s="60" t="s">
        <v>506</v>
      </c>
      <c r="C160" s="61"/>
      <c r="D160" s="49"/>
    </row>
    <row r="161" spans="1:6" x14ac:dyDescent="0.2">
      <c r="B161" s="60"/>
      <c r="C161" s="61"/>
      <c r="D161" s="49"/>
    </row>
    <row r="162" spans="1:6" ht="42.75" x14ac:dyDescent="0.2">
      <c r="B162" s="60" t="s">
        <v>507</v>
      </c>
      <c r="C162" s="61"/>
      <c r="D162" s="49"/>
    </row>
    <row r="163" spans="1:6" x14ac:dyDescent="0.2">
      <c r="B163" s="60"/>
      <c r="C163" s="61"/>
      <c r="D163" s="49"/>
    </row>
    <row r="164" spans="1:6" x14ac:dyDescent="0.2">
      <c r="B164" s="60" t="s">
        <v>485</v>
      </c>
      <c r="C164" s="61"/>
      <c r="D164" s="49"/>
    </row>
    <row r="165" spans="1:6" x14ac:dyDescent="0.2">
      <c r="B165" s="60"/>
      <c r="C165" s="61"/>
      <c r="D165" s="49"/>
    </row>
    <row r="166" spans="1:6" ht="102" customHeight="1" x14ac:dyDescent="0.2">
      <c r="B166" s="60" t="s">
        <v>579</v>
      </c>
      <c r="C166" s="61" t="s">
        <v>42</v>
      </c>
      <c r="D166" s="49">
        <v>7</v>
      </c>
      <c r="E166" s="54"/>
      <c r="F166" s="52">
        <f>D166*E166</f>
        <v>0</v>
      </c>
    </row>
    <row r="167" spans="1:6" x14ac:dyDescent="0.2">
      <c r="B167" s="60"/>
      <c r="C167" s="61"/>
      <c r="D167" s="49"/>
    </row>
    <row r="168" spans="1:6" s="126" customFormat="1" x14ac:dyDescent="0.2">
      <c r="A168" s="47">
        <v>26</v>
      </c>
      <c r="B168" s="91" t="s">
        <v>486</v>
      </c>
      <c r="C168" s="61" t="s">
        <v>42</v>
      </c>
      <c r="D168" s="49">
        <v>7</v>
      </c>
      <c r="E168" s="54"/>
      <c r="F168" s="52">
        <f>D168*E168</f>
        <v>0</v>
      </c>
    </row>
    <row r="169" spans="1:6" x14ac:dyDescent="0.2">
      <c r="B169" s="60"/>
      <c r="C169" s="61"/>
      <c r="D169" s="49"/>
    </row>
    <row r="170" spans="1:6" ht="28.5" x14ac:dyDescent="0.2">
      <c r="A170" s="47">
        <v>27</v>
      </c>
      <c r="B170" s="60" t="s">
        <v>487</v>
      </c>
      <c r="C170" s="61" t="s">
        <v>42</v>
      </c>
      <c r="D170" s="49">
        <v>7</v>
      </c>
      <c r="E170" s="54"/>
      <c r="F170" s="52">
        <f>D170*E170</f>
        <v>0</v>
      </c>
    </row>
    <row r="171" spans="1:6" x14ac:dyDescent="0.2">
      <c r="B171" s="60"/>
      <c r="C171" s="61"/>
      <c r="D171" s="49"/>
    </row>
    <row r="172" spans="1:6" x14ac:dyDescent="0.2">
      <c r="B172" s="60" t="s">
        <v>503</v>
      </c>
      <c r="C172" s="61"/>
      <c r="D172" s="49"/>
    </row>
    <row r="173" spans="1:6" x14ac:dyDescent="0.2">
      <c r="D173" s="49"/>
    </row>
    <row r="174" spans="1:6" x14ac:dyDescent="0.2">
      <c r="A174" s="47">
        <v>28</v>
      </c>
      <c r="B174" s="48" t="s">
        <v>64</v>
      </c>
      <c r="C174" s="49" t="s">
        <v>65</v>
      </c>
      <c r="D174" s="49">
        <v>20</v>
      </c>
      <c r="E174" s="54"/>
      <c r="F174" s="52">
        <f>D174*E174</f>
        <v>0</v>
      </c>
    </row>
    <row r="175" spans="1:6" x14ac:dyDescent="0.2">
      <c r="D175" s="49"/>
      <c r="F175" s="59"/>
    </row>
    <row r="176" spans="1:6" ht="15.75" thickBot="1" x14ac:dyDescent="0.25">
      <c r="B176" s="62" t="s">
        <v>378</v>
      </c>
      <c r="D176" s="49"/>
      <c r="F176" s="56">
        <f>SUM(F86:F174)</f>
        <v>0</v>
      </c>
    </row>
    <row r="177" spans="1:6" ht="15" x14ac:dyDescent="0.2">
      <c r="B177" s="62"/>
      <c r="D177" s="49"/>
    </row>
    <row r="178" spans="1:6" x14ac:dyDescent="0.2">
      <c r="D178" s="49"/>
    </row>
    <row r="179" spans="1:6" s="58" customFormat="1" ht="15" x14ac:dyDescent="0.2">
      <c r="A179" s="41"/>
      <c r="B179" s="57" t="s">
        <v>380</v>
      </c>
      <c r="C179" s="42"/>
      <c r="D179" s="42"/>
      <c r="E179" s="44"/>
      <c r="F179" s="45"/>
    </row>
    <row r="180" spans="1:6" x14ac:dyDescent="0.2">
      <c r="D180" s="49"/>
    </row>
    <row r="181" spans="1:6" ht="28.5" x14ac:dyDescent="0.2">
      <c r="B181" s="48" t="s">
        <v>381</v>
      </c>
      <c r="D181" s="49"/>
    </row>
    <row r="182" spans="1:6" x14ac:dyDescent="0.2">
      <c r="D182" s="49"/>
    </row>
    <row r="183" spans="1:6" ht="42.75" x14ac:dyDescent="0.2">
      <c r="B183" s="48" t="s">
        <v>173</v>
      </c>
      <c r="D183" s="49"/>
    </row>
    <row r="184" spans="1:6" x14ac:dyDescent="0.2">
      <c r="D184" s="49"/>
    </row>
    <row r="185" spans="1:6" ht="47.25" customHeight="1" x14ac:dyDescent="0.2">
      <c r="B185" s="48" t="s">
        <v>9</v>
      </c>
      <c r="D185" s="49"/>
    </row>
    <row r="186" spans="1:6" x14ac:dyDescent="0.2">
      <c r="D186" s="49"/>
    </row>
    <row r="187" spans="1:6" x14ac:dyDescent="0.2">
      <c r="B187" s="48" t="s">
        <v>8</v>
      </c>
      <c r="D187" s="49"/>
    </row>
    <row r="188" spans="1:6" x14ac:dyDescent="0.2">
      <c r="D188" s="49"/>
    </row>
    <row r="189" spans="1:6" x14ac:dyDescent="0.2">
      <c r="B189" s="48" t="s">
        <v>66</v>
      </c>
      <c r="D189" s="49"/>
    </row>
    <row r="190" spans="1:6" x14ac:dyDescent="0.2">
      <c r="D190" s="49"/>
    </row>
    <row r="191" spans="1:6" ht="42.75" x14ac:dyDescent="0.2">
      <c r="B191" s="48" t="s">
        <v>67</v>
      </c>
      <c r="D191" s="49"/>
    </row>
    <row r="192" spans="1:6" x14ac:dyDescent="0.2">
      <c r="D192" s="49"/>
    </row>
    <row r="193" spans="1:6" x14ac:dyDescent="0.2">
      <c r="B193" s="48" t="s">
        <v>68</v>
      </c>
      <c r="D193" s="49"/>
    </row>
    <row r="194" spans="1:6" x14ac:dyDescent="0.2">
      <c r="D194" s="49"/>
    </row>
    <row r="195" spans="1:6" ht="57" x14ac:dyDescent="0.2">
      <c r="B195" s="48" t="s">
        <v>69</v>
      </c>
      <c r="D195" s="49"/>
    </row>
    <row r="196" spans="1:6" x14ac:dyDescent="0.2">
      <c r="D196" s="49"/>
    </row>
    <row r="197" spans="1:6" x14ac:dyDescent="0.2">
      <c r="B197" s="48" t="s">
        <v>12</v>
      </c>
      <c r="D197" s="49"/>
    </row>
    <row r="198" spans="1:6" x14ac:dyDescent="0.2">
      <c r="D198" s="49"/>
    </row>
    <row r="199" spans="1:6" ht="114" x14ac:dyDescent="0.2">
      <c r="B199" s="48" t="s">
        <v>575</v>
      </c>
      <c r="D199" s="49"/>
    </row>
    <row r="200" spans="1:6" x14ac:dyDescent="0.2">
      <c r="D200" s="49"/>
    </row>
    <row r="201" spans="1:6" x14ac:dyDescent="0.2">
      <c r="B201" s="48" t="s">
        <v>70</v>
      </c>
      <c r="D201" s="49"/>
    </row>
    <row r="202" spans="1:6" x14ac:dyDescent="0.2">
      <c r="D202" s="49"/>
    </row>
    <row r="203" spans="1:6" x14ac:dyDescent="0.2">
      <c r="B203" s="48" t="s">
        <v>71</v>
      </c>
      <c r="D203" s="49"/>
    </row>
    <row r="204" spans="1:6" x14ac:dyDescent="0.2">
      <c r="D204" s="49"/>
    </row>
    <row r="205" spans="1:6" x14ac:dyDescent="0.2">
      <c r="A205" s="47">
        <v>1</v>
      </c>
      <c r="B205" s="48" t="s">
        <v>508</v>
      </c>
      <c r="C205" s="49" t="s">
        <v>65</v>
      </c>
      <c r="D205" s="49">
        <v>3</v>
      </c>
      <c r="E205" s="54"/>
      <c r="F205" s="52">
        <f>D205*E205</f>
        <v>0</v>
      </c>
    </row>
    <row r="206" spans="1:6" x14ac:dyDescent="0.2">
      <c r="D206" s="49"/>
    </row>
    <row r="207" spans="1:6" x14ac:dyDescent="0.2">
      <c r="A207" s="47">
        <v>2</v>
      </c>
      <c r="B207" s="48" t="s">
        <v>509</v>
      </c>
      <c r="C207" s="49" t="s">
        <v>65</v>
      </c>
      <c r="D207" s="49">
        <v>3</v>
      </c>
      <c r="E207" s="54"/>
      <c r="F207" s="52">
        <f>D207*E207</f>
        <v>0</v>
      </c>
    </row>
    <row r="208" spans="1:6" x14ac:dyDescent="0.2">
      <c r="D208" s="49"/>
    </row>
    <row r="209" spans="1:6" ht="42.75" x14ac:dyDescent="0.2">
      <c r="B209" s="48" t="s">
        <v>72</v>
      </c>
      <c r="D209" s="49"/>
    </row>
    <row r="210" spans="1:6" x14ac:dyDescent="0.2">
      <c r="D210" s="49"/>
    </row>
    <row r="211" spans="1:6" x14ac:dyDescent="0.2">
      <c r="A211" s="47">
        <v>3</v>
      </c>
      <c r="B211" s="48" t="s">
        <v>73</v>
      </c>
      <c r="C211" s="49" t="s">
        <v>38</v>
      </c>
      <c r="D211" s="49">
        <v>6</v>
      </c>
      <c r="E211" s="54"/>
      <c r="F211" s="52">
        <f>D211*E211</f>
        <v>0</v>
      </c>
    </row>
    <row r="212" spans="1:6" x14ac:dyDescent="0.2">
      <c r="D212" s="49"/>
    </row>
    <row r="213" spans="1:6" ht="28.5" x14ac:dyDescent="0.2">
      <c r="B213" s="48" t="s">
        <v>74</v>
      </c>
      <c r="D213" s="49"/>
    </row>
    <row r="214" spans="1:6" x14ac:dyDescent="0.2">
      <c r="D214" s="49"/>
    </row>
    <row r="215" spans="1:6" x14ac:dyDescent="0.2">
      <c r="A215" s="47">
        <v>4</v>
      </c>
      <c r="B215" s="48" t="s">
        <v>75</v>
      </c>
      <c r="C215" s="49" t="s">
        <v>65</v>
      </c>
      <c r="D215" s="49">
        <v>1</v>
      </c>
      <c r="E215" s="54"/>
      <c r="F215" s="52">
        <f>D215*E215</f>
        <v>0</v>
      </c>
    </row>
    <row r="216" spans="1:6" x14ac:dyDescent="0.2">
      <c r="D216" s="49"/>
    </row>
    <row r="217" spans="1:6" x14ac:dyDescent="0.2">
      <c r="A217" s="47">
        <v>5</v>
      </c>
      <c r="B217" s="48" t="s">
        <v>76</v>
      </c>
      <c r="C217" s="49" t="s">
        <v>65</v>
      </c>
      <c r="D217" s="49">
        <v>1</v>
      </c>
      <c r="E217" s="54"/>
      <c r="F217" s="52">
        <f>D217*E217</f>
        <v>0</v>
      </c>
    </row>
    <row r="218" spans="1:6" x14ac:dyDescent="0.2">
      <c r="D218" s="49"/>
    </row>
    <row r="219" spans="1:6" x14ac:dyDescent="0.2">
      <c r="B219" s="48" t="s">
        <v>77</v>
      </c>
      <c r="D219" s="49"/>
    </row>
    <row r="220" spans="1:6" x14ac:dyDescent="0.2">
      <c r="D220" s="49"/>
    </row>
    <row r="221" spans="1:6" ht="28.5" x14ac:dyDescent="0.2">
      <c r="A221" s="47">
        <v>6</v>
      </c>
      <c r="B221" s="48" t="s">
        <v>78</v>
      </c>
      <c r="C221" s="49" t="s">
        <v>38</v>
      </c>
      <c r="D221" s="49">
        <v>4</v>
      </c>
      <c r="E221" s="54"/>
      <c r="F221" s="52">
        <f>D221*E221</f>
        <v>0</v>
      </c>
    </row>
    <row r="222" spans="1:6" x14ac:dyDescent="0.2">
      <c r="D222" s="49"/>
    </row>
    <row r="223" spans="1:6" x14ac:dyDescent="0.2">
      <c r="B223" s="48" t="s">
        <v>79</v>
      </c>
      <c r="D223" s="49"/>
    </row>
    <row r="224" spans="1:6" x14ac:dyDescent="0.2">
      <c r="D224" s="49"/>
    </row>
    <row r="225" spans="1:6" x14ac:dyDescent="0.2">
      <c r="B225" s="48" t="s">
        <v>80</v>
      </c>
      <c r="D225" s="49"/>
    </row>
    <row r="226" spans="1:6" x14ac:dyDescent="0.2">
      <c r="D226" s="49"/>
    </row>
    <row r="227" spans="1:6" ht="28.5" x14ac:dyDescent="0.2">
      <c r="A227" s="47">
        <v>7</v>
      </c>
      <c r="B227" s="48" t="s">
        <v>81</v>
      </c>
      <c r="C227" s="49" t="s">
        <v>82</v>
      </c>
      <c r="D227" s="49">
        <v>1</v>
      </c>
      <c r="E227" s="54"/>
      <c r="F227" s="52">
        <f>D227*E227</f>
        <v>0</v>
      </c>
    </row>
    <row r="228" spans="1:6" x14ac:dyDescent="0.2">
      <c r="D228" s="49"/>
    </row>
    <row r="229" spans="1:6" x14ac:dyDescent="0.2">
      <c r="B229" s="48" t="s">
        <v>83</v>
      </c>
      <c r="D229" s="49"/>
    </row>
    <row r="230" spans="1:6" x14ac:dyDescent="0.2">
      <c r="D230" s="49"/>
    </row>
    <row r="231" spans="1:6" ht="42.75" x14ac:dyDescent="0.2">
      <c r="B231" s="48" t="s">
        <v>84</v>
      </c>
      <c r="D231" s="49"/>
    </row>
    <row r="232" spans="1:6" x14ac:dyDescent="0.2">
      <c r="D232" s="49"/>
    </row>
    <row r="233" spans="1:6" ht="42.75" x14ac:dyDescent="0.2">
      <c r="A233" s="47">
        <v>8</v>
      </c>
      <c r="B233" s="48" t="s">
        <v>85</v>
      </c>
      <c r="C233" s="49" t="s">
        <v>65</v>
      </c>
      <c r="D233" s="49">
        <v>2.5</v>
      </c>
      <c r="E233" s="54"/>
      <c r="F233" s="52">
        <f>D233*E233</f>
        <v>0</v>
      </c>
    </row>
    <row r="234" spans="1:6" x14ac:dyDescent="0.2">
      <c r="D234" s="49"/>
    </row>
    <row r="235" spans="1:6" x14ac:dyDescent="0.2">
      <c r="B235" s="48" t="s">
        <v>86</v>
      </c>
      <c r="D235" s="49"/>
    </row>
    <row r="236" spans="1:6" x14ac:dyDescent="0.2">
      <c r="D236" s="49"/>
    </row>
    <row r="237" spans="1:6" ht="28.5" x14ac:dyDescent="0.2">
      <c r="B237" s="48" t="s">
        <v>87</v>
      </c>
      <c r="D237" s="49"/>
    </row>
    <row r="238" spans="1:6" x14ac:dyDescent="0.2">
      <c r="D238" s="49"/>
    </row>
    <row r="239" spans="1:6" x14ac:dyDescent="0.2">
      <c r="A239" s="47">
        <v>9</v>
      </c>
      <c r="B239" s="48" t="s">
        <v>88</v>
      </c>
      <c r="C239" s="49" t="s">
        <v>65</v>
      </c>
      <c r="D239" s="49">
        <v>2</v>
      </c>
      <c r="E239" s="54"/>
      <c r="F239" s="52">
        <f>D239*E239</f>
        <v>0</v>
      </c>
    </row>
    <row r="240" spans="1:6" x14ac:dyDescent="0.2">
      <c r="D240" s="49"/>
    </row>
    <row r="241" spans="1:6" x14ac:dyDescent="0.2">
      <c r="B241" s="48" t="s">
        <v>89</v>
      </c>
      <c r="D241" s="49"/>
    </row>
    <row r="242" spans="1:6" x14ac:dyDescent="0.2">
      <c r="D242" s="49"/>
    </row>
    <row r="243" spans="1:6" ht="57" x14ac:dyDescent="0.2">
      <c r="A243" s="47">
        <v>10</v>
      </c>
      <c r="B243" s="48" t="s">
        <v>90</v>
      </c>
      <c r="C243" s="49" t="s">
        <v>38</v>
      </c>
      <c r="D243" s="49">
        <v>12</v>
      </c>
      <c r="E243" s="54"/>
      <c r="F243" s="52">
        <f>D243*E243</f>
        <v>0</v>
      </c>
    </row>
    <row r="244" spans="1:6" x14ac:dyDescent="0.2">
      <c r="D244" s="49"/>
    </row>
    <row r="245" spans="1:6" x14ac:dyDescent="0.2">
      <c r="B245" s="48" t="s">
        <v>91</v>
      </c>
      <c r="D245" s="49"/>
    </row>
    <row r="246" spans="1:6" x14ac:dyDescent="0.2">
      <c r="D246" s="49"/>
    </row>
    <row r="247" spans="1:6" x14ac:dyDescent="0.2">
      <c r="B247" s="48" t="s">
        <v>92</v>
      </c>
      <c r="D247" s="49"/>
    </row>
    <row r="248" spans="1:6" x14ac:dyDescent="0.2">
      <c r="D248" s="49"/>
    </row>
    <row r="249" spans="1:6" x14ac:dyDescent="0.2">
      <c r="A249" s="47">
        <v>11</v>
      </c>
      <c r="B249" s="48" t="s">
        <v>93</v>
      </c>
      <c r="C249" s="49" t="s">
        <v>42</v>
      </c>
      <c r="D249" s="49">
        <v>1</v>
      </c>
      <c r="E249" s="54"/>
      <c r="F249" s="52">
        <f>D249*E249</f>
        <v>0</v>
      </c>
    </row>
    <row r="250" spans="1:6" x14ac:dyDescent="0.2">
      <c r="D250" s="49"/>
    </row>
    <row r="251" spans="1:6" x14ac:dyDescent="0.2">
      <c r="B251" s="48" t="s">
        <v>94</v>
      </c>
      <c r="D251" s="49"/>
    </row>
    <row r="252" spans="1:6" x14ac:dyDescent="0.2">
      <c r="D252" s="49"/>
    </row>
    <row r="253" spans="1:6" ht="42.75" x14ac:dyDescent="0.2">
      <c r="B253" s="48" t="s">
        <v>95</v>
      </c>
      <c r="D253" s="49"/>
    </row>
    <row r="254" spans="1:6" x14ac:dyDescent="0.2">
      <c r="D254" s="49"/>
    </row>
    <row r="255" spans="1:6" ht="42.75" x14ac:dyDescent="0.2">
      <c r="A255" s="47">
        <v>12</v>
      </c>
      <c r="B255" s="48" t="s">
        <v>96</v>
      </c>
      <c r="C255" s="49" t="s">
        <v>38</v>
      </c>
      <c r="D255" s="49">
        <v>12</v>
      </c>
      <c r="E255" s="54"/>
      <c r="F255" s="52">
        <f>D255*E255</f>
        <v>0</v>
      </c>
    </row>
    <row r="256" spans="1:6" x14ac:dyDescent="0.2">
      <c r="D256" s="49"/>
    </row>
    <row r="257" spans="1:6" x14ac:dyDescent="0.2">
      <c r="A257" s="47">
        <v>13</v>
      </c>
      <c r="B257" s="48" t="s">
        <v>97</v>
      </c>
      <c r="C257" s="49" t="s">
        <v>38</v>
      </c>
      <c r="D257" s="49">
        <v>4</v>
      </c>
      <c r="E257" s="54"/>
      <c r="F257" s="52">
        <f>D257*E257</f>
        <v>0</v>
      </c>
    </row>
    <row r="258" spans="1:6" x14ac:dyDescent="0.2">
      <c r="D258" s="49"/>
    </row>
    <row r="259" spans="1:6" ht="15.75" thickBot="1" x14ac:dyDescent="0.25">
      <c r="B259" s="62" t="s">
        <v>379</v>
      </c>
      <c r="D259" s="49"/>
      <c r="F259" s="56">
        <f>SUM(F205:F257)</f>
        <v>0</v>
      </c>
    </row>
    <row r="260" spans="1:6" x14ac:dyDescent="0.2">
      <c r="D260" s="49"/>
    </row>
    <row r="261" spans="1:6" s="67" customFormat="1" ht="15" x14ac:dyDescent="0.25">
      <c r="A261" s="63"/>
      <c r="B261" s="57" t="s">
        <v>98</v>
      </c>
      <c r="C261" s="64"/>
      <c r="D261" s="64"/>
      <c r="E261" s="65"/>
      <c r="F261" s="66"/>
    </row>
    <row r="262" spans="1:6" x14ac:dyDescent="0.2">
      <c r="D262" s="49"/>
    </row>
    <row r="263" spans="1:6" s="126" customFormat="1" x14ac:dyDescent="0.2">
      <c r="A263" s="47"/>
      <c r="B263" s="74" t="s">
        <v>382</v>
      </c>
      <c r="C263" s="49"/>
      <c r="D263" s="49"/>
      <c r="E263" s="51"/>
      <c r="F263" s="52"/>
    </row>
    <row r="264" spans="1:6" x14ac:dyDescent="0.2">
      <c r="D264" s="49"/>
    </row>
    <row r="265" spans="1:6" x14ac:dyDescent="0.2">
      <c r="B265" s="48" t="s">
        <v>8</v>
      </c>
      <c r="D265" s="49"/>
    </row>
    <row r="266" spans="1:6" x14ac:dyDescent="0.2">
      <c r="D266" s="49"/>
    </row>
    <row r="267" spans="1:6" ht="44.25" customHeight="1" x14ac:dyDescent="0.2">
      <c r="B267" s="48" t="s">
        <v>9</v>
      </c>
      <c r="D267" s="49"/>
    </row>
    <row r="268" spans="1:6" x14ac:dyDescent="0.2">
      <c r="D268" s="49"/>
    </row>
    <row r="269" spans="1:6" ht="42.75" x14ac:dyDescent="0.2">
      <c r="B269" s="48" t="s">
        <v>173</v>
      </c>
      <c r="D269" s="49"/>
    </row>
    <row r="270" spans="1:6" x14ac:dyDescent="0.2">
      <c r="D270" s="49"/>
    </row>
    <row r="271" spans="1:6" x14ac:dyDescent="0.2">
      <c r="B271" s="48" t="s">
        <v>12</v>
      </c>
      <c r="D271" s="49"/>
    </row>
    <row r="272" spans="1:6" x14ac:dyDescent="0.2">
      <c r="D272" s="49"/>
    </row>
    <row r="273" spans="2:4" ht="114" x14ac:dyDescent="0.2">
      <c r="B273" s="48" t="s">
        <v>575</v>
      </c>
      <c r="D273" s="49"/>
    </row>
    <row r="274" spans="2:4" x14ac:dyDescent="0.2">
      <c r="D274" s="49"/>
    </row>
    <row r="275" spans="2:4" x14ac:dyDescent="0.2">
      <c r="B275" s="48" t="s">
        <v>99</v>
      </c>
      <c r="D275" s="49"/>
    </row>
    <row r="276" spans="2:4" x14ac:dyDescent="0.2">
      <c r="D276" s="49"/>
    </row>
    <row r="277" spans="2:4" x14ac:dyDescent="0.2">
      <c r="B277" s="48" t="s">
        <v>100</v>
      </c>
      <c r="D277" s="49"/>
    </row>
    <row r="278" spans="2:4" x14ac:dyDescent="0.2">
      <c r="D278" s="49"/>
    </row>
    <row r="279" spans="2:4" ht="30.75" customHeight="1" x14ac:dyDescent="0.2">
      <c r="B279" s="48" t="s">
        <v>101</v>
      </c>
      <c r="D279" s="49"/>
    </row>
    <row r="280" spans="2:4" x14ac:dyDescent="0.2">
      <c r="D280" s="49"/>
    </row>
    <row r="281" spans="2:4" x14ac:dyDescent="0.2">
      <c r="B281" s="48" t="s">
        <v>102</v>
      </c>
      <c r="D281" s="49"/>
    </row>
    <row r="282" spans="2:4" x14ac:dyDescent="0.2">
      <c r="D282" s="49"/>
    </row>
    <row r="283" spans="2:4" ht="57" x14ac:dyDescent="0.2">
      <c r="B283" s="48" t="s">
        <v>103</v>
      </c>
      <c r="D283" s="49"/>
    </row>
    <row r="284" spans="2:4" x14ac:dyDescent="0.2">
      <c r="D284" s="49"/>
    </row>
    <row r="285" spans="2:4" x14ac:dyDescent="0.2">
      <c r="B285" s="48" t="s">
        <v>104</v>
      </c>
      <c r="D285" s="49"/>
    </row>
    <row r="286" spans="2:4" x14ac:dyDescent="0.2">
      <c r="D286" s="49"/>
    </row>
    <row r="287" spans="2:4" ht="28.5" x14ac:dyDescent="0.2">
      <c r="B287" s="48" t="s">
        <v>105</v>
      </c>
      <c r="D287" s="49"/>
    </row>
    <row r="288" spans="2:4" x14ac:dyDescent="0.2">
      <c r="D288" s="49"/>
    </row>
    <row r="289" spans="1:6" x14ac:dyDescent="0.2">
      <c r="B289" s="48" t="s">
        <v>106</v>
      </c>
      <c r="D289" s="49"/>
    </row>
    <row r="290" spans="1:6" x14ac:dyDescent="0.2">
      <c r="D290" s="49"/>
    </row>
    <row r="291" spans="1:6" ht="42.75" x14ac:dyDescent="0.2">
      <c r="B291" s="48" t="s">
        <v>107</v>
      </c>
      <c r="D291" s="49"/>
    </row>
    <row r="292" spans="1:6" x14ac:dyDescent="0.2">
      <c r="D292" s="49"/>
    </row>
    <row r="293" spans="1:6" x14ac:dyDescent="0.2">
      <c r="B293" s="48" t="s">
        <v>108</v>
      </c>
      <c r="D293" s="49"/>
    </row>
    <row r="294" spans="1:6" x14ac:dyDescent="0.2">
      <c r="D294" s="49"/>
    </row>
    <row r="295" spans="1:6" ht="28.5" x14ac:dyDescent="0.2">
      <c r="B295" s="48" t="s">
        <v>109</v>
      </c>
      <c r="D295" s="49"/>
    </row>
    <row r="296" spans="1:6" x14ac:dyDescent="0.2">
      <c r="D296" s="49"/>
    </row>
    <row r="297" spans="1:6" x14ac:dyDescent="0.2">
      <c r="A297" s="47">
        <v>1</v>
      </c>
      <c r="B297" s="48" t="s">
        <v>110</v>
      </c>
      <c r="C297" s="49" t="s">
        <v>38</v>
      </c>
      <c r="D297" s="49">
        <v>14</v>
      </c>
      <c r="E297" s="54"/>
      <c r="F297" s="52">
        <f>D297*E297</f>
        <v>0</v>
      </c>
    </row>
    <row r="298" spans="1:6" x14ac:dyDescent="0.2">
      <c r="D298" s="49"/>
    </row>
    <row r="299" spans="1:6" x14ac:dyDescent="0.2">
      <c r="A299" s="47">
        <v>2</v>
      </c>
      <c r="B299" s="48" t="s">
        <v>111</v>
      </c>
      <c r="C299" s="49" t="s">
        <v>38</v>
      </c>
      <c r="D299" s="49">
        <v>17</v>
      </c>
      <c r="E299" s="54"/>
      <c r="F299" s="52">
        <f>D299*E299</f>
        <v>0</v>
      </c>
    </row>
    <row r="300" spans="1:6" x14ac:dyDescent="0.2">
      <c r="D300" s="49"/>
    </row>
    <row r="301" spans="1:6" x14ac:dyDescent="0.2">
      <c r="B301" s="48" t="s">
        <v>419</v>
      </c>
      <c r="D301" s="49"/>
    </row>
    <row r="302" spans="1:6" x14ac:dyDescent="0.2">
      <c r="D302" s="49"/>
    </row>
    <row r="303" spans="1:6" x14ac:dyDescent="0.2">
      <c r="A303" s="47">
        <v>3</v>
      </c>
      <c r="B303" s="48" t="s">
        <v>510</v>
      </c>
      <c r="C303" s="49" t="s">
        <v>38</v>
      </c>
      <c r="D303" s="49">
        <v>146</v>
      </c>
      <c r="E303" s="54"/>
      <c r="F303" s="59">
        <f>D303*E303</f>
        <v>0</v>
      </c>
    </row>
    <row r="304" spans="1:6" x14ac:dyDescent="0.2">
      <c r="D304" s="49"/>
    </row>
    <row r="305" spans="1:6" x14ac:dyDescent="0.2">
      <c r="B305" s="48" t="s">
        <v>112</v>
      </c>
      <c r="D305" s="49"/>
    </row>
    <row r="306" spans="1:6" x14ac:dyDescent="0.2">
      <c r="D306" s="49"/>
    </row>
    <row r="307" spans="1:6" x14ac:dyDescent="0.2">
      <c r="B307" s="48" t="s">
        <v>113</v>
      </c>
      <c r="D307" s="49"/>
    </row>
    <row r="308" spans="1:6" x14ac:dyDescent="0.2">
      <c r="D308" s="49"/>
    </row>
    <row r="309" spans="1:6" x14ac:dyDescent="0.2">
      <c r="A309" s="47">
        <v>4</v>
      </c>
      <c r="B309" s="48" t="s">
        <v>114</v>
      </c>
      <c r="C309" s="49" t="s">
        <v>37</v>
      </c>
      <c r="D309" s="49">
        <v>55</v>
      </c>
      <c r="E309" s="54"/>
      <c r="F309" s="52">
        <f>D309*E309</f>
        <v>0</v>
      </c>
    </row>
    <row r="310" spans="1:6" x14ac:dyDescent="0.2">
      <c r="D310" s="49"/>
    </row>
    <row r="311" spans="1:6" x14ac:dyDescent="0.2">
      <c r="A311" s="47">
        <v>5</v>
      </c>
      <c r="B311" s="48" t="s">
        <v>422</v>
      </c>
      <c r="C311" s="49" t="s">
        <v>37</v>
      </c>
      <c r="D311" s="49">
        <f>D303*4</f>
        <v>584</v>
      </c>
      <c r="E311" s="54"/>
      <c r="F311" s="59">
        <f t="shared" ref="F311" si="1">D311*E311</f>
        <v>0</v>
      </c>
    </row>
    <row r="312" spans="1:6" x14ac:dyDescent="0.2">
      <c r="D312" s="49"/>
    </row>
    <row r="313" spans="1:6" x14ac:dyDescent="0.2">
      <c r="B313" s="48" t="s">
        <v>115</v>
      </c>
      <c r="D313" s="49"/>
    </row>
    <row r="314" spans="1:6" x14ac:dyDescent="0.2">
      <c r="D314" s="49"/>
    </row>
    <row r="315" spans="1:6" ht="28.5" x14ac:dyDescent="0.2">
      <c r="A315" s="47">
        <v>6</v>
      </c>
      <c r="B315" s="48" t="s">
        <v>116</v>
      </c>
      <c r="C315" s="49" t="s">
        <v>42</v>
      </c>
      <c r="D315" s="49">
        <v>69</v>
      </c>
      <c r="E315" s="54"/>
      <c r="F315" s="52">
        <f>D315*E315</f>
        <v>0</v>
      </c>
    </row>
    <row r="316" spans="1:6" x14ac:dyDescent="0.2">
      <c r="D316" s="49"/>
    </row>
    <row r="317" spans="1:6" x14ac:dyDescent="0.2">
      <c r="B317" s="48" t="s">
        <v>117</v>
      </c>
      <c r="D317" s="49"/>
    </row>
    <row r="318" spans="1:6" x14ac:dyDescent="0.2">
      <c r="D318" s="49"/>
    </row>
    <row r="319" spans="1:6" x14ac:dyDescent="0.2">
      <c r="A319" s="47">
        <v>7</v>
      </c>
      <c r="B319" s="48" t="s">
        <v>118</v>
      </c>
      <c r="C319" s="49" t="s">
        <v>42</v>
      </c>
      <c r="D319" s="49">
        <v>2</v>
      </c>
      <c r="E319" s="54"/>
      <c r="F319" s="52">
        <f>D319*E319</f>
        <v>0</v>
      </c>
    </row>
    <row r="320" spans="1:6" x14ac:dyDescent="0.2">
      <c r="D320" s="49"/>
      <c r="F320" s="59"/>
    </row>
    <row r="321" spans="1:6" ht="28.5" x14ac:dyDescent="0.2">
      <c r="B321" s="48" t="s">
        <v>420</v>
      </c>
      <c r="D321" s="49"/>
    </row>
    <row r="322" spans="1:6" x14ac:dyDescent="0.2">
      <c r="D322" s="49"/>
    </row>
    <row r="323" spans="1:6" x14ac:dyDescent="0.2">
      <c r="A323" s="47">
        <v>8</v>
      </c>
      <c r="B323" s="74" t="s">
        <v>511</v>
      </c>
      <c r="C323" s="49" t="s">
        <v>37</v>
      </c>
      <c r="D323" s="49">
        <f>54</f>
        <v>54</v>
      </c>
      <c r="E323" s="54"/>
      <c r="F323" s="59">
        <f>D323*E323</f>
        <v>0</v>
      </c>
    </row>
    <row r="324" spans="1:6" x14ac:dyDescent="0.2">
      <c r="D324" s="49"/>
    </row>
    <row r="325" spans="1:6" x14ac:dyDescent="0.2">
      <c r="B325" s="48" t="s">
        <v>421</v>
      </c>
      <c r="D325" s="49"/>
    </row>
    <row r="326" spans="1:6" x14ac:dyDescent="0.2">
      <c r="D326" s="49"/>
    </row>
    <row r="327" spans="1:6" x14ac:dyDescent="0.2">
      <c r="A327" s="47">
        <v>9</v>
      </c>
      <c r="B327" s="48" t="s">
        <v>512</v>
      </c>
      <c r="C327" s="49" t="s">
        <v>37</v>
      </c>
      <c r="D327" s="49">
        <v>54</v>
      </c>
      <c r="E327" s="54"/>
      <c r="F327" s="59">
        <f>D327*E327</f>
        <v>0</v>
      </c>
    </row>
    <row r="328" spans="1:6" x14ac:dyDescent="0.2">
      <c r="D328" s="49"/>
    </row>
    <row r="329" spans="1:6" x14ac:dyDescent="0.2">
      <c r="D329" s="49"/>
    </row>
    <row r="330" spans="1:6" ht="15.75" thickBot="1" x14ac:dyDescent="0.25">
      <c r="B330" s="62" t="s">
        <v>383</v>
      </c>
      <c r="D330" s="49"/>
      <c r="F330" s="56">
        <f>SUM(F297:F329)</f>
        <v>0</v>
      </c>
    </row>
    <row r="331" spans="1:6" x14ac:dyDescent="0.2">
      <c r="D331" s="49"/>
    </row>
    <row r="332" spans="1:6" s="67" customFormat="1" ht="30" x14ac:dyDescent="0.25">
      <c r="A332" s="63"/>
      <c r="B332" s="57" t="s">
        <v>384</v>
      </c>
      <c r="C332" s="64"/>
      <c r="D332" s="64"/>
      <c r="E332" s="65"/>
      <c r="F332" s="66"/>
    </row>
    <row r="333" spans="1:6" x14ac:dyDescent="0.2">
      <c r="D333" s="49"/>
    </row>
    <row r="334" spans="1:6" ht="28.5" x14ac:dyDescent="0.2">
      <c r="B334" s="48" t="s">
        <v>409</v>
      </c>
      <c r="D334" s="49"/>
    </row>
    <row r="335" spans="1:6" x14ac:dyDescent="0.2">
      <c r="D335" s="49"/>
    </row>
    <row r="336" spans="1:6" x14ac:dyDescent="0.2">
      <c r="B336" s="48" t="s">
        <v>8</v>
      </c>
      <c r="D336" s="49"/>
    </row>
    <row r="337" spans="2:4" x14ac:dyDescent="0.2">
      <c r="D337" s="49"/>
    </row>
    <row r="338" spans="2:4" ht="43.5" customHeight="1" x14ac:dyDescent="0.2">
      <c r="B338" s="48" t="s">
        <v>9</v>
      </c>
      <c r="D338" s="49"/>
    </row>
    <row r="339" spans="2:4" x14ac:dyDescent="0.2">
      <c r="D339" s="49"/>
    </row>
    <row r="340" spans="2:4" ht="42.75" x14ac:dyDescent="0.2">
      <c r="B340" s="48" t="s">
        <v>173</v>
      </c>
      <c r="D340" s="49"/>
    </row>
    <row r="341" spans="2:4" x14ac:dyDescent="0.2">
      <c r="D341" s="49"/>
    </row>
    <row r="342" spans="2:4" x14ac:dyDescent="0.2">
      <c r="B342" s="48" t="s">
        <v>120</v>
      </c>
      <c r="D342" s="49"/>
    </row>
    <row r="343" spans="2:4" x14ac:dyDescent="0.2">
      <c r="D343" s="49"/>
    </row>
    <row r="344" spans="2:4" ht="57" x14ac:dyDescent="0.2">
      <c r="B344" s="48" t="s">
        <v>513</v>
      </c>
      <c r="D344" s="49"/>
    </row>
    <row r="345" spans="2:4" x14ac:dyDescent="0.2">
      <c r="D345" s="49"/>
    </row>
    <row r="346" spans="2:4" x14ac:dyDescent="0.2">
      <c r="B346" s="48" t="s">
        <v>121</v>
      </c>
      <c r="D346" s="49"/>
    </row>
    <row r="347" spans="2:4" x14ac:dyDescent="0.2">
      <c r="D347" s="49"/>
    </row>
    <row r="348" spans="2:4" ht="71.25" x14ac:dyDescent="0.2">
      <c r="B348" s="48" t="s">
        <v>412</v>
      </c>
      <c r="D348" s="49"/>
    </row>
    <row r="349" spans="2:4" x14ac:dyDescent="0.2">
      <c r="D349" s="49"/>
    </row>
    <row r="350" spans="2:4" ht="57" x14ac:dyDescent="0.2">
      <c r="B350" s="48" t="s">
        <v>122</v>
      </c>
      <c r="D350" s="49"/>
    </row>
    <row r="351" spans="2:4" x14ac:dyDescent="0.2">
      <c r="D351" s="49"/>
    </row>
    <row r="352" spans="2:4" ht="42.75" x14ac:dyDescent="0.2">
      <c r="B352" s="48" t="s">
        <v>123</v>
      </c>
      <c r="D352" s="49"/>
    </row>
    <row r="353" spans="1:6" x14ac:dyDescent="0.2">
      <c r="D353" s="49"/>
    </row>
    <row r="354" spans="1:6" x14ac:dyDescent="0.2">
      <c r="B354" s="48" t="s">
        <v>12</v>
      </c>
      <c r="D354" s="49"/>
    </row>
    <row r="355" spans="1:6" x14ac:dyDescent="0.2">
      <c r="D355" s="49"/>
    </row>
    <row r="356" spans="1:6" ht="114" x14ac:dyDescent="0.2">
      <c r="B356" s="48" t="s">
        <v>575</v>
      </c>
      <c r="D356" s="49"/>
    </row>
    <row r="357" spans="1:6" x14ac:dyDescent="0.2">
      <c r="D357" s="49"/>
    </row>
    <row r="358" spans="1:6" x14ac:dyDescent="0.2">
      <c r="B358" s="48" t="s">
        <v>124</v>
      </c>
      <c r="D358" s="49"/>
    </row>
    <row r="359" spans="1:6" x14ac:dyDescent="0.2">
      <c r="D359" s="49"/>
    </row>
    <row r="360" spans="1:6" x14ac:dyDescent="0.2">
      <c r="B360" s="48" t="s">
        <v>514</v>
      </c>
      <c r="D360" s="49"/>
    </row>
    <row r="361" spans="1:6" x14ac:dyDescent="0.2">
      <c r="D361" s="49"/>
    </row>
    <row r="362" spans="1:6" x14ac:dyDescent="0.2">
      <c r="A362" s="47">
        <v>1</v>
      </c>
      <c r="B362" s="48" t="s">
        <v>125</v>
      </c>
      <c r="C362" s="49" t="s">
        <v>65</v>
      </c>
      <c r="D362" s="49">
        <v>1</v>
      </c>
      <c r="E362" s="54"/>
      <c r="F362" s="52">
        <f>D362*E362</f>
        <v>0</v>
      </c>
    </row>
    <row r="363" spans="1:6" x14ac:dyDescent="0.2">
      <c r="D363" s="49"/>
    </row>
    <row r="364" spans="1:6" x14ac:dyDescent="0.2">
      <c r="B364" s="48" t="s">
        <v>126</v>
      </c>
      <c r="D364" s="49"/>
    </row>
    <row r="365" spans="1:6" x14ac:dyDescent="0.2">
      <c r="D365" s="49"/>
    </row>
    <row r="366" spans="1:6" ht="28.5" x14ac:dyDescent="0.2">
      <c r="B366" s="48" t="s">
        <v>127</v>
      </c>
      <c r="D366" s="49"/>
    </row>
    <row r="367" spans="1:6" x14ac:dyDescent="0.2">
      <c r="D367" s="49"/>
    </row>
    <row r="368" spans="1:6" x14ac:dyDescent="0.2">
      <c r="A368" s="47">
        <v>2</v>
      </c>
      <c r="B368" s="48" t="s">
        <v>128</v>
      </c>
      <c r="C368" s="49" t="s">
        <v>65</v>
      </c>
      <c r="D368" s="49">
        <v>12</v>
      </c>
      <c r="E368" s="54"/>
      <c r="F368" s="52">
        <f>D368*E368</f>
        <v>0</v>
      </c>
    </row>
    <row r="369" spans="1:6" x14ac:dyDescent="0.2">
      <c r="D369" s="49"/>
    </row>
    <row r="370" spans="1:6" x14ac:dyDescent="0.2">
      <c r="A370" s="47">
        <v>3</v>
      </c>
      <c r="B370" s="48" t="s">
        <v>129</v>
      </c>
      <c r="C370" s="49" t="s">
        <v>65</v>
      </c>
      <c r="D370" s="49">
        <v>5</v>
      </c>
      <c r="E370" s="54"/>
      <c r="F370" s="52">
        <f>D370*E370</f>
        <v>0</v>
      </c>
    </row>
    <row r="371" spans="1:6" x14ac:dyDescent="0.2">
      <c r="D371" s="49"/>
    </row>
    <row r="372" spans="1:6" x14ac:dyDescent="0.2">
      <c r="A372" s="47">
        <v>4</v>
      </c>
      <c r="B372" s="48" t="s">
        <v>515</v>
      </c>
      <c r="C372" s="49" t="s">
        <v>65</v>
      </c>
      <c r="D372" s="49">
        <v>1</v>
      </c>
      <c r="E372" s="54"/>
      <c r="F372" s="52">
        <f t="shared" ref="F372" si="2">D372*E372</f>
        <v>0</v>
      </c>
    </row>
    <row r="373" spans="1:6" x14ac:dyDescent="0.2">
      <c r="D373" s="49"/>
    </row>
    <row r="374" spans="1:6" x14ac:dyDescent="0.2">
      <c r="B374" s="48" t="s">
        <v>130</v>
      </c>
      <c r="D374" s="49"/>
    </row>
    <row r="375" spans="1:6" x14ac:dyDescent="0.2">
      <c r="D375" s="49"/>
    </row>
    <row r="376" spans="1:6" ht="71.25" x14ac:dyDescent="0.2">
      <c r="A376" s="47">
        <v>5</v>
      </c>
      <c r="B376" s="48" t="s">
        <v>413</v>
      </c>
      <c r="C376" s="49" t="s">
        <v>131</v>
      </c>
      <c r="D376" s="49">
        <v>3</v>
      </c>
      <c r="E376" s="54"/>
      <c r="F376" s="52">
        <f>D376*E376</f>
        <v>0</v>
      </c>
    </row>
    <row r="377" spans="1:6" x14ac:dyDescent="0.2">
      <c r="D377" s="49"/>
    </row>
    <row r="378" spans="1:6" x14ac:dyDescent="0.2">
      <c r="B378" s="48" t="s">
        <v>132</v>
      </c>
      <c r="D378" s="49"/>
    </row>
    <row r="379" spans="1:6" x14ac:dyDescent="0.2">
      <c r="D379" s="49"/>
    </row>
    <row r="380" spans="1:6" ht="28.5" x14ac:dyDescent="0.2">
      <c r="B380" s="48" t="s">
        <v>133</v>
      </c>
      <c r="D380" s="49"/>
    </row>
    <row r="381" spans="1:6" x14ac:dyDescent="0.2">
      <c r="D381" s="49"/>
    </row>
    <row r="382" spans="1:6" x14ac:dyDescent="0.2">
      <c r="B382" s="48" t="s">
        <v>134</v>
      </c>
      <c r="D382" s="49"/>
    </row>
    <row r="383" spans="1:6" x14ac:dyDescent="0.2">
      <c r="D383" s="49"/>
    </row>
    <row r="384" spans="1:6" ht="28.5" x14ac:dyDescent="0.2">
      <c r="A384" s="47">
        <v>6</v>
      </c>
      <c r="B384" s="48" t="s">
        <v>135</v>
      </c>
      <c r="C384" s="49" t="s">
        <v>37</v>
      </c>
      <c r="D384" s="49">
        <v>16</v>
      </c>
      <c r="E384" s="54"/>
      <c r="F384" s="52">
        <f>D384*E384</f>
        <v>0</v>
      </c>
    </row>
    <row r="385" spans="1:6" x14ac:dyDescent="0.2">
      <c r="D385" s="49"/>
    </row>
    <row r="386" spans="1:6" x14ac:dyDescent="0.2">
      <c r="B386" s="48" t="s">
        <v>136</v>
      </c>
      <c r="D386" s="49"/>
    </row>
    <row r="387" spans="1:6" x14ac:dyDescent="0.2">
      <c r="D387" s="49"/>
    </row>
    <row r="388" spans="1:6" x14ac:dyDescent="0.2">
      <c r="B388" s="48" t="s">
        <v>137</v>
      </c>
      <c r="D388" s="49"/>
    </row>
    <row r="389" spans="1:6" x14ac:dyDescent="0.2">
      <c r="D389" s="49"/>
    </row>
    <row r="390" spans="1:6" x14ac:dyDescent="0.2">
      <c r="A390" s="47">
        <v>7</v>
      </c>
      <c r="B390" s="48" t="s">
        <v>516</v>
      </c>
      <c r="C390" s="49" t="s">
        <v>38</v>
      </c>
      <c r="D390" s="49">
        <v>14</v>
      </c>
      <c r="E390" s="54"/>
      <c r="F390" s="52">
        <f>D390*E390</f>
        <v>0</v>
      </c>
    </row>
    <row r="391" spans="1:6" x14ac:dyDescent="0.2">
      <c r="D391" s="49"/>
    </row>
    <row r="392" spans="1:6" x14ac:dyDescent="0.2">
      <c r="B392" s="48" t="s">
        <v>138</v>
      </c>
      <c r="D392" s="49"/>
    </row>
    <row r="393" spans="1:6" x14ac:dyDescent="0.2">
      <c r="D393" s="49"/>
    </row>
    <row r="394" spans="1:6" x14ac:dyDescent="0.2">
      <c r="B394" s="74" t="s">
        <v>517</v>
      </c>
      <c r="D394" s="49"/>
    </row>
    <row r="395" spans="1:6" x14ac:dyDescent="0.2">
      <c r="D395" s="49"/>
    </row>
    <row r="396" spans="1:6" x14ac:dyDescent="0.2">
      <c r="A396" s="47">
        <v>8</v>
      </c>
      <c r="B396" s="48" t="s">
        <v>139</v>
      </c>
      <c r="C396" s="49" t="s">
        <v>37</v>
      </c>
      <c r="D396" s="49">
        <v>16</v>
      </c>
      <c r="E396" s="54"/>
      <c r="F396" s="52">
        <f>D396*E396</f>
        <v>0</v>
      </c>
    </row>
    <row r="397" spans="1:6" x14ac:dyDescent="0.2">
      <c r="D397" s="49"/>
    </row>
    <row r="398" spans="1:6" x14ac:dyDescent="0.2">
      <c r="B398" s="48" t="s">
        <v>410</v>
      </c>
      <c r="D398" s="49"/>
    </row>
    <row r="399" spans="1:6" x14ac:dyDescent="0.2">
      <c r="D399" s="49"/>
    </row>
    <row r="400" spans="1:6" x14ac:dyDescent="0.2">
      <c r="B400" s="48" t="s">
        <v>140</v>
      </c>
      <c r="D400" s="49"/>
    </row>
    <row r="401" spans="1:6" x14ac:dyDescent="0.2">
      <c r="D401" s="49"/>
    </row>
    <row r="402" spans="1:6" ht="28.5" x14ac:dyDescent="0.2">
      <c r="A402" s="47">
        <v>9</v>
      </c>
      <c r="B402" s="48" t="s">
        <v>141</v>
      </c>
      <c r="C402" s="49" t="s">
        <v>38</v>
      </c>
      <c r="D402" s="49">
        <v>11</v>
      </c>
      <c r="E402" s="54"/>
      <c r="F402" s="52">
        <f>D402*E402</f>
        <v>0</v>
      </c>
    </row>
    <row r="403" spans="1:6" x14ac:dyDescent="0.2">
      <c r="D403" s="49"/>
    </row>
    <row r="404" spans="1:6" ht="15.75" thickBot="1" x14ac:dyDescent="0.25">
      <c r="B404" s="62" t="s">
        <v>385</v>
      </c>
      <c r="D404" s="49"/>
      <c r="F404" s="56">
        <f>SUM(F362:F403)</f>
        <v>0</v>
      </c>
    </row>
    <row r="405" spans="1:6" x14ac:dyDescent="0.2">
      <c r="D405" s="49"/>
    </row>
    <row r="406" spans="1:6" s="67" customFormat="1" ht="15" x14ac:dyDescent="0.25">
      <c r="A406" s="63"/>
      <c r="B406" s="57" t="s">
        <v>142</v>
      </c>
      <c r="C406" s="64"/>
      <c r="D406" s="64"/>
      <c r="E406" s="65"/>
      <c r="F406" s="66"/>
    </row>
    <row r="407" spans="1:6" x14ac:dyDescent="0.2">
      <c r="D407" s="49"/>
    </row>
    <row r="408" spans="1:6" ht="28.5" x14ac:dyDescent="0.2">
      <c r="B408" s="48" t="s">
        <v>386</v>
      </c>
      <c r="D408" s="49"/>
    </row>
    <row r="409" spans="1:6" x14ac:dyDescent="0.2">
      <c r="D409" s="49"/>
    </row>
    <row r="410" spans="1:6" x14ac:dyDescent="0.2">
      <c r="B410" s="48" t="s">
        <v>8</v>
      </c>
      <c r="D410" s="49"/>
    </row>
    <row r="411" spans="1:6" x14ac:dyDescent="0.2">
      <c r="D411" s="49"/>
    </row>
    <row r="412" spans="1:6" ht="45.75" customHeight="1" x14ac:dyDescent="0.2">
      <c r="B412" s="48" t="s">
        <v>9</v>
      </c>
      <c r="D412" s="49"/>
    </row>
    <row r="413" spans="1:6" x14ac:dyDescent="0.2">
      <c r="D413" s="49"/>
    </row>
    <row r="414" spans="1:6" ht="42.75" x14ac:dyDescent="0.2">
      <c r="B414" s="48" t="s">
        <v>173</v>
      </c>
      <c r="D414" s="49"/>
    </row>
    <row r="415" spans="1:6" x14ac:dyDescent="0.2">
      <c r="D415" s="49"/>
    </row>
    <row r="416" spans="1:6" x14ac:dyDescent="0.2">
      <c r="B416" s="48" t="s">
        <v>518</v>
      </c>
      <c r="D416" s="49"/>
    </row>
    <row r="417" spans="1:6" x14ac:dyDescent="0.2">
      <c r="D417" s="49"/>
    </row>
    <row r="418" spans="1:6" ht="114" x14ac:dyDescent="0.2">
      <c r="B418" s="48" t="s">
        <v>575</v>
      </c>
      <c r="D418" s="49"/>
    </row>
    <row r="419" spans="1:6" x14ac:dyDescent="0.2">
      <c r="D419" s="49"/>
    </row>
    <row r="420" spans="1:6" x14ac:dyDescent="0.2">
      <c r="B420" s="48" t="s">
        <v>143</v>
      </c>
      <c r="D420" s="49"/>
    </row>
    <row r="421" spans="1:6" x14ac:dyDescent="0.2">
      <c r="D421" s="49"/>
    </row>
    <row r="422" spans="1:6" ht="42.75" x14ac:dyDescent="0.2">
      <c r="B422" s="48" t="s">
        <v>144</v>
      </c>
      <c r="D422" s="49"/>
    </row>
    <row r="423" spans="1:6" x14ac:dyDescent="0.2">
      <c r="D423" s="49"/>
    </row>
    <row r="424" spans="1:6" ht="202.5" customHeight="1" x14ac:dyDescent="0.2">
      <c r="B424" s="48" t="s">
        <v>145</v>
      </c>
      <c r="D424" s="49"/>
    </row>
    <row r="425" spans="1:6" x14ac:dyDescent="0.2">
      <c r="D425" s="49"/>
    </row>
    <row r="426" spans="1:6" ht="31.5" customHeight="1" x14ac:dyDescent="0.2">
      <c r="A426" s="47">
        <v>1</v>
      </c>
      <c r="B426" s="48" t="s">
        <v>580</v>
      </c>
      <c r="C426" s="49" t="s">
        <v>38</v>
      </c>
      <c r="D426" s="49">
        <v>783</v>
      </c>
      <c r="E426" s="54"/>
      <c r="F426" s="52">
        <f>D426*E426</f>
        <v>0</v>
      </c>
    </row>
    <row r="427" spans="1:6" x14ac:dyDescent="0.2">
      <c r="D427" s="49"/>
    </row>
    <row r="428" spans="1:6" ht="28.5" x14ac:dyDescent="0.2">
      <c r="A428" s="47">
        <v>2</v>
      </c>
      <c r="B428" s="48" t="s">
        <v>146</v>
      </c>
      <c r="C428" s="49" t="s">
        <v>37</v>
      </c>
      <c r="D428" s="49">
        <v>83</v>
      </c>
      <c r="E428" s="54"/>
      <c r="F428" s="52">
        <f>D428*E428</f>
        <v>0</v>
      </c>
    </row>
    <row r="429" spans="1:6" x14ac:dyDescent="0.2">
      <c r="D429" s="49"/>
      <c r="F429" s="59"/>
    </row>
    <row r="430" spans="1:6" s="71" customFormat="1" ht="28.5" x14ac:dyDescent="0.2">
      <c r="A430" s="68">
        <v>3</v>
      </c>
      <c r="B430" s="60" t="s">
        <v>426</v>
      </c>
      <c r="C430" s="61" t="s">
        <v>38</v>
      </c>
      <c r="D430" s="61">
        <f>42+39+55</f>
        <v>136</v>
      </c>
      <c r="E430" s="54"/>
      <c r="F430" s="69">
        <f>D430*E430</f>
        <v>0</v>
      </c>
    </row>
    <row r="431" spans="1:6" x14ac:dyDescent="0.2">
      <c r="D431" s="49"/>
    </row>
    <row r="432" spans="1:6" x14ac:dyDescent="0.2">
      <c r="B432" s="48" t="s">
        <v>147</v>
      </c>
      <c r="D432" s="49"/>
    </row>
    <row r="433" spans="1:6" x14ac:dyDescent="0.2">
      <c r="D433" s="49"/>
    </row>
    <row r="434" spans="1:6" x14ac:dyDescent="0.2">
      <c r="A434" s="47">
        <v>4</v>
      </c>
      <c r="B434" s="48" t="s">
        <v>519</v>
      </c>
      <c r="C434" s="49" t="s">
        <v>37</v>
      </c>
      <c r="D434" s="49">
        <v>166</v>
      </c>
      <c r="E434" s="54"/>
      <c r="F434" s="52">
        <f>D434*E434</f>
        <v>0</v>
      </c>
    </row>
    <row r="435" spans="1:6" x14ac:dyDescent="0.2">
      <c r="D435" s="49"/>
    </row>
    <row r="436" spans="1:6" x14ac:dyDescent="0.2">
      <c r="A436" s="47">
        <v>5</v>
      </c>
      <c r="B436" s="48" t="s">
        <v>520</v>
      </c>
      <c r="C436" s="49" t="s">
        <v>37</v>
      </c>
      <c r="D436" s="49">
        <v>31</v>
      </c>
      <c r="E436" s="54"/>
      <c r="F436" s="52">
        <f>D436*E436</f>
        <v>0</v>
      </c>
    </row>
    <row r="437" spans="1:6" x14ac:dyDescent="0.2">
      <c r="D437" s="49"/>
      <c r="F437" s="59"/>
    </row>
    <row r="438" spans="1:6" s="71" customFormat="1" ht="28.5" x14ac:dyDescent="0.2">
      <c r="A438" s="68">
        <v>6</v>
      </c>
      <c r="B438" s="60" t="s">
        <v>425</v>
      </c>
      <c r="C438" s="61" t="s">
        <v>37</v>
      </c>
      <c r="D438" s="61">
        <v>58.8</v>
      </c>
      <c r="E438" s="54"/>
      <c r="F438" s="69">
        <f>D438*E438</f>
        <v>0</v>
      </c>
    </row>
    <row r="439" spans="1:6" x14ac:dyDescent="0.2">
      <c r="D439" s="49"/>
    </row>
    <row r="440" spans="1:6" x14ac:dyDescent="0.2">
      <c r="B440" s="48" t="s">
        <v>148</v>
      </c>
      <c r="D440" s="49"/>
    </row>
    <row r="441" spans="1:6" x14ac:dyDescent="0.2">
      <c r="D441" s="49"/>
    </row>
    <row r="442" spans="1:6" ht="44.25" customHeight="1" x14ac:dyDescent="0.2">
      <c r="B442" s="48" t="s">
        <v>149</v>
      </c>
      <c r="D442" s="49"/>
    </row>
    <row r="443" spans="1:6" x14ac:dyDescent="0.2">
      <c r="D443" s="49"/>
    </row>
    <row r="444" spans="1:6" ht="28.5" x14ac:dyDescent="0.2">
      <c r="A444" s="47">
        <v>7</v>
      </c>
      <c r="B444" s="48" t="s">
        <v>424</v>
      </c>
      <c r="C444" s="49" t="s">
        <v>38</v>
      </c>
      <c r="D444" s="49">
        <v>783</v>
      </c>
      <c r="E444" s="54"/>
      <c r="F444" s="52">
        <f>D444*E444</f>
        <v>0</v>
      </c>
    </row>
    <row r="445" spans="1:6" x14ac:dyDescent="0.2">
      <c r="D445" s="49"/>
    </row>
    <row r="446" spans="1:6" s="73" customFormat="1" x14ac:dyDescent="0.2">
      <c r="A446" s="68">
        <v>8</v>
      </c>
      <c r="B446" s="60" t="s">
        <v>423</v>
      </c>
      <c r="C446" s="61" t="s">
        <v>37</v>
      </c>
      <c r="D446" s="61">
        <f>160+150+154</f>
        <v>464</v>
      </c>
      <c r="E446" s="54"/>
      <c r="F446" s="72">
        <f t="shared" ref="F446" si="3">D446*E446</f>
        <v>0</v>
      </c>
    </row>
    <row r="447" spans="1:6" x14ac:dyDescent="0.2">
      <c r="D447" s="49"/>
    </row>
    <row r="448" spans="1:6" ht="15.75" thickBot="1" x14ac:dyDescent="0.25">
      <c r="B448" s="62" t="s">
        <v>408</v>
      </c>
      <c r="D448" s="49"/>
      <c r="F448" s="56">
        <f>SUM(F426:F447)</f>
        <v>0</v>
      </c>
    </row>
    <row r="449" spans="1:6" x14ac:dyDescent="0.2">
      <c r="D449" s="49"/>
    </row>
    <row r="450" spans="1:6" s="58" customFormat="1" ht="30" x14ac:dyDescent="0.2">
      <c r="A450" s="41"/>
      <c r="B450" s="57" t="s">
        <v>150</v>
      </c>
      <c r="C450" s="42"/>
      <c r="D450" s="42"/>
      <c r="E450" s="44"/>
      <c r="F450" s="45"/>
    </row>
    <row r="451" spans="1:6" x14ac:dyDescent="0.2">
      <c r="D451" s="49"/>
    </row>
    <row r="452" spans="1:6" ht="28.5" x14ac:dyDescent="0.2">
      <c r="B452" s="48" t="s">
        <v>151</v>
      </c>
      <c r="D452" s="49"/>
    </row>
    <row r="453" spans="1:6" x14ac:dyDescent="0.2">
      <c r="D453" s="49"/>
    </row>
    <row r="454" spans="1:6" x14ac:dyDescent="0.2">
      <c r="B454" s="48" t="s">
        <v>8</v>
      </c>
      <c r="D454" s="49"/>
    </row>
    <row r="455" spans="1:6" x14ac:dyDescent="0.2">
      <c r="D455" s="49"/>
    </row>
    <row r="456" spans="1:6" ht="43.5" customHeight="1" x14ac:dyDescent="0.2">
      <c r="B456" s="48" t="s">
        <v>9</v>
      </c>
      <c r="D456" s="49"/>
    </row>
    <row r="457" spans="1:6" x14ac:dyDescent="0.2">
      <c r="D457" s="49"/>
    </row>
    <row r="458" spans="1:6" ht="42.75" x14ac:dyDescent="0.2">
      <c r="B458" s="48" t="s">
        <v>173</v>
      </c>
      <c r="D458" s="49"/>
    </row>
    <row r="459" spans="1:6" x14ac:dyDescent="0.2">
      <c r="D459" s="49"/>
    </row>
    <row r="460" spans="1:6" x14ac:dyDescent="0.2">
      <c r="B460" s="48" t="s">
        <v>12</v>
      </c>
      <c r="D460" s="49"/>
    </row>
    <row r="461" spans="1:6" x14ac:dyDescent="0.2">
      <c r="D461" s="49"/>
    </row>
    <row r="462" spans="1:6" ht="114" x14ac:dyDescent="0.2">
      <c r="B462" s="48" t="s">
        <v>575</v>
      </c>
      <c r="D462" s="49"/>
    </row>
    <row r="463" spans="1:6" x14ac:dyDescent="0.2">
      <c r="D463" s="49"/>
    </row>
    <row r="464" spans="1:6" x14ac:dyDescent="0.2">
      <c r="B464" s="48" t="s">
        <v>152</v>
      </c>
      <c r="D464" s="49"/>
    </row>
    <row r="465" spans="1:6" x14ac:dyDescent="0.2">
      <c r="D465" s="49"/>
    </row>
    <row r="466" spans="1:6" ht="42.75" x14ac:dyDescent="0.2">
      <c r="B466" s="48" t="s">
        <v>153</v>
      </c>
      <c r="D466" s="49"/>
    </row>
    <row r="467" spans="1:6" x14ac:dyDescent="0.2">
      <c r="D467" s="49"/>
    </row>
    <row r="468" spans="1:6" ht="57" x14ac:dyDescent="0.2">
      <c r="B468" s="48" t="s">
        <v>154</v>
      </c>
      <c r="D468" s="49"/>
    </row>
    <row r="469" spans="1:6" x14ac:dyDescent="0.2">
      <c r="D469" s="49"/>
    </row>
    <row r="470" spans="1:6" ht="57" x14ac:dyDescent="0.2">
      <c r="B470" s="48" t="s">
        <v>155</v>
      </c>
      <c r="D470" s="49"/>
    </row>
    <row r="471" spans="1:6" x14ac:dyDescent="0.2">
      <c r="D471" s="49"/>
    </row>
    <row r="472" spans="1:6" x14ac:dyDescent="0.2">
      <c r="B472" s="48" t="s">
        <v>156</v>
      </c>
      <c r="D472" s="49"/>
    </row>
    <row r="473" spans="1:6" x14ac:dyDescent="0.2">
      <c r="D473" s="49"/>
    </row>
    <row r="474" spans="1:6" x14ac:dyDescent="0.2">
      <c r="B474" s="48" t="s">
        <v>157</v>
      </c>
      <c r="D474" s="49"/>
    </row>
    <row r="475" spans="1:6" x14ac:dyDescent="0.2">
      <c r="D475" s="49"/>
    </row>
    <row r="476" spans="1:6" x14ac:dyDescent="0.2">
      <c r="B476" s="48" t="s">
        <v>158</v>
      </c>
      <c r="D476" s="49"/>
    </row>
    <row r="477" spans="1:6" x14ac:dyDescent="0.2">
      <c r="D477" s="49"/>
    </row>
    <row r="478" spans="1:6" x14ac:dyDescent="0.2">
      <c r="B478" s="48" t="s">
        <v>521</v>
      </c>
      <c r="D478" s="49"/>
    </row>
    <row r="479" spans="1:6" x14ac:dyDescent="0.2">
      <c r="D479" s="49"/>
    </row>
    <row r="480" spans="1:6" ht="45.75" customHeight="1" x14ac:dyDescent="0.2">
      <c r="A480" s="47">
        <v>1</v>
      </c>
      <c r="B480" s="48" t="s">
        <v>576</v>
      </c>
      <c r="C480" s="49" t="s">
        <v>42</v>
      </c>
      <c r="D480" s="49">
        <v>23</v>
      </c>
      <c r="E480" s="54"/>
      <c r="F480" s="52">
        <f>D480*E480</f>
        <v>0</v>
      </c>
    </row>
    <row r="481" spans="1:6" x14ac:dyDescent="0.2">
      <c r="D481" s="49"/>
    </row>
    <row r="482" spans="1:6" x14ac:dyDescent="0.2">
      <c r="B482" s="48" t="s">
        <v>159</v>
      </c>
      <c r="D482" s="49"/>
    </row>
    <row r="483" spans="1:6" x14ac:dyDescent="0.2">
      <c r="D483" s="49"/>
    </row>
    <row r="484" spans="1:6" ht="28.5" x14ac:dyDescent="0.2">
      <c r="A484" s="47">
        <v>2</v>
      </c>
      <c r="B484" s="48" t="s">
        <v>414</v>
      </c>
      <c r="C484" s="49" t="s">
        <v>82</v>
      </c>
      <c r="D484" s="49">
        <v>1</v>
      </c>
      <c r="E484" s="54"/>
      <c r="F484" s="52">
        <f>D484*E484</f>
        <v>0</v>
      </c>
    </row>
    <row r="485" spans="1:6" x14ac:dyDescent="0.2">
      <c r="D485" s="49"/>
    </row>
    <row r="486" spans="1:6" x14ac:dyDescent="0.2">
      <c r="B486" s="48" t="s">
        <v>160</v>
      </c>
      <c r="D486" s="49"/>
    </row>
    <row r="487" spans="1:6" x14ac:dyDescent="0.2">
      <c r="D487" s="49"/>
    </row>
    <row r="488" spans="1:6" x14ac:dyDescent="0.2">
      <c r="A488" s="47">
        <v>3</v>
      </c>
      <c r="B488" s="48" t="s">
        <v>482</v>
      </c>
      <c r="C488" s="49" t="s">
        <v>37</v>
      </c>
      <c r="D488" s="49">
        <v>82</v>
      </c>
      <c r="E488" s="54"/>
      <c r="F488" s="52">
        <f>D488*E488</f>
        <v>0</v>
      </c>
    </row>
    <row r="489" spans="1:6" x14ac:dyDescent="0.2">
      <c r="D489" s="49"/>
    </row>
    <row r="490" spans="1:6" x14ac:dyDescent="0.2">
      <c r="A490" s="47">
        <v>4</v>
      </c>
      <c r="B490" s="48" t="s">
        <v>161</v>
      </c>
      <c r="C490" s="49" t="s">
        <v>37</v>
      </c>
      <c r="D490" s="49">
        <v>105</v>
      </c>
      <c r="E490" s="54"/>
      <c r="F490" s="52">
        <f>D490*E490</f>
        <v>0</v>
      </c>
    </row>
    <row r="491" spans="1:6" x14ac:dyDescent="0.2">
      <c r="D491" s="49"/>
    </row>
    <row r="492" spans="1:6" x14ac:dyDescent="0.2">
      <c r="A492" s="47">
        <v>5</v>
      </c>
      <c r="B492" s="48" t="s">
        <v>162</v>
      </c>
      <c r="C492" s="49" t="s">
        <v>37</v>
      </c>
      <c r="D492" s="49">
        <v>793</v>
      </c>
      <c r="E492" s="54"/>
      <c r="F492" s="52">
        <f>D492*E492</f>
        <v>0</v>
      </c>
    </row>
    <row r="493" spans="1:6" x14ac:dyDescent="0.2">
      <c r="D493" s="49"/>
    </row>
    <row r="494" spans="1:6" x14ac:dyDescent="0.2">
      <c r="A494" s="47">
        <v>6</v>
      </c>
      <c r="B494" s="48" t="s">
        <v>522</v>
      </c>
      <c r="C494" s="49" t="s">
        <v>37</v>
      </c>
      <c r="D494" s="49">
        <v>26</v>
      </c>
      <c r="E494" s="54"/>
      <c r="F494" s="52">
        <f>D494*E494</f>
        <v>0</v>
      </c>
    </row>
    <row r="495" spans="1:6" x14ac:dyDescent="0.2">
      <c r="D495" s="49"/>
    </row>
    <row r="496" spans="1:6" x14ac:dyDescent="0.2">
      <c r="A496" s="47">
        <v>7</v>
      </c>
      <c r="B496" s="74" t="s">
        <v>523</v>
      </c>
      <c r="C496" s="49" t="s">
        <v>37</v>
      </c>
      <c r="D496" s="49">
        <f>572+484+567</f>
        <v>1623</v>
      </c>
      <c r="E496" s="54"/>
      <c r="F496" s="52">
        <f>D496*E496</f>
        <v>0</v>
      </c>
    </row>
    <row r="497" spans="1:6" x14ac:dyDescent="0.2">
      <c r="D497" s="49"/>
    </row>
    <row r="498" spans="1:6" x14ac:dyDescent="0.2">
      <c r="A498" s="47">
        <v>8</v>
      </c>
      <c r="B498" s="48" t="s">
        <v>163</v>
      </c>
      <c r="C498" s="49" t="s">
        <v>37</v>
      </c>
      <c r="D498" s="49">
        <v>147</v>
      </c>
      <c r="E498" s="54"/>
      <c r="F498" s="52">
        <f>D498*E498</f>
        <v>0</v>
      </c>
    </row>
    <row r="499" spans="1:6" x14ac:dyDescent="0.2">
      <c r="D499" s="49"/>
    </row>
    <row r="500" spans="1:6" x14ac:dyDescent="0.2">
      <c r="A500" s="47">
        <v>9</v>
      </c>
      <c r="B500" s="48" t="s">
        <v>164</v>
      </c>
      <c r="C500" s="49" t="s">
        <v>37</v>
      </c>
      <c r="D500" s="49">
        <v>64</v>
      </c>
      <c r="E500" s="54"/>
      <c r="F500" s="52">
        <f>D500*E500</f>
        <v>0</v>
      </c>
    </row>
    <row r="501" spans="1:6" x14ac:dyDescent="0.2">
      <c r="D501" s="49"/>
    </row>
    <row r="502" spans="1:6" ht="28.5" x14ac:dyDescent="0.2">
      <c r="A502" s="47">
        <v>10</v>
      </c>
      <c r="B502" s="48" t="s">
        <v>165</v>
      </c>
      <c r="C502" s="49" t="s">
        <v>37</v>
      </c>
      <c r="D502" s="49">
        <v>53</v>
      </c>
      <c r="E502" s="54"/>
      <c r="F502" s="52">
        <f>D502*E502</f>
        <v>0</v>
      </c>
    </row>
    <row r="503" spans="1:6" x14ac:dyDescent="0.2">
      <c r="D503" s="49"/>
    </row>
    <row r="504" spans="1:6" x14ac:dyDescent="0.2">
      <c r="A504" s="47">
        <v>11</v>
      </c>
      <c r="B504" s="48" t="s">
        <v>166</v>
      </c>
      <c r="C504" s="49" t="s">
        <v>42</v>
      </c>
      <c r="D504" s="49">
        <v>590</v>
      </c>
      <c r="E504" s="54"/>
      <c r="F504" s="52">
        <f>D504*E504</f>
        <v>0</v>
      </c>
    </row>
    <row r="505" spans="1:6" x14ac:dyDescent="0.2">
      <c r="D505" s="49"/>
    </row>
    <row r="506" spans="1:6" x14ac:dyDescent="0.2">
      <c r="B506" s="48" t="s">
        <v>167</v>
      </c>
      <c r="D506" s="49"/>
    </row>
    <row r="507" spans="1:6" x14ac:dyDescent="0.2">
      <c r="D507" s="49"/>
    </row>
    <row r="508" spans="1:6" x14ac:dyDescent="0.2">
      <c r="B508" s="48" t="s">
        <v>168</v>
      </c>
      <c r="D508" s="49"/>
    </row>
    <row r="509" spans="1:6" x14ac:dyDescent="0.2">
      <c r="D509" s="49"/>
    </row>
    <row r="510" spans="1:6" x14ac:dyDescent="0.2">
      <c r="B510" s="48" t="s">
        <v>432</v>
      </c>
      <c r="D510" s="49"/>
    </row>
    <row r="511" spans="1:6" x14ac:dyDescent="0.2">
      <c r="D511" s="49"/>
    </row>
    <row r="512" spans="1:6" ht="43.5" customHeight="1" x14ac:dyDescent="0.2">
      <c r="A512" s="47">
        <v>12</v>
      </c>
      <c r="B512" s="48" t="s">
        <v>434</v>
      </c>
      <c r="C512" s="49" t="s">
        <v>37</v>
      </c>
      <c r="D512" s="49">
        <v>176</v>
      </c>
      <c r="E512" s="54"/>
      <c r="F512" s="52">
        <f>D512*E512</f>
        <v>0</v>
      </c>
    </row>
    <row r="513" spans="1:6" x14ac:dyDescent="0.2">
      <c r="D513" s="49"/>
    </row>
    <row r="514" spans="1:6" x14ac:dyDescent="0.2">
      <c r="B514" s="60" t="s">
        <v>433</v>
      </c>
      <c r="D514" s="49"/>
    </row>
    <row r="515" spans="1:6" x14ac:dyDescent="0.2">
      <c r="D515" s="49"/>
    </row>
    <row r="516" spans="1:6" ht="71.25" x14ac:dyDescent="0.2">
      <c r="A516" s="47">
        <v>13</v>
      </c>
      <c r="B516" s="48" t="s">
        <v>577</v>
      </c>
      <c r="C516" s="49" t="s">
        <v>37</v>
      </c>
      <c r="D516" s="49">
        <v>64</v>
      </c>
      <c r="E516" s="54"/>
      <c r="F516" s="52">
        <f>D516*E516</f>
        <v>0</v>
      </c>
    </row>
    <row r="517" spans="1:6" x14ac:dyDescent="0.2">
      <c r="D517" s="49"/>
    </row>
    <row r="518" spans="1:6" x14ac:dyDescent="0.2">
      <c r="B518" s="48" t="s">
        <v>524</v>
      </c>
      <c r="D518" s="49"/>
    </row>
    <row r="519" spans="1:6" x14ac:dyDescent="0.2">
      <c r="D519" s="49"/>
    </row>
    <row r="520" spans="1:6" ht="42.75" x14ac:dyDescent="0.2">
      <c r="A520" s="47">
        <v>14</v>
      </c>
      <c r="B520" s="48" t="s">
        <v>525</v>
      </c>
      <c r="C520" s="49" t="s">
        <v>42</v>
      </c>
      <c r="D520" s="49">
        <v>11</v>
      </c>
      <c r="E520" s="54"/>
      <c r="F520" s="52">
        <f>D520*E520</f>
        <v>0</v>
      </c>
    </row>
    <row r="521" spans="1:6" x14ac:dyDescent="0.2">
      <c r="D521" s="49"/>
    </row>
    <row r="522" spans="1:6" x14ac:dyDescent="0.2">
      <c r="B522" s="48" t="s">
        <v>169</v>
      </c>
      <c r="D522" s="49"/>
    </row>
    <row r="523" spans="1:6" x14ac:dyDescent="0.2">
      <c r="D523" s="49"/>
    </row>
    <row r="524" spans="1:6" x14ac:dyDescent="0.2">
      <c r="B524" s="48" t="s">
        <v>170</v>
      </c>
      <c r="D524" s="49"/>
    </row>
    <row r="525" spans="1:6" x14ac:dyDescent="0.2">
      <c r="D525" s="49"/>
    </row>
    <row r="526" spans="1:6" ht="28.5" x14ac:dyDescent="0.2">
      <c r="A526" s="47">
        <v>15</v>
      </c>
      <c r="B526" s="48" t="s">
        <v>171</v>
      </c>
      <c r="C526" s="49" t="s">
        <v>42</v>
      </c>
      <c r="D526" s="49">
        <v>11</v>
      </c>
      <c r="E526" s="54"/>
      <c r="F526" s="52">
        <f>D526*E526</f>
        <v>0</v>
      </c>
    </row>
    <row r="527" spans="1:6" x14ac:dyDescent="0.2">
      <c r="D527" s="49"/>
    </row>
    <row r="528" spans="1:6" ht="15.75" thickBot="1" x14ac:dyDescent="0.25">
      <c r="B528" s="62" t="s">
        <v>387</v>
      </c>
      <c r="D528" s="49"/>
      <c r="F528" s="56">
        <f>SUM(F480:F526)</f>
        <v>0</v>
      </c>
    </row>
    <row r="529" spans="1:6" x14ac:dyDescent="0.2">
      <c r="D529" s="49"/>
    </row>
    <row r="530" spans="1:6" s="67" customFormat="1" ht="30" x14ac:dyDescent="0.25">
      <c r="A530" s="63"/>
      <c r="B530" s="57" t="s">
        <v>172</v>
      </c>
      <c r="C530" s="64"/>
      <c r="D530" s="64"/>
      <c r="E530" s="65"/>
      <c r="F530" s="66"/>
    </row>
    <row r="531" spans="1:6" x14ac:dyDescent="0.2">
      <c r="D531" s="49"/>
    </row>
    <row r="532" spans="1:6" ht="28.5" x14ac:dyDescent="0.2">
      <c r="B532" s="48" t="s">
        <v>388</v>
      </c>
      <c r="D532" s="49"/>
    </row>
    <row r="533" spans="1:6" x14ac:dyDescent="0.2">
      <c r="D533" s="49"/>
    </row>
    <row r="534" spans="1:6" ht="42.75" x14ac:dyDescent="0.2">
      <c r="B534" s="48" t="s">
        <v>173</v>
      </c>
      <c r="D534" s="49"/>
    </row>
    <row r="535" spans="1:6" x14ac:dyDescent="0.2">
      <c r="D535" s="49"/>
    </row>
    <row r="536" spans="1:6" ht="44.25" customHeight="1" x14ac:dyDescent="0.2">
      <c r="B536" s="48" t="s">
        <v>9</v>
      </c>
      <c r="D536" s="49"/>
    </row>
    <row r="537" spans="1:6" x14ac:dyDescent="0.2">
      <c r="D537" s="49"/>
    </row>
    <row r="538" spans="1:6" x14ac:dyDescent="0.2">
      <c r="B538" s="48" t="s">
        <v>12</v>
      </c>
      <c r="D538" s="49"/>
    </row>
    <row r="539" spans="1:6" x14ac:dyDescent="0.2">
      <c r="D539" s="49"/>
    </row>
    <row r="540" spans="1:6" ht="114" x14ac:dyDescent="0.2">
      <c r="B540" s="48" t="s">
        <v>575</v>
      </c>
      <c r="D540" s="49"/>
    </row>
    <row r="541" spans="1:6" x14ac:dyDescent="0.2">
      <c r="D541" s="49"/>
    </row>
    <row r="542" spans="1:6" ht="28.5" x14ac:dyDescent="0.2">
      <c r="B542" s="48" t="s">
        <v>435</v>
      </c>
      <c r="D542" s="49"/>
    </row>
    <row r="543" spans="1:6" x14ac:dyDescent="0.2">
      <c r="D543" s="49"/>
    </row>
    <row r="544" spans="1:6" ht="42.75" x14ac:dyDescent="0.2">
      <c r="B544" s="75" t="s">
        <v>479</v>
      </c>
      <c r="D544" s="49"/>
    </row>
    <row r="545" spans="1:6" x14ac:dyDescent="0.2">
      <c r="B545" s="75"/>
      <c r="D545" s="49"/>
    </row>
    <row r="546" spans="1:6" ht="28.5" customHeight="1" x14ac:dyDescent="0.2">
      <c r="A546" s="47">
        <v>1</v>
      </c>
      <c r="B546" s="75" t="s">
        <v>480</v>
      </c>
      <c r="C546" s="49" t="s">
        <v>38</v>
      </c>
      <c r="D546" s="49">
        <f>161+174+160</f>
        <v>495</v>
      </c>
      <c r="E546" s="54"/>
      <c r="F546" s="52">
        <f>D546*E546</f>
        <v>0</v>
      </c>
    </row>
    <row r="547" spans="1:6" x14ac:dyDescent="0.2">
      <c r="D547" s="49"/>
    </row>
    <row r="548" spans="1:6" ht="57" x14ac:dyDescent="0.2">
      <c r="A548" s="47">
        <v>2</v>
      </c>
      <c r="B548" s="48" t="s">
        <v>174</v>
      </c>
      <c r="C548" s="49" t="s">
        <v>42</v>
      </c>
      <c r="D548" s="49">
        <v>3</v>
      </c>
      <c r="E548" s="54"/>
      <c r="F548" s="52">
        <f>D548*E548</f>
        <v>0</v>
      </c>
    </row>
    <row r="549" spans="1:6" x14ac:dyDescent="0.2">
      <c r="D549" s="49"/>
    </row>
    <row r="550" spans="1:6" x14ac:dyDescent="0.2">
      <c r="B550" s="48" t="s">
        <v>526</v>
      </c>
      <c r="D550" s="49"/>
    </row>
    <row r="551" spans="1:6" x14ac:dyDescent="0.2">
      <c r="D551" s="49"/>
    </row>
    <row r="552" spans="1:6" ht="28.5" x14ac:dyDescent="0.2">
      <c r="A552" s="47">
        <v>3</v>
      </c>
      <c r="B552" s="48" t="s">
        <v>175</v>
      </c>
      <c r="C552" s="49" t="s">
        <v>37</v>
      </c>
      <c r="D552" s="49">
        <v>90</v>
      </c>
      <c r="E552" s="54"/>
      <c r="F552" s="52">
        <f>D552*E552</f>
        <v>0</v>
      </c>
    </row>
    <row r="553" spans="1:6" x14ac:dyDescent="0.2">
      <c r="D553" s="49"/>
    </row>
    <row r="554" spans="1:6" ht="15.75" thickBot="1" x14ac:dyDescent="0.25">
      <c r="B554" s="62" t="s">
        <v>407</v>
      </c>
      <c r="D554" s="49"/>
      <c r="F554" s="56">
        <f>SUM(F545:F553)</f>
        <v>0</v>
      </c>
    </row>
    <row r="555" spans="1:6" x14ac:dyDescent="0.2">
      <c r="D555" s="49"/>
    </row>
    <row r="556" spans="1:6" s="67" customFormat="1" ht="15" x14ac:dyDescent="0.25">
      <c r="A556" s="63"/>
      <c r="B556" s="57" t="s">
        <v>176</v>
      </c>
      <c r="C556" s="64"/>
      <c r="D556" s="64"/>
      <c r="E556" s="65"/>
      <c r="F556" s="66"/>
    </row>
    <row r="557" spans="1:6" x14ac:dyDescent="0.2">
      <c r="D557" s="49"/>
    </row>
    <row r="558" spans="1:6" s="126" customFormat="1" x14ac:dyDescent="0.2">
      <c r="A558" s="47"/>
      <c r="B558" s="74" t="s">
        <v>177</v>
      </c>
      <c r="C558" s="49"/>
      <c r="D558" s="49"/>
      <c r="E558" s="51"/>
      <c r="F558" s="52"/>
    </row>
    <row r="559" spans="1:6" x14ac:dyDescent="0.2">
      <c r="D559" s="49"/>
    </row>
    <row r="560" spans="1:6" x14ac:dyDescent="0.2">
      <c r="B560" s="48" t="s">
        <v>8</v>
      </c>
      <c r="D560" s="49"/>
    </row>
    <row r="561" spans="1:6" x14ac:dyDescent="0.2">
      <c r="D561" s="49"/>
    </row>
    <row r="562" spans="1:6" ht="45" customHeight="1" x14ac:dyDescent="0.2">
      <c r="B562" s="48" t="s">
        <v>9</v>
      </c>
      <c r="D562" s="49"/>
    </row>
    <row r="563" spans="1:6" x14ac:dyDescent="0.2">
      <c r="D563" s="49"/>
    </row>
    <row r="564" spans="1:6" ht="42.75" x14ac:dyDescent="0.2">
      <c r="B564" s="48" t="s">
        <v>173</v>
      </c>
      <c r="D564" s="49"/>
    </row>
    <row r="565" spans="1:6" x14ac:dyDescent="0.2">
      <c r="D565" s="49"/>
    </row>
    <row r="566" spans="1:6" x14ac:dyDescent="0.2">
      <c r="B566" s="48" t="s">
        <v>12</v>
      </c>
      <c r="D566" s="49"/>
    </row>
    <row r="567" spans="1:6" x14ac:dyDescent="0.2">
      <c r="D567" s="49"/>
    </row>
    <row r="568" spans="1:6" ht="114" x14ac:dyDescent="0.2">
      <c r="B568" s="48" t="s">
        <v>575</v>
      </c>
      <c r="D568" s="49"/>
    </row>
    <row r="569" spans="1:6" x14ac:dyDescent="0.2">
      <c r="D569" s="49"/>
    </row>
    <row r="570" spans="1:6" x14ac:dyDescent="0.2">
      <c r="B570" s="48" t="s">
        <v>178</v>
      </c>
      <c r="D570" s="49"/>
    </row>
    <row r="571" spans="1:6" x14ac:dyDescent="0.2">
      <c r="D571" s="49"/>
    </row>
    <row r="572" spans="1:6" x14ac:dyDescent="0.2">
      <c r="B572" s="48" t="s">
        <v>436</v>
      </c>
      <c r="D572" s="49"/>
    </row>
    <row r="573" spans="1:6" x14ac:dyDescent="0.2">
      <c r="D573" s="49"/>
    </row>
    <row r="574" spans="1:6" ht="28.5" x14ac:dyDescent="0.2">
      <c r="A574" s="47">
        <v>1</v>
      </c>
      <c r="B574" s="48" t="s">
        <v>179</v>
      </c>
      <c r="C574" s="49" t="s">
        <v>180</v>
      </c>
      <c r="D574" s="49">
        <v>11</v>
      </c>
      <c r="E574" s="54"/>
      <c r="F574" s="52">
        <f>D574*E574</f>
        <v>0</v>
      </c>
    </row>
    <row r="575" spans="1:6" x14ac:dyDescent="0.2">
      <c r="D575" s="49"/>
    </row>
    <row r="576" spans="1:6" ht="28.5" x14ac:dyDescent="0.2">
      <c r="A576" s="47">
        <v>2</v>
      </c>
      <c r="B576" s="48" t="s">
        <v>488</v>
      </c>
      <c r="C576" s="49" t="s">
        <v>42</v>
      </c>
      <c r="D576" s="49">
        <v>11</v>
      </c>
      <c r="E576" s="54"/>
      <c r="F576" s="52">
        <f>D576*E576</f>
        <v>0</v>
      </c>
    </row>
    <row r="577" spans="1:6" x14ac:dyDescent="0.2">
      <c r="D577" s="49"/>
    </row>
    <row r="578" spans="1:6" x14ac:dyDescent="0.2">
      <c r="B578" s="48" t="s">
        <v>181</v>
      </c>
      <c r="D578" s="49"/>
    </row>
    <row r="579" spans="1:6" x14ac:dyDescent="0.2">
      <c r="D579" s="49"/>
    </row>
    <row r="580" spans="1:6" x14ac:dyDescent="0.2">
      <c r="B580" s="48" t="s">
        <v>527</v>
      </c>
      <c r="D580" s="49"/>
    </row>
    <row r="581" spans="1:6" x14ac:dyDescent="0.2">
      <c r="D581" s="49"/>
    </row>
    <row r="582" spans="1:6" x14ac:dyDescent="0.2">
      <c r="A582" s="47">
        <v>3</v>
      </c>
      <c r="B582" s="48" t="s">
        <v>182</v>
      </c>
      <c r="C582" s="49" t="s">
        <v>42</v>
      </c>
      <c r="D582" s="49">
        <v>22</v>
      </c>
      <c r="E582" s="54"/>
      <c r="F582" s="52">
        <f>D582*E582</f>
        <v>0</v>
      </c>
    </row>
    <row r="583" spans="1:6" x14ac:dyDescent="0.2">
      <c r="D583" s="49"/>
    </row>
    <row r="584" spans="1:6" x14ac:dyDescent="0.2">
      <c r="A584" s="47">
        <v>4</v>
      </c>
      <c r="B584" s="48" t="s">
        <v>183</v>
      </c>
      <c r="C584" s="49" t="s">
        <v>42</v>
      </c>
      <c r="D584" s="49">
        <v>23</v>
      </c>
      <c r="E584" s="54"/>
      <c r="F584" s="52">
        <f>D584*E584</f>
        <v>0</v>
      </c>
    </row>
    <row r="585" spans="1:6" x14ac:dyDescent="0.2">
      <c r="D585" s="49"/>
    </row>
    <row r="586" spans="1:6" x14ac:dyDescent="0.2">
      <c r="B586" s="48" t="s">
        <v>169</v>
      </c>
      <c r="D586" s="49"/>
    </row>
    <row r="587" spans="1:6" x14ac:dyDescent="0.2">
      <c r="D587" s="49"/>
    </row>
    <row r="588" spans="1:6" x14ac:dyDescent="0.2">
      <c r="B588" s="48" t="s">
        <v>528</v>
      </c>
      <c r="D588" s="49"/>
    </row>
    <row r="589" spans="1:6" x14ac:dyDescent="0.2">
      <c r="D589" s="49"/>
    </row>
    <row r="590" spans="1:6" ht="28.5" x14ac:dyDescent="0.2">
      <c r="A590" s="47">
        <v>5</v>
      </c>
      <c r="B590" s="48" t="s">
        <v>184</v>
      </c>
      <c r="C590" s="49" t="s">
        <v>42</v>
      </c>
      <c r="D590" s="49">
        <v>11</v>
      </c>
      <c r="E590" s="54"/>
      <c r="F590" s="52">
        <f>D590*E590</f>
        <v>0</v>
      </c>
    </row>
    <row r="591" spans="1:6" x14ac:dyDescent="0.2">
      <c r="D591" s="49"/>
    </row>
    <row r="592" spans="1:6" x14ac:dyDescent="0.2">
      <c r="B592" s="48" t="s">
        <v>529</v>
      </c>
      <c r="D592" s="49"/>
    </row>
    <row r="593" spans="1:6" x14ac:dyDescent="0.2">
      <c r="D593" s="49"/>
    </row>
    <row r="594" spans="1:6" ht="189" customHeight="1" x14ac:dyDescent="0.2">
      <c r="A594" s="47">
        <v>6</v>
      </c>
      <c r="B594" s="48" t="s">
        <v>578</v>
      </c>
      <c r="C594" s="49" t="s">
        <v>42</v>
      </c>
      <c r="D594" s="49">
        <v>6</v>
      </c>
      <c r="E594" s="54"/>
      <c r="F594" s="52">
        <f>D594*E594</f>
        <v>0</v>
      </c>
    </row>
    <row r="595" spans="1:6" x14ac:dyDescent="0.2">
      <c r="D595" s="49"/>
    </row>
    <row r="596" spans="1:6" x14ac:dyDescent="0.2">
      <c r="B596" s="48" t="s">
        <v>530</v>
      </c>
      <c r="D596" s="49"/>
    </row>
    <row r="597" spans="1:6" x14ac:dyDescent="0.2">
      <c r="D597" s="49"/>
    </row>
    <row r="598" spans="1:6" ht="28.5" x14ac:dyDescent="0.2">
      <c r="A598" s="47">
        <v>7</v>
      </c>
      <c r="B598" s="48" t="s">
        <v>427</v>
      </c>
      <c r="C598" s="49" t="s">
        <v>42</v>
      </c>
      <c r="D598" s="49">
        <v>6</v>
      </c>
      <c r="E598" s="54"/>
      <c r="F598" s="52">
        <f>D598*E598</f>
        <v>0</v>
      </c>
    </row>
    <row r="599" spans="1:6" x14ac:dyDescent="0.2">
      <c r="D599" s="49"/>
    </row>
    <row r="600" spans="1:6" s="78" customFormat="1" ht="44.25" customHeight="1" x14ac:dyDescent="0.2">
      <c r="A600" s="68">
        <v>8</v>
      </c>
      <c r="B600" s="60" t="s">
        <v>531</v>
      </c>
      <c r="C600" s="61" t="s">
        <v>42</v>
      </c>
      <c r="D600" s="70">
        <v>1</v>
      </c>
      <c r="E600" s="76">
        <v>120000</v>
      </c>
      <c r="F600" s="77">
        <f t="shared" ref="F600:F606" si="4">+D600*E600</f>
        <v>120000</v>
      </c>
    </row>
    <row r="601" spans="1:6" s="78" customFormat="1" x14ac:dyDescent="0.2">
      <c r="A601" s="68"/>
      <c r="B601" s="60"/>
      <c r="C601" s="61"/>
      <c r="D601" s="70"/>
      <c r="E601" s="76"/>
      <c r="F601" s="77"/>
    </row>
    <row r="602" spans="1:6" s="78" customFormat="1" x14ac:dyDescent="0.2">
      <c r="A602" s="68">
        <v>9</v>
      </c>
      <c r="B602" s="91" t="s">
        <v>532</v>
      </c>
      <c r="C602" s="61" t="s">
        <v>430</v>
      </c>
      <c r="D602" s="99">
        <f>E600</f>
        <v>120000</v>
      </c>
      <c r="E602" s="79"/>
      <c r="F602" s="77">
        <f t="shared" si="4"/>
        <v>0</v>
      </c>
    </row>
    <row r="603" spans="1:6" s="78" customFormat="1" x14ac:dyDescent="0.2">
      <c r="A603" s="68"/>
      <c r="B603" s="60"/>
      <c r="C603" s="61"/>
      <c r="D603" s="70"/>
      <c r="E603" s="76"/>
      <c r="F603" s="77"/>
    </row>
    <row r="604" spans="1:6" s="78" customFormat="1" ht="28.5" x14ac:dyDescent="0.2">
      <c r="A604" s="68">
        <v>10</v>
      </c>
      <c r="B604" s="60" t="s">
        <v>533</v>
      </c>
      <c r="C604" s="61" t="s">
        <v>82</v>
      </c>
      <c r="D604" s="70">
        <v>1</v>
      </c>
      <c r="E604" s="76">
        <v>10000</v>
      </c>
      <c r="F604" s="77">
        <f t="shared" si="4"/>
        <v>10000</v>
      </c>
    </row>
    <row r="605" spans="1:6" s="78" customFormat="1" x14ac:dyDescent="0.2">
      <c r="A605" s="68"/>
      <c r="B605" s="60"/>
      <c r="C605" s="61"/>
      <c r="D605" s="70"/>
      <c r="E605" s="76"/>
      <c r="F605" s="77"/>
    </row>
    <row r="606" spans="1:6" s="78" customFormat="1" x14ac:dyDescent="0.2">
      <c r="A606" s="68">
        <v>11</v>
      </c>
      <c r="B606" s="91" t="s">
        <v>532</v>
      </c>
      <c r="C606" s="61" t="s">
        <v>430</v>
      </c>
      <c r="D606" s="99">
        <f>E604</f>
        <v>10000</v>
      </c>
      <c r="E606" s="79"/>
      <c r="F606" s="77">
        <f t="shared" si="4"/>
        <v>0</v>
      </c>
    </row>
    <row r="607" spans="1:6" x14ac:dyDescent="0.2">
      <c r="D607" s="49"/>
    </row>
    <row r="608" spans="1:6" ht="15.75" thickBot="1" x14ac:dyDescent="0.25">
      <c r="B608" s="62" t="s">
        <v>389</v>
      </c>
      <c r="D608" s="49"/>
      <c r="F608" s="56">
        <f>SUM(F574:F607)</f>
        <v>130000</v>
      </c>
    </row>
    <row r="609" spans="1:6" x14ac:dyDescent="0.2">
      <c r="D609" s="49"/>
    </row>
    <row r="610" spans="1:6" s="67" customFormat="1" ht="15" x14ac:dyDescent="0.25">
      <c r="A610" s="63"/>
      <c r="B610" s="57" t="s">
        <v>185</v>
      </c>
      <c r="C610" s="64"/>
      <c r="D610" s="64"/>
      <c r="E610" s="65"/>
      <c r="F610" s="66"/>
    </row>
    <row r="611" spans="1:6" x14ac:dyDescent="0.2">
      <c r="D611" s="49"/>
    </row>
    <row r="612" spans="1:6" ht="28.5" x14ac:dyDescent="0.2">
      <c r="B612" s="48" t="s">
        <v>186</v>
      </c>
      <c r="D612" s="49"/>
    </row>
    <row r="613" spans="1:6" x14ac:dyDescent="0.2">
      <c r="D613" s="49"/>
    </row>
    <row r="614" spans="1:6" ht="42.75" x14ac:dyDescent="0.2">
      <c r="B614" s="48" t="s">
        <v>173</v>
      </c>
      <c r="D614" s="49"/>
    </row>
    <row r="615" spans="1:6" x14ac:dyDescent="0.2">
      <c r="D615" s="49"/>
    </row>
    <row r="616" spans="1:6" ht="43.5" customHeight="1" x14ac:dyDescent="0.2">
      <c r="B616" s="48" t="s">
        <v>9</v>
      </c>
      <c r="D616" s="49"/>
    </row>
    <row r="617" spans="1:6" x14ac:dyDescent="0.2">
      <c r="D617" s="49"/>
    </row>
    <row r="618" spans="1:6" x14ac:dyDescent="0.2">
      <c r="B618" s="48" t="s">
        <v>12</v>
      </c>
      <c r="D618" s="49"/>
    </row>
    <row r="619" spans="1:6" x14ac:dyDescent="0.2">
      <c r="D619" s="49"/>
    </row>
    <row r="620" spans="1:6" ht="114" x14ac:dyDescent="0.2">
      <c r="B620" s="48" t="s">
        <v>575</v>
      </c>
      <c r="D620" s="49"/>
    </row>
    <row r="621" spans="1:6" x14ac:dyDescent="0.2">
      <c r="D621" s="49"/>
    </row>
    <row r="622" spans="1:6" x14ac:dyDescent="0.2">
      <c r="B622" s="48" t="s">
        <v>455</v>
      </c>
      <c r="D622" s="49"/>
    </row>
    <row r="623" spans="1:6" x14ac:dyDescent="0.2">
      <c r="D623" s="49"/>
    </row>
    <row r="624" spans="1:6" x14ac:dyDescent="0.2">
      <c r="B624" s="48" t="s">
        <v>534</v>
      </c>
      <c r="D624" s="49"/>
    </row>
    <row r="625" spans="1:6" x14ac:dyDescent="0.2">
      <c r="D625" s="49"/>
    </row>
    <row r="626" spans="1:6" x14ac:dyDescent="0.2">
      <c r="A626" s="47">
        <v>1</v>
      </c>
      <c r="B626" s="48" t="s">
        <v>428</v>
      </c>
      <c r="C626" s="49" t="s">
        <v>38</v>
      </c>
      <c r="D626" s="49">
        <v>70</v>
      </c>
      <c r="E626" s="54"/>
      <c r="F626" s="52">
        <f>D626*E626</f>
        <v>0</v>
      </c>
    </row>
    <row r="627" spans="1:6" x14ac:dyDescent="0.2">
      <c r="D627" s="49"/>
    </row>
    <row r="628" spans="1:6" x14ac:dyDescent="0.2">
      <c r="B628" s="48" t="s">
        <v>187</v>
      </c>
      <c r="D628" s="49"/>
    </row>
    <row r="629" spans="1:6" x14ac:dyDescent="0.2">
      <c r="D629" s="49"/>
    </row>
    <row r="630" spans="1:6" x14ac:dyDescent="0.2">
      <c r="B630" s="48" t="s">
        <v>535</v>
      </c>
      <c r="D630" s="49"/>
    </row>
    <row r="631" spans="1:6" x14ac:dyDescent="0.2">
      <c r="D631" s="49"/>
    </row>
    <row r="632" spans="1:6" ht="72.75" customHeight="1" x14ac:dyDescent="0.2">
      <c r="A632" s="47">
        <v>2</v>
      </c>
      <c r="B632" s="48" t="s">
        <v>188</v>
      </c>
      <c r="C632" s="49" t="s">
        <v>42</v>
      </c>
      <c r="D632" s="49">
        <v>11</v>
      </c>
      <c r="E632" s="54"/>
      <c r="F632" s="52">
        <f>D632*E632</f>
        <v>0</v>
      </c>
    </row>
    <row r="633" spans="1:6" x14ac:dyDescent="0.2">
      <c r="D633" s="49"/>
    </row>
    <row r="634" spans="1:6" x14ac:dyDescent="0.2">
      <c r="B634" s="48" t="s">
        <v>189</v>
      </c>
      <c r="D634" s="49"/>
    </row>
    <row r="635" spans="1:6" x14ac:dyDescent="0.2">
      <c r="D635" s="49"/>
    </row>
    <row r="636" spans="1:6" ht="57" x14ac:dyDescent="0.2">
      <c r="B636" s="48" t="s">
        <v>493</v>
      </c>
      <c r="D636" s="49"/>
    </row>
    <row r="637" spans="1:6" x14ac:dyDescent="0.2">
      <c r="D637" s="49"/>
    </row>
    <row r="638" spans="1:6" x14ac:dyDescent="0.2">
      <c r="A638" s="47">
        <v>3</v>
      </c>
      <c r="B638" s="48" t="s">
        <v>190</v>
      </c>
      <c r="C638" s="49" t="s">
        <v>42</v>
      </c>
      <c r="D638" s="49">
        <v>16</v>
      </c>
      <c r="E638" s="54"/>
      <c r="F638" s="52">
        <f>D638*E638</f>
        <v>0</v>
      </c>
    </row>
    <row r="639" spans="1:6" x14ac:dyDescent="0.2">
      <c r="D639" s="49"/>
    </row>
    <row r="640" spans="1:6" x14ac:dyDescent="0.2">
      <c r="A640" s="47">
        <v>4</v>
      </c>
      <c r="B640" s="48" t="s">
        <v>191</v>
      </c>
      <c r="C640" s="49" t="s">
        <v>42</v>
      </c>
      <c r="D640" s="49">
        <v>13</v>
      </c>
      <c r="E640" s="54"/>
      <c r="F640" s="52">
        <f>D640*E640</f>
        <v>0</v>
      </c>
    </row>
    <row r="641" spans="1:6" x14ac:dyDescent="0.2">
      <c r="D641" s="49"/>
    </row>
    <row r="642" spans="1:6" x14ac:dyDescent="0.2">
      <c r="A642" s="47">
        <v>5</v>
      </c>
      <c r="B642" s="48" t="s">
        <v>192</v>
      </c>
      <c r="C642" s="49" t="s">
        <v>42</v>
      </c>
      <c r="D642" s="49">
        <v>29</v>
      </c>
      <c r="E642" s="54"/>
      <c r="F642" s="52">
        <f>D642*E642</f>
        <v>0</v>
      </c>
    </row>
    <row r="643" spans="1:6" x14ac:dyDescent="0.2">
      <c r="D643" s="49"/>
    </row>
    <row r="644" spans="1:6" x14ac:dyDescent="0.2">
      <c r="A644" s="47">
        <v>6</v>
      </c>
      <c r="B644" s="48" t="s">
        <v>193</v>
      </c>
      <c r="C644" s="49" t="s">
        <v>42</v>
      </c>
      <c r="D644" s="49">
        <v>29</v>
      </c>
      <c r="E644" s="54"/>
      <c r="F644" s="52">
        <f>D644*E644</f>
        <v>0</v>
      </c>
    </row>
    <row r="645" spans="1:6" x14ac:dyDescent="0.2">
      <c r="D645" s="49"/>
    </row>
    <row r="646" spans="1:6" x14ac:dyDescent="0.2">
      <c r="B646" s="48" t="s">
        <v>194</v>
      </c>
      <c r="D646" s="49"/>
    </row>
    <row r="647" spans="1:6" x14ac:dyDescent="0.2">
      <c r="D647" s="49"/>
    </row>
    <row r="648" spans="1:6" ht="28.5" x14ac:dyDescent="0.2">
      <c r="B648" s="48" t="s">
        <v>536</v>
      </c>
      <c r="D648" s="49"/>
    </row>
    <row r="649" spans="1:6" x14ac:dyDescent="0.2">
      <c r="D649" s="49"/>
    </row>
    <row r="650" spans="1:6" x14ac:dyDescent="0.2">
      <c r="A650" s="47">
        <v>7</v>
      </c>
      <c r="B650" s="48" t="s">
        <v>537</v>
      </c>
      <c r="C650" s="49" t="s">
        <v>42</v>
      </c>
      <c r="D650" s="49">
        <v>8</v>
      </c>
      <c r="E650" s="54"/>
      <c r="F650" s="52">
        <f>D650*E650</f>
        <v>0</v>
      </c>
    </row>
    <row r="651" spans="1:6" x14ac:dyDescent="0.2">
      <c r="D651" s="49"/>
      <c r="F651" s="59"/>
    </row>
    <row r="652" spans="1:6" x14ac:dyDescent="0.2">
      <c r="B652" s="60" t="s">
        <v>448</v>
      </c>
      <c r="D652" s="49"/>
      <c r="F652" s="59"/>
    </row>
    <row r="653" spans="1:6" x14ac:dyDescent="0.2">
      <c r="B653" s="60"/>
      <c r="D653" s="49"/>
      <c r="F653" s="59"/>
    </row>
    <row r="654" spans="1:6" x14ac:dyDescent="0.2">
      <c r="B654" s="60" t="s">
        <v>449</v>
      </c>
      <c r="D654" s="49"/>
      <c r="F654" s="59"/>
    </row>
    <row r="655" spans="1:6" x14ac:dyDescent="0.2">
      <c r="B655" s="60"/>
      <c r="D655" s="49"/>
      <c r="F655" s="59"/>
    </row>
    <row r="656" spans="1:6" x14ac:dyDescent="0.2">
      <c r="B656" s="60" t="s">
        <v>450</v>
      </c>
      <c r="D656" s="49"/>
      <c r="F656" s="59"/>
    </row>
    <row r="657" spans="1:6" x14ac:dyDescent="0.2">
      <c r="B657" s="60"/>
      <c r="D657" s="49"/>
      <c r="F657" s="59"/>
    </row>
    <row r="658" spans="1:6" ht="85.5" x14ac:dyDescent="0.2">
      <c r="A658" s="47">
        <v>8</v>
      </c>
      <c r="B658" s="60" t="s">
        <v>451</v>
      </c>
      <c r="C658" s="49" t="s">
        <v>37</v>
      </c>
      <c r="D658" s="49">
        <v>15</v>
      </c>
      <c r="E658" s="54"/>
      <c r="F658" s="59">
        <f>D658*E658</f>
        <v>0</v>
      </c>
    </row>
    <row r="659" spans="1:6" x14ac:dyDescent="0.2">
      <c r="B659" s="60"/>
      <c r="D659" s="49"/>
      <c r="F659" s="59"/>
    </row>
    <row r="660" spans="1:6" x14ac:dyDescent="0.2">
      <c r="B660" s="60" t="s">
        <v>429</v>
      </c>
      <c r="D660" s="49"/>
    </row>
    <row r="661" spans="1:6" x14ac:dyDescent="0.2">
      <c r="B661" s="60"/>
      <c r="D661" s="49"/>
    </row>
    <row r="662" spans="1:6" x14ac:dyDescent="0.2">
      <c r="A662" s="47">
        <v>9</v>
      </c>
      <c r="B662" s="60" t="s">
        <v>538</v>
      </c>
      <c r="C662" s="49" t="s">
        <v>42</v>
      </c>
      <c r="D662" s="49">
        <v>1</v>
      </c>
      <c r="E662" s="54"/>
      <c r="F662" s="52">
        <f>D662*E662</f>
        <v>0</v>
      </c>
    </row>
    <row r="663" spans="1:6" x14ac:dyDescent="0.2">
      <c r="D663" s="49"/>
    </row>
    <row r="664" spans="1:6" x14ac:dyDescent="0.2">
      <c r="B664" s="48" t="s">
        <v>431</v>
      </c>
      <c r="D664" s="49"/>
    </row>
    <row r="665" spans="1:6" x14ac:dyDescent="0.2">
      <c r="D665" s="49"/>
    </row>
    <row r="666" spans="1:6" x14ac:dyDescent="0.2">
      <c r="A666" s="47">
        <v>10</v>
      </c>
      <c r="B666" s="48" t="s">
        <v>539</v>
      </c>
      <c r="C666" s="80" t="s">
        <v>574</v>
      </c>
      <c r="D666" s="49">
        <v>1</v>
      </c>
      <c r="E666" s="51">
        <v>15000</v>
      </c>
      <c r="F666" s="52">
        <f>D666*E666</f>
        <v>15000</v>
      </c>
    </row>
    <row r="667" spans="1:6" x14ac:dyDescent="0.2">
      <c r="D667" s="49"/>
    </row>
    <row r="668" spans="1:6" x14ac:dyDescent="0.2">
      <c r="A668" s="47">
        <v>11</v>
      </c>
      <c r="B668" s="48" t="s">
        <v>540</v>
      </c>
      <c r="C668" s="49" t="s">
        <v>430</v>
      </c>
      <c r="D668" s="51">
        <f>F666</f>
        <v>15000</v>
      </c>
      <c r="E668" s="79"/>
      <c r="F668" s="52">
        <f>D668*E668</f>
        <v>0</v>
      </c>
    </row>
    <row r="669" spans="1:6" x14ac:dyDescent="0.2">
      <c r="D669" s="49"/>
    </row>
    <row r="670" spans="1:6" ht="15.75" thickBot="1" x14ac:dyDescent="0.25">
      <c r="B670" s="62" t="s">
        <v>390</v>
      </c>
      <c r="D670" s="49"/>
      <c r="F670" s="56">
        <f>SUM(F628:F669)</f>
        <v>15000</v>
      </c>
    </row>
    <row r="671" spans="1:6" x14ac:dyDescent="0.2">
      <c r="D671" s="49"/>
    </row>
    <row r="672" spans="1:6" s="67" customFormat="1" ht="15" x14ac:dyDescent="0.25">
      <c r="A672" s="63"/>
      <c r="B672" s="57" t="s">
        <v>195</v>
      </c>
      <c r="C672" s="64"/>
      <c r="D672" s="64"/>
      <c r="E672" s="65"/>
      <c r="F672" s="66"/>
    </row>
    <row r="673" spans="2:4" x14ac:dyDescent="0.2">
      <c r="D673" s="49"/>
    </row>
    <row r="674" spans="2:4" ht="28.5" x14ac:dyDescent="0.2">
      <c r="B674" s="48" t="s">
        <v>196</v>
      </c>
      <c r="D674" s="49"/>
    </row>
    <row r="675" spans="2:4" x14ac:dyDescent="0.2">
      <c r="D675" s="49"/>
    </row>
    <row r="676" spans="2:4" x14ac:dyDescent="0.2">
      <c r="B676" s="48" t="s">
        <v>8</v>
      </c>
      <c r="D676" s="49"/>
    </row>
    <row r="677" spans="2:4" x14ac:dyDescent="0.2">
      <c r="D677" s="49"/>
    </row>
    <row r="678" spans="2:4" ht="44.25" customHeight="1" x14ac:dyDescent="0.2">
      <c r="B678" s="48" t="s">
        <v>9</v>
      </c>
      <c r="D678" s="49"/>
    </row>
    <row r="679" spans="2:4" x14ac:dyDescent="0.2">
      <c r="D679" s="49"/>
    </row>
    <row r="680" spans="2:4" ht="42.75" x14ac:dyDescent="0.2">
      <c r="B680" s="48" t="s">
        <v>173</v>
      </c>
      <c r="D680" s="49"/>
    </row>
    <row r="681" spans="2:4" x14ac:dyDescent="0.2">
      <c r="D681" s="49"/>
    </row>
    <row r="682" spans="2:4" x14ac:dyDescent="0.2">
      <c r="B682" s="48" t="s">
        <v>12</v>
      </c>
      <c r="D682" s="49"/>
    </row>
    <row r="683" spans="2:4" x14ac:dyDescent="0.2">
      <c r="D683" s="49"/>
    </row>
    <row r="684" spans="2:4" ht="114" x14ac:dyDescent="0.2">
      <c r="B684" s="48" t="s">
        <v>575</v>
      </c>
      <c r="D684" s="49"/>
    </row>
    <row r="685" spans="2:4" x14ac:dyDescent="0.2">
      <c r="D685" s="49"/>
    </row>
    <row r="686" spans="2:4" x14ac:dyDescent="0.2">
      <c r="B686" s="48" t="s">
        <v>197</v>
      </c>
      <c r="D686" s="49"/>
    </row>
    <row r="687" spans="2:4" x14ac:dyDescent="0.2">
      <c r="D687" s="49"/>
    </row>
    <row r="688" spans="2:4" x14ac:dyDescent="0.2">
      <c r="B688" s="48" t="s">
        <v>198</v>
      </c>
      <c r="D688" s="49"/>
    </row>
    <row r="689" spans="1:6" x14ac:dyDescent="0.2">
      <c r="D689" s="49"/>
    </row>
    <row r="690" spans="1:6" x14ac:dyDescent="0.2">
      <c r="A690" s="47">
        <v>1</v>
      </c>
      <c r="B690" s="48" t="s">
        <v>199</v>
      </c>
      <c r="C690" s="49" t="s">
        <v>38</v>
      </c>
      <c r="D690" s="49">
        <v>101</v>
      </c>
      <c r="E690" s="54"/>
      <c r="F690" s="52">
        <f>D690*E690</f>
        <v>0</v>
      </c>
    </row>
    <row r="691" spans="1:6" x14ac:dyDescent="0.2">
      <c r="D691" s="49"/>
    </row>
    <row r="692" spans="1:6" x14ac:dyDescent="0.2">
      <c r="B692" s="48" t="s">
        <v>200</v>
      </c>
      <c r="D692" s="49"/>
    </row>
    <row r="693" spans="1:6" x14ac:dyDescent="0.2">
      <c r="D693" s="49"/>
    </row>
    <row r="694" spans="1:6" x14ac:dyDescent="0.2">
      <c r="B694" s="48" t="s">
        <v>201</v>
      </c>
      <c r="D694" s="49"/>
    </row>
    <row r="695" spans="1:6" x14ac:dyDescent="0.2">
      <c r="D695" s="49"/>
    </row>
    <row r="696" spans="1:6" x14ac:dyDescent="0.2">
      <c r="A696" s="47">
        <v>2</v>
      </c>
      <c r="B696" s="48" t="s">
        <v>202</v>
      </c>
      <c r="C696" s="49" t="s">
        <v>38</v>
      </c>
      <c r="D696" s="49">
        <f>29+284</f>
        <v>313</v>
      </c>
      <c r="E696" s="54"/>
      <c r="F696" s="52">
        <f>D696*E696</f>
        <v>0</v>
      </c>
    </row>
    <row r="697" spans="1:6" x14ac:dyDescent="0.2">
      <c r="D697" s="49"/>
      <c r="F697" s="59"/>
    </row>
    <row r="698" spans="1:6" x14ac:dyDescent="0.2">
      <c r="B698" s="48" t="s">
        <v>452</v>
      </c>
      <c r="D698" s="49"/>
      <c r="F698" s="59"/>
    </row>
    <row r="699" spans="1:6" x14ac:dyDescent="0.2">
      <c r="D699" s="49"/>
      <c r="F699" s="59"/>
    </row>
    <row r="700" spans="1:6" x14ac:dyDescent="0.2">
      <c r="B700" s="48" t="s">
        <v>201</v>
      </c>
      <c r="D700" s="49"/>
      <c r="F700" s="59"/>
    </row>
    <row r="701" spans="1:6" x14ac:dyDescent="0.2">
      <c r="D701" s="49"/>
      <c r="F701" s="59"/>
    </row>
    <row r="702" spans="1:6" x14ac:dyDescent="0.2">
      <c r="A702" s="47">
        <v>3</v>
      </c>
      <c r="B702" s="48" t="s">
        <v>202</v>
      </c>
      <c r="C702" s="49" t="s">
        <v>38</v>
      </c>
      <c r="D702" s="49">
        <f>146*2</f>
        <v>292</v>
      </c>
      <c r="E702" s="54"/>
      <c r="F702" s="52">
        <f>D702*E702</f>
        <v>0</v>
      </c>
    </row>
    <row r="703" spans="1:6" x14ac:dyDescent="0.2">
      <c r="D703" s="49"/>
    </row>
    <row r="704" spans="1:6" ht="15.75" thickBot="1" x14ac:dyDescent="0.25">
      <c r="B704" s="62" t="s">
        <v>391</v>
      </c>
      <c r="D704" s="49"/>
      <c r="F704" s="56">
        <f>SUM(F690:F703)</f>
        <v>0</v>
      </c>
    </row>
    <row r="705" spans="1:6" x14ac:dyDescent="0.2">
      <c r="D705" s="49"/>
    </row>
    <row r="706" spans="1:6" s="67" customFormat="1" ht="30" x14ac:dyDescent="0.25">
      <c r="A706" s="63"/>
      <c r="B706" s="57" t="s">
        <v>203</v>
      </c>
      <c r="C706" s="64"/>
      <c r="D706" s="64"/>
      <c r="E706" s="65"/>
      <c r="F706" s="66"/>
    </row>
    <row r="707" spans="1:6" x14ac:dyDescent="0.2">
      <c r="D707" s="49"/>
    </row>
    <row r="708" spans="1:6" ht="28.5" x14ac:dyDescent="0.2">
      <c r="B708" s="48" t="s">
        <v>204</v>
      </c>
      <c r="D708" s="49"/>
    </row>
    <row r="709" spans="1:6" x14ac:dyDescent="0.2">
      <c r="D709" s="49"/>
    </row>
    <row r="710" spans="1:6" x14ac:dyDescent="0.2">
      <c r="B710" s="48" t="s">
        <v>8</v>
      </c>
      <c r="D710" s="49"/>
    </row>
    <row r="711" spans="1:6" x14ac:dyDescent="0.2">
      <c r="D711" s="49"/>
    </row>
    <row r="712" spans="1:6" ht="45" customHeight="1" x14ac:dyDescent="0.2">
      <c r="B712" s="48" t="s">
        <v>9</v>
      </c>
      <c r="D712" s="49"/>
    </row>
    <row r="713" spans="1:6" x14ac:dyDescent="0.2">
      <c r="D713" s="49"/>
    </row>
    <row r="714" spans="1:6" ht="42.75" x14ac:dyDescent="0.2">
      <c r="B714" s="48" t="s">
        <v>173</v>
      </c>
      <c r="D714" s="49"/>
    </row>
    <row r="715" spans="1:6" x14ac:dyDescent="0.2">
      <c r="D715" s="49"/>
    </row>
    <row r="716" spans="1:6" x14ac:dyDescent="0.2">
      <c r="B716" s="48" t="s">
        <v>12</v>
      </c>
      <c r="D716" s="49"/>
    </row>
    <row r="717" spans="1:6" x14ac:dyDescent="0.2">
      <c r="D717" s="49"/>
    </row>
    <row r="718" spans="1:6" ht="114" x14ac:dyDescent="0.2">
      <c r="B718" s="48" t="s">
        <v>575</v>
      </c>
      <c r="D718" s="49"/>
    </row>
    <row r="719" spans="1:6" x14ac:dyDescent="0.2">
      <c r="D719" s="49"/>
    </row>
    <row r="720" spans="1:6" x14ac:dyDescent="0.2">
      <c r="B720" s="48" t="s">
        <v>205</v>
      </c>
      <c r="D720" s="49"/>
    </row>
    <row r="721" spans="1:6" x14ac:dyDescent="0.2">
      <c r="D721" s="49"/>
    </row>
    <row r="722" spans="1:6" ht="57" x14ac:dyDescent="0.2">
      <c r="B722" s="48" t="s">
        <v>206</v>
      </c>
      <c r="D722" s="49"/>
    </row>
    <row r="723" spans="1:6" x14ac:dyDescent="0.2">
      <c r="D723" s="49"/>
    </row>
    <row r="724" spans="1:6" x14ac:dyDescent="0.2">
      <c r="B724" s="48" t="s">
        <v>207</v>
      </c>
      <c r="D724" s="49"/>
    </row>
    <row r="725" spans="1:6" x14ac:dyDescent="0.2">
      <c r="D725" s="49"/>
    </row>
    <row r="726" spans="1:6" x14ac:dyDescent="0.2">
      <c r="B726" s="48" t="s">
        <v>208</v>
      </c>
      <c r="D726" s="49"/>
    </row>
    <row r="727" spans="1:6" x14ac:dyDescent="0.2">
      <c r="D727" s="49"/>
    </row>
    <row r="728" spans="1:6" ht="28.5" x14ac:dyDescent="0.2">
      <c r="A728" s="47">
        <v>1</v>
      </c>
      <c r="B728" s="48" t="s">
        <v>209</v>
      </c>
      <c r="C728" s="49" t="s">
        <v>37</v>
      </c>
      <c r="D728" s="49">
        <v>147</v>
      </c>
      <c r="E728" s="54"/>
      <c r="F728" s="52">
        <f>D728*E728</f>
        <v>0</v>
      </c>
    </row>
    <row r="729" spans="1:6" x14ac:dyDescent="0.2">
      <c r="D729" s="49"/>
    </row>
    <row r="730" spans="1:6" ht="28.5" x14ac:dyDescent="0.2">
      <c r="A730" s="47">
        <v>2</v>
      </c>
      <c r="B730" s="48" t="s">
        <v>210</v>
      </c>
      <c r="C730" s="49" t="s">
        <v>37</v>
      </c>
      <c r="D730" s="49">
        <v>50</v>
      </c>
      <c r="E730" s="54"/>
      <c r="F730" s="52">
        <f>D730*E730</f>
        <v>0</v>
      </c>
    </row>
    <row r="731" spans="1:6" x14ac:dyDescent="0.2">
      <c r="D731" s="49"/>
    </row>
    <row r="732" spans="1:6" ht="28.5" x14ac:dyDescent="0.2">
      <c r="A732" s="47">
        <v>3</v>
      </c>
      <c r="B732" s="48" t="s">
        <v>211</v>
      </c>
      <c r="C732" s="49" t="s">
        <v>42</v>
      </c>
      <c r="D732" s="49">
        <v>10</v>
      </c>
      <c r="E732" s="54"/>
      <c r="F732" s="52">
        <f>D732*E732</f>
        <v>0</v>
      </c>
    </row>
    <row r="733" spans="1:6" x14ac:dyDescent="0.2">
      <c r="D733" s="49"/>
    </row>
    <row r="734" spans="1:6" x14ac:dyDescent="0.2">
      <c r="A734" s="47">
        <v>4</v>
      </c>
      <c r="B734" s="48" t="s">
        <v>212</v>
      </c>
      <c r="C734" s="49" t="s">
        <v>42</v>
      </c>
      <c r="D734" s="49">
        <v>14</v>
      </c>
      <c r="E734" s="54"/>
      <c r="F734" s="52">
        <f>D734*E734</f>
        <v>0</v>
      </c>
    </row>
    <row r="735" spans="1:6" x14ac:dyDescent="0.2">
      <c r="D735" s="49"/>
    </row>
    <row r="736" spans="1:6" x14ac:dyDescent="0.2">
      <c r="A736" s="47">
        <v>5</v>
      </c>
      <c r="B736" s="48" t="s">
        <v>213</v>
      </c>
      <c r="C736" s="49" t="s">
        <v>42</v>
      </c>
      <c r="D736" s="49">
        <v>10</v>
      </c>
      <c r="E736" s="54"/>
      <c r="F736" s="52">
        <f>D736*E736</f>
        <v>0</v>
      </c>
    </row>
    <row r="737" spans="1:6" x14ac:dyDescent="0.2">
      <c r="D737" s="49"/>
    </row>
    <row r="738" spans="1:6" ht="15.75" thickBot="1" x14ac:dyDescent="0.25">
      <c r="B738" s="62" t="s">
        <v>393</v>
      </c>
      <c r="D738" s="49"/>
      <c r="F738" s="56">
        <f>SUM(F728:F736)</f>
        <v>0</v>
      </c>
    </row>
    <row r="739" spans="1:6" x14ac:dyDescent="0.2">
      <c r="D739" s="49"/>
    </row>
    <row r="740" spans="1:6" s="67" customFormat="1" ht="15" x14ac:dyDescent="0.25">
      <c r="A740" s="63"/>
      <c r="B740" s="57" t="s">
        <v>214</v>
      </c>
      <c r="C740" s="64"/>
      <c r="D740" s="64"/>
      <c r="E740" s="65"/>
      <c r="F740" s="66"/>
    </row>
    <row r="741" spans="1:6" x14ac:dyDescent="0.2">
      <c r="D741" s="49"/>
    </row>
    <row r="742" spans="1:6" ht="28.5" x14ac:dyDescent="0.2">
      <c r="B742" s="48" t="s">
        <v>215</v>
      </c>
      <c r="D742" s="49"/>
    </row>
    <row r="743" spans="1:6" x14ac:dyDescent="0.2">
      <c r="D743" s="49"/>
    </row>
    <row r="744" spans="1:6" x14ac:dyDescent="0.2">
      <c r="B744" s="48" t="s">
        <v>8</v>
      </c>
      <c r="D744" s="49"/>
    </row>
    <row r="745" spans="1:6" x14ac:dyDescent="0.2">
      <c r="D745" s="49"/>
    </row>
    <row r="746" spans="1:6" ht="71.25" x14ac:dyDescent="0.2">
      <c r="B746" s="48" t="s">
        <v>216</v>
      </c>
      <c r="D746" s="49"/>
    </row>
    <row r="747" spans="1:6" x14ac:dyDescent="0.2">
      <c r="D747" s="49"/>
    </row>
    <row r="748" spans="1:6" ht="42.75" x14ac:dyDescent="0.2">
      <c r="B748" s="48" t="s">
        <v>173</v>
      </c>
      <c r="D748" s="49"/>
    </row>
    <row r="749" spans="1:6" x14ac:dyDescent="0.2">
      <c r="D749" s="49"/>
    </row>
    <row r="750" spans="1:6" x14ac:dyDescent="0.2">
      <c r="B750" s="48" t="s">
        <v>12</v>
      </c>
      <c r="D750" s="49"/>
    </row>
    <row r="751" spans="1:6" x14ac:dyDescent="0.2">
      <c r="D751" s="49"/>
    </row>
    <row r="752" spans="1:6" ht="114" x14ac:dyDescent="0.2">
      <c r="B752" s="48" t="s">
        <v>575</v>
      </c>
      <c r="D752" s="49"/>
    </row>
    <row r="753" spans="1:6" x14ac:dyDescent="0.2">
      <c r="D753" s="49"/>
    </row>
    <row r="754" spans="1:6" ht="28.5" x14ac:dyDescent="0.2">
      <c r="B754" s="48" t="s">
        <v>394</v>
      </c>
      <c r="D754" s="49"/>
    </row>
    <row r="755" spans="1:6" x14ac:dyDescent="0.2">
      <c r="D755" s="49"/>
    </row>
    <row r="756" spans="1:6" x14ac:dyDescent="0.2">
      <c r="B756" s="48" t="s">
        <v>217</v>
      </c>
      <c r="D756" s="49"/>
    </row>
    <row r="757" spans="1:6" x14ac:dyDescent="0.2">
      <c r="D757" s="49"/>
    </row>
    <row r="758" spans="1:6" x14ac:dyDescent="0.2">
      <c r="B758" s="48" t="s">
        <v>218</v>
      </c>
      <c r="D758" s="49"/>
    </row>
    <row r="759" spans="1:6" x14ac:dyDescent="0.2">
      <c r="D759" s="49"/>
    </row>
    <row r="760" spans="1:6" x14ac:dyDescent="0.2">
      <c r="A760" s="47">
        <v>1</v>
      </c>
      <c r="B760" s="48" t="s">
        <v>219</v>
      </c>
      <c r="C760" s="49" t="s">
        <v>38</v>
      </c>
      <c r="D760" s="49">
        <v>46</v>
      </c>
      <c r="E760" s="54"/>
      <c r="F760" s="52">
        <f>D760*E760</f>
        <v>0</v>
      </c>
    </row>
    <row r="761" spans="1:6" x14ac:dyDescent="0.2">
      <c r="D761" s="49"/>
      <c r="F761" s="59"/>
    </row>
    <row r="762" spans="1:6" x14ac:dyDescent="0.2">
      <c r="A762" s="47">
        <v>2</v>
      </c>
      <c r="B762" s="60" t="s">
        <v>437</v>
      </c>
      <c r="C762" s="49" t="s">
        <v>38</v>
      </c>
      <c r="D762" s="49">
        <v>5</v>
      </c>
      <c r="E762" s="54"/>
      <c r="F762" s="52">
        <f>D762*E762</f>
        <v>0</v>
      </c>
    </row>
    <row r="763" spans="1:6" x14ac:dyDescent="0.2">
      <c r="D763" s="49"/>
      <c r="F763" s="59"/>
    </row>
    <row r="764" spans="1:6" ht="28.5" x14ac:dyDescent="0.2">
      <c r="A764" s="47">
        <v>3</v>
      </c>
      <c r="B764" s="60" t="s">
        <v>438</v>
      </c>
      <c r="C764" s="49" t="s">
        <v>82</v>
      </c>
      <c r="D764" s="49">
        <v>1</v>
      </c>
      <c r="E764" s="54"/>
      <c r="F764" s="52">
        <f>D764*E764</f>
        <v>0</v>
      </c>
    </row>
    <row r="765" spans="1:6" x14ac:dyDescent="0.2">
      <c r="D765" s="49"/>
    </row>
    <row r="766" spans="1:6" ht="15.75" thickBot="1" x14ac:dyDescent="0.25">
      <c r="B766" s="62" t="s">
        <v>392</v>
      </c>
      <c r="D766" s="49"/>
      <c r="F766" s="56">
        <f>SUM(F760:F765)</f>
        <v>0</v>
      </c>
    </row>
    <row r="767" spans="1:6" x14ac:dyDescent="0.2">
      <c r="D767" s="49"/>
    </row>
    <row r="768" spans="1:6" s="67" customFormat="1" ht="15" x14ac:dyDescent="0.25">
      <c r="A768" s="63"/>
      <c r="B768" s="57" t="s">
        <v>220</v>
      </c>
      <c r="C768" s="64"/>
      <c r="D768" s="64"/>
      <c r="E768" s="65"/>
      <c r="F768" s="66"/>
    </row>
    <row r="769" spans="1:6" x14ac:dyDescent="0.2">
      <c r="D769" s="49"/>
    </row>
    <row r="770" spans="1:6" s="126" customFormat="1" x14ac:dyDescent="0.2">
      <c r="A770" s="47"/>
      <c r="B770" s="74" t="s">
        <v>221</v>
      </c>
      <c r="C770" s="49"/>
      <c r="D770" s="49"/>
      <c r="E770" s="51"/>
      <c r="F770" s="52"/>
    </row>
    <row r="771" spans="1:6" x14ac:dyDescent="0.2">
      <c r="D771" s="49"/>
    </row>
    <row r="772" spans="1:6" x14ac:dyDescent="0.2">
      <c r="B772" s="48" t="s">
        <v>8</v>
      </c>
      <c r="D772" s="49"/>
    </row>
    <row r="773" spans="1:6" x14ac:dyDescent="0.2">
      <c r="D773" s="49"/>
    </row>
    <row r="774" spans="1:6" ht="43.5" customHeight="1" x14ac:dyDescent="0.2">
      <c r="B774" s="48" t="s">
        <v>9</v>
      </c>
      <c r="D774" s="49"/>
    </row>
    <row r="775" spans="1:6" x14ac:dyDescent="0.2">
      <c r="D775" s="49"/>
    </row>
    <row r="776" spans="1:6" ht="42.75" x14ac:dyDescent="0.2">
      <c r="B776" s="48" t="s">
        <v>173</v>
      </c>
      <c r="D776" s="49"/>
    </row>
    <row r="777" spans="1:6" x14ac:dyDescent="0.2">
      <c r="D777" s="49"/>
    </row>
    <row r="778" spans="1:6" x14ac:dyDescent="0.2">
      <c r="B778" s="48" t="s">
        <v>12</v>
      </c>
      <c r="D778" s="49"/>
    </row>
    <row r="779" spans="1:6" x14ac:dyDescent="0.2">
      <c r="D779" s="49"/>
    </row>
    <row r="780" spans="1:6" ht="114" x14ac:dyDescent="0.2">
      <c r="B780" s="48" t="s">
        <v>575</v>
      </c>
      <c r="D780" s="49"/>
    </row>
    <row r="781" spans="1:6" x14ac:dyDescent="0.2">
      <c r="D781" s="49"/>
    </row>
    <row r="782" spans="1:6" x14ac:dyDescent="0.2">
      <c r="B782" s="48" t="s">
        <v>222</v>
      </c>
      <c r="D782" s="49"/>
    </row>
    <row r="783" spans="1:6" x14ac:dyDescent="0.2">
      <c r="D783" s="49"/>
    </row>
    <row r="784" spans="1:6" ht="42.75" x14ac:dyDescent="0.2">
      <c r="B784" s="48" t="s">
        <v>223</v>
      </c>
      <c r="D784" s="49"/>
    </row>
    <row r="785" spans="1:6" x14ac:dyDescent="0.2">
      <c r="D785" s="49"/>
    </row>
    <row r="786" spans="1:6" ht="28.5" x14ac:dyDescent="0.2">
      <c r="B786" s="48" t="s">
        <v>224</v>
      </c>
      <c r="D786" s="49"/>
    </row>
    <row r="787" spans="1:6" x14ac:dyDescent="0.2">
      <c r="D787" s="49"/>
    </row>
    <row r="788" spans="1:6" ht="42.75" x14ac:dyDescent="0.2">
      <c r="B788" s="48" t="s">
        <v>415</v>
      </c>
      <c r="D788" s="49"/>
    </row>
    <row r="789" spans="1:6" x14ac:dyDescent="0.2">
      <c r="D789" s="49"/>
    </row>
    <row r="790" spans="1:6" ht="142.5" x14ac:dyDescent="0.2">
      <c r="B790" s="48" t="s">
        <v>581</v>
      </c>
      <c r="D790" s="49"/>
    </row>
    <row r="791" spans="1:6" x14ac:dyDescent="0.2">
      <c r="D791" s="49"/>
    </row>
    <row r="792" spans="1:6" x14ac:dyDescent="0.2">
      <c r="B792" s="48" t="s">
        <v>225</v>
      </c>
      <c r="D792" s="49"/>
    </row>
    <row r="793" spans="1:6" x14ac:dyDescent="0.2">
      <c r="D793" s="49"/>
    </row>
    <row r="794" spans="1:6" x14ac:dyDescent="0.2">
      <c r="B794" s="48" t="s">
        <v>226</v>
      </c>
      <c r="D794" s="49"/>
    </row>
    <row r="795" spans="1:6" x14ac:dyDescent="0.2">
      <c r="D795" s="49"/>
    </row>
    <row r="796" spans="1:6" ht="71.25" x14ac:dyDescent="0.2">
      <c r="B796" s="48" t="s">
        <v>492</v>
      </c>
      <c r="D796" s="49"/>
    </row>
    <row r="797" spans="1:6" x14ac:dyDescent="0.2">
      <c r="D797" s="49"/>
    </row>
    <row r="798" spans="1:6" x14ac:dyDescent="0.2">
      <c r="A798" s="47">
        <v>1</v>
      </c>
      <c r="B798" s="48" t="s">
        <v>227</v>
      </c>
      <c r="C798" s="49" t="s">
        <v>38</v>
      </c>
      <c r="D798" s="49">
        <f>29+966+292</f>
        <v>1287</v>
      </c>
      <c r="E798" s="54"/>
      <c r="F798" s="52">
        <f>D798*E798</f>
        <v>0</v>
      </c>
    </row>
    <row r="799" spans="1:6" x14ac:dyDescent="0.2">
      <c r="D799" s="49"/>
    </row>
    <row r="800" spans="1:6" x14ac:dyDescent="0.2">
      <c r="B800" s="48" t="s">
        <v>228</v>
      </c>
      <c r="D800" s="49"/>
    </row>
    <row r="801" spans="1:6" x14ac:dyDescent="0.2">
      <c r="D801" s="49"/>
    </row>
    <row r="802" spans="1:6" ht="42.75" x14ac:dyDescent="0.2">
      <c r="B802" s="48" t="s">
        <v>541</v>
      </c>
      <c r="D802" s="49"/>
    </row>
    <row r="803" spans="1:6" x14ac:dyDescent="0.2">
      <c r="D803" s="49"/>
    </row>
    <row r="804" spans="1:6" x14ac:dyDescent="0.2">
      <c r="A804" s="47">
        <v>2</v>
      </c>
      <c r="B804" s="48" t="s">
        <v>229</v>
      </c>
      <c r="C804" s="49" t="s">
        <v>38</v>
      </c>
      <c r="D804" s="49">
        <f>717+296</f>
        <v>1013</v>
      </c>
      <c r="E804" s="54"/>
      <c r="F804" s="52">
        <f>D804*E804</f>
        <v>0</v>
      </c>
    </row>
    <row r="805" spans="1:6" x14ac:dyDescent="0.2">
      <c r="D805" s="49"/>
    </row>
    <row r="806" spans="1:6" x14ac:dyDescent="0.2">
      <c r="B806" s="48" t="s">
        <v>230</v>
      </c>
      <c r="D806" s="49"/>
    </row>
    <row r="807" spans="1:6" x14ac:dyDescent="0.2">
      <c r="D807" s="49"/>
    </row>
    <row r="808" spans="1:6" ht="28.5" x14ac:dyDescent="0.2">
      <c r="B808" s="48" t="s">
        <v>231</v>
      </c>
      <c r="D808" s="49"/>
    </row>
    <row r="809" spans="1:6" x14ac:dyDescent="0.2">
      <c r="D809" s="49"/>
    </row>
    <row r="810" spans="1:6" x14ac:dyDescent="0.2">
      <c r="A810" s="47">
        <v>3</v>
      </c>
      <c r="B810" s="48" t="s">
        <v>494</v>
      </c>
      <c r="C810" s="49" t="s">
        <v>38</v>
      </c>
      <c r="D810" s="49">
        <v>49</v>
      </c>
      <c r="E810" s="54"/>
      <c r="F810" s="52">
        <f>D810*E810</f>
        <v>0</v>
      </c>
    </row>
    <row r="811" spans="1:6" x14ac:dyDescent="0.2">
      <c r="C811" s="49" t="s">
        <v>330</v>
      </c>
      <c r="D811" s="49"/>
    </row>
    <row r="812" spans="1:6" x14ac:dyDescent="0.2">
      <c r="B812" s="48" t="s">
        <v>232</v>
      </c>
      <c r="D812" s="49"/>
    </row>
    <row r="813" spans="1:6" x14ac:dyDescent="0.2">
      <c r="D813" s="49"/>
    </row>
    <row r="814" spans="1:6" ht="42.75" x14ac:dyDescent="0.2">
      <c r="B814" s="48" t="s">
        <v>542</v>
      </c>
      <c r="D814" s="49"/>
    </row>
    <row r="815" spans="1:6" x14ac:dyDescent="0.2">
      <c r="D815" s="49"/>
    </row>
    <row r="816" spans="1:6" x14ac:dyDescent="0.2">
      <c r="A816" s="47">
        <v>4</v>
      </c>
      <c r="B816" s="48" t="s">
        <v>233</v>
      </c>
      <c r="C816" s="49" t="s">
        <v>38</v>
      </c>
      <c r="D816" s="49">
        <v>168</v>
      </c>
      <c r="E816" s="54"/>
      <c r="F816" s="52">
        <f>D816*E816</f>
        <v>0</v>
      </c>
    </row>
    <row r="817" spans="1:6" x14ac:dyDescent="0.2">
      <c r="D817" s="49"/>
    </row>
    <row r="818" spans="1:6" x14ac:dyDescent="0.2">
      <c r="A818" s="47">
        <v>5</v>
      </c>
      <c r="B818" s="48" t="s">
        <v>234</v>
      </c>
      <c r="C818" s="49" t="s">
        <v>38</v>
      </c>
      <c r="D818" s="49">
        <v>14</v>
      </c>
      <c r="E818" s="54"/>
      <c r="F818" s="52">
        <f>D818*E818</f>
        <v>0</v>
      </c>
    </row>
    <row r="819" spans="1:6" x14ac:dyDescent="0.2">
      <c r="D819" s="49"/>
    </row>
    <row r="820" spans="1:6" x14ac:dyDescent="0.2">
      <c r="B820" s="48" t="s">
        <v>235</v>
      </c>
      <c r="D820" s="49"/>
    </row>
    <row r="821" spans="1:6" x14ac:dyDescent="0.2">
      <c r="D821" s="49"/>
    </row>
    <row r="822" spans="1:6" ht="42.75" x14ac:dyDescent="0.2">
      <c r="B822" s="48" t="s">
        <v>236</v>
      </c>
      <c r="D822" s="49"/>
    </row>
    <row r="823" spans="1:6" x14ac:dyDescent="0.2">
      <c r="D823" s="49"/>
    </row>
    <row r="824" spans="1:6" x14ac:dyDescent="0.2">
      <c r="A824" s="47">
        <v>6</v>
      </c>
      <c r="B824" s="48" t="s">
        <v>237</v>
      </c>
      <c r="C824" s="49" t="s">
        <v>38</v>
      </c>
      <c r="D824" s="49">
        <v>41</v>
      </c>
      <c r="E824" s="54"/>
      <c r="F824" s="52">
        <f>D824*E824</f>
        <v>0</v>
      </c>
    </row>
    <row r="825" spans="1:6" x14ac:dyDescent="0.2">
      <c r="D825" s="49"/>
    </row>
    <row r="826" spans="1:6" x14ac:dyDescent="0.2">
      <c r="B826" s="48" t="s">
        <v>238</v>
      </c>
      <c r="D826" s="49"/>
    </row>
    <row r="827" spans="1:6" x14ac:dyDescent="0.2">
      <c r="D827" s="49"/>
    </row>
    <row r="828" spans="1:6" x14ac:dyDescent="0.2">
      <c r="A828" s="47">
        <v>7</v>
      </c>
      <c r="B828" s="48" t="s">
        <v>239</v>
      </c>
      <c r="C828" s="49" t="s">
        <v>38</v>
      </c>
      <c r="D828" s="49">
        <v>41</v>
      </c>
      <c r="E828" s="54"/>
      <c r="F828" s="52">
        <f>D828*E828</f>
        <v>0</v>
      </c>
    </row>
    <row r="829" spans="1:6" x14ac:dyDescent="0.2">
      <c r="D829" s="49"/>
    </row>
    <row r="830" spans="1:6" x14ac:dyDescent="0.2">
      <c r="B830" s="48" t="s">
        <v>240</v>
      </c>
      <c r="D830" s="49"/>
    </row>
    <row r="831" spans="1:6" x14ac:dyDescent="0.2">
      <c r="D831" s="49"/>
    </row>
    <row r="832" spans="1:6" ht="28.5" x14ac:dyDescent="0.2">
      <c r="B832" s="48" t="s">
        <v>543</v>
      </c>
      <c r="D832" s="49"/>
    </row>
    <row r="833" spans="1:6" x14ac:dyDescent="0.2">
      <c r="D833" s="49"/>
    </row>
    <row r="834" spans="1:6" x14ac:dyDescent="0.2">
      <c r="A834" s="47">
        <v>8</v>
      </c>
      <c r="B834" s="48" t="s">
        <v>241</v>
      </c>
      <c r="C834" s="49" t="s">
        <v>38</v>
      </c>
      <c r="D834" s="49">
        <v>28</v>
      </c>
      <c r="E834" s="54"/>
      <c r="F834" s="52">
        <f>D834*E834</f>
        <v>0</v>
      </c>
    </row>
    <row r="835" spans="1:6" x14ac:dyDescent="0.2">
      <c r="D835" s="49"/>
    </row>
    <row r="836" spans="1:6" ht="15.75" thickBot="1" x14ac:dyDescent="0.25">
      <c r="B836" s="62" t="s">
        <v>395</v>
      </c>
      <c r="D836" s="49"/>
      <c r="F836" s="56">
        <f>SUM(F798:F835)</f>
        <v>0</v>
      </c>
    </row>
    <row r="837" spans="1:6" x14ac:dyDescent="0.2">
      <c r="D837" s="49"/>
    </row>
    <row r="838" spans="1:6" s="58" customFormat="1" ht="15" x14ac:dyDescent="0.2">
      <c r="A838" s="41"/>
      <c r="B838" s="57" t="s">
        <v>396</v>
      </c>
      <c r="C838" s="42"/>
      <c r="D838" s="42"/>
      <c r="E838" s="44"/>
      <c r="F838" s="45"/>
    </row>
    <row r="839" spans="1:6" x14ac:dyDescent="0.2">
      <c r="D839" s="49"/>
    </row>
    <row r="840" spans="1:6" ht="28.5" x14ac:dyDescent="0.2">
      <c r="B840" s="48" t="s">
        <v>397</v>
      </c>
      <c r="D840" s="49"/>
    </row>
    <row r="841" spans="1:6" x14ac:dyDescent="0.2">
      <c r="D841" s="49"/>
    </row>
    <row r="842" spans="1:6" x14ac:dyDescent="0.2">
      <c r="B842" s="48" t="s">
        <v>398</v>
      </c>
      <c r="D842" s="49"/>
    </row>
    <row r="843" spans="1:6" x14ac:dyDescent="0.2">
      <c r="D843" s="49"/>
    </row>
    <row r="844" spans="1:6" ht="114" x14ac:dyDescent="0.2">
      <c r="B844" s="48" t="s">
        <v>575</v>
      </c>
      <c r="D844" s="49"/>
    </row>
    <row r="845" spans="1:6" x14ac:dyDescent="0.2">
      <c r="D845" s="49"/>
    </row>
    <row r="846" spans="1:6" ht="57" x14ac:dyDescent="0.2">
      <c r="B846" s="48" t="s">
        <v>242</v>
      </c>
      <c r="D846" s="49"/>
    </row>
    <row r="847" spans="1:6" x14ac:dyDescent="0.2">
      <c r="D847" s="49"/>
    </row>
    <row r="848" spans="1:6" x14ac:dyDescent="0.2">
      <c r="A848" s="47">
        <v>1</v>
      </c>
      <c r="B848" s="48" t="s">
        <v>545</v>
      </c>
      <c r="C848" s="49" t="s">
        <v>5</v>
      </c>
      <c r="D848" s="49">
        <v>3</v>
      </c>
      <c r="E848" s="54"/>
      <c r="F848" s="52">
        <f>D848*E848</f>
        <v>0</v>
      </c>
    </row>
    <row r="849" spans="1:6" x14ac:dyDescent="0.2">
      <c r="D849" s="49"/>
    </row>
    <row r="850" spans="1:6" s="126" customFormat="1" x14ac:dyDescent="0.2">
      <c r="A850" s="47">
        <v>2</v>
      </c>
      <c r="B850" s="74" t="s">
        <v>544</v>
      </c>
      <c r="C850" s="49" t="s">
        <v>5</v>
      </c>
      <c r="D850" s="49">
        <v>3</v>
      </c>
      <c r="E850" s="54"/>
      <c r="F850" s="52">
        <f>D850*E850</f>
        <v>0</v>
      </c>
    </row>
    <row r="851" spans="1:6" x14ac:dyDescent="0.2">
      <c r="D851" s="49"/>
    </row>
    <row r="852" spans="1:6" ht="42.75" x14ac:dyDescent="0.2">
      <c r="A852" s="47">
        <v>3</v>
      </c>
      <c r="B852" s="48" t="s">
        <v>243</v>
      </c>
      <c r="C852" s="49" t="s">
        <v>5</v>
      </c>
      <c r="D852" s="49">
        <v>3</v>
      </c>
      <c r="E852" s="54"/>
      <c r="F852" s="52">
        <f>D852*E852</f>
        <v>0</v>
      </c>
    </row>
    <row r="853" spans="1:6" x14ac:dyDescent="0.2">
      <c r="D853" s="49"/>
    </row>
    <row r="854" spans="1:6" ht="42.75" x14ac:dyDescent="0.2">
      <c r="A854" s="47">
        <v>4</v>
      </c>
      <c r="B854" s="48" t="s">
        <v>244</v>
      </c>
      <c r="C854" s="49" t="s">
        <v>5</v>
      </c>
      <c r="D854" s="49">
        <v>3</v>
      </c>
      <c r="E854" s="54"/>
      <c r="F854" s="52">
        <f>D854*E854</f>
        <v>0</v>
      </c>
    </row>
    <row r="855" spans="1:6" x14ac:dyDescent="0.2">
      <c r="D855" s="49"/>
    </row>
    <row r="856" spans="1:6" ht="42.75" x14ac:dyDescent="0.2">
      <c r="B856" s="48" t="s">
        <v>245</v>
      </c>
      <c r="D856" s="49"/>
    </row>
    <row r="857" spans="1:6" x14ac:dyDescent="0.2">
      <c r="D857" s="49"/>
    </row>
    <row r="858" spans="1:6" x14ac:dyDescent="0.2">
      <c r="A858" s="47">
        <v>5</v>
      </c>
      <c r="B858" s="48" t="s">
        <v>546</v>
      </c>
      <c r="C858" s="49" t="s">
        <v>246</v>
      </c>
      <c r="D858" s="49">
        <v>14</v>
      </c>
      <c r="E858" s="54"/>
      <c r="F858" s="52">
        <f>D858*E858</f>
        <v>0</v>
      </c>
    </row>
    <row r="859" spans="1:6" x14ac:dyDescent="0.2">
      <c r="D859" s="49"/>
    </row>
    <row r="860" spans="1:6" x14ac:dyDescent="0.2">
      <c r="A860" s="47">
        <v>6</v>
      </c>
      <c r="B860" s="48" t="s">
        <v>547</v>
      </c>
      <c r="C860" s="49" t="s">
        <v>246</v>
      </c>
      <c r="D860" s="49">
        <v>28</v>
      </c>
      <c r="E860" s="54"/>
      <c r="F860" s="52">
        <f>D860*E860</f>
        <v>0</v>
      </c>
    </row>
    <row r="861" spans="1:6" x14ac:dyDescent="0.2">
      <c r="D861" s="49"/>
    </row>
    <row r="862" spans="1:6" x14ac:dyDescent="0.2">
      <c r="A862" s="47">
        <v>7</v>
      </c>
      <c r="B862" s="48" t="s">
        <v>548</v>
      </c>
      <c r="C862" s="49" t="s">
        <v>246</v>
      </c>
      <c r="D862" s="49">
        <v>44</v>
      </c>
      <c r="E862" s="54"/>
      <c r="F862" s="52">
        <f>D862*E862</f>
        <v>0</v>
      </c>
    </row>
    <row r="863" spans="1:6" x14ac:dyDescent="0.2">
      <c r="B863" s="90"/>
      <c r="D863" s="49"/>
    </row>
    <row r="864" spans="1:6" x14ac:dyDescent="0.2">
      <c r="B864" s="90" t="s">
        <v>561</v>
      </c>
      <c r="D864" s="49"/>
    </row>
    <row r="865" spans="1:6" x14ac:dyDescent="0.2">
      <c r="D865" s="49"/>
    </row>
    <row r="866" spans="1:6" ht="71.25" x14ac:dyDescent="0.2">
      <c r="B866" s="48" t="s">
        <v>549</v>
      </c>
      <c r="D866" s="49"/>
    </row>
    <row r="867" spans="1:6" x14ac:dyDescent="0.2">
      <c r="D867" s="49"/>
    </row>
    <row r="868" spans="1:6" x14ac:dyDescent="0.2">
      <c r="B868" s="60" t="s">
        <v>456</v>
      </c>
      <c r="D868" s="49"/>
    </row>
    <row r="869" spans="1:6" x14ac:dyDescent="0.2">
      <c r="B869" s="60"/>
      <c r="D869" s="49"/>
    </row>
    <row r="870" spans="1:6" x14ac:dyDescent="0.2">
      <c r="A870" s="47">
        <v>8</v>
      </c>
      <c r="B870" s="81" t="s">
        <v>550</v>
      </c>
      <c r="C870" s="61" t="s">
        <v>37</v>
      </c>
      <c r="D870" s="49">
        <v>155</v>
      </c>
      <c r="E870" s="54"/>
      <c r="F870" s="52">
        <f>D870*E870</f>
        <v>0</v>
      </c>
    </row>
    <row r="871" spans="1:6" x14ac:dyDescent="0.2">
      <c r="B871" s="81"/>
      <c r="C871" s="61"/>
      <c r="D871" s="49"/>
    </row>
    <row r="872" spans="1:6" x14ac:dyDescent="0.2">
      <c r="A872" s="47">
        <v>9</v>
      </c>
      <c r="B872" s="81" t="s">
        <v>551</v>
      </c>
      <c r="C872" s="61" t="s">
        <v>37</v>
      </c>
      <c r="D872" s="49">
        <v>155</v>
      </c>
      <c r="E872" s="54"/>
      <c r="F872" s="52">
        <f>D872*E872</f>
        <v>0</v>
      </c>
    </row>
    <row r="873" spans="1:6" x14ac:dyDescent="0.2">
      <c r="B873" s="60"/>
      <c r="C873" s="61"/>
      <c r="D873" s="49"/>
    </row>
    <row r="874" spans="1:6" x14ac:dyDescent="0.2">
      <c r="B874" s="60" t="s">
        <v>457</v>
      </c>
      <c r="C874" s="61"/>
      <c r="D874" s="49"/>
    </row>
    <row r="875" spans="1:6" x14ac:dyDescent="0.2">
      <c r="B875" s="60"/>
      <c r="C875" s="61"/>
      <c r="D875" s="49"/>
    </row>
    <row r="876" spans="1:6" x14ac:dyDescent="0.2">
      <c r="A876" s="47">
        <v>10</v>
      </c>
      <c r="B876" s="81" t="s">
        <v>550</v>
      </c>
      <c r="C876" s="61" t="s">
        <v>37</v>
      </c>
      <c r="D876" s="49">
        <v>3</v>
      </c>
      <c r="E876" s="54"/>
      <c r="F876" s="52">
        <f>D876*E876</f>
        <v>0</v>
      </c>
    </row>
    <row r="877" spans="1:6" x14ac:dyDescent="0.2">
      <c r="B877" s="81"/>
      <c r="C877" s="61"/>
      <c r="D877" s="49"/>
    </row>
    <row r="878" spans="1:6" x14ac:dyDescent="0.2">
      <c r="A878" s="47">
        <v>11</v>
      </c>
      <c r="B878" s="81" t="s">
        <v>551</v>
      </c>
      <c r="C878" s="61" t="s">
        <v>37</v>
      </c>
      <c r="D878" s="49">
        <v>3</v>
      </c>
      <c r="E878" s="54"/>
      <c r="F878" s="52">
        <f>D878*E878</f>
        <v>0</v>
      </c>
    </row>
    <row r="879" spans="1:6" x14ac:dyDescent="0.2">
      <c r="D879" s="49"/>
    </row>
    <row r="880" spans="1:6" x14ac:dyDescent="0.2">
      <c r="B880" s="90" t="s">
        <v>442</v>
      </c>
      <c r="D880" s="49"/>
    </row>
    <row r="881" spans="1:6" x14ac:dyDescent="0.2">
      <c r="D881" s="49"/>
    </row>
    <row r="882" spans="1:6" ht="71.25" x14ac:dyDescent="0.2">
      <c r="B882" s="60" t="s">
        <v>439</v>
      </c>
      <c r="C882" s="61"/>
      <c r="D882" s="49"/>
    </row>
    <row r="883" spans="1:6" x14ac:dyDescent="0.2">
      <c r="B883" s="60"/>
      <c r="C883" s="61"/>
      <c r="D883" s="49"/>
    </row>
    <row r="884" spans="1:6" x14ac:dyDescent="0.2">
      <c r="B884" s="91" t="s">
        <v>458</v>
      </c>
      <c r="C884" s="61"/>
      <c r="D884" s="49"/>
    </row>
    <row r="885" spans="1:6" x14ac:dyDescent="0.2">
      <c r="B885" s="60"/>
      <c r="C885" s="61"/>
      <c r="D885" s="49"/>
    </row>
    <row r="886" spans="1:6" x14ac:dyDescent="0.2">
      <c r="A886" s="47">
        <v>12</v>
      </c>
      <c r="B886" s="60" t="s">
        <v>550</v>
      </c>
      <c r="C886" s="61" t="s">
        <v>495</v>
      </c>
      <c r="D886" s="49">
        <v>6</v>
      </c>
      <c r="E886" s="54"/>
      <c r="F886" s="52">
        <f>D886*E886</f>
        <v>0</v>
      </c>
    </row>
    <row r="887" spans="1:6" x14ac:dyDescent="0.2">
      <c r="B887" s="60"/>
      <c r="C887" s="61"/>
      <c r="D887" s="49"/>
    </row>
    <row r="888" spans="1:6" x14ac:dyDescent="0.2">
      <c r="A888" s="47">
        <v>13</v>
      </c>
      <c r="B888" s="60" t="s">
        <v>551</v>
      </c>
      <c r="C888" s="61" t="s">
        <v>495</v>
      </c>
      <c r="D888" s="49">
        <v>6</v>
      </c>
      <c r="E888" s="54"/>
      <c r="F888" s="52">
        <f>D888*E888</f>
        <v>0</v>
      </c>
    </row>
    <row r="889" spans="1:6" x14ac:dyDescent="0.2">
      <c r="B889" s="60"/>
      <c r="C889" s="61"/>
      <c r="D889" s="49"/>
    </row>
    <row r="890" spans="1:6" x14ac:dyDescent="0.2">
      <c r="B890" s="91" t="s">
        <v>459</v>
      </c>
      <c r="C890" s="61"/>
      <c r="D890" s="49"/>
    </row>
    <row r="891" spans="1:6" x14ac:dyDescent="0.2">
      <c r="B891" s="60"/>
      <c r="C891" s="61"/>
      <c r="D891" s="49"/>
    </row>
    <row r="892" spans="1:6" x14ac:dyDescent="0.2">
      <c r="A892" s="47">
        <v>14</v>
      </c>
      <c r="B892" s="60" t="s">
        <v>550</v>
      </c>
      <c r="C892" s="61" t="s">
        <v>495</v>
      </c>
      <c r="D892" s="49">
        <v>6</v>
      </c>
      <c r="E892" s="54"/>
      <c r="F892" s="52">
        <f>D892*E892</f>
        <v>0</v>
      </c>
    </row>
    <row r="893" spans="1:6" x14ac:dyDescent="0.2">
      <c r="B893" s="60"/>
      <c r="C893" s="61"/>
      <c r="D893" s="49"/>
    </row>
    <row r="894" spans="1:6" x14ac:dyDescent="0.2">
      <c r="A894" s="47">
        <v>15</v>
      </c>
      <c r="B894" s="60" t="s">
        <v>252</v>
      </c>
      <c r="C894" s="61" t="s">
        <v>495</v>
      </c>
      <c r="D894" s="49">
        <v>6</v>
      </c>
      <c r="E894" s="54"/>
      <c r="F894" s="52">
        <f>D894*E894</f>
        <v>0</v>
      </c>
    </row>
    <row r="895" spans="1:6" x14ac:dyDescent="0.2">
      <c r="D895" s="49"/>
    </row>
    <row r="896" spans="1:6" x14ac:dyDescent="0.2">
      <c r="B896" s="90" t="s">
        <v>440</v>
      </c>
      <c r="C896" s="92"/>
      <c r="D896" s="49"/>
    </row>
    <row r="897" spans="1:6" x14ac:dyDescent="0.2">
      <c r="B897" s="90"/>
      <c r="C897" s="92"/>
      <c r="D897" s="49"/>
    </row>
    <row r="898" spans="1:6" ht="57" x14ac:dyDescent="0.2">
      <c r="B898" s="60" t="s">
        <v>441</v>
      </c>
      <c r="C898" s="92"/>
      <c r="D898" s="49"/>
    </row>
    <row r="899" spans="1:6" x14ac:dyDescent="0.2">
      <c r="B899" s="90"/>
      <c r="C899" s="92"/>
      <c r="D899" s="49"/>
    </row>
    <row r="900" spans="1:6" x14ac:dyDescent="0.2">
      <c r="A900" s="47">
        <v>16</v>
      </c>
      <c r="B900" s="90" t="s">
        <v>552</v>
      </c>
      <c r="C900" s="92" t="s">
        <v>37</v>
      </c>
      <c r="D900" s="49">
        <v>45</v>
      </c>
      <c r="E900" s="54"/>
      <c r="F900" s="52">
        <f>D900*E900</f>
        <v>0</v>
      </c>
    </row>
    <row r="901" spans="1:6" x14ac:dyDescent="0.2">
      <c r="B901" s="93"/>
      <c r="C901" s="92"/>
      <c r="D901" s="49"/>
    </row>
    <row r="902" spans="1:6" x14ac:dyDescent="0.2">
      <c r="A902" s="47">
        <v>17</v>
      </c>
      <c r="B902" s="90" t="s">
        <v>553</v>
      </c>
      <c r="C902" s="92" t="s">
        <v>37</v>
      </c>
      <c r="D902" s="49">
        <v>31.5</v>
      </c>
      <c r="E902" s="54"/>
      <c r="F902" s="52">
        <f>D902*E902</f>
        <v>0</v>
      </c>
    </row>
    <row r="903" spans="1:6" x14ac:dyDescent="0.2">
      <c r="B903" s="90"/>
      <c r="C903" s="92"/>
      <c r="D903" s="49"/>
    </row>
    <row r="904" spans="1:6" x14ac:dyDescent="0.2">
      <c r="A904" s="47">
        <v>18</v>
      </c>
      <c r="B904" s="90" t="s">
        <v>554</v>
      </c>
      <c r="C904" s="92" t="s">
        <v>37</v>
      </c>
      <c r="D904" s="49">
        <v>13.5</v>
      </c>
      <c r="E904" s="54"/>
      <c r="F904" s="52">
        <f>D904*E904</f>
        <v>0</v>
      </c>
    </row>
    <row r="905" spans="1:6" x14ac:dyDescent="0.2">
      <c r="C905" s="92"/>
      <c r="D905" s="49"/>
    </row>
    <row r="906" spans="1:6" ht="28.5" x14ac:dyDescent="0.2">
      <c r="A906" s="47">
        <v>19</v>
      </c>
      <c r="B906" s="94" t="s">
        <v>555</v>
      </c>
      <c r="C906" s="92" t="s">
        <v>418</v>
      </c>
      <c r="D906" s="49">
        <v>3</v>
      </c>
      <c r="E906" s="54"/>
      <c r="F906" s="52">
        <f>D906*E906</f>
        <v>0</v>
      </c>
    </row>
    <row r="907" spans="1:6" x14ac:dyDescent="0.2">
      <c r="D907" s="49"/>
    </row>
    <row r="908" spans="1:6" x14ac:dyDescent="0.2">
      <c r="B908" s="60" t="s">
        <v>560</v>
      </c>
      <c r="D908" s="49"/>
    </row>
    <row r="909" spans="1:6" x14ac:dyDescent="0.2">
      <c r="B909" s="60"/>
      <c r="D909" s="49"/>
    </row>
    <row r="910" spans="1:6" ht="57" x14ac:dyDescent="0.2">
      <c r="B910" s="60" t="s">
        <v>443</v>
      </c>
      <c r="D910" s="49"/>
    </row>
    <row r="911" spans="1:6" x14ac:dyDescent="0.2">
      <c r="D911" s="49"/>
    </row>
    <row r="912" spans="1:6" x14ac:dyDescent="0.2">
      <c r="A912" s="33"/>
      <c r="B912" s="60" t="s">
        <v>556</v>
      </c>
      <c r="D912" s="49"/>
    </row>
    <row r="913" spans="1:6" x14ac:dyDescent="0.2">
      <c r="B913" s="60"/>
      <c r="D913" s="49"/>
    </row>
    <row r="914" spans="1:6" x14ac:dyDescent="0.2">
      <c r="A914" s="47">
        <v>20</v>
      </c>
      <c r="B914" s="60" t="s">
        <v>550</v>
      </c>
      <c r="C914" s="61" t="s">
        <v>37</v>
      </c>
      <c r="D914" s="49">
        <v>3</v>
      </c>
      <c r="E914" s="54"/>
      <c r="F914" s="52">
        <f>D914*E914</f>
        <v>0</v>
      </c>
    </row>
    <row r="915" spans="1:6" x14ac:dyDescent="0.2">
      <c r="B915" s="60"/>
      <c r="C915" s="61"/>
      <c r="D915" s="49"/>
    </row>
    <row r="916" spans="1:6" x14ac:dyDescent="0.2">
      <c r="A916" s="47">
        <v>21</v>
      </c>
      <c r="B916" s="60" t="s">
        <v>551</v>
      </c>
      <c r="C916" s="61" t="s">
        <v>37</v>
      </c>
      <c r="D916" s="49">
        <v>3</v>
      </c>
      <c r="E916" s="54"/>
      <c r="F916" s="52">
        <f>D916*E916</f>
        <v>0</v>
      </c>
    </row>
    <row r="917" spans="1:6" x14ac:dyDescent="0.2">
      <c r="B917" s="60"/>
      <c r="C917" s="61"/>
      <c r="D917" s="49"/>
    </row>
    <row r="918" spans="1:6" x14ac:dyDescent="0.2">
      <c r="B918" s="60" t="s">
        <v>557</v>
      </c>
      <c r="C918" s="61"/>
      <c r="D918" s="49"/>
    </row>
    <row r="919" spans="1:6" x14ac:dyDescent="0.2">
      <c r="B919" s="60"/>
      <c r="C919" s="61"/>
      <c r="D919" s="49"/>
    </row>
    <row r="920" spans="1:6" x14ac:dyDescent="0.2">
      <c r="A920" s="47">
        <v>22</v>
      </c>
      <c r="B920" s="60" t="s">
        <v>550</v>
      </c>
      <c r="C920" s="61" t="s">
        <v>37</v>
      </c>
      <c r="D920" s="49">
        <v>3</v>
      </c>
      <c r="E920" s="54"/>
      <c r="F920" s="52">
        <f>D920*E920</f>
        <v>0</v>
      </c>
    </row>
    <row r="921" spans="1:6" x14ac:dyDescent="0.2">
      <c r="B921" s="60"/>
      <c r="C921" s="61"/>
      <c r="D921" s="49"/>
    </row>
    <row r="922" spans="1:6" x14ac:dyDescent="0.2">
      <c r="A922" s="47">
        <v>23</v>
      </c>
      <c r="B922" s="60" t="s">
        <v>551</v>
      </c>
      <c r="C922" s="61" t="s">
        <v>37</v>
      </c>
      <c r="D922" s="49">
        <v>3</v>
      </c>
      <c r="E922" s="54"/>
      <c r="F922" s="52">
        <f>D922*E922</f>
        <v>0</v>
      </c>
    </row>
    <row r="923" spans="1:6" x14ac:dyDescent="0.2">
      <c r="D923" s="49"/>
    </row>
    <row r="924" spans="1:6" x14ac:dyDescent="0.2">
      <c r="B924" s="48" t="s">
        <v>247</v>
      </c>
      <c r="D924" s="49"/>
    </row>
    <row r="925" spans="1:6" x14ac:dyDescent="0.2">
      <c r="D925" s="49"/>
    </row>
    <row r="926" spans="1:6" x14ac:dyDescent="0.2">
      <c r="B926" s="48" t="s">
        <v>460</v>
      </c>
      <c r="D926" s="49"/>
    </row>
    <row r="927" spans="1:6" x14ac:dyDescent="0.2">
      <c r="D927" s="49"/>
    </row>
    <row r="928" spans="1:6" x14ac:dyDescent="0.2">
      <c r="A928" s="47">
        <v>24</v>
      </c>
      <c r="B928" s="48" t="s">
        <v>550</v>
      </c>
      <c r="C928" s="49" t="s">
        <v>37</v>
      </c>
      <c r="D928" s="49">
        <v>435</v>
      </c>
      <c r="E928" s="54"/>
      <c r="F928" s="52">
        <f>D928*E928</f>
        <v>0</v>
      </c>
    </row>
    <row r="929" spans="1:6" x14ac:dyDescent="0.2">
      <c r="D929" s="49"/>
    </row>
    <row r="930" spans="1:6" x14ac:dyDescent="0.2">
      <c r="A930" s="47">
        <v>25</v>
      </c>
      <c r="B930" s="48" t="s">
        <v>558</v>
      </c>
      <c r="C930" s="49" t="s">
        <v>37</v>
      </c>
      <c r="D930" s="49">
        <v>261</v>
      </c>
      <c r="E930" s="54"/>
      <c r="F930" s="52">
        <f>D930*E930</f>
        <v>0</v>
      </c>
    </row>
    <row r="931" spans="1:6" x14ac:dyDescent="0.2">
      <c r="D931" s="49"/>
    </row>
    <row r="932" spans="1:6" x14ac:dyDescent="0.2">
      <c r="A932" s="47">
        <v>26</v>
      </c>
      <c r="B932" s="48" t="s">
        <v>559</v>
      </c>
      <c r="C932" s="49" t="s">
        <v>495</v>
      </c>
      <c r="D932" s="49">
        <v>174</v>
      </c>
      <c r="E932" s="54"/>
      <c r="F932" s="52">
        <f>D932*E932</f>
        <v>0</v>
      </c>
    </row>
    <row r="933" spans="1:6" x14ac:dyDescent="0.2">
      <c r="D933" s="49"/>
    </row>
    <row r="934" spans="1:6" x14ac:dyDescent="0.2">
      <c r="B934" s="48" t="s">
        <v>250</v>
      </c>
      <c r="D934" s="49"/>
    </row>
    <row r="935" spans="1:6" x14ac:dyDescent="0.2">
      <c r="D935" s="49"/>
    </row>
    <row r="936" spans="1:6" ht="28.5" x14ac:dyDescent="0.2">
      <c r="B936" s="48" t="s">
        <v>251</v>
      </c>
      <c r="D936" s="49"/>
    </row>
    <row r="937" spans="1:6" x14ac:dyDescent="0.2">
      <c r="D937" s="49"/>
    </row>
    <row r="938" spans="1:6" x14ac:dyDescent="0.2">
      <c r="B938" s="48" t="s">
        <v>461</v>
      </c>
      <c r="D938" s="49"/>
    </row>
    <row r="939" spans="1:6" x14ac:dyDescent="0.2">
      <c r="D939" s="49"/>
    </row>
    <row r="940" spans="1:6" x14ac:dyDescent="0.2">
      <c r="A940" s="47">
        <v>27</v>
      </c>
      <c r="B940" s="48" t="s">
        <v>550</v>
      </c>
      <c r="C940" s="49" t="s">
        <v>37</v>
      </c>
      <c r="D940" s="49">
        <v>775</v>
      </c>
      <c r="E940" s="54"/>
      <c r="F940" s="52">
        <f>D940*E940</f>
        <v>0</v>
      </c>
    </row>
    <row r="941" spans="1:6" x14ac:dyDescent="0.2">
      <c r="D941" s="49"/>
    </row>
    <row r="942" spans="1:6" x14ac:dyDescent="0.2">
      <c r="A942" s="47">
        <v>28</v>
      </c>
      <c r="B942" s="48" t="s">
        <v>551</v>
      </c>
      <c r="C942" s="49" t="s">
        <v>37</v>
      </c>
      <c r="D942" s="49">
        <v>775</v>
      </c>
      <c r="E942" s="54"/>
      <c r="F942" s="52">
        <f>D942*E942</f>
        <v>0</v>
      </c>
    </row>
    <row r="943" spans="1:6" x14ac:dyDescent="0.2">
      <c r="D943" s="49"/>
    </row>
    <row r="944" spans="1:6" x14ac:dyDescent="0.2">
      <c r="B944" s="48" t="s">
        <v>462</v>
      </c>
      <c r="D944" s="49"/>
    </row>
    <row r="945" spans="1:6" x14ac:dyDescent="0.2">
      <c r="D945" s="49"/>
    </row>
    <row r="946" spans="1:6" x14ac:dyDescent="0.2">
      <c r="A946" s="47">
        <v>29</v>
      </c>
      <c r="B946" s="48" t="s">
        <v>550</v>
      </c>
      <c r="C946" s="49" t="s">
        <v>37</v>
      </c>
      <c r="D946" s="49">
        <v>465</v>
      </c>
      <c r="E946" s="54"/>
      <c r="F946" s="52">
        <f>D946*E946</f>
        <v>0</v>
      </c>
    </row>
    <row r="947" spans="1:6" x14ac:dyDescent="0.2">
      <c r="D947" s="49"/>
    </row>
    <row r="948" spans="1:6" x14ac:dyDescent="0.2">
      <c r="A948" s="47">
        <v>30</v>
      </c>
      <c r="B948" s="48" t="s">
        <v>551</v>
      </c>
      <c r="C948" s="49" t="s">
        <v>37</v>
      </c>
      <c r="D948" s="49">
        <v>465</v>
      </c>
      <c r="E948" s="54"/>
      <c r="F948" s="52">
        <f>D948*E948</f>
        <v>0</v>
      </c>
    </row>
    <row r="949" spans="1:6" x14ac:dyDescent="0.2">
      <c r="D949" s="49"/>
    </row>
    <row r="950" spans="1:6" x14ac:dyDescent="0.2">
      <c r="B950" s="48" t="s">
        <v>253</v>
      </c>
      <c r="D950" s="49"/>
    </row>
    <row r="951" spans="1:6" x14ac:dyDescent="0.2">
      <c r="D951" s="49"/>
    </row>
    <row r="952" spans="1:6" x14ac:dyDescent="0.2">
      <c r="B952" s="48" t="s">
        <v>463</v>
      </c>
      <c r="D952" s="49"/>
    </row>
    <row r="953" spans="1:6" x14ac:dyDescent="0.2">
      <c r="D953" s="49"/>
    </row>
    <row r="954" spans="1:6" x14ac:dyDescent="0.2">
      <c r="A954" s="47">
        <v>31</v>
      </c>
      <c r="B954" s="48" t="s">
        <v>550</v>
      </c>
      <c r="C954" s="49" t="s">
        <v>249</v>
      </c>
      <c r="D954" s="49">
        <v>86</v>
      </c>
      <c r="E954" s="54"/>
      <c r="F954" s="52">
        <f>D954*E954</f>
        <v>0</v>
      </c>
    </row>
    <row r="955" spans="1:6" x14ac:dyDescent="0.2">
      <c r="D955" s="49"/>
    </row>
    <row r="956" spans="1:6" x14ac:dyDescent="0.2">
      <c r="A956" s="47">
        <v>32</v>
      </c>
      <c r="B956" s="48" t="s">
        <v>551</v>
      </c>
      <c r="C956" s="49" t="s">
        <v>249</v>
      </c>
      <c r="D956" s="49">
        <v>86</v>
      </c>
      <c r="E956" s="54"/>
      <c r="F956" s="52">
        <f>D956*E956</f>
        <v>0</v>
      </c>
    </row>
    <row r="957" spans="1:6" x14ac:dyDescent="0.2">
      <c r="D957" s="49"/>
    </row>
    <row r="958" spans="1:6" x14ac:dyDescent="0.2">
      <c r="B958" s="48" t="s">
        <v>464</v>
      </c>
      <c r="D958" s="49"/>
    </row>
    <row r="959" spans="1:6" x14ac:dyDescent="0.2">
      <c r="D959" s="49"/>
    </row>
    <row r="960" spans="1:6" x14ac:dyDescent="0.2">
      <c r="A960" s="47">
        <v>33</v>
      </c>
      <c r="B960" s="48" t="s">
        <v>550</v>
      </c>
      <c r="C960" s="49" t="s">
        <v>249</v>
      </c>
      <c r="D960" s="49">
        <v>30</v>
      </c>
      <c r="E960" s="54"/>
      <c r="F960" s="52">
        <f>D960*E960</f>
        <v>0</v>
      </c>
    </row>
    <row r="961" spans="1:6" x14ac:dyDescent="0.2">
      <c r="D961" s="49"/>
    </row>
    <row r="962" spans="1:6" x14ac:dyDescent="0.2">
      <c r="A962" s="47">
        <v>34</v>
      </c>
      <c r="B962" s="48" t="s">
        <v>551</v>
      </c>
      <c r="C962" s="49" t="s">
        <v>249</v>
      </c>
      <c r="D962" s="49">
        <v>30</v>
      </c>
      <c r="E962" s="54"/>
      <c r="F962" s="52">
        <f>D962*E962</f>
        <v>0</v>
      </c>
    </row>
    <row r="963" spans="1:6" x14ac:dyDescent="0.2">
      <c r="D963" s="49"/>
    </row>
    <row r="964" spans="1:6" x14ac:dyDescent="0.2">
      <c r="B964" s="48" t="s">
        <v>465</v>
      </c>
      <c r="D964" s="49"/>
    </row>
    <row r="965" spans="1:6" x14ac:dyDescent="0.2">
      <c r="D965" s="49"/>
    </row>
    <row r="966" spans="1:6" x14ac:dyDescent="0.2">
      <c r="A966" s="47">
        <v>35</v>
      </c>
      <c r="B966" s="48" t="s">
        <v>248</v>
      </c>
      <c r="C966" s="49" t="s">
        <v>249</v>
      </c>
      <c r="D966" s="49">
        <v>14</v>
      </c>
      <c r="E966" s="54"/>
      <c r="F966" s="52">
        <f>D966*E966</f>
        <v>0</v>
      </c>
    </row>
    <row r="967" spans="1:6" x14ac:dyDescent="0.2">
      <c r="D967" s="49"/>
    </row>
    <row r="968" spans="1:6" x14ac:dyDescent="0.2">
      <c r="A968" s="47">
        <v>36</v>
      </c>
      <c r="B968" s="48" t="s">
        <v>252</v>
      </c>
      <c r="C968" s="49" t="s">
        <v>249</v>
      </c>
      <c r="D968" s="49">
        <v>14</v>
      </c>
      <c r="E968" s="54"/>
      <c r="F968" s="52">
        <f>D968*E968</f>
        <v>0</v>
      </c>
    </row>
    <row r="969" spans="1:6" x14ac:dyDescent="0.2">
      <c r="D969" s="49"/>
    </row>
    <row r="970" spans="1:6" x14ac:dyDescent="0.2">
      <c r="B970" s="48" t="s">
        <v>254</v>
      </c>
      <c r="D970" s="49"/>
    </row>
    <row r="971" spans="1:6" x14ac:dyDescent="0.2">
      <c r="D971" s="49"/>
    </row>
    <row r="972" spans="1:6" ht="28.5" x14ac:dyDescent="0.2">
      <c r="B972" s="48" t="s">
        <v>572</v>
      </c>
      <c r="D972" s="49"/>
    </row>
    <row r="973" spans="1:6" x14ac:dyDescent="0.2">
      <c r="D973" s="49"/>
    </row>
    <row r="974" spans="1:6" ht="42.75" x14ac:dyDescent="0.2">
      <c r="B974" s="48" t="s">
        <v>562</v>
      </c>
      <c r="D974" s="49"/>
    </row>
    <row r="975" spans="1:6" x14ac:dyDescent="0.2">
      <c r="D975" s="49"/>
    </row>
    <row r="976" spans="1:6" x14ac:dyDescent="0.2">
      <c r="A976" s="47">
        <v>37</v>
      </c>
      <c r="B976" s="48" t="s">
        <v>550</v>
      </c>
      <c r="C976" s="49" t="s">
        <v>249</v>
      </c>
      <c r="D976" s="49">
        <v>46</v>
      </c>
      <c r="E976" s="54"/>
      <c r="F976" s="52">
        <f>D976*E976</f>
        <v>0</v>
      </c>
    </row>
    <row r="977" spans="1:6" x14ac:dyDescent="0.2">
      <c r="D977" s="49"/>
    </row>
    <row r="978" spans="1:6" x14ac:dyDescent="0.2">
      <c r="A978" s="47">
        <v>38</v>
      </c>
      <c r="B978" s="48" t="s">
        <v>551</v>
      </c>
      <c r="C978" s="49" t="s">
        <v>249</v>
      </c>
      <c r="D978" s="49">
        <v>46</v>
      </c>
      <c r="E978" s="54"/>
      <c r="F978" s="52">
        <f>D978*E978</f>
        <v>0</v>
      </c>
    </row>
    <row r="979" spans="1:6" x14ac:dyDescent="0.2">
      <c r="D979" s="49"/>
    </row>
    <row r="980" spans="1:6" ht="42.75" x14ac:dyDescent="0.2">
      <c r="B980" s="48" t="s">
        <v>573</v>
      </c>
      <c r="D980" s="49"/>
    </row>
    <row r="981" spans="1:6" x14ac:dyDescent="0.2">
      <c r="D981" s="49"/>
    </row>
    <row r="982" spans="1:6" x14ac:dyDescent="0.2">
      <c r="A982" s="47">
        <v>39</v>
      </c>
      <c r="B982" s="48" t="s">
        <v>550</v>
      </c>
      <c r="C982" s="49" t="s">
        <v>249</v>
      </c>
      <c r="D982" s="49">
        <v>25</v>
      </c>
      <c r="E982" s="54"/>
      <c r="F982" s="52">
        <f>D982*E982</f>
        <v>0</v>
      </c>
    </row>
    <row r="983" spans="1:6" x14ac:dyDescent="0.2">
      <c r="D983" s="49"/>
    </row>
    <row r="984" spans="1:6" x14ac:dyDescent="0.2">
      <c r="A984" s="47">
        <v>40</v>
      </c>
      <c r="B984" s="48" t="s">
        <v>551</v>
      </c>
      <c r="C984" s="49" t="s">
        <v>249</v>
      </c>
      <c r="D984" s="49">
        <v>25</v>
      </c>
      <c r="E984" s="54"/>
      <c r="F984" s="52">
        <f>D984*E984</f>
        <v>0</v>
      </c>
    </row>
    <row r="985" spans="1:6" x14ac:dyDescent="0.2">
      <c r="D985" s="49"/>
    </row>
    <row r="986" spans="1:6" x14ac:dyDescent="0.2">
      <c r="B986" s="48" t="s">
        <v>255</v>
      </c>
      <c r="D986" s="49"/>
    </row>
    <row r="987" spans="1:6" x14ac:dyDescent="0.2">
      <c r="D987" s="49"/>
    </row>
    <row r="988" spans="1:6" x14ac:dyDescent="0.2">
      <c r="B988" s="48" t="s">
        <v>466</v>
      </c>
      <c r="D988" s="49"/>
    </row>
    <row r="989" spans="1:6" x14ac:dyDescent="0.2">
      <c r="D989" s="49"/>
    </row>
    <row r="990" spans="1:6" x14ac:dyDescent="0.2">
      <c r="A990" s="47">
        <v>41</v>
      </c>
      <c r="B990" s="48" t="s">
        <v>550</v>
      </c>
      <c r="C990" s="49" t="s">
        <v>249</v>
      </c>
      <c r="D990" s="49">
        <v>30</v>
      </c>
      <c r="E990" s="54"/>
      <c r="F990" s="52">
        <f>D990*E990</f>
        <v>0</v>
      </c>
    </row>
    <row r="991" spans="1:6" x14ac:dyDescent="0.2">
      <c r="D991" s="49"/>
    </row>
    <row r="992" spans="1:6" x14ac:dyDescent="0.2">
      <c r="A992" s="47">
        <v>42</v>
      </c>
      <c r="B992" s="48" t="s">
        <v>551</v>
      </c>
      <c r="C992" s="49" t="s">
        <v>249</v>
      </c>
      <c r="D992" s="49">
        <v>30</v>
      </c>
      <c r="E992" s="54"/>
      <c r="F992" s="52">
        <f>D992*E992</f>
        <v>0</v>
      </c>
    </row>
    <row r="993" spans="1:6" x14ac:dyDescent="0.2">
      <c r="D993" s="49"/>
    </row>
    <row r="994" spans="1:6" ht="28.5" x14ac:dyDescent="0.2">
      <c r="B994" s="48" t="s">
        <v>467</v>
      </c>
      <c r="D994" s="49"/>
    </row>
    <row r="995" spans="1:6" x14ac:dyDescent="0.2">
      <c r="D995" s="49"/>
    </row>
    <row r="996" spans="1:6" x14ac:dyDescent="0.2">
      <c r="A996" s="47">
        <v>43</v>
      </c>
      <c r="B996" s="48" t="s">
        <v>550</v>
      </c>
      <c r="C996" s="49" t="s">
        <v>249</v>
      </c>
      <c r="D996" s="49">
        <v>10</v>
      </c>
      <c r="E996" s="54"/>
      <c r="F996" s="52">
        <f>D996*E996</f>
        <v>0</v>
      </c>
    </row>
    <row r="997" spans="1:6" x14ac:dyDescent="0.2">
      <c r="D997" s="49"/>
    </row>
    <row r="998" spans="1:6" x14ac:dyDescent="0.2">
      <c r="A998" s="47">
        <v>44</v>
      </c>
      <c r="B998" s="48" t="s">
        <v>551</v>
      </c>
      <c r="C998" s="49" t="s">
        <v>249</v>
      </c>
      <c r="D998" s="49">
        <v>10</v>
      </c>
      <c r="E998" s="54"/>
      <c r="F998" s="52">
        <f>D998*E998</f>
        <v>0</v>
      </c>
    </row>
    <row r="999" spans="1:6" x14ac:dyDescent="0.2">
      <c r="D999" s="49"/>
      <c r="F999" s="59"/>
    </row>
    <row r="1000" spans="1:6" ht="28.5" x14ac:dyDescent="0.2">
      <c r="B1000" s="48" t="s">
        <v>468</v>
      </c>
      <c r="D1000" s="49"/>
    </row>
    <row r="1001" spans="1:6" x14ac:dyDescent="0.2">
      <c r="D1001" s="49"/>
    </row>
    <row r="1002" spans="1:6" x14ac:dyDescent="0.2">
      <c r="A1002" s="47">
        <v>45</v>
      </c>
      <c r="B1002" s="48" t="s">
        <v>550</v>
      </c>
      <c r="C1002" s="49" t="s">
        <v>249</v>
      </c>
      <c r="D1002" s="49">
        <v>3</v>
      </c>
      <c r="E1002" s="54"/>
      <c r="F1002" s="52">
        <f>D1002*E1002</f>
        <v>0</v>
      </c>
    </row>
    <row r="1003" spans="1:6" x14ac:dyDescent="0.2">
      <c r="D1003" s="49"/>
    </row>
    <row r="1004" spans="1:6" x14ac:dyDescent="0.2">
      <c r="A1004" s="47">
        <v>46</v>
      </c>
      <c r="B1004" s="48" t="s">
        <v>551</v>
      </c>
      <c r="C1004" s="49" t="s">
        <v>249</v>
      </c>
      <c r="D1004" s="49">
        <v>3</v>
      </c>
      <c r="E1004" s="54"/>
      <c r="F1004" s="52">
        <f>D1004*E1004</f>
        <v>0</v>
      </c>
    </row>
    <row r="1005" spans="1:6" x14ac:dyDescent="0.2">
      <c r="D1005" s="49"/>
    </row>
    <row r="1006" spans="1:6" x14ac:dyDescent="0.2">
      <c r="B1006" s="48" t="s">
        <v>469</v>
      </c>
      <c r="D1006" s="49"/>
    </row>
    <row r="1007" spans="1:6" x14ac:dyDescent="0.2">
      <c r="D1007" s="49"/>
    </row>
    <row r="1008" spans="1:6" x14ac:dyDescent="0.2">
      <c r="A1008" s="47">
        <v>47</v>
      </c>
      <c r="B1008" s="48" t="s">
        <v>550</v>
      </c>
      <c r="C1008" s="49" t="s">
        <v>249</v>
      </c>
      <c r="D1008" s="49">
        <v>3</v>
      </c>
      <c r="E1008" s="54"/>
      <c r="F1008" s="52">
        <f>D1008*E1008</f>
        <v>0</v>
      </c>
    </row>
    <row r="1009" spans="1:6" x14ac:dyDescent="0.2">
      <c r="D1009" s="49"/>
    </row>
    <row r="1010" spans="1:6" x14ac:dyDescent="0.2">
      <c r="A1010" s="47">
        <v>48</v>
      </c>
      <c r="B1010" s="48" t="s">
        <v>551</v>
      </c>
      <c r="C1010" s="49" t="s">
        <v>249</v>
      </c>
      <c r="D1010" s="49">
        <v>3</v>
      </c>
      <c r="E1010" s="54"/>
      <c r="F1010" s="52">
        <f>D1010*E1010</f>
        <v>0</v>
      </c>
    </row>
    <row r="1011" spans="1:6" x14ac:dyDescent="0.2">
      <c r="D1011" s="49"/>
      <c r="F1011" s="59"/>
    </row>
    <row r="1012" spans="1:6" ht="28.5" x14ac:dyDescent="0.2">
      <c r="B1012" s="48" t="s">
        <v>470</v>
      </c>
      <c r="D1012" s="49"/>
    </row>
    <row r="1013" spans="1:6" x14ac:dyDescent="0.2">
      <c r="D1013" s="49"/>
    </row>
    <row r="1014" spans="1:6" x14ac:dyDescent="0.2">
      <c r="A1014" s="47">
        <v>49</v>
      </c>
      <c r="B1014" s="48" t="s">
        <v>550</v>
      </c>
      <c r="C1014" s="49" t="s">
        <v>249</v>
      </c>
      <c r="D1014" s="49">
        <v>2</v>
      </c>
      <c r="E1014" s="54"/>
      <c r="F1014" s="52">
        <f>D1014*E1014</f>
        <v>0</v>
      </c>
    </row>
    <row r="1015" spans="1:6" x14ac:dyDescent="0.2">
      <c r="D1015" s="49"/>
    </row>
    <row r="1016" spans="1:6" x14ac:dyDescent="0.2">
      <c r="A1016" s="47">
        <v>50</v>
      </c>
      <c r="B1016" s="48" t="s">
        <v>551</v>
      </c>
      <c r="C1016" s="49" t="s">
        <v>249</v>
      </c>
      <c r="D1016" s="49">
        <v>2</v>
      </c>
      <c r="E1016" s="54"/>
      <c r="F1016" s="52">
        <f>D1016*E1016</f>
        <v>0</v>
      </c>
    </row>
    <row r="1017" spans="1:6" x14ac:dyDescent="0.2">
      <c r="D1017" s="49"/>
    </row>
    <row r="1018" spans="1:6" x14ac:dyDescent="0.2">
      <c r="B1018" s="60" t="s">
        <v>444</v>
      </c>
      <c r="D1018" s="49"/>
    </row>
    <row r="1019" spans="1:6" x14ac:dyDescent="0.2">
      <c r="B1019" s="60"/>
      <c r="C1019" s="61"/>
      <c r="D1019" s="49"/>
    </row>
    <row r="1020" spans="1:6" ht="57" x14ac:dyDescent="0.2">
      <c r="B1020" s="60" t="s">
        <v>563</v>
      </c>
      <c r="C1020" s="61"/>
      <c r="D1020" s="49"/>
    </row>
    <row r="1021" spans="1:6" x14ac:dyDescent="0.2">
      <c r="B1021" s="60"/>
      <c r="C1021" s="61"/>
      <c r="D1021" s="49"/>
    </row>
    <row r="1022" spans="1:6" x14ac:dyDescent="0.2">
      <c r="B1022" s="60" t="s">
        <v>565</v>
      </c>
      <c r="C1022" s="61"/>
      <c r="D1022" s="49"/>
    </row>
    <row r="1023" spans="1:6" x14ac:dyDescent="0.2">
      <c r="B1023" s="60"/>
      <c r="C1023" s="61"/>
      <c r="D1023" s="49"/>
    </row>
    <row r="1024" spans="1:6" x14ac:dyDescent="0.2">
      <c r="A1024" s="47">
        <v>51</v>
      </c>
      <c r="B1024" s="60" t="s">
        <v>550</v>
      </c>
      <c r="C1024" s="61" t="s">
        <v>37</v>
      </c>
      <c r="D1024" s="49">
        <v>96</v>
      </c>
      <c r="E1024" s="54"/>
      <c r="F1024" s="52">
        <f>D1024*E1024</f>
        <v>0</v>
      </c>
    </row>
    <row r="1025" spans="1:6" x14ac:dyDescent="0.2">
      <c r="B1025" s="60"/>
      <c r="C1025" s="61"/>
      <c r="D1025" s="49"/>
    </row>
    <row r="1026" spans="1:6" x14ac:dyDescent="0.2">
      <c r="A1026" s="47">
        <v>52</v>
      </c>
      <c r="B1026" s="60" t="s">
        <v>551</v>
      </c>
      <c r="C1026" s="61" t="s">
        <v>37</v>
      </c>
      <c r="D1026" s="49">
        <v>96</v>
      </c>
      <c r="E1026" s="54"/>
      <c r="F1026" s="52">
        <f>D1026*E1026</f>
        <v>0</v>
      </c>
    </row>
    <row r="1027" spans="1:6" x14ac:dyDescent="0.2">
      <c r="B1027" s="60"/>
      <c r="C1027" s="61"/>
      <c r="D1027" s="49"/>
    </row>
    <row r="1028" spans="1:6" x14ac:dyDescent="0.2">
      <c r="B1028" s="95" t="s">
        <v>564</v>
      </c>
      <c r="C1028" s="61"/>
      <c r="D1028" s="49"/>
    </row>
    <row r="1029" spans="1:6" x14ac:dyDescent="0.2">
      <c r="B1029" s="60"/>
      <c r="C1029" s="61"/>
      <c r="D1029" s="49"/>
    </row>
    <row r="1030" spans="1:6" x14ac:dyDescent="0.2">
      <c r="A1030" s="47">
        <v>53</v>
      </c>
      <c r="B1030" s="60" t="s">
        <v>550</v>
      </c>
      <c r="C1030" s="61" t="s">
        <v>446</v>
      </c>
      <c r="D1030" s="49">
        <v>3</v>
      </c>
      <c r="E1030" s="54"/>
      <c r="F1030" s="52">
        <f>D1030*E1030</f>
        <v>0</v>
      </c>
    </row>
    <row r="1031" spans="1:6" x14ac:dyDescent="0.2">
      <c r="B1031" s="60"/>
      <c r="C1031" s="61"/>
      <c r="D1031" s="49"/>
    </row>
    <row r="1032" spans="1:6" x14ac:dyDescent="0.2">
      <c r="A1032" s="47">
        <v>54</v>
      </c>
      <c r="B1032" s="60" t="s">
        <v>551</v>
      </c>
      <c r="C1032" s="61" t="s">
        <v>446</v>
      </c>
      <c r="D1032" s="49">
        <v>3</v>
      </c>
      <c r="E1032" s="54"/>
      <c r="F1032" s="52">
        <f>D1032*E1032</f>
        <v>0</v>
      </c>
    </row>
    <row r="1033" spans="1:6" x14ac:dyDescent="0.2">
      <c r="B1033" s="60"/>
      <c r="C1033" s="61"/>
      <c r="D1033" s="49"/>
    </row>
    <row r="1034" spans="1:6" x14ac:dyDescent="0.2">
      <c r="B1034" s="91" t="s">
        <v>471</v>
      </c>
      <c r="C1034" s="61"/>
      <c r="D1034" s="49"/>
    </row>
    <row r="1035" spans="1:6" x14ac:dyDescent="0.2">
      <c r="B1035" s="60"/>
      <c r="C1035" s="61"/>
      <c r="D1035" s="49"/>
    </row>
    <row r="1036" spans="1:6" x14ac:dyDescent="0.2">
      <c r="A1036" s="47">
        <v>55</v>
      </c>
      <c r="B1036" s="60" t="s">
        <v>550</v>
      </c>
      <c r="C1036" s="61" t="s">
        <v>446</v>
      </c>
      <c r="D1036" s="49">
        <v>3</v>
      </c>
      <c r="E1036" s="54"/>
      <c r="F1036" s="52">
        <f>D1036*E1036</f>
        <v>0</v>
      </c>
    </row>
    <row r="1037" spans="1:6" x14ac:dyDescent="0.2">
      <c r="B1037" s="60"/>
      <c r="C1037" s="61"/>
      <c r="D1037" s="49"/>
    </row>
    <row r="1038" spans="1:6" x14ac:dyDescent="0.2">
      <c r="A1038" s="47">
        <v>56</v>
      </c>
      <c r="B1038" s="60" t="s">
        <v>551</v>
      </c>
      <c r="C1038" s="61" t="s">
        <v>446</v>
      </c>
      <c r="D1038" s="49">
        <v>3</v>
      </c>
      <c r="E1038" s="54"/>
      <c r="F1038" s="52">
        <f>D1038*E1038</f>
        <v>0</v>
      </c>
    </row>
    <row r="1039" spans="1:6" x14ac:dyDescent="0.2">
      <c r="B1039" s="60"/>
      <c r="C1039" s="61"/>
      <c r="D1039" s="49"/>
    </row>
    <row r="1040" spans="1:6" x14ac:dyDescent="0.2">
      <c r="B1040" s="91" t="s">
        <v>445</v>
      </c>
      <c r="C1040" s="61"/>
      <c r="D1040" s="49"/>
    </row>
    <row r="1041" spans="1:6" x14ac:dyDescent="0.2">
      <c r="B1041" s="60"/>
      <c r="C1041" s="61"/>
      <c r="D1041" s="49"/>
    </row>
    <row r="1042" spans="1:6" x14ac:dyDescent="0.2">
      <c r="A1042" s="47">
        <v>57</v>
      </c>
      <c r="B1042" s="60" t="s">
        <v>550</v>
      </c>
      <c r="C1042" s="61" t="s">
        <v>446</v>
      </c>
      <c r="D1042" s="49">
        <v>9</v>
      </c>
      <c r="E1042" s="54"/>
      <c r="F1042" s="52">
        <f>D1042*E1042</f>
        <v>0</v>
      </c>
    </row>
    <row r="1043" spans="1:6" x14ac:dyDescent="0.2">
      <c r="B1043" s="60"/>
      <c r="C1043" s="61"/>
      <c r="D1043" s="49"/>
    </row>
    <row r="1044" spans="1:6" x14ac:dyDescent="0.2">
      <c r="A1044" s="47">
        <v>58</v>
      </c>
      <c r="B1044" s="60" t="s">
        <v>551</v>
      </c>
      <c r="C1044" s="61" t="s">
        <v>446</v>
      </c>
      <c r="D1044" s="49">
        <v>9</v>
      </c>
      <c r="E1044" s="54"/>
      <c r="F1044" s="52">
        <f>D1044*E1044</f>
        <v>0</v>
      </c>
    </row>
    <row r="1045" spans="1:6" x14ac:dyDescent="0.2">
      <c r="B1045" s="60"/>
      <c r="C1045" s="61"/>
      <c r="D1045" s="49"/>
    </row>
    <row r="1046" spans="1:6" x14ac:dyDescent="0.2">
      <c r="B1046" s="60" t="s">
        <v>447</v>
      </c>
      <c r="C1046" s="61"/>
      <c r="D1046" s="49"/>
    </row>
    <row r="1047" spans="1:6" x14ac:dyDescent="0.2">
      <c r="B1047" s="60"/>
      <c r="C1047" s="61"/>
      <c r="D1047" s="49"/>
    </row>
    <row r="1048" spans="1:6" x14ac:dyDescent="0.2">
      <c r="B1048" s="91" t="s">
        <v>474</v>
      </c>
      <c r="C1048" s="61"/>
      <c r="D1048" s="49"/>
    </row>
    <row r="1049" spans="1:6" x14ac:dyDescent="0.2">
      <c r="B1049" s="60"/>
      <c r="C1049" s="61"/>
      <c r="D1049" s="49"/>
    </row>
    <row r="1050" spans="1:6" x14ac:dyDescent="0.2">
      <c r="A1050" s="47">
        <v>59</v>
      </c>
      <c r="B1050" s="60" t="s">
        <v>550</v>
      </c>
      <c r="C1050" s="61" t="s">
        <v>446</v>
      </c>
      <c r="D1050" s="49">
        <v>1</v>
      </c>
      <c r="E1050" s="54"/>
      <c r="F1050" s="52">
        <f>D1050*E1050</f>
        <v>0</v>
      </c>
    </row>
    <row r="1051" spans="1:6" x14ac:dyDescent="0.2">
      <c r="B1051" s="60"/>
      <c r="C1051" s="61"/>
      <c r="D1051" s="49"/>
    </row>
    <row r="1052" spans="1:6" x14ac:dyDescent="0.2">
      <c r="A1052" s="47">
        <v>60</v>
      </c>
      <c r="B1052" s="60" t="s">
        <v>551</v>
      </c>
      <c r="C1052" s="61" t="s">
        <v>446</v>
      </c>
      <c r="D1052" s="49">
        <v>1</v>
      </c>
      <c r="E1052" s="54"/>
      <c r="F1052" s="52">
        <f>D1052*E1052</f>
        <v>0</v>
      </c>
    </row>
    <row r="1053" spans="1:6" x14ac:dyDescent="0.2">
      <c r="B1053" s="60"/>
      <c r="C1053" s="61"/>
      <c r="D1053" s="49"/>
    </row>
    <row r="1054" spans="1:6" x14ac:dyDescent="0.2">
      <c r="B1054" s="91" t="s">
        <v>566</v>
      </c>
      <c r="C1054" s="61"/>
      <c r="D1054" s="49"/>
    </row>
    <row r="1055" spans="1:6" x14ac:dyDescent="0.2">
      <c r="B1055" s="60"/>
      <c r="C1055" s="61"/>
      <c r="D1055" s="49"/>
    </row>
    <row r="1056" spans="1:6" x14ac:dyDescent="0.2">
      <c r="A1056" s="47">
        <v>61</v>
      </c>
      <c r="B1056" s="60" t="s">
        <v>550</v>
      </c>
      <c r="C1056" s="61" t="s">
        <v>446</v>
      </c>
      <c r="D1056" s="49">
        <v>1</v>
      </c>
      <c r="E1056" s="54"/>
      <c r="F1056" s="52">
        <f>D1056*E1056</f>
        <v>0</v>
      </c>
    </row>
    <row r="1057" spans="1:6" x14ac:dyDescent="0.2">
      <c r="B1057" s="60"/>
      <c r="C1057" s="61"/>
      <c r="D1057" s="49"/>
    </row>
    <row r="1058" spans="1:6" x14ac:dyDescent="0.2">
      <c r="A1058" s="47">
        <v>62</v>
      </c>
      <c r="B1058" s="60" t="s">
        <v>551</v>
      </c>
      <c r="C1058" s="61" t="s">
        <v>446</v>
      </c>
      <c r="D1058" s="49">
        <v>1</v>
      </c>
      <c r="E1058" s="54"/>
      <c r="F1058" s="52">
        <f>D1058*E1058</f>
        <v>0</v>
      </c>
    </row>
    <row r="1059" spans="1:6" x14ac:dyDescent="0.2">
      <c r="B1059" s="60"/>
      <c r="C1059" s="61"/>
      <c r="D1059" s="49"/>
    </row>
    <row r="1060" spans="1:6" x14ac:dyDescent="0.2">
      <c r="B1060" s="91" t="s">
        <v>473</v>
      </c>
      <c r="C1060" s="61"/>
      <c r="D1060" s="49"/>
    </row>
    <row r="1061" spans="1:6" x14ac:dyDescent="0.2">
      <c r="B1061" s="60"/>
      <c r="C1061" s="61"/>
      <c r="D1061" s="49"/>
    </row>
    <row r="1062" spans="1:6" x14ac:dyDescent="0.2">
      <c r="A1062" s="47">
        <v>63</v>
      </c>
      <c r="B1062" s="60" t="s">
        <v>550</v>
      </c>
      <c r="C1062" s="61" t="s">
        <v>446</v>
      </c>
      <c r="D1062" s="49">
        <v>1</v>
      </c>
      <c r="E1062" s="54"/>
      <c r="F1062" s="52">
        <f>D1062*E1062</f>
        <v>0</v>
      </c>
    </row>
    <row r="1063" spans="1:6" x14ac:dyDescent="0.2">
      <c r="B1063" s="60"/>
      <c r="C1063" s="61"/>
      <c r="D1063" s="49"/>
    </row>
    <row r="1064" spans="1:6" x14ac:dyDescent="0.2">
      <c r="A1064" s="47">
        <v>64</v>
      </c>
      <c r="B1064" s="60" t="s">
        <v>551</v>
      </c>
      <c r="C1064" s="61" t="s">
        <v>446</v>
      </c>
      <c r="D1064" s="49">
        <v>1</v>
      </c>
      <c r="E1064" s="54"/>
      <c r="F1064" s="52">
        <f>D1064*E1064</f>
        <v>0</v>
      </c>
    </row>
    <row r="1065" spans="1:6" x14ac:dyDescent="0.2">
      <c r="B1065" s="60"/>
      <c r="C1065" s="61"/>
      <c r="D1065" s="49"/>
    </row>
    <row r="1066" spans="1:6" x14ac:dyDescent="0.2">
      <c r="B1066" s="91" t="s">
        <v>472</v>
      </c>
      <c r="C1066" s="61"/>
      <c r="D1066" s="49"/>
    </row>
    <row r="1067" spans="1:6" x14ac:dyDescent="0.2">
      <c r="B1067" s="60"/>
      <c r="C1067" s="61"/>
      <c r="D1067" s="49"/>
    </row>
    <row r="1068" spans="1:6" x14ac:dyDescent="0.2">
      <c r="A1068" s="47">
        <v>65</v>
      </c>
      <c r="B1068" s="60" t="s">
        <v>550</v>
      </c>
      <c r="C1068" s="61" t="s">
        <v>446</v>
      </c>
      <c r="D1068" s="49">
        <v>10</v>
      </c>
      <c r="E1068" s="54"/>
      <c r="F1068" s="52">
        <f>D1068*E1068</f>
        <v>0</v>
      </c>
    </row>
    <row r="1069" spans="1:6" x14ac:dyDescent="0.2">
      <c r="B1069" s="60"/>
      <c r="C1069" s="61"/>
      <c r="D1069" s="49"/>
    </row>
    <row r="1070" spans="1:6" x14ac:dyDescent="0.2">
      <c r="A1070" s="47">
        <v>66</v>
      </c>
      <c r="B1070" s="60" t="s">
        <v>551</v>
      </c>
      <c r="C1070" s="61" t="s">
        <v>446</v>
      </c>
      <c r="D1070" s="49">
        <v>10</v>
      </c>
      <c r="E1070" s="54"/>
      <c r="F1070" s="52">
        <f>D1070*E1070</f>
        <v>0</v>
      </c>
    </row>
    <row r="1071" spans="1:6" x14ac:dyDescent="0.2">
      <c r="B1071" s="60"/>
      <c r="C1071" s="61"/>
      <c r="D1071" s="49"/>
    </row>
    <row r="1072" spans="1:6" x14ac:dyDescent="0.2">
      <c r="B1072" s="48" t="s">
        <v>256</v>
      </c>
      <c r="D1072" s="49"/>
    </row>
    <row r="1073" spans="1:6" x14ac:dyDescent="0.2">
      <c r="D1073" s="49"/>
    </row>
    <row r="1074" spans="1:6" x14ac:dyDescent="0.2">
      <c r="A1074" s="47">
        <v>67</v>
      </c>
      <c r="B1074" s="48" t="s">
        <v>257</v>
      </c>
      <c r="C1074" s="49" t="s">
        <v>42</v>
      </c>
      <c r="D1074" s="49">
        <v>18</v>
      </c>
      <c r="E1074" s="54"/>
      <c r="F1074" s="52">
        <f>D1074*E1074</f>
        <v>0</v>
      </c>
    </row>
    <row r="1075" spans="1:6" x14ac:dyDescent="0.2">
      <c r="D1075" s="49"/>
    </row>
    <row r="1076" spans="1:6" ht="28.5" x14ac:dyDescent="0.2">
      <c r="A1076" s="47">
        <v>68</v>
      </c>
      <c r="B1076" s="48" t="s">
        <v>567</v>
      </c>
      <c r="C1076" s="49" t="s">
        <v>37</v>
      </c>
      <c r="D1076" s="49">
        <v>36</v>
      </c>
      <c r="E1076" s="54"/>
      <c r="F1076" s="52">
        <f>D1076*E1076</f>
        <v>0</v>
      </c>
    </row>
    <row r="1077" spans="1:6" x14ac:dyDescent="0.2">
      <c r="D1077" s="49"/>
    </row>
    <row r="1078" spans="1:6" ht="28.5" x14ac:dyDescent="0.2">
      <c r="A1078" s="47">
        <v>69</v>
      </c>
      <c r="B1078" s="48" t="s">
        <v>258</v>
      </c>
      <c r="C1078" s="49" t="s">
        <v>37</v>
      </c>
      <c r="D1078" s="49">
        <v>54</v>
      </c>
      <c r="E1078" s="54"/>
      <c r="F1078" s="52">
        <f>D1078*E1078</f>
        <v>0</v>
      </c>
    </row>
    <row r="1079" spans="1:6" x14ac:dyDescent="0.2">
      <c r="D1079" s="49"/>
    </row>
    <row r="1080" spans="1:6" ht="28.5" x14ac:dyDescent="0.2">
      <c r="A1080" s="47">
        <v>70</v>
      </c>
      <c r="B1080" s="48" t="s">
        <v>259</v>
      </c>
      <c r="C1080" s="49" t="s">
        <v>42</v>
      </c>
      <c r="D1080" s="49">
        <v>18</v>
      </c>
      <c r="E1080" s="54"/>
      <c r="F1080" s="52">
        <f>D1080*E1080</f>
        <v>0</v>
      </c>
    </row>
    <row r="1081" spans="1:6" x14ac:dyDescent="0.2">
      <c r="D1081" s="49"/>
    </row>
    <row r="1082" spans="1:6" ht="28.5" x14ac:dyDescent="0.2">
      <c r="A1082" s="47">
        <v>71</v>
      </c>
      <c r="B1082" s="48" t="s">
        <v>260</v>
      </c>
      <c r="C1082" s="49" t="s">
        <v>37</v>
      </c>
      <c r="D1082" s="49">
        <v>54</v>
      </c>
      <c r="E1082" s="54"/>
      <c r="F1082" s="52">
        <f>D1082*E1082</f>
        <v>0</v>
      </c>
    </row>
    <row r="1083" spans="1:6" x14ac:dyDescent="0.2">
      <c r="D1083" s="49"/>
    </row>
    <row r="1084" spans="1:6" x14ac:dyDescent="0.2">
      <c r="A1084" s="47">
        <v>72</v>
      </c>
      <c r="B1084" s="48" t="s">
        <v>261</v>
      </c>
      <c r="C1084" s="49" t="s">
        <v>42</v>
      </c>
      <c r="D1084" s="49">
        <v>18</v>
      </c>
      <c r="E1084" s="54"/>
      <c r="F1084" s="52">
        <f>D1084*E1084</f>
        <v>0</v>
      </c>
    </row>
    <row r="1085" spans="1:6" x14ac:dyDescent="0.2">
      <c r="D1085" s="49"/>
    </row>
    <row r="1086" spans="1:6" x14ac:dyDescent="0.2">
      <c r="A1086" s="47">
        <v>73</v>
      </c>
      <c r="B1086" s="48" t="s">
        <v>262</v>
      </c>
      <c r="C1086" s="49" t="s">
        <v>42</v>
      </c>
      <c r="D1086" s="49">
        <v>18</v>
      </c>
      <c r="E1086" s="54"/>
      <c r="F1086" s="52">
        <f>D1086*E1086</f>
        <v>0</v>
      </c>
    </row>
    <row r="1087" spans="1:6" x14ac:dyDescent="0.2">
      <c r="D1087" s="49"/>
    </row>
    <row r="1088" spans="1:6" x14ac:dyDescent="0.2">
      <c r="A1088" s="47">
        <v>74</v>
      </c>
      <c r="B1088" s="48" t="s">
        <v>263</v>
      </c>
      <c r="C1088" s="49" t="s">
        <v>42</v>
      </c>
      <c r="D1088" s="49">
        <v>18</v>
      </c>
      <c r="E1088" s="54"/>
      <c r="F1088" s="52">
        <f>D1088*E1088</f>
        <v>0</v>
      </c>
    </row>
    <row r="1089" spans="1:6" x14ac:dyDescent="0.2">
      <c r="D1089" s="49"/>
    </row>
    <row r="1090" spans="1:6" x14ac:dyDescent="0.2">
      <c r="A1090" s="47">
        <v>75</v>
      </c>
      <c r="B1090" s="48" t="s">
        <v>264</v>
      </c>
      <c r="C1090" s="49" t="s">
        <v>42</v>
      </c>
      <c r="D1090" s="49">
        <v>3</v>
      </c>
      <c r="E1090" s="54"/>
      <c r="F1090" s="52">
        <f>D1090*E1090</f>
        <v>0</v>
      </c>
    </row>
    <row r="1091" spans="1:6" x14ac:dyDescent="0.2">
      <c r="D1091" s="49"/>
    </row>
    <row r="1092" spans="1:6" x14ac:dyDescent="0.2">
      <c r="A1092" s="47">
        <v>76</v>
      </c>
      <c r="B1092" s="48" t="s">
        <v>265</v>
      </c>
      <c r="C1092" s="49" t="s">
        <v>5</v>
      </c>
      <c r="D1092" s="49">
        <v>3</v>
      </c>
      <c r="E1092" s="54"/>
      <c r="F1092" s="52">
        <f>D1092*E1092</f>
        <v>0</v>
      </c>
    </row>
    <row r="1093" spans="1:6" x14ac:dyDescent="0.2">
      <c r="D1093" s="49"/>
    </row>
    <row r="1094" spans="1:6" ht="15.75" thickBot="1" x14ac:dyDescent="0.25">
      <c r="B1094" s="62" t="s">
        <v>401</v>
      </c>
      <c r="D1094" s="49"/>
      <c r="F1094" s="56">
        <f>SUM(F847:F1093)</f>
        <v>0</v>
      </c>
    </row>
    <row r="1095" spans="1:6" x14ac:dyDescent="0.2">
      <c r="D1095" s="49"/>
    </row>
    <row r="1096" spans="1:6" s="67" customFormat="1" ht="15" x14ac:dyDescent="0.25">
      <c r="A1096" s="63"/>
      <c r="B1096" s="57" t="s">
        <v>399</v>
      </c>
      <c r="C1096" s="64"/>
      <c r="D1096" s="64"/>
      <c r="E1096" s="65"/>
      <c r="F1096" s="66"/>
    </row>
    <row r="1097" spans="1:6" s="67" customFormat="1" ht="15" x14ac:dyDescent="0.25">
      <c r="A1097" s="63"/>
      <c r="B1097" s="57" t="s">
        <v>400</v>
      </c>
      <c r="C1097" s="64"/>
      <c r="D1097" s="64"/>
      <c r="E1097" s="65"/>
      <c r="F1097" s="66"/>
    </row>
    <row r="1098" spans="1:6" x14ac:dyDescent="0.2">
      <c r="D1098" s="49"/>
    </row>
    <row r="1099" spans="1:6" ht="57" x14ac:dyDescent="0.2">
      <c r="B1099" s="48" t="s">
        <v>9</v>
      </c>
      <c r="D1099" s="49"/>
    </row>
    <row r="1100" spans="1:6" x14ac:dyDescent="0.2">
      <c r="D1100" s="49"/>
    </row>
    <row r="1101" spans="1:6" x14ac:dyDescent="0.2">
      <c r="B1101" s="48" t="s">
        <v>398</v>
      </c>
      <c r="D1101" s="49"/>
    </row>
    <row r="1102" spans="1:6" x14ac:dyDescent="0.2">
      <c r="D1102" s="49"/>
    </row>
    <row r="1103" spans="1:6" ht="114" x14ac:dyDescent="0.2">
      <c r="B1103" s="48" t="s">
        <v>575</v>
      </c>
      <c r="D1103" s="49"/>
    </row>
    <row r="1104" spans="1:6" x14ac:dyDescent="0.2">
      <c r="D1104" s="49"/>
    </row>
    <row r="1105" spans="1:6" ht="42.75" x14ac:dyDescent="0.2">
      <c r="B1105" s="48" t="s">
        <v>279</v>
      </c>
      <c r="D1105" s="49"/>
    </row>
    <row r="1106" spans="1:6" x14ac:dyDescent="0.2">
      <c r="D1106" s="49"/>
    </row>
    <row r="1107" spans="1:6" x14ac:dyDescent="0.2">
      <c r="B1107" s="48" t="s">
        <v>280</v>
      </c>
      <c r="D1107" s="49"/>
    </row>
    <row r="1108" spans="1:6" x14ac:dyDescent="0.2">
      <c r="D1108" s="49"/>
    </row>
    <row r="1109" spans="1:6" x14ac:dyDescent="0.2">
      <c r="B1109" s="48" t="s">
        <v>281</v>
      </c>
      <c r="D1109" s="49"/>
    </row>
    <row r="1110" spans="1:6" x14ac:dyDescent="0.2">
      <c r="D1110" s="49"/>
    </row>
    <row r="1111" spans="1:6" ht="57" customHeight="1" x14ac:dyDescent="0.2">
      <c r="A1111" s="47">
        <v>1</v>
      </c>
      <c r="B1111" s="48" t="s">
        <v>282</v>
      </c>
      <c r="C1111" s="49" t="s">
        <v>38</v>
      </c>
      <c r="D1111" s="49">
        <v>60</v>
      </c>
      <c r="E1111" s="54"/>
      <c r="F1111" s="52">
        <f>D1111*E1111</f>
        <v>0</v>
      </c>
    </row>
    <row r="1112" spans="1:6" x14ac:dyDescent="0.2">
      <c r="D1112" s="49"/>
    </row>
    <row r="1113" spans="1:6" x14ac:dyDescent="0.2">
      <c r="B1113" s="48" t="s">
        <v>283</v>
      </c>
      <c r="D1113" s="49"/>
    </row>
    <row r="1114" spans="1:6" x14ac:dyDescent="0.2">
      <c r="D1114" s="49"/>
    </row>
    <row r="1115" spans="1:6" x14ac:dyDescent="0.2">
      <c r="B1115" s="48" t="s">
        <v>284</v>
      </c>
      <c r="D1115" s="49"/>
    </row>
    <row r="1116" spans="1:6" x14ac:dyDescent="0.2">
      <c r="D1116" s="49"/>
    </row>
    <row r="1117" spans="1:6" ht="99.75" x14ac:dyDescent="0.2">
      <c r="A1117" s="47">
        <v>2</v>
      </c>
      <c r="B1117" s="48" t="s">
        <v>285</v>
      </c>
      <c r="C1117" s="49" t="s">
        <v>42</v>
      </c>
      <c r="D1117" s="49">
        <v>10</v>
      </c>
      <c r="E1117" s="54"/>
      <c r="F1117" s="52">
        <f>D1117*E1117</f>
        <v>0</v>
      </c>
    </row>
    <row r="1118" spans="1:6" x14ac:dyDescent="0.2">
      <c r="D1118" s="49"/>
    </row>
    <row r="1119" spans="1:6" x14ac:dyDescent="0.2">
      <c r="A1119" s="47">
        <v>3</v>
      </c>
      <c r="B1119" s="48" t="s">
        <v>286</v>
      </c>
      <c r="C1119" s="49" t="s">
        <v>42</v>
      </c>
      <c r="D1119" s="49">
        <v>10</v>
      </c>
      <c r="E1119" s="54"/>
      <c r="F1119" s="52">
        <f>D1119*E1119</f>
        <v>0</v>
      </c>
    </row>
    <row r="1120" spans="1:6" x14ac:dyDescent="0.2">
      <c r="D1120" s="49"/>
    </row>
    <row r="1121" spans="1:6" x14ac:dyDescent="0.2">
      <c r="B1121" s="48" t="s">
        <v>287</v>
      </c>
      <c r="D1121" s="49"/>
    </row>
    <row r="1122" spans="1:6" x14ac:dyDescent="0.2">
      <c r="D1122" s="49"/>
    </row>
    <row r="1123" spans="1:6" ht="57" x14ac:dyDescent="0.2">
      <c r="B1123" s="48" t="s">
        <v>373</v>
      </c>
      <c r="D1123" s="49"/>
    </row>
    <row r="1124" spans="1:6" x14ac:dyDescent="0.2">
      <c r="D1124" s="49"/>
    </row>
    <row r="1125" spans="1:6" ht="28.5" x14ac:dyDescent="0.2">
      <c r="B1125" s="48" t="s">
        <v>288</v>
      </c>
      <c r="D1125" s="49"/>
    </row>
    <row r="1126" spans="1:6" x14ac:dyDescent="0.2">
      <c r="D1126" s="49"/>
    </row>
    <row r="1127" spans="1:6" x14ac:dyDescent="0.2">
      <c r="A1127" s="47">
        <v>4</v>
      </c>
      <c r="B1127" s="48" t="s">
        <v>289</v>
      </c>
      <c r="C1127" s="49" t="s">
        <v>65</v>
      </c>
      <c r="D1127" s="49">
        <v>40</v>
      </c>
      <c r="E1127" s="54"/>
      <c r="F1127" s="52">
        <f>D1127*E1127</f>
        <v>0</v>
      </c>
    </row>
    <row r="1128" spans="1:6" x14ac:dyDescent="0.2">
      <c r="D1128" s="49"/>
    </row>
    <row r="1129" spans="1:6" x14ac:dyDescent="0.2">
      <c r="B1129" s="48" t="s">
        <v>290</v>
      </c>
      <c r="D1129" s="49"/>
    </row>
    <row r="1130" spans="1:6" x14ac:dyDescent="0.2">
      <c r="D1130" s="49"/>
    </row>
    <row r="1131" spans="1:6" x14ac:dyDescent="0.2">
      <c r="A1131" s="47">
        <v>5</v>
      </c>
      <c r="B1131" s="48" t="s">
        <v>291</v>
      </c>
      <c r="C1131" s="49" t="s">
        <v>65</v>
      </c>
      <c r="D1131" s="49">
        <v>1</v>
      </c>
      <c r="E1131" s="54"/>
      <c r="F1131" s="52">
        <f>D1131*E1131</f>
        <v>0</v>
      </c>
    </row>
    <row r="1132" spans="1:6" x14ac:dyDescent="0.2">
      <c r="D1132" s="49"/>
    </row>
    <row r="1133" spans="1:6" x14ac:dyDescent="0.2">
      <c r="A1133" s="47">
        <v>6</v>
      </c>
      <c r="B1133" s="48" t="s">
        <v>292</v>
      </c>
      <c r="C1133" s="49" t="s">
        <v>65</v>
      </c>
      <c r="D1133" s="49">
        <v>1</v>
      </c>
      <c r="E1133" s="54"/>
      <c r="F1133" s="52">
        <f>D1133*E1133</f>
        <v>0</v>
      </c>
    </row>
    <row r="1134" spans="1:6" x14ac:dyDescent="0.2">
      <c r="D1134" s="49"/>
    </row>
    <row r="1135" spans="1:6" x14ac:dyDescent="0.2">
      <c r="B1135" s="48" t="s">
        <v>293</v>
      </c>
      <c r="D1135" s="49"/>
    </row>
    <row r="1136" spans="1:6" x14ac:dyDescent="0.2">
      <c r="D1136" s="49"/>
    </row>
    <row r="1137" spans="1:6" ht="28.5" x14ac:dyDescent="0.2">
      <c r="A1137" s="47">
        <v>7</v>
      </c>
      <c r="B1137" s="48" t="s">
        <v>294</v>
      </c>
      <c r="C1137" s="49" t="s">
        <v>65</v>
      </c>
      <c r="D1137" s="49">
        <v>11</v>
      </c>
      <c r="E1137" s="54"/>
      <c r="F1137" s="52">
        <f>D1137*E1137</f>
        <v>0</v>
      </c>
    </row>
    <row r="1138" spans="1:6" x14ac:dyDescent="0.2">
      <c r="D1138" s="49"/>
    </row>
    <row r="1139" spans="1:6" x14ac:dyDescent="0.2">
      <c r="B1139" s="48" t="s">
        <v>295</v>
      </c>
      <c r="D1139" s="49"/>
    </row>
    <row r="1140" spans="1:6" x14ac:dyDescent="0.2">
      <c r="D1140" s="49"/>
    </row>
    <row r="1141" spans="1:6" ht="28.5" x14ac:dyDescent="0.2">
      <c r="A1141" s="47">
        <v>8</v>
      </c>
      <c r="B1141" s="48" t="s">
        <v>78</v>
      </c>
      <c r="C1141" s="49" t="s">
        <v>38</v>
      </c>
      <c r="D1141" s="49">
        <v>37</v>
      </c>
      <c r="E1141" s="54"/>
      <c r="F1141" s="52">
        <f>D1141*E1141</f>
        <v>0</v>
      </c>
    </row>
    <row r="1142" spans="1:6" x14ac:dyDescent="0.2">
      <c r="D1142" s="49"/>
    </row>
    <row r="1143" spans="1:6" x14ac:dyDescent="0.2">
      <c r="B1143" s="48" t="s">
        <v>296</v>
      </c>
      <c r="D1143" s="49"/>
    </row>
    <row r="1144" spans="1:6" x14ac:dyDescent="0.2">
      <c r="D1144" s="49"/>
    </row>
    <row r="1145" spans="1:6" ht="28.5" x14ac:dyDescent="0.2">
      <c r="A1145" s="47">
        <v>9</v>
      </c>
      <c r="B1145" s="48" t="s">
        <v>297</v>
      </c>
      <c r="C1145" s="49" t="s">
        <v>82</v>
      </c>
      <c r="D1145" s="49">
        <v>1</v>
      </c>
      <c r="E1145" s="54"/>
      <c r="F1145" s="52">
        <f>D1145*E1145</f>
        <v>0</v>
      </c>
    </row>
    <row r="1146" spans="1:6" x14ac:dyDescent="0.2">
      <c r="D1146" s="49"/>
    </row>
    <row r="1147" spans="1:6" ht="28.5" x14ac:dyDescent="0.2">
      <c r="B1147" s="48" t="s">
        <v>298</v>
      </c>
      <c r="D1147" s="49"/>
    </row>
    <row r="1148" spans="1:6" x14ac:dyDescent="0.2">
      <c r="D1148" s="49"/>
    </row>
    <row r="1149" spans="1:6" x14ac:dyDescent="0.2">
      <c r="A1149" s="47">
        <v>10</v>
      </c>
      <c r="B1149" s="48" t="s">
        <v>299</v>
      </c>
      <c r="C1149" s="49" t="s">
        <v>65</v>
      </c>
      <c r="D1149" s="49">
        <v>13</v>
      </c>
      <c r="E1149" s="54"/>
      <c r="F1149" s="52">
        <f>D1149*E1149</f>
        <v>0</v>
      </c>
    </row>
    <row r="1150" spans="1:6" x14ac:dyDescent="0.2">
      <c r="D1150" s="49"/>
    </row>
    <row r="1151" spans="1:6" x14ac:dyDescent="0.2">
      <c r="B1151" s="60" t="s">
        <v>453</v>
      </c>
      <c r="C1151" s="49" t="s">
        <v>65</v>
      </c>
      <c r="D1151" s="49">
        <v>3</v>
      </c>
      <c r="E1151" s="54"/>
      <c r="F1151" s="52">
        <f>D1151*E1151</f>
        <v>0</v>
      </c>
    </row>
    <row r="1152" spans="1:6" x14ac:dyDescent="0.2">
      <c r="D1152" s="49"/>
    </row>
    <row r="1153" spans="1:6" ht="57" x14ac:dyDescent="0.2">
      <c r="B1153" s="48" t="s">
        <v>372</v>
      </c>
      <c r="D1153" s="49"/>
    </row>
    <row r="1154" spans="1:6" x14ac:dyDescent="0.2">
      <c r="D1154" s="49"/>
    </row>
    <row r="1155" spans="1:6" x14ac:dyDescent="0.2">
      <c r="B1155" s="48" t="s">
        <v>94</v>
      </c>
      <c r="D1155" s="49"/>
    </row>
    <row r="1156" spans="1:6" x14ac:dyDescent="0.2">
      <c r="D1156" s="49"/>
    </row>
    <row r="1157" spans="1:6" ht="42.75" x14ac:dyDescent="0.2">
      <c r="B1157" s="48" t="s">
        <v>95</v>
      </c>
      <c r="D1157" s="49"/>
    </row>
    <row r="1158" spans="1:6" x14ac:dyDescent="0.2">
      <c r="D1158" s="49"/>
    </row>
    <row r="1159" spans="1:6" x14ac:dyDescent="0.2">
      <c r="A1159" s="47">
        <v>11</v>
      </c>
      <c r="B1159" s="48" t="s">
        <v>97</v>
      </c>
      <c r="C1159" s="49" t="s">
        <v>38</v>
      </c>
      <c r="D1159" s="49">
        <v>47</v>
      </c>
      <c r="E1159" s="54"/>
      <c r="F1159" s="52">
        <f>D1159*E1159</f>
        <v>0</v>
      </c>
    </row>
    <row r="1160" spans="1:6" x14ac:dyDescent="0.2">
      <c r="D1160" s="49"/>
    </row>
    <row r="1161" spans="1:6" x14ac:dyDescent="0.2">
      <c r="B1161" s="48" t="s">
        <v>300</v>
      </c>
      <c r="D1161" s="49"/>
    </row>
    <row r="1162" spans="1:6" x14ac:dyDescent="0.2">
      <c r="D1162" s="49"/>
    </row>
    <row r="1163" spans="1:6" x14ac:dyDescent="0.2">
      <c r="A1163" s="47">
        <v>12</v>
      </c>
      <c r="B1163" s="48" t="s">
        <v>301</v>
      </c>
      <c r="C1163" s="49" t="s">
        <v>65</v>
      </c>
      <c r="D1163" s="49">
        <v>10</v>
      </c>
      <c r="E1163" s="54"/>
      <c r="F1163" s="52">
        <f>D1163*E1163</f>
        <v>0</v>
      </c>
    </row>
    <row r="1164" spans="1:6" x14ac:dyDescent="0.2">
      <c r="D1164" s="49"/>
    </row>
    <row r="1165" spans="1:6" x14ac:dyDescent="0.2">
      <c r="B1165" s="48" t="s">
        <v>302</v>
      </c>
      <c r="D1165" s="49"/>
    </row>
    <row r="1166" spans="1:6" x14ac:dyDescent="0.2">
      <c r="D1166" s="49"/>
    </row>
    <row r="1167" spans="1:6" x14ac:dyDescent="0.2">
      <c r="A1167" s="47">
        <v>13</v>
      </c>
      <c r="B1167" s="48" t="s">
        <v>303</v>
      </c>
      <c r="C1167" s="49" t="s">
        <v>65</v>
      </c>
      <c r="D1167" s="49">
        <v>6.5</v>
      </c>
      <c r="E1167" s="54"/>
      <c r="F1167" s="52">
        <f>D1167*E1167</f>
        <v>0</v>
      </c>
    </row>
    <row r="1168" spans="1:6" x14ac:dyDescent="0.2">
      <c r="D1168" s="49"/>
    </row>
    <row r="1169" spans="1:6" x14ac:dyDescent="0.2">
      <c r="B1169" s="48" t="s">
        <v>304</v>
      </c>
      <c r="D1169" s="49"/>
    </row>
    <row r="1170" spans="1:6" x14ac:dyDescent="0.2">
      <c r="D1170" s="49"/>
    </row>
    <row r="1171" spans="1:6" ht="85.5" x14ac:dyDescent="0.2">
      <c r="A1171" s="47">
        <v>14</v>
      </c>
      <c r="B1171" s="48" t="s">
        <v>305</v>
      </c>
      <c r="C1171" s="49" t="s">
        <v>131</v>
      </c>
      <c r="D1171" s="49">
        <v>14</v>
      </c>
      <c r="E1171" s="54"/>
      <c r="F1171" s="52">
        <f>D1171*E1171</f>
        <v>0</v>
      </c>
    </row>
    <row r="1172" spans="1:6" x14ac:dyDescent="0.2">
      <c r="D1172" s="49"/>
    </row>
    <row r="1173" spans="1:6" ht="43.5" customHeight="1" x14ac:dyDescent="0.2">
      <c r="B1173" s="48" t="s">
        <v>568</v>
      </c>
      <c r="D1173" s="49"/>
    </row>
    <row r="1174" spans="1:6" x14ac:dyDescent="0.2">
      <c r="D1174" s="49"/>
    </row>
    <row r="1175" spans="1:6" x14ac:dyDescent="0.2">
      <c r="B1175" s="48" t="s">
        <v>306</v>
      </c>
      <c r="D1175" s="49"/>
    </row>
    <row r="1176" spans="1:6" x14ac:dyDescent="0.2">
      <c r="D1176" s="49"/>
    </row>
    <row r="1177" spans="1:6" x14ac:dyDescent="0.2">
      <c r="A1177" s="47">
        <v>15</v>
      </c>
      <c r="B1177" s="48" t="s">
        <v>307</v>
      </c>
      <c r="C1177" s="49" t="s">
        <v>38</v>
      </c>
      <c r="D1177" s="49">
        <v>65</v>
      </c>
      <c r="E1177" s="54"/>
      <c r="F1177" s="52">
        <f>D1177*E1177</f>
        <v>0</v>
      </c>
    </row>
    <row r="1178" spans="1:6" x14ac:dyDescent="0.2">
      <c r="D1178" s="49"/>
    </row>
    <row r="1179" spans="1:6" x14ac:dyDescent="0.2">
      <c r="B1179" s="48" t="s">
        <v>308</v>
      </c>
      <c r="D1179" s="49"/>
    </row>
    <row r="1180" spans="1:6" x14ac:dyDescent="0.2">
      <c r="D1180" s="49"/>
    </row>
    <row r="1181" spans="1:6" ht="28.5" x14ac:dyDescent="0.2">
      <c r="A1181" s="47">
        <v>16</v>
      </c>
      <c r="B1181" s="48" t="s">
        <v>135</v>
      </c>
      <c r="C1181" s="49" t="s">
        <v>37</v>
      </c>
      <c r="D1181" s="49">
        <v>88</v>
      </c>
      <c r="E1181" s="54"/>
      <c r="F1181" s="52">
        <f>D1181*E1181</f>
        <v>0</v>
      </c>
    </row>
    <row r="1182" spans="1:6" x14ac:dyDescent="0.2">
      <c r="D1182" s="49"/>
    </row>
    <row r="1183" spans="1:6" ht="28.5" x14ac:dyDescent="0.2">
      <c r="B1183" s="48" t="s">
        <v>309</v>
      </c>
      <c r="D1183" s="49"/>
    </row>
    <row r="1184" spans="1:6" x14ac:dyDescent="0.2">
      <c r="D1184" s="49"/>
    </row>
    <row r="1185" spans="1:6" x14ac:dyDescent="0.2">
      <c r="A1185" s="47">
        <v>17</v>
      </c>
      <c r="B1185" s="48" t="s">
        <v>310</v>
      </c>
      <c r="C1185" s="49" t="s">
        <v>37</v>
      </c>
      <c r="D1185" s="49">
        <v>88</v>
      </c>
      <c r="E1185" s="54"/>
      <c r="F1185" s="52">
        <f>D1185*E1185</f>
        <v>0</v>
      </c>
    </row>
    <row r="1186" spans="1:6" x14ac:dyDescent="0.2">
      <c r="D1186" s="49"/>
    </row>
    <row r="1187" spans="1:6" ht="28.5" x14ac:dyDescent="0.2">
      <c r="B1187" s="48" t="s">
        <v>311</v>
      </c>
      <c r="D1187" s="49"/>
    </row>
    <row r="1188" spans="1:6" x14ac:dyDescent="0.2">
      <c r="D1188" s="49"/>
    </row>
    <row r="1189" spans="1:6" ht="28.5" x14ac:dyDescent="0.2">
      <c r="A1189" s="47">
        <v>18</v>
      </c>
      <c r="B1189" s="48" t="s">
        <v>454</v>
      </c>
      <c r="C1189" s="49" t="s">
        <v>37</v>
      </c>
      <c r="D1189" s="49">
        <v>88</v>
      </c>
      <c r="E1189" s="54"/>
      <c r="F1189" s="52">
        <f>D1189*E1189</f>
        <v>0</v>
      </c>
    </row>
    <row r="1190" spans="1:6" x14ac:dyDescent="0.2">
      <c r="D1190" s="49"/>
    </row>
    <row r="1191" spans="1:6" ht="42.75" customHeight="1" x14ac:dyDescent="0.2">
      <c r="B1191" s="48" t="s">
        <v>371</v>
      </c>
      <c r="D1191" s="49"/>
    </row>
    <row r="1192" spans="1:6" x14ac:dyDescent="0.2">
      <c r="D1192" s="49"/>
    </row>
    <row r="1193" spans="1:6" x14ac:dyDescent="0.2">
      <c r="B1193" s="48" t="s">
        <v>569</v>
      </c>
      <c r="D1193" s="49"/>
    </row>
    <row r="1194" spans="1:6" x14ac:dyDescent="0.2">
      <c r="D1194" s="49"/>
    </row>
    <row r="1195" spans="1:6" ht="28.5" x14ac:dyDescent="0.2">
      <c r="A1195" s="47">
        <v>19</v>
      </c>
      <c r="B1195" s="48" t="s">
        <v>312</v>
      </c>
      <c r="C1195" s="49" t="s">
        <v>38</v>
      </c>
      <c r="D1195" s="49">
        <v>65</v>
      </c>
      <c r="E1195" s="54"/>
      <c r="F1195" s="52">
        <f>D1195*E1195</f>
        <v>0</v>
      </c>
    </row>
    <row r="1196" spans="1:6" x14ac:dyDescent="0.2">
      <c r="D1196" s="49"/>
    </row>
    <row r="1197" spans="1:6" ht="43.5" customHeight="1" x14ac:dyDescent="0.2">
      <c r="B1197" s="48" t="s">
        <v>370</v>
      </c>
      <c r="D1197" s="49"/>
    </row>
    <row r="1198" spans="1:6" x14ac:dyDescent="0.2">
      <c r="D1198" s="49"/>
    </row>
    <row r="1199" spans="1:6" ht="28.5" x14ac:dyDescent="0.2">
      <c r="B1199" s="48" t="s">
        <v>313</v>
      </c>
      <c r="D1199" s="49"/>
    </row>
    <row r="1200" spans="1:6" x14ac:dyDescent="0.2">
      <c r="D1200" s="49"/>
    </row>
    <row r="1201" spans="1:6" ht="28.5" x14ac:dyDescent="0.2">
      <c r="A1201" s="47">
        <v>20</v>
      </c>
      <c r="B1201" s="48" t="s">
        <v>315</v>
      </c>
      <c r="C1201" s="49" t="s">
        <v>38</v>
      </c>
      <c r="D1201" s="49">
        <v>17</v>
      </c>
      <c r="E1201" s="54"/>
      <c r="F1201" s="52">
        <f>D1201*E1201</f>
        <v>0</v>
      </c>
    </row>
    <row r="1202" spans="1:6" x14ac:dyDescent="0.2">
      <c r="D1202" s="49"/>
    </row>
    <row r="1203" spans="1:6" x14ac:dyDescent="0.2">
      <c r="B1203" s="48" t="s">
        <v>570</v>
      </c>
      <c r="D1203" s="49"/>
    </row>
    <row r="1204" spans="1:6" x14ac:dyDescent="0.2">
      <c r="D1204" s="49"/>
    </row>
    <row r="1205" spans="1:6" ht="28.5" x14ac:dyDescent="0.2">
      <c r="B1205" s="48" t="s">
        <v>314</v>
      </c>
      <c r="D1205" s="49"/>
    </row>
    <row r="1206" spans="1:6" x14ac:dyDescent="0.2">
      <c r="D1206" s="49"/>
    </row>
    <row r="1207" spans="1:6" ht="28.5" x14ac:dyDescent="0.2">
      <c r="A1207" s="47">
        <v>21</v>
      </c>
      <c r="B1207" s="48" t="s">
        <v>315</v>
      </c>
      <c r="C1207" s="49" t="s">
        <v>38</v>
      </c>
      <c r="D1207" s="49">
        <v>12</v>
      </c>
      <c r="E1207" s="54"/>
      <c r="F1207" s="52">
        <f>D1207*E1207</f>
        <v>0</v>
      </c>
    </row>
    <row r="1208" spans="1:6" x14ac:dyDescent="0.2">
      <c r="D1208" s="49"/>
    </row>
    <row r="1209" spans="1:6" ht="57" x14ac:dyDescent="0.2">
      <c r="B1209" s="48" t="s">
        <v>489</v>
      </c>
      <c r="D1209" s="49"/>
    </row>
    <row r="1210" spans="1:6" x14ac:dyDescent="0.2">
      <c r="D1210" s="49"/>
    </row>
    <row r="1211" spans="1:6" ht="28.5" x14ac:dyDescent="0.2">
      <c r="A1211" s="47">
        <v>22</v>
      </c>
      <c r="B1211" s="48" t="s">
        <v>316</v>
      </c>
      <c r="C1211" s="49" t="s">
        <v>38</v>
      </c>
      <c r="D1211" s="49">
        <v>17</v>
      </c>
      <c r="E1211" s="54"/>
      <c r="F1211" s="52">
        <f>D1211*E1211</f>
        <v>0</v>
      </c>
    </row>
    <row r="1212" spans="1:6" x14ac:dyDescent="0.2">
      <c r="D1212" s="49"/>
    </row>
    <row r="1213" spans="1:6" x14ac:dyDescent="0.2">
      <c r="A1213" s="47">
        <v>23</v>
      </c>
      <c r="B1213" s="48" t="s">
        <v>317</v>
      </c>
      <c r="C1213" s="49" t="s">
        <v>38</v>
      </c>
      <c r="D1213" s="49">
        <v>12</v>
      </c>
      <c r="E1213" s="54"/>
      <c r="F1213" s="52">
        <f>D1213*E1213</f>
        <v>0</v>
      </c>
    </row>
    <row r="1214" spans="1:6" x14ac:dyDescent="0.2">
      <c r="D1214" s="49"/>
    </row>
    <row r="1215" spans="1:6" ht="42.75" x14ac:dyDescent="0.2">
      <c r="B1215" s="48" t="s">
        <v>369</v>
      </c>
      <c r="D1215" s="49"/>
    </row>
    <row r="1216" spans="1:6" x14ac:dyDescent="0.2">
      <c r="D1216" s="49"/>
    </row>
    <row r="1217" spans="1:6" x14ac:dyDescent="0.2">
      <c r="B1217" s="48" t="s">
        <v>318</v>
      </c>
      <c r="D1217" s="49"/>
    </row>
    <row r="1218" spans="1:6" x14ac:dyDescent="0.2">
      <c r="D1218" s="49"/>
    </row>
    <row r="1219" spans="1:6" ht="28.5" x14ac:dyDescent="0.2">
      <c r="A1219" s="47">
        <v>24</v>
      </c>
      <c r="B1219" s="48" t="s">
        <v>319</v>
      </c>
      <c r="C1219" s="49" t="s">
        <v>38</v>
      </c>
      <c r="D1219" s="49">
        <v>23</v>
      </c>
      <c r="E1219" s="54"/>
      <c r="F1219" s="52">
        <f>D1219*E1219</f>
        <v>0</v>
      </c>
    </row>
    <row r="1220" spans="1:6" x14ac:dyDescent="0.2">
      <c r="D1220" s="49"/>
    </row>
    <row r="1221" spans="1:6" x14ac:dyDescent="0.2">
      <c r="B1221" s="48" t="s">
        <v>320</v>
      </c>
      <c r="D1221" s="49"/>
    </row>
    <row r="1222" spans="1:6" x14ac:dyDescent="0.2">
      <c r="D1222" s="49"/>
    </row>
    <row r="1223" spans="1:6" x14ac:dyDescent="0.2">
      <c r="B1223" s="48" t="s">
        <v>321</v>
      </c>
      <c r="D1223" s="49"/>
    </row>
    <row r="1224" spans="1:6" x14ac:dyDescent="0.2">
      <c r="D1224" s="49"/>
    </row>
    <row r="1225" spans="1:6" ht="71.25" customHeight="1" x14ac:dyDescent="0.2">
      <c r="A1225" s="47">
        <v>25</v>
      </c>
      <c r="B1225" s="48" t="s">
        <v>322</v>
      </c>
      <c r="C1225" s="49" t="s">
        <v>37</v>
      </c>
      <c r="D1225" s="49">
        <v>145</v>
      </c>
      <c r="E1225" s="54"/>
      <c r="F1225" s="52">
        <f>D1225*E1225</f>
        <v>0</v>
      </c>
    </row>
    <row r="1226" spans="1:6" x14ac:dyDescent="0.2">
      <c r="D1226" s="49"/>
    </row>
    <row r="1227" spans="1:6" ht="28.5" x14ac:dyDescent="0.2">
      <c r="A1227" s="47">
        <v>26</v>
      </c>
      <c r="B1227" s="48" t="s">
        <v>571</v>
      </c>
      <c r="C1227" s="49" t="s">
        <v>37</v>
      </c>
      <c r="D1227" s="49">
        <v>15</v>
      </c>
      <c r="E1227" s="54"/>
      <c r="F1227" s="52">
        <f>D1227*E1227</f>
        <v>0</v>
      </c>
    </row>
    <row r="1230" spans="1:6" ht="15.75" thickBot="1" x14ac:dyDescent="0.25">
      <c r="B1230" s="62" t="s">
        <v>402</v>
      </c>
      <c r="F1230" s="56">
        <f>SUM(F1111:F1229)</f>
        <v>0</v>
      </c>
    </row>
    <row r="1232" spans="1:6" ht="15" x14ac:dyDescent="0.2">
      <c r="A1232" s="41"/>
      <c r="B1232" s="147" t="s">
        <v>403</v>
      </c>
      <c r="C1232" s="148"/>
      <c r="D1232" s="149"/>
      <c r="E1232" s="150"/>
      <c r="F1232" s="82"/>
    </row>
    <row r="1233" spans="2:6" ht="15" x14ac:dyDescent="0.2">
      <c r="B1233" s="151"/>
      <c r="C1233" s="140"/>
      <c r="D1233" s="152"/>
      <c r="E1233" s="142"/>
      <c r="F1233" s="83"/>
    </row>
    <row r="1234" spans="2:6" x14ac:dyDescent="0.2">
      <c r="B1234" s="153" t="s">
        <v>586</v>
      </c>
      <c r="C1234" s="140"/>
      <c r="D1234" s="152"/>
      <c r="E1234" s="142"/>
    </row>
    <row r="1235" spans="2:6" x14ac:dyDescent="0.2">
      <c r="B1235" s="153" t="s">
        <v>587</v>
      </c>
      <c r="C1235" s="140"/>
      <c r="D1235" s="152"/>
      <c r="E1235" s="142"/>
      <c r="F1235" s="83">
        <f>F15</f>
        <v>0</v>
      </c>
    </row>
    <row r="1236" spans="2:6" x14ac:dyDescent="0.2">
      <c r="B1236" s="153"/>
      <c r="C1236" s="140"/>
      <c r="D1236" s="152"/>
      <c r="E1236" s="142"/>
      <c r="F1236" s="83"/>
    </row>
    <row r="1237" spans="2:6" x14ac:dyDescent="0.2">
      <c r="B1237" s="153" t="s">
        <v>404</v>
      </c>
      <c r="C1237" s="140"/>
      <c r="D1237" s="152"/>
      <c r="E1237" s="142"/>
      <c r="F1237" s="83"/>
    </row>
    <row r="1238" spans="2:6" x14ac:dyDescent="0.2">
      <c r="B1238" s="153" t="s">
        <v>266</v>
      </c>
      <c r="C1238" s="154"/>
      <c r="D1238" s="155"/>
      <c r="E1238" s="156"/>
      <c r="F1238" s="52">
        <f>F176</f>
        <v>0</v>
      </c>
    </row>
    <row r="1239" spans="2:6" x14ac:dyDescent="0.2">
      <c r="B1239" s="153"/>
      <c r="C1239" s="154"/>
      <c r="D1239" s="155"/>
      <c r="E1239" s="156"/>
    </row>
    <row r="1240" spans="2:6" x14ac:dyDescent="0.2">
      <c r="B1240" s="153" t="s">
        <v>267</v>
      </c>
      <c r="C1240" s="154"/>
      <c r="D1240" s="155"/>
      <c r="E1240" s="156"/>
      <c r="F1240" s="52">
        <f>F259</f>
        <v>0</v>
      </c>
    </row>
    <row r="1241" spans="2:6" x14ac:dyDescent="0.2">
      <c r="B1241" s="153"/>
      <c r="C1241" s="154"/>
      <c r="D1241" s="155"/>
      <c r="E1241" s="156"/>
    </row>
    <row r="1242" spans="2:6" x14ac:dyDescent="0.2">
      <c r="B1242" s="153" t="s">
        <v>268</v>
      </c>
      <c r="C1242" s="154"/>
      <c r="D1242" s="155"/>
      <c r="E1242" s="156"/>
      <c r="F1242" s="52">
        <f>F330</f>
        <v>0</v>
      </c>
    </row>
    <row r="1243" spans="2:6" x14ac:dyDescent="0.2">
      <c r="B1243" s="153"/>
      <c r="C1243" s="154"/>
      <c r="D1243" s="155"/>
      <c r="E1243" s="156"/>
    </row>
    <row r="1244" spans="2:6" x14ac:dyDescent="0.2">
      <c r="B1244" s="161" t="s">
        <v>119</v>
      </c>
      <c r="C1244" s="162"/>
      <c r="D1244" s="162"/>
      <c r="E1244" s="163"/>
      <c r="F1244" s="52">
        <f>F404</f>
        <v>0</v>
      </c>
    </row>
    <row r="1245" spans="2:6" x14ac:dyDescent="0.2">
      <c r="B1245" s="153"/>
      <c r="C1245" s="154"/>
      <c r="D1245" s="155"/>
      <c r="E1245" s="156"/>
    </row>
    <row r="1246" spans="2:6" x14ac:dyDescent="0.2">
      <c r="B1246" s="153" t="s">
        <v>269</v>
      </c>
      <c r="C1246" s="154"/>
      <c r="D1246" s="155"/>
      <c r="E1246" s="156"/>
      <c r="F1246" s="52">
        <f>F448</f>
        <v>0</v>
      </c>
    </row>
    <row r="1247" spans="2:6" x14ac:dyDescent="0.2">
      <c r="B1247" s="153"/>
      <c r="C1247" s="154"/>
      <c r="D1247" s="155"/>
      <c r="E1247" s="156"/>
    </row>
    <row r="1248" spans="2:6" x14ac:dyDescent="0.2">
      <c r="B1248" s="153" t="s">
        <v>270</v>
      </c>
      <c r="C1248" s="154"/>
      <c r="D1248" s="155"/>
      <c r="E1248" s="156"/>
      <c r="F1248" s="52">
        <f>F528</f>
        <v>0</v>
      </c>
    </row>
    <row r="1249" spans="2:6" x14ac:dyDescent="0.2">
      <c r="B1249" s="153"/>
      <c r="C1249" s="154"/>
      <c r="D1249" s="155"/>
      <c r="E1249" s="156"/>
    </row>
    <row r="1250" spans="2:6" x14ac:dyDescent="0.2">
      <c r="B1250" s="161" t="s">
        <v>271</v>
      </c>
      <c r="C1250" s="162"/>
      <c r="D1250" s="162"/>
      <c r="E1250" s="163"/>
      <c r="F1250" s="52">
        <f>F554</f>
        <v>0</v>
      </c>
    </row>
    <row r="1251" spans="2:6" x14ac:dyDescent="0.2">
      <c r="B1251" s="153"/>
      <c r="C1251" s="154"/>
      <c r="D1251" s="155"/>
      <c r="E1251" s="156"/>
    </row>
    <row r="1252" spans="2:6" x14ac:dyDescent="0.2">
      <c r="B1252" s="153" t="s">
        <v>272</v>
      </c>
      <c r="C1252" s="154"/>
      <c r="D1252" s="155"/>
      <c r="E1252" s="156"/>
      <c r="F1252" s="52">
        <f>F608</f>
        <v>130000</v>
      </c>
    </row>
    <row r="1253" spans="2:6" x14ac:dyDescent="0.2">
      <c r="B1253" s="153"/>
      <c r="C1253" s="154"/>
      <c r="D1253" s="155"/>
      <c r="E1253" s="156"/>
    </row>
    <row r="1254" spans="2:6" x14ac:dyDescent="0.2">
      <c r="B1254" s="153" t="s">
        <v>273</v>
      </c>
      <c r="C1254" s="154"/>
      <c r="D1254" s="155"/>
      <c r="E1254" s="156"/>
      <c r="F1254" s="52">
        <f>F670</f>
        <v>15000</v>
      </c>
    </row>
    <row r="1255" spans="2:6" x14ac:dyDescent="0.2">
      <c r="B1255" s="153"/>
      <c r="C1255" s="154"/>
      <c r="D1255" s="155"/>
      <c r="E1255" s="156"/>
    </row>
    <row r="1256" spans="2:6" x14ac:dyDescent="0.2">
      <c r="B1256" s="153" t="s">
        <v>274</v>
      </c>
      <c r="C1256" s="154"/>
      <c r="D1256" s="155"/>
      <c r="E1256" s="156"/>
      <c r="F1256" s="52">
        <f>F704</f>
        <v>0</v>
      </c>
    </row>
    <row r="1257" spans="2:6" x14ac:dyDescent="0.2">
      <c r="B1257" s="153"/>
      <c r="C1257" s="154"/>
      <c r="D1257" s="155"/>
      <c r="E1257" s="156"/>
    </row>
    <row r="1258" spans="2:6" x14ac:dyDescent="0.2">
      <c r="B1258" s="153" t="s">
        <v>275</v>
      </c>
      <c r="C1258" s="154"/>
      <c r="D1258" s="155"/>
      <c r="E1258" s="156"/>
      <c r="F1258" s="52">
        <f>F738</f>
        <v>0</v>
      </c>
    </row>
    <row r="1259" spans="2:6" x14ac:dyDescent="0.2">
      <c r="B1259" s="153"/>
      <c r="C1259" s="154"/>
      <c r="D1259" s="155"/>
      <c r="E1259" s="156"/>
    </row>
    <row r="1260" spans="2:6" x14ac:dyDescent="0.2">
      <c r="B1260" s="153" t="s">
        <v>276</v>
      </c>
      <c r="C1260" s="154"/>
      <c r="D1260" s="155"/>
      <c r="E1260" s="156"/>
      <c r="F1260" s="52">
        <f>F766</f>
        <v>0</v>
      </c>
    </row>
    <row r="1261" spans="2:6" x14ac:dyDescent="0.2">
      <c r="B1261" s="153"/>
      <c r="C1261" s="154"/>
      <c r="D1261" s="155"/>
      <c r="E1261" s="156"/>
    </row>
    <row r="1262" spans="2:6" x14ac:dyDescent="0.2">
      <c r="B1262" s="153" t="s">
        <v>277</v>
      </c>
      <c r="C1262" s="154"/>
      <c r="D1262" s="155"/>
      <c r="E1262" s="156"/>
      <c r="F1262" s="52">
        <f>F836</f>
        <v>0</v>
      </c>
    </row>
    <row r="1263" spans="2:6" x14ac:dyDescent="0.2">
      <c r="B1263" s="153"/>
      <c r="C1263" s="154"/>
      <c r="D1263" s="155"/>
      <c r="E1263" s="156"/>
    </row>
    <row r="1264" spans="2:6" x14ac:dyDescent="0.2">
      <c r="B1264" s="153" t="s">
        <v>278</v>
      </c>
      <c r="C1264" s="154"/>
      <c r="D1264" s="155"/>
      <c r="E1264" s="156"/>
      <c r="F1264" s="52">
        <f>F1094</f>
        <v>0</v>
      </c>
    </row>
    <row r="1265" spans="1:6" x14ac:dyDescent="0.2">
      <c r="B1265" s="153"/>
      <c r="C1265" s="154"/>
      <c r="D1265" s="155"/>
      <c r="E1265" s="156"/>
    </row>
    <row r="1266" spans="1:6" x14ac:dyDescent="0.2">
      <c r="B1266" s="153" t="s">
        <v>585</v>
      </c>
      <c r="C1266" s="154"/>
      <c r="D1266" s="155"/>
      <c r="E1266" s="156"/>
    </row>
    <row r="1267" spans="1:6" x14ac:dyDescent="0.2">
      <c r="B1267" s="153" t="s">
        <v>400</v>
      </c>
      <c r="C1267" s="154"/>
      <c r="D1267" s="155"/>
      <c r="E1267" s="156"/>
      <c r="F1267" s="52">
        <f>F1230</f>
        <v>0</v>
      </c>
    </row>
    <row r="1268" spans="1:6" x14ac:dyDescent="0.2">
      <c r="B1268" s="157"/>
      <c r="C1268" s="158"/>
      <c r="D1268" s="159"/>
      <c r="E1268" s="160"/>
    </row>
    <row r="1269" spans="1:6" x14ac:dyDescent="0.2">
      <c r="A1269" s="127"/>
      <c r="B1269" s="131"/>
      <c r="C1269" s="132"/>
      <c r="D1269" s="133"/>
      <c r="E1269" s="134"/>
      <c r="F1269" s="96"/>
    </row>
    <row r="1270" spans="1:6" ht="15" x14ac:dyDescent="0.25">
      <c r="A1270" s="128" t="s">
        <v>590</v>
      </c>
      <c r="B1270" s="135"/>
      <c r="C1270" s="136"/>
      <c r="D1270" s="137"/>
      <c r="E1270" s="138"/>
      <c r="F1270" s="166">
        <f>F1235</f>
        <v>0</v>
      </c>
    </row>
    <row r="1271" spans="1:6" ht="15" x14ac:dyDescent="0.25">
      <c r="A1271" s="129"/>
      <c r="B1271" s="139"/>
      <c r="C1271" s="140"/>
      <c r="D1271" s="141"/>
      <c r="E1271" s="142"/>
      <c r="F1271" s="165"/>
    </row>
    <row r="1272" spans="1:6" ht="15" x14ac:dyDescent="0.25">
      <c r="A1272" s="128" t="s">
        <v>584</v>
      </c>
      <c r="B1272" s="135"/>
      <c r="C1272" s="136"/>
      <c r="D1272" s="137"/>
      <c r="E1272" s="138"/>
      <c r="F1272" s="164">
        <f>SUM(F1238:F1264)</f>
        <v>145000</v>
      </c>
    </row>
    <row r="1273" spans="1:6" x14ac:dyDescent="0.2">
      <c r="A1273" s="171"/>
      <c r="B1273" s="139"/>
      <c r="C1273" s="154"/>
      <c r="D1273" s="155"/>
      <c r="E1273" s="156"/>
    </row>
    <row r="1274" spans="1:6" ht="15" x14ac:dyDescent="0.25">
      <c r="A1274" s="128" t="s">
        <v>588</v>
      </c>
      <c r="B1274" s="135"/>
      <c r="C1274" s="136"/>
      <c r="D1274" s="137"/>
      <c r="E1274" s="138"/>
      <c r="F1274" s="97">
        <f>F1267</f>
        <v>0</v>
      </c>
    </row>
    <row r="1275" spans="1:6" x14ac:dyDescent="0.2">
      <c r="A1275" s="129"/>
      <c r="B1275" s="139"/>
      <c r="C1275" s="140"/>
      <c r="D1275" s="141"/>
      <c r="E1275" s="142"/>
      <c r="F1275" s="83"/>
    </row>
    <row r="1276" spans="1:6" ht="15" x14ac:dyDescent="0.25">
      <c r="A1276" s="128" t="s">
        <v>589</v>
      </c>
      <c r="B1276" s="167"/>
      <c r="C1276" s="168"/>
      <c r="D1276" s="169"/>
      <c r="E1276" s="170"/>
      <c r="F1276" s="97">
        <f>SUM(F1270:F1275)</f>
        <v>145000</v>
      </c>
    </row>
    <row r="1277" spans="1:6" x14ac:dyDescent="0.2">
      <c r="A1277" s="129"/>
      <c r="B1277" s="139"/>
      <c r="C1277" s="140"/>
      <c r="D1277" s="141"/>
      <c r="E1277" s="142"/>
      <c r="F1277" s="83"/>
    </row>
    <row r="1278" spans="1:6" ht="15" x14ac:dyDescent="0.25">
      <c r="A1278" s="128" t="s">
        <v>405</v>
      </c>
      <c r="B1278" s="135"/>
      <c r="C1278" s="136"/>
      <c r="D1278" s="137"/>
      <c r="E1278" s="138"/>
      <c r="F1278" s="97">
        <f>F1276*0.15</f>
        <v>21750</v>
      </c>
    </row>
    <row r="1279" spans="1:6" x14ac:dyDescent="0.2">
      <c r="A1279" s="129"/>
      <c r="B1279" s="139"/>
      <c r="C1279" s="140"/>
      <c r="D1279" s="141"/>
      <c r="E1279" s="142"/>
      <c r="F1279" s="83"/>
    </row>
    <row r="1280" spans="1:6" ht="15" x14ac:dyDescent="0.25">
      <c r="A1280" s="130" t="s">
        <v>406</v>
      </c>
      <c r="B1280" s="143"/>
      <c r="C1280" s="144"/>
      <c r="D1280" s="145"/>
      <c r="E1280" s="146"/>
      <c r="F1280" s="98">
        <f>SUM(F1276:F1279)</f>
        <v>166750</v>
      </c>
    </row>
  </sheetData>
  <sheetProtection algorithmName="SHA-512" hashValue="yLo7Na4vPGmM077L72Gk1xXD5iU9VQytt+g94reg6E3R+nT+fY5mcSejNebJ5KpiHwqdGgBA7XeMUlfMHUmE1w==" saltValue="sZWwzv+FN+1xbw4FHAM/cg==" spinCount="100000" sheet="1" selectLockedCells="1"/>
  <mergeCells count="10">
    <mergeCell ref="B1244:E1244"/>
    <mergeCell ref="B1250:E1250"/>
    <mergeCell ref="A5:F5"/>
    <mergeCell ref="A1:F1"/>
    <mergeCell ref="A2:B2"/>
    <mergeCell ref="D2:E2"/>
    <mergeCell ref="A3:B3"/>
    <mergeCell ref="D3:E3"/>
    <mergeCell ref="A4:B4"/>
    <mergeCell ref="C4:F4"/>
  </mergeCells>
  <pageMargins left="0.70866141732283472" right="0.70866141732283472" top="0.74803149606299213" bottom="0.74803149606299213" header="0.31496062992125984" footer="0.31496062992125984"/>
  <pageSetup paperSize="9" scale="68" orientation="portrait" r:id="rId1"/>
  <headerFooter>
    <oddFooter>&amp;C
Page &amp;P of &amp;N</oddFooter>
  </headerFooter>
  <rowBreaks count="5" manualBreakCount="5">
    <brk id="417" max="5" man="1"/>
    <brk id="449" max="5" man="1"/>
    <brk id="555" max="5" man="1"/>
    <brk id="609" max="5" man="1"/>
    <brk id="1231"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72F3B4E384984E94F860241DAB23AB" ma:contentTypeVersion="2" ma:contentTypeDescription="Create a new document." ma:contentTypeScope="" ma:versionID="854701b2f0f172ce262a1421ac1badf9">
  <xsd:schema xmlns:xsd="http://www.w3.org/2001/XMLSchema" xmlns:xs="http://www.w3.org/2001/XMLSchema" xmlns:p="http://schemas.microsoft.com/office/2006/metadata/properties" xmlns:ns3="f53ec5f1-a88c-41eb-8cae-efdaef0d3053" targetNamespace="http://schemas.microsoft.com/office/2006/metadata/properties" ma:root="true" ma:fieldsID="0949a94c7620018bc55741f2ca91798b" ns3:_="">
    <xsd:import namespace="f53ec5f1-a88c-41eb-8cae-efdaef0d3053"/>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3ec5f1-a88c-41eb-8cae-efdaef0d30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628D28-3802-4BF2-BA37-85827CBD9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3ec5f1-a88c-41eb-8cae-efdaef0d30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AC37E0-DBCB-4802-9D7E-32391D32D127}">
  <ds:schemaRefs>
    <ds:schemaRef ds:uri="http://purl.org/dc/elements/1.1/"/>
    <ds:schemaRef ds:uri="f53ec5f1-a88c-41eb-8cae-efdaef0d3053"/>
    <ds:schemaRef ds:uri="http://www.w3.org/XML/1998/namespace"/>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1650D26-C2B6-4A79-AAAF-79317E946F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PageFLASH DRIVE BQ CL 104</vt:lpstr>
      <vt:lpstr>STORM14-MOWBRAY</vt:lpstr>
      <vt:lpstr>'STORM14-MOWBRAY'!Print_Area</vt:lpstr>
      <vt:lpstr>'STORM14-MOWBRAY'!Print_Titles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Gasa</dc:creator>
  <cp:lastModifiedBy>Vadinie Moodley</cp:lastModifiedBy>
  <cp:lastPrinted>2023-05-31T11:56:36Z</cp:lastPrinted>
  <dcterms:created xsi:type="dcterms:W3CDTF">2020-05-14T14:16:30Z</dcterms:created>
  <dcterms:modified xsi:type="dcterms:W3CDTF">2023-05-31T12:01:37Z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0x0101006872F3B4E384984E94F860241DAB23AB</vt:lpwstr>
  </property>
</Properties>
</file>