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mashalst_eskom_co_za/Documents/Documents/2026/EXECUTIVE SEARCH AND SPECIALISED SKILL SOURCING PANEL/Issued Tendrer/"/>
    </mc:Choice>
  </mc:AlternateContent>
  <xr:revisionPtr revIDLastSave="0" documentId="8_{5524F046-9A0F-45BC-810F-6758A3618E9A}" xr6:coauthVersionLast="47" xr6:coauthVersionMax="47" xr10:uidLastSave="{00000000-0000-0000-0000-000000000000}"/>
  <bookViews>
    <workbookView xWindow="20" yWindow="740" windowWidth="19180" windowHeight="10060" firstSheet="1" activeTab="3" xr2:uid="{00000000-000D-0000-FFFF-FFFF00000000}"/>
  </bookViews>
  <sheets>
    <sheet name="1_Template" sheetId="1" r:id="rId1"/>
    <sheet name="2_Mandatory" sheetId="2" r:id="rId2"/>
    <sheet name="3_Desktop" sheetId="3" r:id="rId3"/>
    <sheet name="4_Live_Dem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4" l="1"/>
  <c r="J21" i="4"/>
  <c r="C49" i="4" l="1"/>
  <c r="J46" i="4"/>
  <c r="J45" i="4"/>
  <c r="J44" i="4"/>
  <c r="J43" i="4"/>
  <c r="J42" i="4"/>
  <c r="J41" i="4"/>
  <c r="J40" i="4"/>
  <c r="J39" i="4"/>
  <c r="J38" i="4"/>
  <c r="C31" i="4"/>
  <c r="J28" i="4"/>
  <c r="J27" i="4"/>
  <c r="J26" i="4"/>
  <c r="J25" i="4"/>
  <c r="J24" i="4"/>
  <c r="J23" i="4"/>
  <c r="J20" i="4"/>
  <c r="J19" i="4"/>
  <c r="J18" i="4"/>
  <c r="J17" i="4"/>
  <c r="J16" i="4"/>
  <c r="C10" i="4"/>
  <c r="C9" i="4"/>
  <c r="C8" i="4"/>
  <c r="C7" i="4"/>
  <c r="C6" i="4"/>
  <c r="C5" i="4"/>
  <c r="C4" i="4"/>
  <c r="B23" i="3"/>
  <c r="B22" i="3"/>
  <c r="G19" i="3"/>
  <c r="G18" i="3"/>
  <c r="G17" i="3"/>
  <c r="G16" i="3"/>
  <c r="G15" i="3"/>
  <c r="G14" i="3"/>
  <c r="B10" i="3"/>
  <c r="B9" i="3"/>
  <c r="B8" i="3"/>
  <c r="B7" i="3"/>
  <c r="B6" i="3"/>
  <c r="B5" i="3"/>
  <c r="B4" i="3"/>
  <c r="B22" i="2"/>
  <c r="E5" i="1" s="1"/>
  <c r="B21" i="2"/>
  <c r="B20" i="2"/>
  <c r="B19" i="2"/>
  <c r="B10" i="2"/>
  <c r="B9" i="2"/>
  <c r="B8" i="2"/>
  <c r="B7" i="2"/>
  <c r="B6" i="2"/>
  <c r="B5" i="2"/>
  <c r="B4" i="2"/>
  <c r="C30" i="4" l="1"/>
  <c r="C32" i="4" s="1"/>
  <c r="E8" i="1" s="1"/>
  <c r="C48" i="4"/>
  <c r="C50" i="4" s="1"/>
  <c r="E10" i="1" s="1"/>
  <c r="B24" i="3"/>
  <c r="C51" i="4" l="1"/>
  <c r="E11" i="1" s="1"/>
  <c r="C55" i="4"/>
  <c r="E12" i="1" s="1"/>
  <c r="C33" i="4"/>
  <c r="E9" i="1" s="1"/>
  <c r="H40" i="3"/>
  <c r="E6" i="1" s="1"/>
  <c r="B25" i="3"/>
  <c r="H41" i="3" s="1"/>
  <c r="E7" i="1" s="1"/>
</calcChain>
</file>

<file path=xl/sharedStrings.xml><?xml version="1.0" encoding="utf-8"?>
<sst xmlns="http://schemas.openxmlformats.org/spreadsheetml/2006/main" count="264" uniqueCount="177">
  <si>
    <t>ESKOM TECHNICAL EVALUATION SCORECARD</t>
  </si>
  <si>
    <t>Panel for Executive Search and Specialised Skills Sourcing</t>
  </si>
  <si>
    <t>Tender Number</t>
  </si>
  <si>
    <t>Workbook Summary</t>
  </si>
  <si>
    <t>Transaction Description</t>
  </si>
  <si>
    <t>Mandatory Evaluation Result</t>
  </si>
  <si>
    <t>Demonstration Threshold</t>
  </si>
  <si>
    <t>70%</t>
  </si>
  <si>
    <t>Desktop Technical %</t>
  </si>
  <si>
    <t>Tenderer Registered Name</t>
  </si>
  <si>
    <t>Desktop Technical Result</t>
  </si>
  <si>
    <t>Evaluator Name and Surname</t>
  </si>
  <si>
    <t>Live Demo – Executive Search %</t>
  </si>
  <si>
    <t>Date of Evaluation</t>
  </si>
  <si>
    <t>Live Demo – Executive Search Result</t>
  </si>
  <si>
    <t>Evaluator Signature</t>
  </si>
  <si>
    <t>Live Demo – Contingency Agencies %</t>
  </si>
  <si>
    <t>Live Demo – Contingency Agencies Result</t>
  </si>
  <si>
    <t>Overall Recommendation</t>
  </si>
  <si>
    <t>TECHNICAL EVALUATION GUIDELINES</t>
  </si>
  <si>
    <t>1. PURPOSE</t>
  </si>
  <si>
    <t>This scorecard evaluates bidders responding to Eskom's tender for the Panel for Executive Search and Specialised Skills Sourcing.</t>
  </si>
  <si>
    <t>2. EVALUATION STAGES</t>
  </si>
  <si>
    <t>• Mandatory Requirements – knockout Criterion No. 5 (≥10 years industry experience).
• Stage 1: Desktop Technical Evaluation – 70% threshold to proceed.
• Stage 2: Live Demonstration Evaluation – 70% threshold per panel category tendered for.</t>
  </si>
  <si>
    <t>3. PANEL SCORING RULE</t>
  </si>
  <si>
    <t>Bidders may tender for the Executive Search Panel, the Contingency Recruitment Agencies Panel, or both.
Each panel is scored INDEPENDENTLY in Sheet 4. A bidder is only evaluated on the panel(s) selected in the 'Panel Tendered For' cell.</t>
  </si>
  <si>
    <t>4. SCORING PRINCIPLES</t>
  </si>
  <si>
    <t>• Mandatory: Comply / Not Comply.
• Desktop: percentage-aligned scoring (may not exceed the criterion weight).
• Live Demonstration: 0–5 rating per line item; converted to % against the section max.</t>
  </si>
  <si>
    <t>5. RATING GUIDE – LIVE DEMO</t>
  </si>
  <si>
    <t>0 = No evidence / non-responsive
1 = Poor
2 = Fair
3 = Satisfactory
4 = Good
5 = Excellent</t>
  </si>
  <si>
    <t>6. DISQUALIFICATION RULES</t>
  </si>
  <si>
    <t>• Non-compliance on Mandatory Criterion No. 5 = disqualified.
• Desktop &lt; 70% = does not proceed to Live Demonstration.
• Live Demonstration &lt; 70% in the tendered panel = not recommended for that panel.</t>
  </si>
  <si>
    <t>MANDATORY REQUIREMENTS EVALUATION</t>
  </si>
  <si>
    <t>NOTE: Mandatory Criterion No. 5 is a KNOCKOUT criterion. If not complied with, the bidder is disqualified.</t>
  </si>
  <si>
    <t>No.</t>
  </si>
  <si>
    <t>Criteria</t>
  </si>
  <si>
    <t>Required Score</t>
  </si>
  <si>
    <t>Evaluator Result</t>
  </si>
  <si>
    <t>Evidence Required</t>
  </si>
  <si>
    <t>Comments / Evidence</t>
  </si>
  <si>
    <t>Knockout?</t>
  </si>
  <si>
    <t>Reference Guidance</t>
  </si>
  <si>
    <t>Comply</t>
  </si>
  <si>
    <t>No</t>
  </si>
  <si>
    <t>Proof of Industry Experience (≥10 years for Exec Search) / Proof of Industry Experience (≥10 years for Contingency Agencies)</t>
  </si>
  <si>
    <t>Portfolio / Contracts</t>
  </si>
  <si>
    <t>Yes</t>
  </si>
  <si>
    <t>KNOCKOUT: at least 10 years relevant industry experience for the panel(s) tendered for.</t>
  </si>
  <si>
    <t>POPIA Compliance</t>
  </si>
  <si>
    <t>Statement / Policy</t>
  </si>
  <si>
    <t>POPIA statement or policy must be attached.</t>
  </si>
  <si>
    <t>Capacity &amp; Resources to Deliver Services</t>
  </si>
  <si>
    <t>Organogram + CVs</t>
  </si>
  <si>
    <t>Resources, organogram and key CVs must be provided.</t>
  </si>
  <si>
    <t>Mandatory Criteria Checked</t>
  </si>
  <si>
    <t>Criteria Complied</t>
  </si>
  <si>
    <t>Knockout Criterion No. 5 Result</t>
  </si>
  <si>
    <t>OVERALL MANDATORY RESULT</t>
  </si>
  <si>
    <t>STAGE 1: DESKTOP TECHNICAL EVALUATION</t>
  </si>
  <si>
    <t>Panel for Executive Search and Specialised Skills Sourcing | Minimum Threshold: 70%</t>
  </si>
  <si>
    <t>Desktop Rating Guide: Score each criterion in the 'Evaluator Score Awarded (%)' column. Scores may not exceed the criterion weight.</t>
  </si>
  <si>
    <t>Weight (%)</t>
  </si>
  <si>
    <t>Source of Evidence / Percentage-Aligned Scoring Guidelines</t>
  </si>
  <si>
    <t>Evaluator Score Awarded (%)</t>
  </si>
  <si>
    <t>Weight Check</t>
  </si>
  <si>
    <t>Stage Guidance</t>
  </si>
  <si>
    <t>Verifiable track record of successfully sourcing and placing qualified candidates. Provide contactable references (companies) where placement(s) were made in the last 24 months.</t>
  </si>
  <si>
    <t>Less than 3 contactable references = 5%
4 or more contactable references = 10%
5 or more contactable references = 15%</t>
  </si>
  <si>
    <t>Enter a score that does not exceed the criterion weight.</t>
  </si>
  <si>
    <t>All successful placements made in the last 24 months. Attach Annexure – Excel Sheet with completed columns: Item No, Company Name, Job Title, Level of Role, Candidate Placed Office Location, Start Date.</t>
  </si>
  <si>
    <t>Acceptable (limited placements / partial data) = 5%
Good (adequate volume, mostly complete data) = 7.5%
Very Good (strong volume, fully completed annexure, relevant roles) = 15%</t>
  </si>
  <si>
    <t>Capability Presentation: Structure of dedicated resources assigned to the Eskom account and overall team competence.</t>
  </si>
  <si>
    <t>5 or more searches per consultant = 5%
4 searches per consultant = 10%
3 or fewer searches per consultant = 15%</t>
  </si>
  <si>
    <t>Search completion percentage / success rate. Must include discussion of failed searches and reasons, plus one (1) well-executed project and one (1) unsuccessful project with explanation.</t>
  </si>
  <si>
    <t>Above 50% completion rate = 5%
Above 70% completion rate = 7%
Above 80% completion rate = 10%</t>
  </si>
  <si>
    <t>Guarantee offered by the Executive Search / Contingency firm if the employee exits Eskom during the guarantee period.</t>
  </si>
  <si>
    <t>2 months or more = 5%
4 months or more = 10%
6 months or more = 15%</t>
  </si>
  <si>
    <t>Candidate post-placement support. Confirm duration and activities included.</t>
  </si>
  <si>
    <t>1 month support = 5%
2 months support = 10%
3 months or more support = 15%</t>
  </si>
  <si>
    <t>TOTAL RAW SCORE (%)</t>
  </si>
  <si>
    <t>TOTAL AVAILABLE WEIGHT (%)</t>
  </si>
  <si>
    <t>NORMALISED PERCENTAGE (%)</t>
  </si>
  <si>
    <t>RESULT</t>
  </si>
  <si>
    <t>STAGE 2: LIVE DEMONSTRATION EVALUATION</t>
  </si>
  <si>
    <t>Panel for Executive Search and Specialised Skills Sourcing | Minimum Threshold: 70% per panel</t>
  </si>
  <si>
    <t>Panel Tendered For</t>
  </si>
  <si>
    <t>Both Panels</t>
  </si>
  <si>
    <t>Rating Guide: 0 = No evidence | 1 = Poor | 2 = Fair | 3 = Satisfactory | 4 = Good | 5 = Excellent. Each panel is scored INDEPENDENTLY. Bidders are only evaluated on the panel(s) tendered for.</t>
  </si>
  <si>
    <t>A. EXECUTIVE SEARCH FIRMS – LIVE DEMONSTRATION TECHNICAL EVALUATION</t>
  </si>
  <si>
    <t>Item No.</t>
  </si>
  <si>
    <t>Panel Category</t>
  </si>
  <si>
    <t>Scope of Work</t>
  </si>
  <si>
    <t>Activity Description / Requirements</t>
  </si>
  <si>
    <t>Max Score</t>
  </si>
  <si>
    <t>Evaluator Score (0-5)</t>
  </si>
  <si>
    <t>Weighted Score</t>
  </si>
  <si>
    <t>Executive Search</t>
  </si>
  <si>
    <t>Attend and obtain briefing</t>
  </si>
  <si>
    <t>Eskom arranges briefing; service provider attends; submit project plan within 2 days.</t>
  </si>
  <si>
    <t>Prepare sourcing strategy</t>
  </si>
  <si>
    <t>Provide a detailed Executive Search strategy tailored to each assignment.</t>
  </si>
  <si>
    <t>Source candidates nationally/internationally</t>
  </si>
  <si>
    <t>Demonstrate networks, databases &amp; international reach; comply with SA legislation.</t>
  </si>
  <si>
    <t>Conduct comprehensive screening</t>
  </si>
  <si>
    <t>Provide full verification reports; use reputable agencies.</t>
  </si>
  <si>
    <t>Provide pre-screened CVs</t>
  </si>
  <si>
    <t>Submit aligned, quality-checked candidates with motivation.</t>
  </si>
  <si>
    <t>Interview management</t>
  </si>
  <si>
    <t>Handle scheduling, communication, logistics.</t>
  </si>
  <si>
    <t>Panel participation</t>
  </si>
  <si>
    <t>Participate in interviews as and when required.</t>
  </si>
  <si>
    <t>Remuneration package information</t>
  </si>
  <si>
    <t>Provide detailed CTC analysis.</t>
  </si>
  <si>
    <t>Offer &amp; release management</t>
  </si>
  <si>
    <t>Negotiate offers, manage counteroffers, facilitate exit.</t>
  </si>
  <si>
    <t>Candidate communication</t>
  </si>
  <si>
    <t>Maintain candidate engagement throughout process.</t>
  </si>
  <si>
    <t>Job advertising</t>
  </si>
  <si>
    <t>Provide standalone advertising when required.</t>
  </si>
  <si>
    <t>Response handling</t>
  </si>
  <si>
    <t>Provide shortlisting service as required.</t>
  </si>
  <si>
    <t>Psychometric assessments</t>
  </si>
  <si>
    <t>Provide testing through accredited tools/practitioners.</t>
  </si>
  <si>
    <t>Executive Search – Total Score</t>
  </si>
  <si>
    <t>Executive Search – Max Score</t>
  </si>
  <si>
    <t>Executive Search – Percentage (%)</t>
  </si>
  <si>
    <t>Executive Search – RESULT</t>
  </si>
  <si>
    <t>B. CONTINGENCY RECRUITMENT AGENCIES – LIVE DEMONSTRATION TECHNICAL EVALUATION</t>
  </si>
  <si>
    <t>Contingency Agencies</t>
  </si>
  <si>
    <t>Intake meeting</t>
  </si>
  <si>
    <t>Conduct detailed consultation with Hiring Manager/HR.</t>
  </si>
  <si>
    <t>Search &amp; sourcing</t>
  </si>
  <si>
    <t>Use targeted networks, platforms, talent pools.</t>
  </si>
  <si>
    <t>Shortlisting</t>
  </si>
  <si>
    <t>Match candidates precisely to job requirements.</t>
  </si>
  <si>
    <t>CV submission</t>
  </si>
  <si>
    <t>Upload curated 3–5 CVs on ATS.</t>
  </si>
  <si>
    <t>Pre-employment screening</t>
  </si>
  <si>
    <t>Conduct verification and compliance checks.</t>
  </si>
  <si>
    <t>Interview coordination</t>
  </si>
  <si>
    <t>Manage scheduling &amp; logistics.</t>
  </si>
  <si>
    <t>Offer management</t>
  </si>
  <si>
    <t>Negotiate and facilitate candidate acceptance.</t>
  </si>
  <si>
    <t>Post-placement follow-up</t>
  </si>
  <si>
    <t>Ensure integration and retention.</t>
  </si>
  <si>
    <t>Provide standalone shortlisting when required.</t>
  </si>
  <si>
    <t>Contingency Agencies – Total Score</t>
  </si>
  <si>
    <t>Contingency Agencies – Max Score</t>
  </si>
  <si>
    <t>Contingency Agencies – Percentage (%)</t>
  </si>
  <si>
    <t>Contingency Agencies – RESULT</t>
  </si>
  <si>
    <t>OVERALL RECOMMENDATION</t>
  </si>
  <si>
    <t>Recommendation</t>
  </si>
  <si>
    <t>Evaluation Notes</t>
  </si>
  <si>
    <t>• Scoring is based on evidence presented during the live demonstration and submitted annexures.</t>
  </si>
  <si>
    <t>• Each panel is scored INDEPENDENTLY. A bidder tendering for one panel only will only be scored on that panel.</t>
  </si>
  <si>
    <t>• The 70% threshold is applied per panel category.</t>
  </si>
  <si>
    <t>• Eskom reserves the right to verify references, placement claims, and annexure data.</t>
  </si>
  <si>
    <t>• Contingency Agencies may, from time to time, be assessed on Senior Management or Executive-level capability where applicable.</t>
  </si>
  <si>
    <t>Evaluator Score</t>
  </si>
  <si>
    <t>Rating</t>
  </si>
  <si>
    <t>No evidence / Non-responsive</t>
  </si>
  <si>
    <t>No presentation, no demonstration, no annexure, no supporting documentation, or evidence is not relevant to the requirement.</t>
  </si>
  <si>
    <t>Poor</t>
  </si>
  <si>
    <t>Very limited evidence. Requirement is mentioned, but no practical process, capability, examples, or reliable supporting proof are demonstrated.</t>
  </si>
  <si>
    <t>Fair</t>
  </si>
  <si>
    <t>Partial evidence. Some understanding or limited capability is demonstrated, but important elements, examples, controls, or documents are missing.</t>
  </si>
  <si>
    <t>Satisfactory</t>
  </si>
  <si>
    <t>Adequate evidence. Minimum requirement is met with a reasonable explanation, basic examples, and acceptable supporting documentation.</t>
  </si>
  <si>
    <t>Good</t>
  </si>
  <si>
    <t>Strong evidence. Clear, practical and well-structured process with relevant examples, credible tools/resources, and good supporting documentation.</t>
  </si>
  <si>
    <t>Excellent</t>
  </si>
  <si>
    <t>Comprehensive evidence. Requirement is fully demonstrated and substantiated with strong methodology, proven capability, relevant examples, documentation, controls, and value-add.</t>
  </si>
  <si>
    <t>Source of Evidence/Evidence Standard</t>
  </si>
  <si>
    <t>Weight %</t>
  </si>
  <si>
    <t>0 = No evidence (0 pts)
1 = Poor (2 pts)
2 = Fair (4 pts)
3 = Satisfactory (6 pts)
4 = Good (8 pts)
5 = Excellent (10 pts)</t>
  </si>
  <si>
    <t>0 = No evidence (0 pts)
1 = Poor (1 pts)
2 = Fair (2 pts)
3 = Satisfactory (3 pts)
4 = Good (4 pts)
5 = Excellent (5 pts)</t>
  </si>
  <si>
    <t>0 = No evidence (0 pts)
1 = Poor (3 pts)
2 = Fair (6 pts)
3 = Satisfactory (9 pts)
4 = Good (12 pts)
5 = Excellent (15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</si>
</sst>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b/>
      <sz val="12"/>
      <name val="Calibri"/>
    </font>
    <font>
      <b/>
      <sz val="12"/>
      <color rgb="FFFFFFFF"/>
      <name val="Calibri"/>
    </font>
    <font>
      <b/>
      <sz val="11"/>
      <color rgb="FFFFFFFF"/>
      <name val="Calibri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2C811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C6E0B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0" fontId="3" fillId="5" borderId="1" xfId="0" applyFont="1" applyFill="1" applyBorder="1"/>
    <xf numFmtId="0" fontId="2" fillId="5" borderId="1" xfId="0" applyFont="1" applyFill="1" applyBorder="1"/>
    <xf numFmtId="0" fontId="0" fillId="0" borderId="1" xfId="0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top" wrapText="1"/>
    </xf>
    <xf numFmtId="0" fontId="0" fillId="0" borderId="4" xfId="0" applyBorder="1"/>
    <xf numFmtId="0" fontId="0" fillId="6" borderId="4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7">
    <dxf>
      <fill>
        <patternFill patternType="solid">
          <fgColor rgb="FFFCE4D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C6E0B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workbookViewId="0">
      <pane ySplit="3" topLeftCell="A12" activePane="bottomLeft" state="frozen"/>
      <selection pane="bottomLeft" activeCell="C22" sqref="C22:F22"/>
    </sheetView>
  </sheetViews>
  <sheetFormatPr defaultRowHeight="14.5" x14ac:dyDescent="0.35"/>
  <cols>
    <col min="1" max="1" width="29" customWidth="1"/>
    <col min="2" max="2" width="32" customWidth="1"/>
    <col min="3" max="3" width="5" customWidth="1"/>
    <col min="4" max="4" width="34" customWidth="1"/>
    <col min="5" max="5" width="45.453125" customWidth="1"/>
    <col min="6" max="6" width="24" customWidth="1"/>
  </cols>
  <sheetData>
    <row r="1" spans="1:6" x14ac:dyDescent="0.35">
      <c r="A1" s="22" t="s">
        <v>0</v>
      </c>
      <c r="B1" s="19"/>
      <c r="C1" s="19"/>
      <c r="D1" s="19"/>
      <c r="E1" s="19"/>
      <c r="F1" s="19"/>
    </row>
    <row r="2" spans="1:6" x14ac:dyDescent="0.35">
      <c r="A2" s="23" t="s">
        <v>1</v>
      </c>
      <c r="B2" s="19"/>
      <c r="C2" s="19"/>
      <c r="D2" s="19"/>
      <c r="E2" s="19"/>
      <c r="F2" s="19"/>
    </row>
    <row r="4" spans="1:6" ht="15.5" x14ac:dyDescent="0.35">
      <c r="A4" s="1" t="s">
        <v>2</v>
      </c>
      <c r="B4" s="2"/>
      <c r="D4" s="3" t="s">
        <v>3</v>
      </c>
    </row>
    <row r="5" spans="1:6" x14ac:dyDescent="0.35">
      <c r="A5" s="1" t="s">
        <v>4</v>
      </c>
      <c r="B5" s="2"/>
      <c r="D5" s="4" t="s">
        <v>5</v>
      </c>
      <c r="E5" s="2" t="str">
        <f>'2_Mandatory'!B22</f>
        <v>FAIL - KNOCKOUT (No. 5)</v>
      </c>
    </row>
    <row r="6" spans="1:6" x14ac:dyDescent="0.35">
      <c r="A6" s="1" t="s">
        <v>6</v>
      </c>
      <c r="B6" s="2" t="s">
        <v>7</v>
      </c>
      <c r="D6" s="4" t="s">
        <v>8</v>
      </c>
      <c r="E6" s="2">
        <f>'3_Desktop'!H40</f>
        <v>0</v>
      </c>
    </row>
    <row r="7" spans="1:6" x14ac:dyDescent="0.35">
      <c r="A7" s="1" t="s">
        <v>9</v>
      </c>
      <c r="B7" s="2"/>
      <c r="D7" s="4" t="s">
        <v>10</v>
      </c>
      <c r="E7" s="2" t="str">
        <f>'3_Desktop'!H41</f>
        <v>FAIL – BELOW 70% THRESHOLD</v>
      </c>
    </row>
    <row r="8" spans="1:6" x14ac:dyDescent="0.35">
      <c r="A8" s="1" t="s">
        <v>11</v>
      </c>
      <c r="B8" s="2"/>
      <c r="D8" s="4" t="s">
        <v>12</v>
      </c>
      <c r="E8" s="2">
        <f>'4_Live_Demo'!C32</f>
        <v>90</v>
      </c>
    </row>
    <row r="9" spans="1:6" x14ac:dyDescent="0.35">
      <c r="A9" s="1" t="s">
        <v>13</v>
      </c>
      <c r="B9" s="2"/>
      <c r="D9" s="4" t="s">
        <v>14</v>
      </c>
      <c r="E9" s="2" t="str">
        <f>'4_Live_Demo'!C33</f>
        <v>PASS – MEETS 70% THRESHOLD</v>
      </c>
    </row>
    <row r="10" spans="1:6" x14ac:dyDescent="0.35">
      <c r="A10" s="1" t="s">
        <v>15</v>
      </c>
      <c r="B10" s="2"/>
      <c r="D10" s="4" t="s">
        <v>16</v>
      </c>
      <c r="E10" s="2">
        <f>'4_Live_Demo'!C50</f>
        <v>0</v>
      </c>
    </row>
    <row r="11" spans="1:6" x14ac:dyDescent="0.35">
      <c r="D11" s="4" t="s">
        <v>17</v>
      </c>
      <c r="E11" s="2" t="str">
        <f>'4_Live_Demo'!C51</f>
        <v>FAIL – BELOW 70% THRESHOLD</v>
      </c>
    </row>
    <row r="12" spans="1:6" x14ac:dyDescent="0.35">
      <c r="D12" s="4" t="s">
        <v>18</v>
      </c>
      <c r="E12" s="2" t="str">
        <f>'4_Live_Demo'!C55</f>
        <v>RECOMMEND – Executive Search Panel Only</v>
      </c>
    </row>
    <row r="14" spans="1:6" x14ac:dyDescent="0.35">
      <c r="A14" s="21" t="s">
        <v>19</v>
      </c>
      <c r="B14" s="19"/>
      <c r="C14" s="19"/>
      <c r="D14" s="19"/>
      <c r="E14" s="19"/>
      <c r="F14" s="19"/>
    </row>
    <row r="16" spans="1:6" x14ac:dyDescent="0.35">
      <c r="A16" s="30" t="s">
        <v>20</v>
      </c>
      <c r="B16" s="19"/>
      <c r="C16" s="17" t="s">
        <v>21</v>
      </c>
      <c r="D16" s="24"/>
      <c r="E16" s="24"/>
      <c r="F16" s="24"/>
    </row>
    <row r="18" spans="1:6" x14ac:dyDescent="0.35">
      <c r="A18" s="30" t="s">
        <v>22</v>
      </c>
      <c r="B18" s="19"/>
      <c r="C18" s="17" t="s">
        <v>23</v>
      </c>
      <c r="D18" s="24"/>
      <c r="E18" s="24"/>
      <c r="F18" s="24"/>
    </row>
    <row r="20" spans="1:6" x14ac:dyDescent="0.35">
      <c r="A20" s="30" t="s">
        <v>24</v>
      </c>
      <c r="B20" s="19"/>
      <c r="C20" s="17" t="s">
        <v>25</v>
      </c>
      <c r="D20" s="24"/>
      <c r="E20" s="24"/>
      <c r="F20" s="24"/>
    </row>
    <row r="22" spans="1:6" x14ac:dyDescent="0.35">
      <c r="A22" s="30" t="s">
        <v>26</v>
      </c>
      <c r="B22" s="19"/>
      <c r="C22" s="17" t="s">
        <v>27</v>
      </c>
      <c r="D22" s="24"/>
      <c r="E22" s="24"/>
      <c r="F22" s="24"/>
    </row>
    <row r="24" spans="1:6" x14ac:dyDescent="0.35">
      <c r="A24" s="30" t="s">
        <v>28</v>
      </c>
      <c r="B24" s="19"/>
      <c r="C24" s="17" t="s">
        <v>29</v>
      </c>
      <c r="D24" s="24"/>
      <c r="E24" s="24"/>
      <c r="F24" s="24"/>
    </row>
    <row r="26" spans="1:6" x14ac:dyDescent="0.35">
      <c r="A26" s="30" t="s">
        <v>30</v>
      </c>
      <c r="B26" s="19"/>
      <c r="C26" s="17" t="s">
        <v>31</v>
      </c>
      <c r="D26" s="24"/>
      <c r="E26" s="24"/>
      <c r="F26" s="24"/>
    </row>
  </sheetData>
  <mergeCells count="15">
    <mergeCell ref="A24:B24"/>
    <mergeCell ref="A26:B26"/>
    <mergeCell ref="A14:F14"/>
    <mergeCell ref="A1:F1"/>
    <mergeCell ref="C20:F20"/>
    <mergeCell ref="C26:F26"/>
    <mergeCell ref="C16:F16"/>
    <mergeCell ref="A18:B18"/>
    <mergeCell ref="C24:F24"/>
    <mergeCell ref="A22:B22"/>
    <mergeCell ref="C22:F22"/>
    <mergeCell ref="A2:F2"/>
    <mergeCell ref="C18:F18"/>
    <mergeCell ref="A20:B20"/>
    <mergeCell ref="A16:B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workbookViewId="0">
      <pane ySplit="3" topLeftCell="A14" activePane="bottomLeft" state="frozen"/>
      <selection pane="bottomLeft" activeCell="H16" sqref="H16"/>
    </sheetView>
  </sheetViews>
  <sheetFormatPr defaultRowHeight="14.5" x14ac:dyDescent="0.35"/>
  <cols>
    <col min="1" max="1" width="15.453125" customWidth="1"/>
    <col min="2" max="2" width="60" customWidth="1"/>
    <col min="3" max="3" width="16" customWidth="1"/>
    <col min="4" max="4" width="18" customWidth="1"/>
    <col min="5" max="5" width="44" customWidth="1"/>
    <col min="6" max="6" width="32" customWidth="1"/>
    <col min="7" max="7" width="14" customWidth="1"/>
    <col min="8" max="8" width="38" customWidth="1"/>
  </cols>
  <sheetData>
    <row r="1" spans="1:8" x14ac:dyDescent="0.35">
      <c r="A1" s="22" t="s">
        <v>32</v>
      </c>
      <c r="B1" s="19"/>
      <c r="C1" s="19"/>
      <c r="D1" s="19"/>
      <c r="E1" s="19"/>
      <c r="F1" s="19"/>
      <c r="G1" s="19"/>
      <c r="H1" s="19"/>
    </row>
    <row r="2" spans="1:8" x14ac:dyDescent="0.35">
      <c r="A2" s="23" t="s">
        <v>1</v>
      </c>
      <c r="B2" s="19"/>
      <c r="C2" s="19"/>
      <c r="D2" s="19"/>
      <c r="E2" s="19"/>
      <c r="F2" s="19"/>
      <c r="G2" s="19"/>
      <c r="H2" s="19"/>
    </row>
    <row r="4" spans="1:8" x14ac:dyDescent="0.35">
      <c r="A4" s="1" t="s">
        <v>2</v>
      </c>
      <c r="B4" s="2">
        <f>'1_Template'!B4</f>
        <v>0</v>
      </c>
    </row>
    <row r="5" spans="1:8" x14ac:dyDescent="0.35">
      <c r="A5" s="1" t="s">
        <v>4</v>
      </c>
      <c r="B5" s="2">
        <f>'1_Template'!B5</f>
        <v>0</v>
      </c>
    </row>
    <row r="6" spans="1:8" x14ac:dyDescent="0.35">
      <c r="A6" s="1" t="s">
        <v>6</v>
      </c>
      <c r="B6" s="2" t="str">
        <f>'1_Template'!B6</f>
        <v>70%</v>
      </c>
    </row>
    <row r="7" spans="1:8" x14ac:dyDescent="0.35">
      <c r="A7" s="1" t="s">
        <v>9</v>
      </c>
      <c r="B7" s="2">
        <f>'1_Template'!B7</f>
        <v>0</v>
      </c>
    </row>
    <row r="8" spans="1:8" x14ac:dyDescent="0.35">
      <c r="A8" s="1" t="s">
        <v>11</v>
      </c>
      <c r="B8" s="2">
        <f>'1_Template'!B8</f>
        <v>0</v>
      </c>
    </row>
    <row r="9" spans="1:8" x14ac:dyDescent="0.35">
      <c r="A9" s="1" t="s">
        <v>13</v>
      </c>
      <c r="B9" s="2">
        <f>'1_Template'!B9</f>
        <v>0</v>
      </c>
    </row>
    <row r="10" spans="1:8" x14ac:dyDescent="0.35">
      <c r="A10" s="1" t="s">
        <v>15</v>
      </c>
      <c r="B10" s="2">
        <f>'1_Template'!B10</f>
        <v>0</v>
      </c>
    </row>
    <row r="11" spans="1:8" x14ac:dyDescent="0.35">
      <c r="A11" s="31" t="s">
        <v>33</v>
      </c>
      <c r="B11" s="19"/>
      <c r="C11" s="19"/>
      <c r="D11" s="19"/>
      <c r="E11" s="19"/>
      <c r="F11" s="19"/>
      <c r="G11" s="19"/>
      <c r="H11" s="19"/>
    </row>
    <row r="13" spans="1:8" x14ac:dyDescent="0.35">
      <c r="A13" s="6" t="s">
        <v>34</v>
      </c>
      <c r="B13" s="6" t="s">
        <v>35</v>
      </c>
      <c r="C13" s="6" t="s">
        <v>36</v>
      </c>
      <c r="D13" s="6" t="s">
        <v>37</v>
      </c>
      <c r="E13" s="6" t="s">
        <v>38</v>
      </c>
      <c r="F13" s="6" t="s">
        <v>39</v>
      </c>
      <c r="G13" s="6" t="s">
        <v>40</v>
      </c>
      <c r="H13" s="6" t="s">
        <v>41</v>
      </c>
    </row>
    <row r="14" spans="1:8" ht="43.5" x14ac:dyDescent="0.35">
      <c r="A14" s="8">
        <v>1</v>
      </c>
      <c r="B14" s="9" t="s">
        <v>44</v>
      </c>
      <c r="C14" s="8" t="s">
        <v>42</v>
      </c>
      <c r="D14" s="8"/>
      <c r="E14" s="9" t="s">
        <v>45</v>
      </c>
      <c r="F14" s="9"/>
      <c r="G14" s="8" t="s">
        <v>46</v>
      </c>
      <c r="H14" s="9" t="s">
        <v>47</v>
      </c>
    </row>
    <row r="15" spans="1:8" ht="29" x14ac:dyDescent="0.35">
      <c r="A15" s="7">
        <v>2</v>
      </c>
      <c r="B15" s="5" t="s">
        <v>48</v>
      </c>
      <c r="C15" s="7" t="s">
        <v>42</v>
      </c>
      <c r="D15" s="7"/>
      <c r="E15" s="5" t="s">
        <v>49</v>
      </c>
      <c r="F15" s="5"/>
      <c r="G15" s="7" t="s">
        <v>43</v>
      </c>
      <c r="H15" s="5" t="s">
        <v>50</v>
      </c>
    </row>
    <row r="16" spans="1:8" ht="29" x14ac:dyDescent="0.35">
      <c r="A16" s="7">
        <v>3</v>
      </c>
      <c r="B16" s="5" t="s">
        <v>51</v>
      </c>
      <c r="C16" s="7" t="s">
        <v>42</v>
      </c>
      <c r="D16" s="7"/>
      <c r="E16" s="5" t="s">
        <v>52</v>
      </c>
      <c r="F16" s="5"/>
      <c r="G16" s="7" t="s">
        <v>43</v>
      </c>
      <c r="H16" s="5" t="s">
        <v>53</v>
      </c>
    </row>
    <row r="19" spans="1:2" x14ac:dyDescent="0.35">
      <c r="A19" s="4" t="s">
        <v>54</v>
      </c>
      <c r="B19" s="2">
        <f>COUNTA(D14:D16)</f>
        <v>0</v>
      </c>
    </row>
    <row r="20" spans="1:2" x14ac:dyDescent="0.35">
      <c r="A20" s="4" t="s">
        <v>55</v>
      </c>
      <c r="B20" s="2">
        <f>COUNTIF(D14:D16,"Comply")</f>
        <v>0</v>
      </c>
    </row>
    <row r="21" spans="1:2" x14ac:dyDescent="0.35">
      <c r="A21" s="4" t="s">
        <v>56</v>
      </c>
      <c r="B21" s="2" t="str">
        <f>IF(D14="Comply","PASS",IF(D14="","PENDING","FAIL"))</f>
        <v>PENDING</v>
      </c>
    </row>
    <row r="22" spans="1:2" x14ac:dyDescent="0.35">
      <c r="A22" s="4" t="s">
        <v>57</v>
      </c>
      <c r="B22" s="2" t="str">
        <f>IF(D14&lt;&gt;"Comply","FAIL - KNOCKOUT (No. 5)",IF(COUNTIF(D14:D16,"Not Comply")&gt;0,"FAIL - Mandatory Non-Compliance","PASS"))</f>
        <v>FAIL - KNOCKOUT (No. 5)</v>
      </c>
    </row>
  </sheetData>
  <mergeCells count="3">
    <mergeCell ref="A11:H11"/>
    <mergeCell ref="A2:H2"/>
    <mergeCell ref="A1:H1"/>
  </mergeCells>
  <conditionalFormatting sqref="B22">
    <cfRule type="expression" dxfId="16" priority="1">
      <formula>ISNUMBER(SEARCH("PASS",B22))</formula>
    </cfRule>
  </conditionalFormatting>
  <dataValidations count="1">
    <dataValidation type="list" allowBlank="1" sqref="D14:D16" xr:uid="{00000000-0002-0000-0100-000000000000}">
      <formula1>"Comply,Not Comply"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B1" workbookViewId="0">
      <pane ySplit="3" topLeftCell="A17" activePane="bottomLeft" state="frozen"/>
      <selection pane="bottomLeft" activeCell="E13" sqref="E13"/>
    </sheetView>
  </sheetViews>
  <sheetFormatPr defaultRowHeight="14.5" x14ac:dyDescent="0.35"/>
  <cols>
    <col min="1" max="1" width="27.453125" customWidth="1"/>
    <col min="2" max="2" width="52" customWidth="1"/>
    <col min="3" max="3" width="14" customWidth="1"/>
    <col min="4" max="4" width="54" customWidth="1"/>
    <col min="5" max="5" width="20" customWidth="1"/>
    <col min="6" max="6" width="26" customWidth="1"/>
    <col min="7" max="7" width="16" customWidth="1"/>
    <col min="8" max="8" width="26" customWidth="1"/>
  </cols>
  <sheetData>
    <row r="1" spans="1:8" x14ac:dyDescent="0.35">
      <c r="A1" s="22" t="s">
        <v>58</v>
      </c>
      <c r="B1" s="19"/>
      <c r="C1" s="19"/>
      <c r="D1" s="19"/>
      <c r="E1" s="19"/>
      <c r="F1" s="19"/>
      <c r="G1" s="19"/>
      <c r="H1" s="19"/>
    </row>
    <row r="2" spans="1:8" x14ac:dyDescent="0.35">
      <c r="A2" s="23" t="s">
        <v>59</v>
      </c>
      <c r="B2" s="19"/>
      <c r="C2" s="19"/>
      <c r="D2" s="19"/>
      <c r="E2" s="19"/>
      <c r="F2" s="19"/>
      <c r="G2" s="19"/>
      <c r="H2" s="19"/>
    </row>
    <row r="4" spans="1:8" x14ac:dyDescent="0.35">
      <c r="A4" s="1" t="s">
        <v>2</v>
      </c>
      <c r="B4" s="2">
        <f>'1_Template'!B4</f>
        <v>0</v>
      </c>
    </row>
    <row r="5" spans="1:8" x14ac:dyDescent="0.35">
      <c r="A5" s="1" t="s">
        <v>4</v>
      </c>
      <c r="B5" s="2">
        <f>'1_Template'!B5</f>
        <v>0</v>
      </c>
    </row>
    <row r="6" spans="1:8" x14ac:dyDescent="0.35">
      <c r="A6" s="1" t="s">
        <v>6</v>
      </c>
      <c r="B6" s="2" t="str">
        <f>'1_Template'!B6</f>
        <v>70%</v>
      </c>
    </row>
    <row r="7" spans="1:8" x14ac:dyDescent="0.35">
      <c r="A7" s="1" t="s">
        <v>9</v>
      </c>
      <c r="B7" s="2">
        <f>'1_Template'!B7</f>
        <v>0</v>
      </c>
    </row>
    <row r="8" spans="1:8" x14ac:dyDescent="0.35">
      <c r="A8" s="1" t="s">
        <v>11</v>
      </c>
      <c r="B8" s="2">
        <f>'1_Template'!B8</f>
        <v>0</v>
      </c>
    </row>
    <row r="9" spans="1:8" x14ac:dyDescent="0.35">
      <c r="A9" s="1" t="s">
        <v>13</v>
      </c>
      <c r="B9" s="2">
        <f>'1_Template'!B9</f>
        <v>0</v>
      </c>
    </row>
    <row r="10" spans="1:8" x14ac:dyDescent="0.35">
      <c r="A10" s="1" t="s">
        <v>15</v>
      </c>
      <c r="B10" s="2">
        <f>'1_Template'!B10</f>
        <v>0</v>
      </c>
    </row>
    <row r="11" spans="1:8" x14ac:dyDescent="0.35">
      <c r="A11" s="27" t="s">
        <v>60</v>
      </c>
      <c r="B11" s="19"/>
      <c r="C11" s="19"/>
      <c r="D11" s="19"/>
      <c r="E11" s="19"/>
      <c r="F11" s="19"/>
      <c r="G11" s="19"/>
      <c r="H11" s="19"/>
    </row>
    <row r="13" spans="1:8" ht="55.5" customHeight="1" x14ac:dyDescent="0.35">
      <c r="A13" s="6" t="s">
        <v>34</v>
      </c>
      <c r="B13" s="6" t="s">
        <v>35</v>
      </c>
      <c r="C13" s="6" t="s">
        <v>61</v>
      </c>
      <c r="D13" s="15" t="s">
        <v>62</v>
      </c>
      <c r="E13" s="6" t="s">
        <v>63</v>
      </c>
      <c r="F13" s="6" t="s">
        <v>39</v>
      </c>
      <c r="G13" s="6" t="s">
        <v>64</v>
      </c>
      <c r="H13" s="6" t="s">
        <v>65</v>
      </c>
    </row>
    <row r="14" spans="1:8" ht="60" customHeight="1" x14ac:dyDescent="0.35">
      <c r="A14" s="7">
        <v>1</v>
      </c>
      <c r="B14" s="5" t="s">
        <v>66</v>
      </c>
      <c r="C14" s="7">
        <v>15</v>
      </c>
      <c r="D14" s="5" t="s">
        <v>67</v>
      </c>
      <c r="E14" s="7"/>
      <c r="F14" s="5"/>
      <c r="G14" s="7" t="str">
        <f t="shared" ref="G14:G19" si="0">IF(E14="","",IF(E14&lt;=C14,"OK","EXCEEDS WEIGHT"))</f>
        <v/>
      </c>
      <c r="H14" s="5" t="s">
        <v>68</v>
      </c>
    </row>
    <row r="15" spans="1:8" ht="60" customHeight="1" x14ac:dyDescent="0.35">
      <c r="A15" s="7">
        <v>2</v>
      </c>
      <c r="B15" s="5" t="s">
        <v>69</v>
      </c>
      <c r="C15" s="7">
        <v>20</v>
      </c>
      <c r="D15" s="5" t="s">
        <v>70</v>
      </c>
      <c r="E15" s="7"/>
      <c r="F15" s="5"/>
      <c r="G15" s="7" t="str">
        <f t="shared" si="0"/>
        <v/>
      </c>
      <c r="H15" s="5" t="s">
        <v>68</v>
      </c>
    </row>
    <row r="16" spans="1:8" ht="57.75" customHeight="1" x14ac:dyDescent="0.35">
      <c r="A16" s="7">
        <v>3</v>
      </c>
      <c r="B16" s="5" t="s">
        <v>71</v>
      </c>
      <c r="C16" s="7">
        <v>20</v>
      </c>
      <c r="D16" s="5" t="s">
        <v>72</v>
      </c>
      <c r="E16" s="7"/>
      <c r="F16" s="5"/>
      <c r="G16" s="7" t="str">
        <f t="shared" si="0"/>
        <v/>
      </c>
      <c r="H16" s="5" t="s">
        <v>68</v>
      </c>
    </row>
    <row r="17" spans="1:8" ht="81" customHeight="1" x14ac:dyDescent="0.35">
      <c r="A17" s="7">
        <v>4</v>
      </c>
      <c r="B17" s="5" t="s">
        <v>73</v>
      </c>
      <c r="C17" s="7">
        <v>15</v>
      </c>
      <c r="D17" s="5" t="s">
        <v>74</v>
      </c>
      <c r="E17" s="7"/>
      <c r="F17" s="5"/>
      <c r="G17" s="7" t="str">
        <f t="shared" si="0"/>
        <v/>
      </c>
      <c r="H17" s="5" t="s">
        <v>68</v>
      </c>
    </row>
    <row r="18" spans="1:8" ht="58.5" customHeight="1" x14ac:dyDescent="0.35">
      <c r="A18" s="7">
        <v>5</v>
      </c>
      <c r="B18" s="5" t="s">
        <v>75</v>
      </c>
      <c r="C18" s="7">
        <v>15</v>
      </c>
      <c r="D18" s="5" t="s">
        <v>76</v>
      </c>
      <c r="E18" s="7"/>
      <c r="F18" s="5"/>
      <c r="G18" s="7" t="str">
        <f t="shared" si="0"/>
        <v/>
      </c>
      <c r="H18" s="5" t="s">
        <v>68</v>
      </c>
    </row>
    <row r="19" spans="1:8" ht="55.5" customHeight="1" x14ac:dyDescent="0.35">
      <c r="A19" s="7">
        <v>6</v>
      </c>
      <c r="B19" s="5" t="s">
        <v>77</v>
      </c>
      <c r="C19" s="7">
        <v>15</v>
      </c>
      <c r="D19" s="5" t="s">
        <v>78</v>
      </c>
      <c r="E19" s="7"/>
      <c r="F19" s="5"/>
      <c r="G19" s="7" t="str">
        <f t="shared" si="0"/>
        <v/>
      </c>
      <c r="H19" s="5" t="s">
        <v>68</v>
      </c>
    </row>
    <row r="22" spans="1:8" x14ac:dyDescent="0.35">
      <c r="A22" s="4" t="s">
        <v>79</v>
      </c>
      <c r="B22" s="2">
        <f>SUM(E14:E19)</f>
        <v>0</v>
      </c>
    </row>
    <row r="23" spans="1:8" x14ac:dyDescent="0.35">
      <c r="A23" s="4" t="s">
        <v>80</v>
      </c>
      <c r="B23" s="2">
        <f>SUM(C14:C19)</f>
        <v>100</v>
      </c>
    </row>
    <row r="24" spans="1:8" x14ac:dyDescent="0.35">
      <c r="A24" s="4" t="s">
        <v>81</v>
      </c>
      <c r="B24" s="2">
        <f>IF(B23=0,0,B22/B23*100)</f>
        <v>0</v>
      </c>
    </row>
    <row r="25" spans="1:8" x14ac:dyDescent="0.35">
      <c r="A25" s="4" t="s">
        <v>82</v>
      </c>
      <c r="B25" s="2" t="str">
        <f>IF(B24&gt;=70,"PASS – PROCEED TO STAGE 2","FAIL – BELOW 70% THRESHOLD")</f>
        <v>FAIL – BELOW 70% THRESHOLD</v>
      </c>
    </row>
    <row r="40" spans="8:8" x14ac:dyDescent="0.35">
      <c r="H40">
        <f>B24</f>
        <v>0</v>
      </c>
    </row>
    <row r="41" spans="8:8" x14ac:dyDescent="0.35">
      <c r="H41" t="str">
        <f>B25</f>
        <v>FAIL – BELOW 70% THRESHOLD</v>
      </c>
    </row>
  </sheetData>
  <mergeCells count="3">
    <mergeCell ref="A11:H11"/>
    <mergeCell ref="A2:H2"/>
    <mergeCell ref="A1:H1"/>
  </mergeCells>
  <conditionalFormatting sqref="B25">
    <cfRule type="expression" dxfId="15" priority="1">
      <formula>ISNUMBER(SEARCH("PASS",B25))</formula>
    </cfRule>
  </conditionalFormatting>
  <dataValidations count="2">
    <dataValidation type="decimal" allowBlank="1" sqref="E18:E19 E14:E16" xr:uid="{00000000-0002-0000-0200-000000000000}">
      <formula1>0</formula1>
      <formula2>15</formula2>
    </dataValidation>
    <dataValidation type="decimal" allowBlank="1" sqref="E17" xr:uid="{00000000-0002-0000-0200-000003000000}">
      <formula1>0</formula1>
      <formula2>10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0"/>
  <sheetViews>
    <sheetView tabSelected="1" topLeftCell="D1" workbookViewId="0">
      <pane ySplit="3" topLeftCell="A27" activePane="bottomLeft" state="frozen"/>
      <selection pane="bottomLeft" activeCell="G20" sqref="G20"/>
    </sheetView>
  </sheetViews>
  <sheetFormatPr defaultRowHeight="14.5" x14ac:dyDescent="0.35"/>
  <cols>
    <col min="1" max="2" width="32.81640625" customWidth="1"/>
    <col min="3" max="3" width="33.54296875" customWidth="1"/>
    <col min="4" max="4" width="36.1796875" customWidth="1"/>
    <col min="5" max="6" width="60" customWidth="1"/>
    <col min="7" max="8" width="12" customWidth="1"/>
    <col min="9" max="9" width="16" customWidth="1"/>
    <col min="10" max="10" width="14" customWidth="1"/>
    <col min="11" max="11" width="24" customWidth="1"/>
  </cols>
  <sheetData>
    <row r="1" spans="1:11" ht="18.5" x14ac:dyDescent="0.35">
      <c r="A1" s="22" t="s">
        <v>83</v>
      </c>
      <c r="B1" s="22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35">
      <c r="A2" s="23" t="s">
        <v>84</v>
      </c>
      <c r="B2" s="23"/>
      <c r="C2" s="19"/>
      <c r="D2" s="19"/>
      <c r="E2" s="19"/>
      <c r="F2" s="19"/>
      <c r="G2" s="19"/>
      <c r="H2" s="19"/>
      <c r="I2" s="19"/>
      <c r="J2" s="19"/>
      <c r="K2" s="19"/>
    </row>
    <row r="4" spans="1:11" x14ac:dyDescent="0.35">
      <c r="A4" s="1" t="s">
        <v>2</v>
      </c>
      <c r="B4" s="1"/>
      <c r="C4" s="2">
        <f>'1_Template'!B4</f>
        <v>0</v>
      </c>
    </row>
    <row r="5" spans="1:11" x14ac:dyDescent="0.35">
      <c r="A5" s="1" t="s">
        <v>4</v>
      </c>
      <c r="B5" s="1"/>
      <c r="C5" s="2">
        <f>'1_Template'!B5</f>
        <v>0</v>
      </c>
    </row>
    <row r="6" spans="1:11" x14ac:dyDescent="0.35">
      <c r="A6" s="1" t="s">
        <v>6</v>
      </c>
      <c r="B6" s="1"/>
      <c r="C6" s="2" t="str">
        <f>'1_Template'!B6</f>
        <v>70%</v>
      </c>
    </row>
    <row r="7" spans="1:11" x14ac:dyDescent="0.35">
      <c r="A7" s="1" t="s">
        <v>9</v>
      </c>
      <c r="B7" s="1"/>
      <c r="C7" s="2">
        <f>'1_Template'!B7</f>
        <v>0</v>
      </c>
    </row>
    <row r="8" spans="1:11" x14ac:dyDescent="0.35">
      <c r="A8" s="1" t="s">
        <v>11</v>
      </c>
      <c r="B8" s="1"/>
      <c r="C8" s="2">
        <f>'1_Template'!B8</f>
        <v>0</v>
      </c>
    </row>
    <row r="9" spans="1:11" x14ac:dyDescent="0.35">
      <c r="A9" s="1" t="s">
        <v>13</v>
      </c>
      <c r="B9" s="1"/>
      <c r="C9" s="2">
        <f>'1_Template'!B9</f>
        <v>0</v>
      </c>
    </row>
    <row r="10" spans="1:11" x14ac:dyDescent="0.35">
      <c r="A10" s="1" t="s">
        <v>15</v>
      </c>
      <c r="B10" s="1"/>
      <c r="C10" s="2">
        <f>'1_Template'!B10</f>
        <v>0</v>
      </c>
    </row>
    <row r="11" spans="1:11" x14ac:dyDescent="0.35">
      <c r="A11" s="1" t="s">
        <v>85</v>
      </c>
      <c r="B11" s="1"/>
      <c r="C11" s="29" t="s">
        <v>86</v>
      </c>
      <c r="D11" s="19"/>
      <c r="E11" s="19"/>
    </row>
    <row r="12" spans="1:11" x14ac:dyDescent="0.35">
      <c r="A12" s="27" t="s">
        <v>87</v>
      </c>
      <c r="B12" s="28"/>
      <c r="C12" s="19"/>
      <c r="D12" s="19"/>
      <c r="E12" s="19"/>
      <c r="F12" s="19"/>
      <c r="G12" s="19"/>
      <c r="H12" s="19"/>
      <c r="I12" s="19"/>
      <c r="J12" s="19"/>
      <c r="K12" s="19"/>
    </row>
    <row r="14" spans="1:11" ht="15.5" x14ac:dyDescent="0.35">
      <c r="A14" s="20" t="s">
        <v>88</v>
      </c>
      <c r="B14" s="21"/>
      <c r="C14" s="19"/>
      <c r="D14" s="19"/>
      <c r="E14" s="19"/>
      <c r="F14" s="19"/>
      <c r="G14" s="19"/>
      <c r="H14" s="19"/>
      <c r="I14" s="19"/>
      <c r="J14" s="19"/>
      <c r="K14" s="19"/>
    </row>
    <row r="15" spans="1:11" ht="43.5" x14ac:dyDescent="0.35">
      <c r="A15" s="6" t="s">
        <v>89</v>
      </c>
      <c r="B15" s="15" t="s">
        <v>173</v>
      </c>
      <c r="C15" s="6" t="s">
        <v>90</v>
      </c>
      <c r="D15" s="6" t="s">
        <v>91</v>
      </c>
      <c r="E15" s="6" t="s">
        <v>92</v>
      </c>
      <c r="F15" s="15" t="s">
        <v>62</v>
      </c>
      <c r="G15" s="6" t="s">
        <v>93</v>
      </c>
      <c r="H15" s="6" t="s">
        <v>63</v>
      </c>
      <c r="I15" s="6" t="s">
        <v>94</v>
      </c>
      <c r="J15" s="6" t="s">
        <v>95</v>
      </c>
      <c r="K15" s="6" t="s">
        <v>39</v>
      </c>
    </row>
    <row r="16" spans="1:11" ht="77.5" customHeight="1" x14ac:dyDescent="0.35">
      <c r="A16" s="7">
        <v>1</v>
      </c>
      <c r="B16" s="7">
        <v>10</v>
      </c>
      <c r="C16" s="5" t="s">
        <v>96</v>
      </c>
      <c r="D16" s="5" t="s">
        <v>97</v>
      </c>
      <c r="E16" s="5" t="s">
        <v>98</v>
      </c>
      <c r="F16" s="5" t="s">
        <v>174</v>
      </c>
      <c r="G16" s="7">
        <v>10</v>
      </c>
      <c r="H16" s="7"/>
      <c r="I16" s="7">
        <v>10</v>
      </c>
      <c r="J16" s="7">
        <f t="shared" ref="J16:J28" si="0">IF(I16="","",I16)</f>
        <v>10</v>
      </c>
      <c r="K16" s="5"/>
    </row>
    <row r="17" spans="1:11" ht="30" customHeight="1" x14ac:dyDescent="0.35">
      <c r="A17" s="7">
        <v>2</v>
      </c>
      <c r="B17" s="7">
        <v>10</v>
      </c>
      <c r="C17" s="5" t="s">
        <v>96</v>
      </c>
      <c r="D17" s="5" t="s">
        <v>99</v>
      </c>
      <c r="E17" s="5" t="s">
        <v>100</v>
      </c>
      <c r="F17" s="5" t="s">
        <v>174</v>
      </c>
      <c r="G17" s="7">
        <v>10</v>
      </c>
      <c r="H17" s="7"/>
      <c r="I17" s="7">
        <v>10</v>
      </c>
      <c r="J17" s="7">
        <f t="shared" si="0"/>
        <v>10</v>
      </c>
      <c r="K17" s="5"/>
    </row>
    <row r="18" spans="1:11" ht="33" customHeight="1" x14ac:dyDescent="0.35">
      <c r="A18" s="7">
        <v>3</v>
      </c>
      <c r="B18" s="7">
        <v>10</v>
      </c>
      <c r="C18" s="5" t="s">
        <v>96</v>
      </c>
      <c r="D18" s="5" t="s">
        <v>101</v>
      </c>
      <c r="E18" s="5" t="s">
        <v>102</v>
      </c>
      <c r="F18" s="5" t="s">
        <v>174</v>
      </c>
      <c r="G18" s="7">
        <v>10</v>
      </c>
      <c r="H18" s="7"/>
      <c r="I18" s="7">
        <v>10</v>
      </c>
      <c r="J18" s="7">
        <f t="shared" si="0"/>
        <v>10</v>
      </c>
      <c r="K18" s="5"/>
    </row>
    <row r="19" spans="1:11" ht="20.25" customHeight="1" x14ac:dyDescent="0.35">
      <c r="A19" s="7">
        <v>4</v>
      </c>
      <c r="B19" s="7">
        <v>10</v>
      </c>
      <c r="C19" s="5" t="s">
        <v>96</v>
      </c>
      <c r="D19" s="5" t="s">
        <v>103</v>
      </c>
      <c r="E19" s="5" t="s">
        <v>104</v>
      </c>
      <c r="F19" s="5" t="s">
        <v>174</v>
      </c>
      <c r="G19" s="7">
        <v>10</v>
      </c>
      <c r="H19" s="7"/>
      <c r="I19" s="7">
        <v>10</v>
      </c>
      <c r="J19" s="7">
        <f t="shared" si="0"/>
        <v>10</v>
      </c>
      <c r="K19" s="5"/>
    </row>
    <row r="20" spans="1:11" ht="22.5" customHeight="1" x14ac:dyDescent="0.35">
      <c r="A20" s="7">
        <v>5</v>
      </c>
      <c r="B20" s="7">
        <v>10</v>
      </c>
      <c r="C20" s="5" t="s">
        <v>96</v>
      </c>
      <c r="D20" s="5" t="s">
        <v>105</v>
      </c>
      <c r="E20" s="5" t="s">
        <v>106</v>
      </c>
      <c r="F20" s="5" t="s">
        <v>174</v>
      </c>
      <c r="G20" s="7">
        <v>10</v>
      </c>
      <c r="H20" s="7"/>
      <c r="I20" s="7">
        <v>10</v>
      </c>
      <c r="J20" s="7">
        <f t="shared" si="0"/>
        <v>10</v>
      </c>
      <c r="K20" s="5"/>
    </row>
    <row r="21" spans="1:11" ht="24" customHeight="1" x14ac:dyDescent="0.35">
      <c r="A21" s="7">
        <v>6</v>
      </c>
      <c r="B21" s="7">
        <v>10</v>
      </c>
      <c r="C21" s="5" t="s">
        <v>96</v>
      </c>
      <c r="D21" s="5" t="s">
        <v>107</v>
      </c>
      <c r="E21" s="5" t="s">
        <v>108</v>
      </c>
      <c r="F21" s="5" t="s">
        <v>174</v>
      </c>
      <c r="G21" s="7">
        <v>10</v>
      </c>
      <c r="H21" s="7"/>
      <c r="I21" s="7">
        <v>5</v>
      </c>
      <c r="J21" s="7">
        <f>IF(I21="","",I21)</f>
        <v>5</v>
      </c>
      <c r="K21" s="5"/>
    </row>
    <row r="22" spans="1:11" ht="87" x14ac:dyDescent="0.35">
      <c r="A22" s="7">
        <v>7</v>
      </c>
      <c r="B22" s="7">
        <v>10</v>
      </c>
      <c r="C22" s="5" t="s">
        <v>96</v>
      </c>
      <c r="D22" s="5" t="s">
        <v>109</v>
      </c>
      <c r="E22" s="5" t="s">
        <v>110</v>
      </c>
      <c r="F22" s="5" t="s">
        <v>174</v>
      </c>
      <c r="G22" s="7">
        <v>10</v>
      </c>
      <c r="H22" s="16"/>
      <c r="I22" s="16">
        <v>5</v>
      </c>
      <c r="J22" s="7">
        <f>IF(I22="","",I22)</f>
        <v>5</v>
      </c>
      <c r="K22" s="5"/>
    </row>
    <row r="23" spans="1:11" ht="87" x14ac:dyDescent="0.35">
      <c r="A23" s="7">
        <v>8</v>
      </c>
      <c r="B23" s="7">
        <v>5</v>
      </c>
      <c r="C23" s="5" t="s">
        <v>96</v>
      </c>
      <c r="D23" s="5" t="s">
        <v>111</v>
      </c>
      <c r="E23" s="5" t="s">
        <v>112</v>
      </c>
      <c r="F23" s="5" t="s">
        <v>175</v>
      </c>
      <c r="G23" s="7">
        <v>5</v>
      </c>
      <c r="H23" s="7"/>
      <c r="I23" s="7">
        <v>5</v>
      </c>
      <c r="J23" s="7">
        <f t="shared" si="0"/>
        <v>5</v>
      </c>
      <c r="K23" s="5"/>
    </row>
    <row r="24" spans="1:11" ht="87" x14ac:dyDescent="0.35">
      <c r="A24" s="7">
        <v>9</v>
      </c>
      <c r="B24" s="7">
        <v>5</v>
      </c>
      <c r="C24" s="5" t="s">
        <v>96</v>
      </c>
      <c r="D24" s="5" t="s">
        <v>113</v>
      </c>
      <c r="E24" s="5" t="s">
        <v>114</v>
      </c>
      <c r="F24" s="5" t="s">
        <v>175</v>
      </c>
      <c r="G24" s="7">
        <v>5</v>
      </c>
      <c r="H24" s="7"/>
      <c r="I24" s="7">
        <v>5</v>
      </c>
      <c r="J24" s="7">
        <f t="shared" si="0"/>
        <v>5</v>
      </c>
      <c r="K24" s="5"/>
    </row>
    <row r="25" spans="1:11" ht="87" x14ac:dyDescent="0.35">
      <c r="A25" s="7">
        <v>10</v>
      </c>
      <c r="B25" s="7">
        <v>5</v>
      </c>
      <c r="C25" s="5" t="s">
        <v>96</v>
      </c>
      <c r="D25" s="5" t="s">
        <v>115</v>
      </c>
      <c r="E25" s="5" t="s">
        <v>116</v>
      </c>
      <c r="F25" s="5" t="s">
        <v>175</v>
      </c>
      <c r="G25" s="7">
        <v>5</v>
      </c>
      <c r="H25" s="7"/>
      <c r="I25" s="7">
        <v>5</v>
      </c>
      <c r="J25" s="7">
        <f t="shared" si="0"/>
        <v>5</v>
      </c>
      <c r="K25" s="5"/>
    </row>
    <row r="26" spans="1:11" ht="87" x14ac:dyDescent="0.35">
      <c r="A26" s="7">
        <v>11</v>
      </c>
      <c r="B26" s="7">
        <v>5</v>
      </c>
      <c r="C26" s="5" t="s">
        <v>96</v>
      </c>
      <c r="D26" s="5" t="s">
        <v>117</v>
      </c>
      <c r="E26" s="5" t="s">
        <v>118</v>
      </c>
      <c r="F26" s="5" t="s">
        <v>175</v>
      </c>
      <c r="G26" s="7">
        <v>5</v>
      </c>
      <c r="H26" s="7"/>
      <c r="I26" s="7">
        <v>5</v>
      </c>
      <c r="J26" s="7">
        <f t="shared" si="0"/>
        <v>5</v>
      </c>
      <c r="K26" s="5"/>
    </row>
    <row r="27" spans="1:11" ht="87" x14ac:dyDescent="0.35">
      <c r="A27" s="7">
        <v>12</v>
      </c>
      <c r="B27" s="7">
        <v>5</v>
      </c>
      <c r="C27" s="5" t="s">
        <v>96</v>
      </c>
      <c r="D27" s="5" t="s">
        <v>119</v>
      </c>
      <c r="E27" s="5" t="s">
        <v>120</v>
      </c>
      <c r="F27" s="5" t="s">
        <v>175</v>
      </c>
      <c r="G27" s="7">
        <v>5</v>
      </c>
      <c r="H27" s="7"/>
      <c r="I27" s="7">
        <v>5</v>
      </c>
      <c r="J27" s="7">
        <f t="shared" si="0"/>
        <v>5</v>
      </c>
      <c r="K27" s="5"/>
    </row>
    <row r="28" spans="1:11" ht="87" x14ac:dyDescent="0.35">
      <c r="A28" s="7">
        <v>13</v>
      </c>
      <c r="B28" s="7">
        <v>5</v>
      </c>
      <c r="C28" s="5" t="s">
        <v>96</v>
      </c>
      <c r="D28" s="5" t="s">
        <v>121</v>
      </c>
      <c r="E28" s="5" t="s">
        <v>122</v>
      </c>
      <c r="F28" s="5" t="s">
        <v>175</v>
      </c>
      <c r="G28" s="7">
        <v>5</v>
      </c>
      <c r="H28" s="7"/>
      <c r="I28" s="7">
        <v>5</v>
      </c>
      <c r="J28" s="7">
        <f t="shared" si="0"/>
        <v>5</v>
      </c>
      <c r="K28" s="5"/>
    </row>
    <row r="30" spans="1:11" x14ac:dyDescent="0.35">
      <c r="A30" s="4" t="s">
        <v>123</v>
      </c>
      <c r="B30" s="4"/>
      <c r="C30" s="2">
        <f>SUM(J16:J28)</f>
        <v>90</v>
      </c>
    </row>
    <row r="31" spans="1:11" x14ac:dyDescent="0.35">
      <c r="A31" s="4" t="s">
        <v>124</v>
      </c>
      <c r="B31" s="4"/>
      <c r="C31" s="2">
        <f>SUM(G16:G28)</f>
        <v>100</v>
      </c>
    </row>
    <row r="32" spans="1:11" x14ac:dyDescent="0.35">
      <c r="A32" s="4" t="s">
        <v>125</v>
      </c>
      <c r="B32" s="4"/>
      <c r="C32" s="2">
        <f>IF(OR(C11="Executive Search",C11="Both Panels"),IF(C31=0,0,C30/C31*100),"N/A")</f>
        <v>90</v>
      </c>
    </row>
    <row r="33" spans="1:11" x14ac:dyDescent="0.35">
      <c r="A33" s="4" t="s">
        <v>126</v>
      </c>
      <c r="B33" s="4"/>
      <c r="C33" s="2" t="str">
        <f>IF(OR(C11="Executive Search",C11="Both Panels"),IF(C32&gt;=70,"PASS – MEETS 70% THRESHOLD","FAIL – BELOW 70% THRESHOLD"),"N/A – Not Applicable")</f>
        <v>PASS – MEETS 70% THRESHOLD</v>
      </c>
    </row>
    <row r="36" spans="1:11" ht="36" customHeight="1" x14ac:dyDescent="0.35">
      <c r="A36" s="20" t="s">
        <v>127</v>
      </c>
      <c r="B36" s="21"/>
      <c r="C36" s="19"/>
      <c r="D36" s="19"/>
      <c r="E36" s="19"/>
      <c r="F36" s="19"/>
      <c r="G36" s="19"/>
      <c r="H36" s="19"/>
      <c r="I36" s="19"/>
      <c r="J36" s="19"/>
      <c r="K36" s="19"/>
    </row>
    <row r="37" spans="1:11" ht="57.75" customHeight="1" x14ac:dyDescent="0.35">
      <c r="A37" s="6" t="s">
        <v>89</v>
      </c>
      <c r="B37" s="15" t="s">
        <v>173</v>
      </c>
      <c r="C37" s="6" t="s">
        <v>90</v>
      </c>
      <c r="D37" s="6" t="s">
        <v>91</v>
      </c>
      <c r="E37" s="6" t="s">
        <v>92</v>
      </c>
      <c r="F37" s="15" t="s">
        <v>62</v>
      </c>
      <c r="G37" s="6" t="s">
        <v>93</v>
      </c>
      <c r="H37" s="6" t="s">
        <v>63</v>
      </c>
      <c r="I37" s="6" t="s">
        <v>94</v>
      </c>
      <c r="J37" s="6" t="s">
        <v>95</v>
      </c>
      <c r="K37" s="6" t="s">
        <v>39</v>
      </c>
    </row>
    <row r="38" spans="1:11" ht="21" customHeight="1" x14ac:dyDescent="0.35">
      <c r="A38" s="7">
        <v>1</v>
      </c>
      <c r="B38" s="7">
        <v>10</v>
      </c>
      <c r="C38" s="5" t="s">
        <v>128</v>
      </c>
      <c r="D38" s="5" t="s">
        <v>129</v>
      </c>
      <c r="E38" s="5" t="s">
        <v>130</v>
      </c>
      <c r="F38" s="5" t="s">
        <v>174</v>
      </c>
      <c r="G38" s="7">
        <v>10</v>
      </c>
      <c r="H38" s="7"/>
      <c r="I38" s="7"/>
      <c r="J38" s="7" t="str">
        <f t="shared" ref="J38:J46" si="1">IF(I38="","",I38)</f>
        <v/>
      </c>
      <c r="K38" s="5"/>
    </row>
    <row r="39" spans="1:11" ht="87" x14ac:dyDescent="0.35">
      <c r="A39" s="7">
        <v>2</v>
      </c>
      <c r="B39" s="7">
        <v>15</v>
      </c>
      <c r="C39" s="5" t="s">
        <v>128</v>
      </c>
      <c r="D39" s="5" t="s">
        <v>131</v>
      </c>
      <c r="E39" s="5" t="s">
        <v>132</v>
      </c>
      <c r="F39" s="5" t="s">
        <v>176</v>
      </c>
      <c r="G39" s="7">
        <v>15</v>
      </c>
      <c r="H39" s="7"/>
      <c r="I39" s="7"/>
      <c r="J39" s="7" t="str">
        <f t="shared" si="1"/>
        <v/>
      </c>
      <c r="K39" s="5"/>
    </row>
    <row r="40" spans="1:11" ht="87" x14ac:dyDescent="0.35">
      <c r="A40" s="7">
        <v>3</v>
      </c>
      <c r="B40" s="7">
        <v>15</v>
      </c>
      <c r="C40" s="5" t="s">
        <v>128</v>
      </c>
      <c r="D40" s="5" t="s">
        <v>133</v>
      </c>
      <c r="E40" s="5" t="s">
        <v>134</v>
      </c>
      <c r="F40" s="5" t="s">
        <v>176</v>
      </c>
      <c r="G40" s="7">
        <v>15</v>
      </c>
      <c r="H40" s="7"/>
      <c r="I40" s="7"/>
      <c r="J40" s="7" t="str">
        <f t="shared" si="1"/>
        <v/>
      </c>
      <c r="K40" s="5"/>
    </row>
    <row r="41" spans="1:11" ht="87" x14ac:dyDescent="0.35">
      <c r="A41" s="7">
        <v>4</v>
      </c>
      <c r="B41" s="7">
        <v>10</v>
      </c>
      <c r="C41" s="5" t="s">
        <v>128</v>
      </c>
      <c r="D41" s="5" t="s">
        <v>135</v>
      </c>
      <c r="E41" s="5" t="s">
        <v>136</v>
      </c>
      <c r="F41" s="5" t="s">
        <v>174</v>
      </c>
      <c r="G41" s="7">
        <v>10</v>
      </c>
      <c r="H41" s="7"/>
      <c r="I41" s="7"/>
      <c r="J41" s="7" t="str">
        <f t="shared" si="1"/>
        <v/>
      </c>
      <c r="K41" s="5"/>
    </row>
    <row r="42" spans="1:11" ht="87" x14ac:dyDescent="0.35">
      <c r="A42" s="7">
        <v>5</v>
      </c>
      <c r="B42" s="7">
        <v>10</v>
      </c>
      <c r="C42" s="5" t="s">
        <v>128</v>
      </c>
      <c r="D42" s="5" t="s">
        <v>137</v>
      </c>
      <c r="E42" s="5" t="s">
        <v>138</v>
      </c>
      <c r="F42" s="5" t="s">
        <v>174</v>
      </c>
      <c r="G42" s="7">
        <v>10</v>
      </c>
      <c r="H42" s="7"/>
      <c r="I42" s="7"/>
      <c r="J42" s="7" t="str">
        <f t="shared" si="1"/>
        <v/>
      </c>
      <c r="K42" s="5"/>
    </row>
    <row r="43" spans="1:11" ht="87" x14ac:dyDescent="0.35">
      <c r="A43" s="7">
        <v>6</v>
      </c>
      <c r="B43" s="7">
        <v>10</v>
      </c>
      <c r="C43" s="5" t="s">
        <v>128</v>
      </c>
      <c r="D43" s="5" t="s">
        <v>139</v>
      </c>
      <c r="E43" s="5" t="s">
        <v>140</v>
      </c>
      <c r="F43" s="5" t="s">
        <v>174</v>
      </c>
      <c r="G43" s="7">
        <v>10</v>
      </c>
      <c r="H43" s="7"/>
      <c r="I43" s="7"/>
      <c r="J43" s="7" t="str">
        <f t="shared" si="1"/>
        <v/>
      </c>
      <c r="K43" s="5"/>
    </row>
    <row r="44" spans="1:11" ht="87" x14ac:dyDescent="0.35">
      <c r="A44" s="7">
        <v>7</v>
      </c>
      <c r="B44" s="7">
        <v>10</v>
      </c>
      <c r="C44" s="5" t="s">
        <v>128</v>
      </c>
      <c r="D44" s="5" t="s">
        <v>141</v>
      </c>
      <c r="E44" s="5" t="s">
        <v>142</v>
      </c>
      <c r="F44" s="5" t="s">
        <v>174</v>
      </c>
      <c r="G44" s="7">
        <v>10</v>
      </c>
      <c r="H44" s="7"/>
      <c r="I44" s="7"/>
      <c r="J44" s="7" t="str">
        <f t="shared" si="1"/>
        <v/>
      </c>
      <c r="K44" s="5"/>
    </row>
    <row r="45" spans="1:11" ht="87" x14ac:dyDescent="0.35">
      <c r="A45" s="7">
        <v>8</v>
      </c>
      <c r="B45" s="7">
        <v>10</v>
      </c>
      <c r="C45" s="5" t="s">
        <v>128</v>
      </c>
      <c r="D45" s="5" t="s">
        <v>143</v>
      </c>
      <c r="E45" s="5" t="s">
        <v>144</v>
      </c>
      <c r="F45" s="5" t="s">
        <v>174</v>
      </c>
      <c r="G45" s="7">
        <v>10</v>
      </c>
      <c r="H45" s="7"/>
      <c r="I45" s="7"/>
      <c r="J45" s="7" t="str">
        <f t="shared" si="1"/>
        <v/>
      </c>
      <c r="K45" s="5"/>
    </row>
    <row r="46" spans="1:11" ht="87" x14ac:dyDescent="0.35">
      <c r="A46" s="7">
        <v>9</v>
      </c>
      <c r="B46" s="7">
        <v>10</v>
      </c>
      <c r="C46" s="5" t="s">
        <v>128</v>
      </c>
      <c r="D46" s="5" t="s">
        <v>119</v>
      </c>
      <c r="E46" s="5" t="s">
        <v>145</v>
      </c>
      <c r="F46" s="5" t="s">
        <v>174</v>
      </c>
      <c r="G46" s="7">
        <v>10</v>
      </c>
      <c r="H46" s="7"/>
      <c r="I46" s="7"/>
      <c r="J46" s="7" t="str">
        <f t="shared" si="1"/>
        <v/>
      </c>
      <c r="K46" s="5"/>
    </row>
    <row r="48" spans="1:11" x14ac:dyDescent="0.35">
      <c r="A48" s="4" t="s">
        <v>146</v>
      </c>
      <c r="B48" s="4"/>
      <c r="C48" s="2">
        <f>SUM(J38:J46)</f>
        <v>0</v>
      </c>
    </row>
    <row r="49" spans="1:11" x14ac:dyDescent="0.35">
      <c r="A49" s="4" t="s">
        <v>147</v>
      </c>
      <c r="B49" s="4"/>
      <c r="C49" s="2">
        <f>SUM(G38:G46)</f>
        <v>100</v>
      </c>
    </row>
    <row r="50" spans="1:11" x14ac:dyDescent="0.35">
      <c r="A50" s="4" t="s">
        <v>148</v>
      </c>
      <c r="B50" s="4"/>
      <c r="C50" s="2">
        <f>IF(OR(C11="Contingency Agencies",C11="Both Panels"),IF(C49=0,0,C48/C49*100),"N/A")</f>
        <v>0</v>
      </c>
    </row>
    <row r="51" spans="1:11" x14ac:dyDescent="0.35">
      <c r="A51" s="4" t="s">
        <v>149</v>
      </c>
      <c r="B51" s="4"/>
      <c r="C51" s="2" t="str">
        <f>IF(OR(C11="Contingency Agencies",C11="Both Panels"),IF(C50&gt;=70,"PASS – MEETS 70% THRESHOLD","FAIL – BELOW 70% THRESHOLD"),"N/A – Not Applicable")</f>
        <v>FAIL – BELOW 70% THRESHOLD</v>
      </c>
    </row>
    <row r="54" spans="1:11" ht="15.5" x14ac:dyDescent="0.35">
      <c r="A54" s="20" t="s">
        <v>150</v>
      </c>
      <c r="B54" s="21"/>
      <c r="C54" s="19"/>
      <c r="D54" s="19"/>
      <c r="E54" s="19"/>
      <c r="F54" s="19"/>
      <c r="G54" s="19"/>
      <c r="H54" s="19"/>
      <c r="I54" s="19"/>
      <c r="J54" s="19"/>
      <c r="K54" s="19"/>
    </row>
    <row r="55" spans="1:11" x14ac:dyDescent="0.35">
      <c r="A55" s="4" t="s">
        <v>151</v>
      </c>
      <c r="B55" s="4"/>
      <c r="C55" s="24" t="str">
        <f>IF(C11="Executive Search",IF(C32&gt;=70,"RECOMMEND – Executive Search Panel","DO NOT RECOMMEND – Executive Search Panel"),IF(C11="Contingency Agencies",IF(C50&gt;=70,"RECOMMEND – Contingency Agencies Panel","DO NOT RECOMMEND – Contingency Agencies Panel"),IF(AND(C32&gt;=70,C50&gt;=70),"RECOMMEND – Both Panels",IF(C32&gt;=70,"RECOMMEND – Executive Search Panel Only",IF(C50&gt;=70,"RECOMMEND – Contingency Agencies Panel Only","DO NOT RECOMMEND – Both Panels Below Threshold")))))</f>
        <v>RECOMMEND – Executive Search Panel Only</v>
      </c>
      <c r="D55" s="25"/>
      <c r="E55" s="25"/>
      <c r="F55" s="25"/>
      <c r="G55" s="25"/>
      <c r="H55" s="25"/>
      <c r="I55" s="25"/>
      <c r="J55" s="25"/>
      <c r="K55" s="26"/>
    </row>
    <row r="57" spans="1:11" ht="15.5" x14ac:dyDescent="0.35">
      <c r="A57" s="20" t="s">
        <v>152</v>
      </c>
      <c r="B57" s="21"/>
      <c r="C57" s="19"/>
      <c r="D57" s="19"/>
      <c r="E57" s="19"/>
      <c r="F57" s="19"/>
      <c r="G57" s="19"/>
      <c r="H57" s="19"/>
      <c r="I57" s="19"/>
      <c r="J57" s="19"/>
      <c r="K57" s="19"/>
    </row>
    <row r="58" spans="1:11" x14ac:dyDescent="0.35">
      <c r="A58" s="17" t="s">
        <v>153</v>
      </c>
      <c r="B58" s="18"/>
      <c r="C58" s="19"/>
      <c r="D58" s="19"/>
      <c r="E58" s="19"/>
      <c r="F58" s="19"/>
      <c r="G58" s="19"/>
      <c r="H58" s="19"/>
      <c r="I58" s="19"/>
      <c r="J58" s="19"/>
      <c r="K58" s="19"/>
    </row>
    <row r="59" spans="1:11" x14ac:dyDescent="0.35">
      <c r="A59" s="17" t="s">
        <v>154</v>
      </c>
      <c r="B59" s="18"/>
      <c r="C59" s="19"/>
      <c r="D59" s="19"/>
      <c r="E59" s="19"/>
      <c r="F59" s="19"/>
      <c r="G59" s="19"/>
      <c r="H59" s="19"/>
      <c r="I59" s="19"/>
      <c r="J59" s="19"/>
      <c r="K59" s="19"/>
    </row>
    <row r="60" spans="1:11" x14ac:dyDescent="0.35">
      <c r="A60" s="17" t="s">
        <v>155</v>
      </c>
      <c r="B60" s="18"/>
      <c r="C60" s="19"/>
      <c r="D60" s="19"/>
      <c r="E60" s="19"/>
      <c r="F60" s="19"/>
      <c r="G60" s="19"/>
      <c r="H60" s="19"/>
      <c r="I60" s="19"/>
      <c r="J60" s="19"/>
      <c r="K60" s="19"/>
    </row>
    <row r="61" spans="1:11" x14ac:dyDescent="0.35">
      <c r="A61" s="17" t="s">
        <v>156</v>
      </c>
      <c r="B61" s="18"/>
      <c r="C61" s="19"/>
      <c r="D61" s="19"/>
      <c r="E61" s="19"/>
      <c r="F61" s="19"/>
      <c r="G61" s="19"/>
      <c r="H61" s="19"/>
      <c r="I61" s="19"/>
      <c r="J61" s="19"/>
      <c r="K61" s="19"/>
    </row>
    <row r="62" spans="1:11" x14ac:dyDescent="0.35">
      <c r="A62" s="17" t="s">
        <v>157</v>
      </c>
      <c r="B62" s="18"/>
      <c r="C62" s="19"/>
      <c r="D62" s="19"/>
      <c r="E62" s="19"/>
      <c r="F62" s="19"/>
      <c r="G62" s="19"/>
      <c r="H62" s="19"/>
      <c r="I62" s="19"/>
      <c r="J62" s="19"/>
      <c r="K62" s="19"/>
    </row>
    <row r="64" spans="1:11" x14ac:dyDescent="0.35">
      <c r="A64" s="6" t="s">
        <v>158</v>
      </c>
      <c r="B64" s="14"/>
      <c r="C64" s="10" t="s">
        <v>159</v>
      </c>
      <c r="D64" s="10" t="s">
        <v>172</v>
      </c>
    </row>
    <row r="65" spans="1:4" ht="58" x14ac:dyDescent="0.35">
      <c r="A65" s="10">
        <v>0</v>
      </c>
      <c r="B65" s="10"/>
      <c r="C65" s="11" t="s">
        <v>160</v>
      </c>
      <c r="D65" s="11" t="s">
        <v>161</v>
      </c>
    </row>
    <row r="66" spans="1:4" ht="58" x14ac:dyDescent="0.35">
      <c r="A66" s="10">
        <v>1</v>
      </c>
      <c r="B66" s="10"/>
      <c r="C66" s="12" t="s">
        <v>162</v>
      </c>
      <c r="D66" s="12" t="s">
        <v>163</v>
      </c>
    </row>
    <row r="67" spans="1:4" ht="58" x14ac:dyDescent="0.35">
      <c r="A67" s="10">
        <v>2</v>
      </c>
      <c r="B67" s="10"/>
      <c r="C67" s="12" t="s">
        <v>164</v>
      </c>
      <c r="D67" s="12" t="s">
        <v>165</v>
      </c>
    </row>
    <row r="68" spans="1:4" ht="58" x14ac:dyDescent="0.35">
      <c r="A68" s="10">
        <v>3</v>
      </c>
      <c r="B68" s="10"/>
      <c r="C68" s="12" t="s">
        <v>166</v>
      </c>
      <c r="D68" s="12" t="s">
        <v>167</v>
      </c>
    </row>
    <row r="69" spans="1:4" ht="58" x14ac:dyDescent="0.35">
      <c r="A69" s="10">
        <v>4</v>
      </c>
      <c r="B69" s="10"/>
      <c r="C69" s="12" t="s">
        <v>168</v>
      </c>
      <c r="D69" s="12" t="s">
        <v>169</v>
      </c>
    </row>
    <row r="70" spans="1:4" ht="72.5" x14ac:dyDescent="0.35">
      <c r="A70" s="10">
        <v>5</v>
      </c>
      <c r="B70" s="10"/>
      <c r="C70" s="13" t="s">
        <v>170</v>
      </c>
      <c r="D70" s="13" t="s">
        <v>171</v>
      </c>
    </row>
  </sheetData>
  <mergeCells count="14">
    <mergeCell ref="A62:K62"/>
    <mergeCell ref="A59:K59"/>
    <mergeCell ref="A57:K57"/>
    <mergeCell ref="A1:K1"/>
    <mergeCell ref="A61:K61"/>
    <mergeCell ref="A58:K58"/>
    <mergeCell ref="A2:K2"/>
    <mergeCell ref="A54:K54"/>
    <mergeCell ref="C55:K55"/>
    <mergeCell ref="A60:K60"/>
    <mergeCell ref="A36:K36"/>
    <mergeCell ref="A14:K14"/>
    <mergeCell ref="A12:K12"/>
    <mergeCell ref="C11:E11"/>
  </mergeCells>
  <conditionalFormatting sqref="C33">
    <cfRule type="expression" dxfId="14" priority="1">
      <formula>ISNUMBER(SEARCH("PASS",C33))</formula>
    </cfRule>
    <cfRule type="expression" dxfId="13" priority="2">
      <formula>ISNUMBER(SEARCH("RECOMMEND",C33))</formula>
    </cfRule>
    <cfRule type="expression" dxfId="12" priority="3">
      <formula>ISNUMBER(SEARCH("N/A",C33))</formula>
    </cfRule>
    <cfRule type="expression" dxfId="11" priority="4">
      <formula>ISNUMBER(SEARCH("FAIL",C33))</formula>
    </cfRule>
    <cfRule type="expression" dxfId="10" priority="5">
      <formula>ISNUMBER(SEARCH("DO NOT",C33))</formula>
    </cfRule>
  </conditionalFormatting>
  <conditionalFormatting sqref="C51">
    <cfRule type="expression" dxfId="9" priority="6">
      <formula>ISNUMBER(SEARCH("PASS",C51))</formula>
    </cfRule>
    <cfRule type="expression" dxfId="8" priority="7">
      <formula>ISNUMBER(SEARCH("RECOMMEND",C51))</formula>
    </cfRule>
    <cfRule type="expression" dxfId="7" priority="8">
      <formula>ISNUMBER(SEARCH("N/A",C51))</formula>
    </cfRule>
    <cfRule type="expression" dxfId="6" priority="9">
      <formula>ISNUMBER(SEARCH("FAIL",C51))</formula>
    </cfRule>
    <cfRule type="expression" dxfId="5" priority="10">
      <formula>ISNUMBER(SEARCH("DO NOT",C51))</formula>
    </cfRule>
  </conditionalFormatting>
  <conditionalFormatting sqref="C55">
    <cfRule type="expression" dxfId="4" priority="11">
      <formula>ISNUMBER(SEARCH("PASS",C55))</formula>
    </cfRule>
    <cfRule type="expression" dxfId="3" priority="12">
      <formula>ISNUMBER(SEARCH("RECOMMEND",C55))</formula>
    </cfRule>
    <cfRule type="expression" dxfId="2" priority="13">
      <formula>ISNUMBER(SEARCH("N/A",C55))</formula>
    </cfRule>
    <cfRule type="expression" dxfId="1" priority="14">
      <formula>ISNUMBER(SEARCH("FAIL",C55))</formula>
    </cfRule>
    <cfRule type="expression" dxfId="0" priority="15">
      <formula>ISNUMBER(SEARCH("DO NOT",C55))</formula>
    </cfRule>
  </conditionalFormatting>
  <dataValidations count="2">
    <dataValidation type="list" sqref="C11" xr:uid="{00000000-0002-0000-0300-000000000000}">
      <formula1>"Executive Search,Contingency Agencies,Both Panels"</formula1>
    </dataValidation>
    <dataValidation type="whole" allowBlank="1" sqref="I38:I46 I16:I21 I23:I28" xr:uid="{00000000-0002-0000-0300-000001000000}">
      <formula1>0</formula1>
      <formula2>5</formula2>
    </dataValidation>
  </dataValidation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dd17a35c-9c67-4dda-b948-74ee3b80cf57}" enabled="1" method="Privileged" siteId="{93aedbdc-cc67-4652-aa12-d250a876ae7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1_Template</vt:lpstr>
      <vt:lpstr>2_Mandatory</vt:lpstr>
      <vt:lpstr>3_Desktop</vt:lpstr>
      <vt:lpstr>4_Live_Demo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Mofolo</dc:creator>
  <cp:keywords/>
  <dc:description/>
  <cp:lastModifiedBy>Tlou Mashalane</cp:lastModifiedBy>
  <cp:revision/>
  <dcterms:created xsi:type="dcterms:W3CDTF">2026-07-03T12:47:04Z</dcterms:created>
  <dcterms:modified xsi:type="dcterms:W3CDTF">2026-07-21T08:47:41Z</dcterms:modified>
  <cp:category/>
  <cp:contentStatus/>
</cp:coreProperties>
</file>