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m-data\Supply Chain Management\Tender Documentation\202122\Bid Specifications 2021 2022\Tender Specifications Documents 2021 2022\SBM 05 21 22 SBM Master Planning\"/>
    </mc:Choice>
  </mc:AlternateContent>
  <xr:revisionPtr revIDLastSave="0" documentId="13_ncr:1_{34638DCA-26BB-48C3-89DD-D68C7ECC72E6}" xr6:coauthVersionLast="45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Bureau W&amp;S (Sect. 1)" sheetId="1" r:id="rId1"/>
    <sheet name="Rates (Sect. 2)" sheetId="2" r:id="rId2"/>
    <sheet name="Software Purchases (Sect. 3)" sheetId="5" r:id="rId3"/>
    <sheet name="Software SMA (Sect. 4)" sheetId="4" r:id="rId4"/>
    <sheet name="Summary" sheetId="6" r:id="rId5"/>
  </sheets>
  <definedNames>
    <definedName name="_xlnm.Print_Area" localSheetId="0">'Bureau W&amp;S (Sect. 1)'!$A$1:$I$52</definedName>
    <definedName name="_xlnm.Print_Area" localSheetId="1">'Rates (Sect. 2)'!$A$1:$E$14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49" i="1" l="1"/>
  <c r="I48" i="1"/>
  <c r="I45" i="1"/>
  <c r="I44" i="1"/>
  <c r="I43" i="1"/>
  <c r="I42" i="1"/>
  <c r="I41" i="1"/>
  <c r="I40" i="1"/>
  <c r="I37" i="1"/>
  <c r="I36" i="1"/>
  <c r="I33" i="1"/>
  <c r="I32" i="1"/>
  <c r="I31" i="1"/>
  <c r="I30" i="1"/>
  <c r="I29" i="1"/>
  <c r="I28" i="1"/>
  <c r="I27" i="1"/>
  <c r="I26" i="1"/>
  <c r="I23" i="1"/>
  <c r="I22" i="1"/>
  <c r="I21" i="1"/>
  <c r="I20" i="1"/>
  <c r="I19" i="1"/>
  <c r="I18" i="1"/>
  <c r="I17" i="1"/>
  <c r="I16" i="1"/>
  <c r="I15" i="1"/>
  <c r="I14" i="1"/>
  <c r="I11" i="1"/>
  <c r="I10" i="1"/>
  <c r="I9" i="1"/>
  <c r="I8" i="1"/>
  <c r="I50" i="1" l="1"/>
  <c r="I12" i="1"/>
  <c r="E17" i="4"/>
  <c r="E5" i="5"/>
  <c r="E6" i="5"/>
  <c r="E7" i="5"/>
  <c r="E12" i="5"/>
  <c r="E8" i="5" l="1"/>
  <c r="E13" i="5" s="1"/>
  <c r="C6" i="6" s="1"/>
  <c r="E18" i="4" l="1"/>
  <c r="E7" i="4"/>
  <c r="E6" i="4"/>
  <c r="E5" i="4"/>
  <c r="E12" i="2"/>
  <c r="E11" i="2"/>
  <c r="E10" i="2"/>
  <c r="E9" i="2"/>
  <c r="E8" i="2"/>
  <c r="E7" i="2"/>
  <c r="E6" i="2"/>
  <c r="E8" i="4" l="1"/>
  <c r="E15" i="4"/>
  <c r="E13" i="2"/>
  <c r="C5" i="6" s="1"/>
  <c r="E19" i="4"/>
  <c r="E20" i="4" l="1"/>
  <c r="C7" i="6" s="1"/>
  <c r="I38" i="1"/>
  <c r="I34" i="1"/>
  <c r="I46" i="1"/>
  <c r="I24" i="1"/>
  <c r="I51" i="1" l="1"/>
  <c r="C4" i="6" s="1"/>
  <c r="C8" i="6" s="1"/>
  <c r="C9" i="6" s="1"/>
  <c r="C10" i="6" s="1"/>
</calcChain>
</file>

<file path=xl/sharedStrings.xml><?xml version="1.0" encoding="utf-8"?>
<sst xmlns="http://schemas.openxmlformats.org/spreadsheetml/2006/main" count="181" uniqueCount="148">
  <si>
    <t>Item</t>
  </si>
  <si>
    <t>Task</t>
  </si>
  <si>
    <t>Sub-total</t>
  </si>
  <si>
    <t>Notes</t>
  </si>
  <si>
    <t>Monthly analysis of individual billing and bulk meter records</t>
  </si>
  <si>
    <t>Monthly reporting on per suburb statistics</t>
  </si>
  <si>
    <t>Monthly changes/additions to suburb GIS shape file</t>
  </si>
  <si>
    <t>Quarterly updates of existing water system models with latest as-built/plan book/ operations info</t>
  </si>
  <si>
    <t>Quarterly updates of the existing water distribution zone GIS shape file</t>
  </si>
  <si>
    <t>Quarterly calculation of and reporting on per zone statistics</t>
  </si>
  <si>
    <t>Quarterly calculation of and reporting on per zone water loss statistics</t>
  </si>
  <si>
    <t>Quarterly updates of relevant water plan book pages</t>
  </si>
  <si>
    <t>Quarterly updates of the SDF shape file</t>
  </si>
  <si>
    <t>Quarterly updates of the water master plan models</t>
  </si>
  <si>
    <t>Quarterly updates of the future water distribution zone GIS shape file</t>
  </si>
  <si>
    <t>Quarterly updates of existing sewer system models with latest as-built/plan book/ operations info</t>
  </si>
  <si>
    <t>Quarterly updates of the existing sewer drainage area GIS shape file</t>
  </si>
  <si>
    <t>Quarterly updates of relevant sewer plan book pages</t>
  </si>
  <si>
    <t>Quarterly updates of the sewer master plan models</t>
  </si>
  <si>
    <t>Quarterly updates of the future sewer drainage area GIS shape file</t>
  </si>
  <si>
    <t>CPIx will be applied for escalation in multi year contracts</t>
  </si>
  <si>
    <t>PROJECT MANAGEMENT</t>
  </si>
  <si>
    <t>Staff Designation</t>
  </si>
  <si>
    <t>Draughtsperson</t>
  </si>
  <si>
    <t>Section</t>
  </si>
  <si>
    <t>Description</t>
  </si>
  <si>
    <t>Administration, management, etc.</t>
  </si>
  <si>
    <t>IMQS Software</t>
  </si>
  <si>
    <t>Water/Sewer PRP</t>
  </si>
  <si>
    <t>Annual analysis of water and sewer tariffs to meet target income</t>
  </si>
  <si>
    <t>Annual update of the stormwater ingress analysis</t>
  </si>
  <si>
    <t>Annual update of water PRP model, analysis, report and PRP dataset</t>
  </si>
  <si>
    <t>Annual update of sewer PRP model, analysis, report and PRP dataset</t>
  </si>
  <si>
    <t>No.</t>
  </si>
  <si>
    <t>Rate</t>
  </si>
  <si>
    <t>Group training session</t>
  </si>
  <si>
    <t>Hours.</t>
  </si>
  <si>
    <t>Training</t>
  </si>
  <si>
    <t>Individual training session or technical support</t>
  </si>
  <si>
    <t>ANNUAL COSTS FOR SOFTWARE SMA CONTRACTS AND TRAINING</t>
  </si>
  <si>
    <t>Rand per year</t>
  </si>
  <si>
    <t>Rand per hour</t>
  </si>
  <si>
    <t>Project Leader</t>
  </si>
  <si>
    <t>Water Engineer/Modeller (Wadiso)</t>
  </si>
  <si>
    <t>Sewer Engineer/Modeller (Sewsan)</t>
  </si>
  <si>
    <t>Data Analyst (Swift)</t>
  </si>
  <si>
    <t>GIS Manager</t>
  </si>
  <si>
    <t>1.1.1</t>
  </si>
  <si>
    <t>1.1.2</t>
  </si>
  <si>
    <t>1.1.3</t>
  </si>
  <si>
    <t>1.1.4</t>
  </si>
  <si>
    <t>1.2.1</t>
  </si>
  <si>
    <t>1.2.2</t>
  </si>
  <si>
    <t>1.2.3</t>
  </si>
  <si>
    <t>1.2.4</t>
  </si>
  <si>
    <t>1.2.5</t>
  </si>
  <si>
    <t>1.2.6</t>
  </si>
  <si>
    <t>1.2.7</t>
  </si>
  <si>
    <t>1.2.8</t>
  </si>
  <si>
    <t>1.2.9</t>
  </si>
  <si>
    <t>1.2.10</t>
  </si>
  <si>
    <t>1.3.1</t>
  </si>
  <si>
    <t>1.3.2</t>
  </si>
  <si>
    <t>1.3.3</t>
  </si>
  <si>
    <t>1.3.4</t>
  </si>
  <si>
    <t>1.3.5</t>
  </si>
  <si>
    <t>1.3.6</t>
  </si>
  <si>
    <t>1.3.7</t>
  </si>
  <si>
    <t>1.3.9</t>
  </si>
  <si>
    <t>1.4.1</t>
  </si>
  <si>
    <t>1.4.2</t>
  </si>
  <si>
    <t>1.6.1</t>
  </si>
  <si>
    <t>1.6.2</t>
  </si>
  <si>
    <t>1.5.1</t>
  </si>
  <si>
    <t>1.5.2</t>
  </si>
  <si>
    <t>1.5.3</t>
  </si>
  <si>
    <t>TOTALS SUPPORT SERVICES</t>
  </si>
  <si>
    <t>Programmer (Engineering Software/Web)</t>
  </si>
  <si>
    <t>Water master plan</t>
  </si>
  <si>
    <t>Sewer master plan</t>
  </si>
  <si>
    <t>Quarterly updates of the water master plan reports</t>
  </si>
  <si>
    <t>Quarterly updates of the sewer master plan reports</t>
  </si>
  <si>
    <t>Management Information System (MIS) population</t>
  </si>
  <si>
    <t>Annual costs for software maintenance (SAM) contracts could be per separate agreement with software vendors</t>
  </si>
  <si>
    <t>TOTAL BUREAU SERVICES (SECTION 1)</t>
  </si>
  <si>
    <t>SECTION 2 : HOURLY RATES FOR FURTHER RELATED SUPPORT SERVICES REQUIRED</t>
  </si>
  <si>
    <t>TOTAL SECTION 3</t>
  </si>
  <si>
    <t>Once-off costs for software purchases could be per separate agreement with software vendors</t>
  </si>
  <si>
    <t>Hydraulic modelling and water demand analysis software</t>
  </si>
  <si>
    <t>Water PRP module - &gt; 30 000 stands</t>
  </si>
  <si>
    <t>Wadiso - 20 000 pipes, licences</t>
  </si>
  <si>
    <t>Sewsan 20 000 pipes, licences</t>
  </si>
  <si>
    <t>Swift &gt; 30 000 stands, licences</t>
  </si>
  <si>
    <t>SECTION 3 - ONCE-OFF COST FOR SOFTWARE PURCHASES</t>
  </si>
  <si>
    <t>Water module - &gt; 30 000 stands</t>
  </si>
  <si>
    <t>Sewer module - &gt; 30 000 stands</t>
  </si>
  <si>
    <t>Swift module - &gt; 30 000 stands</t>
  </si>
  <si>
    <t>Sewer PRP module - &gt; 30 000 stands</t>
  </si>
  <si>
    <t>ANNUAL COSTS FOR BUREAU-TYPE SERVICE TO CONTINIOUSLY UPDATE SWIFT, WATER/SEWER MODELS AND MASTER PLANS AND PRP</t>
  </si>
  <si>
    <t>Tendered amount
(Rand)</t>
  </si>
  <si>
    <t>SECTION 1 : ANNUAL COSTS FOR BUREAU-TYPE SERVICE TO CONTINUOUSLY UPDATE SWIFT, WATER/SEWER MODELS AND MASTER PLANS AND PRP</t>
  </si>
  <si>
    <t>ESTIMATED COST FOR FURTHER RELATED SUPPORT SERVICES REQUIRED</t>
  </si>
  <si>
    <t>ONCE-OFF COST FOR SOFTWARE PURCHASES</t>
  </si>
  <si>
    <t>Total tendered amount (Excluding VAT)</t>
  </si>
  <si>
    <t>15% VAT</t>
  </si>
  <si>
    <t>Total tendered amount
 (Including VAT - Carried forward to Form of Offer and Acceptance)</t>
  </si>
  <si>
    <t>SUMMARY:</t>
  </si>
  <si>
    <t>SECTION 4 - ANNUAL COST FOR SOFTWARE SMA CONTRACTS AND TRAINING</t>
  </si>
  <si>
    <t>1.5.4</t>
  </si>
  <si>
    <t>1.5.5</t>
  </si>
  <si>
    <t>1.5.6</t>
  </si>
  <si>
    <t>3.1.1</t>
  </si>
  <si>
    <t>3.1.2</t>
  </si>
  <si>
    <t>3.1.3</t>
  </si>
  <si>
    <t>3.2.1</t>
  </si>
  <si>
    <t>3.2.2</t>
  </si>
  <si>
    <t>4.1.1</t>
  </si>
  <si>
    <t>4.1.2</t>
  </si>
  <si>
    <t>4.1.3</t>
  </si>
  <si>
    <t>4.2.1</t>
  </si>
  <si>
    <t>4.2.2</t>
  </si>
  <si>
    <t>4.2.3</t>
  </si>
  <si>
    <t>4.2.4</t>
  </si>
  <si>
    <t>4.2.5</t>
  </si>
  <si>
    <t>4.3.1</t>
  </si>
  <si>
    <t>4.3.2</t>
  </si>
  <si>
    <t>TOTALS SECTION 4</t>
  </si>
  <si>
    <t>Water demand analysis and water balance</t>
  </si>
  <si>
    <t>Quarterly updates of the link between the billing data records and existing water model nodes</t>
  </si>
  <si>
    <t>Quarterly updates of the link between billing data records and existing sewer model nodes</t>
  </si>
  <si>
    <t>Monthly posting of all base map and other updated background data to  IMQS</t>
  </si>
  <si>
    <t>Monthly posting of latest Swift and bulk meter data to IMQS</t>
  </si>
  <si>
    <t>Monthly posting of latest suburb GIS shape file to IMQS</t>
  </si>
  <si>
    <t>Quarterly posting of all water system related information and shape files to IMQS</t>
  </si>
  <si>
    <t>Quarterly posting of all sewer system related information and shape files to IMQS</t>
  </si>
  <si>
    <t>Annual posting of all water/sewer PRP related information and shape files to IMQS</t>
  </si>
  <si>
    <t>SBM
(Rand: Once-off)</t>
  </si>
  <si>
    <t>Project leader</t>
  </si>
  <si>
    <t>Hours</t>
  </si>
  <si>
    <t>W &amp; S engineer</t>
  </si>
  <si>
    <t>Software programmer</t>
  </si>
  <si>
    <t>Rand per hour:</t>
  </si>
  <si>
    <t>Staff designation:</t>
  </si>
  <si>
    <t>Data
analyst</t>
  </si>
  <si>
    <t>GIS
manager</t>
  </si>
  <si>
    <t>Draughts-person</t>
  </si>
  <si>
    <t>Price Schedule: Bureau updating and  maintaining of water/sewer models, master plans, PRP and WCDM for Saldanha Bay LM</t>
  </si>
  <si>
    <t>Six annual one-day visits to SBM office for progress meetings and assistance with related matters and training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</si>
</sst>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 * #,##0.00_ ;_ * \-#,##0.00_ ;_ * &quot;-&quot;??_ ;_ @_ "/>
    <numFmt numFmtId="164" formatCode="#,##0.0"/>
    <numFmt numFmtId="165" formatCode="&quot;R&quot;\ #,##0"/>
    <numFmt numFmtId="166" formatCode="0.0%"/>
    <numFmt numFmtId="167" formatCode="&quot;R&quot;#,##0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sz val="14"/>
      <name val="Arial"/>
      <family val="2"/>
    </font>
    <font>
      <i/>
      <sz val="11"/>
      <color theme="1"/>
      <name val="Calibri"/>
      <family val="2"/>
      <scheme val="minor"/>
    </font>
    <font>
      <b/>
      <i/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omic Sans MS"/>
      <family val="4"/>
    </font>
    <font>
      <i/>
      <sz val="11"/>
      <name val="Arial"/>
      <family val="2"/>
    </font>
    <font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indexed="10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sz val="10"/>
      <color theme="1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b/>
      <u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auto="1"/>
      </bottom>
      <diagonal/>
    </border>
  </borders>
  <cellStyleXfs count="23">
    <xf numFmtId="0" fontId="0" fillId="0" borderId="0"/>
    <xf numFmtId="0" fontId="2" fillId="0" borderId="0"/>
    <xf numFmtId="0" fontId="10" fillId="0" borderId="0"/>
    <xf numFmtId="43" fontId="2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1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2" fillId="0" borderId="0" applyFont="0" applyFill="0" applyBorder="0" applyAlignment="0" applyProtection="0"/>
    <xf numFmtId="0" fontId="9" fillId="0" borderId="0"/>
    <xf numFmtId="0" fontId="2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22" fillId="0" borderId="0"/>
  </cellStyleXfs>
  <cellXfs count="152">
    <xf numFmtId="0" fontId="0" fillId="0" borderId="0" xfId="0"/>
    <xf numFmtId="164" fontId="3" fillId="0" borderId="0" xfId="1" applyNumberFormat="1" applyFont="1" applyBorder="1"/>
    <xf numFmtId="3" fontId="3" fillId="0" borderId="0" xfId="1" applyNumberFormat="1" applyFont="1" applyBorder="1"/>
    <xf numFmtId="3" fontId="6" fillId="0" borderId="0" xfId="1" applyNumberFormat="1" applyFont="1" applyBorder="1"/>
    <xf numFmtId="0" fontId="0" fillId="0" borderId="0" xfId="0" applyBorder="1"/>
    <xf numFmtId="165" fontId="6" fillId="0" borderId="0" xfId="1" applyNumberFormat="1" applyFont="1" applyBorder="1"/>
    <xf numFmtId="165" fontId="3" fillId="0" borderId="0" xfId="1" applyNumberFormat="1" applyFont="1" applyBorder="1"/>
    <xf numFmtId="165" fontId="0" fillId="0" borderId="0" xfId="0" applyNumberFormat="1" applyBorder="1"/>
    <xf numFmtId="164" fontId="8" fillId="0" borderId="0" xfId="1" applyNumberFormat="1" applyFont="1" applyBorder="1"/>
    <xf numFmtId="0" fontId="3" fillId="0" borderId="2" xfId="1" applyNumberFormat="1" applyFont="1" applyFill="1" applyBorder="1"/>
    <xf numFmtId="164" fontId="3" fillId="2" borderId="8" xfId="1" applyNumberFormat="1" applyFont="1" applyFill="1" applyBorder="1" applyAlignment="1">
      <alignment horizontal="center" vertical="center" wrapText="1"/>
    </xf>
    <xf numFmtId="165" fontId="3" fillId="2" borderId="9" xfId="1" applyNumberFormat="1" applyFont="1" applyFill="1" applyBorder="1" applyAlignment="1">
      <alignment horizontal="center" vertical="center" wrapText="1"/>
    </xf>
    <xf numFmtId="164" fontId="6" fillId="0" borderId="0" xfId="1" applyNumberFormat="1" applyFont="1" applyBorder="1"/>
    <xf numFmtId="165" fontId="5" fillId="0" borderId="0" xfId="1" applyNumberFormat="1" applyFont="1" applyBorder="1"/>
    <xf numFmtId="3" fontId="5" fillId="0" borderId="0" xfId="1" applyNumberFormat="1" applyFont="1" applyBorder="1"/>
    <xf numFmtId="164" fontId="5" fillId="0" borderId="0" xfId="1" applyNumberFormat="1" applyFont="1" applyBorder="1"/>
    <xf numFmtId="0" fontId="2" fillId="0" borderId="0" xfId="1" applyBorder="1"/>
    <xf numFmtId="165" fontId="2" fillId="0" borderId="0" xfId="1" applyNumberFormat="1" applyBorder="1"/>
    <xf numFmtId="164" fontId="2" fillId="0" borderId="2" xfId="1" applyNumberFormat="1" applyBorder="1"/>
    <xf numFmtId="164" fontId="3" fillId="2" borderId="5" xfId="1" applyNumberFormat="1" applyFont="1" applyFill="1" applyBorder="1"/>
    <xf numFmtId="0" fontId="0" fillId="0" borderId="0" xfId="0" applyFill="1" applyBorder="1"/>
    <xf numFmtId="0" fontId="1" fillId="0" borderId="0" xfId="0" applyFont="1" applyFill="1" applyBorder="1"/>
    <xf numFmtId="0" fontId="0" fillId="0" borderId="0" xfId="0" applyFont="1" applyFill="1" applyBorder="1"/>
    <xf numFmtId="0" fontId="7" fillId="0" borderId="0" xfId="0" applyFont="1" applyFill="1" applyBorder="1"/>
    <xf numFmtId="164" fontId="12" fillId="0" borderId="0" xfId="1" applyNumberFormat="1" applyFont="1" applyBorder="1"/>
    <xf numFmtId="3" fontId="3" fillId="2" borderId="11" xfId="1" applyNumberFormat="1" applyFont="1" applyFill="1" applyBorder="1" applyAlignment="1">
      <alignment horizontal="left" vertical="center" wrapText="1"/>
    </xf>
    <xf numFmtId="0" fontId="0" fillId="0" borderId="10" xfId="0" applyBorder="1" applyAlignment="1">
      <alignment vertical="center"/>
    </xf>
    <xf numFmtId="3" fontId="3" fillId="2" borderId="14" xfId="1" applyNumberFormat="1" applyFont="1" applyFill="1" applyBorder="1" applyAlignment="1">
      <alignment horizontal="left" vertical="center" wrapText="1"/>
    </xf>
    <xf numFmtId="3" fontId="2" fillId="0" borderId="10" xfId="1" applyNumberFormat="1" applyFont="1" applyFill="1" applyBorder="1"/>
    <xf numFmtId="3" fontId="2" fillId="0" borderId="17" xfId="1" applyNumberFormat="1" applyFont="1" applyFill="1" applyBorder="1"/>
    <xf numFmtId="3" fontId="3" fillId="2" borderId="13" xfId="1" applyNumberFormat="1" applyFont="1" applyFill="1" applyBorder="1"/>
    <xf numFmtId="3" fontId="3" fillId="2" borderId="19" xfId="1" applyNumberFormat="1" applyFont="1" applyFill="1" applyBorder="1"/>
    <xf numFmtId="3" fontId="3" fillId="3" borderId="13" xfId="1" applyNumberFormat="1" applyFont="1" applyFill="1" applyBorder="1"/>
    <xf numFmtId="3" fontId="3" fillId="3" borderId="19" xfId="1" applyNumberFormat="1" applyFont="1" applyFill="1" applyBorder="1"/>
    <xf numFmtId="3" fontId="3" fillId="3" borderId="21" xfId="1" applyNumberFormat="1" applyFont="1" applyFill="1" applyBorder="1" applyAlignment="1">
      <alignment horizontal="left" vertical="center" wrapText="1"/>
    </xf>
    <xf numFmtId="3" fontId="3" fillId="3" borderId="22" xfId="1" applyNumberFormat="1" applyFont="1" applyFill="1" applyBorder="1" applyAlignment="1">
      <alignment horizontal="left" vertical="center" wrapText="1"/>
    </xf>
    <xf numFmtId="3" fontId="2" fillId="0" borderId="18" xfId="1" applyNumberFormat="1" applyFont="1" applyFill="1" applyBorder="1"/>
    <xf numFmtId="3" fontId="3" fillId="3" borderId="20" xfId="1" applyNumberFormat="1" applyFont="1" applyFill="1" applyBorder="1"/>
    <xf numFmtId="3" fontId="3" fillId="3" borderId="23" xfId="1" applyNumberFormat="1" applyFont="1" applyFill="1" applyBorder="1" applyAlignment="1">
      <alignment horizontal="left" vertical="center" wrapText="1"/>
    </xf>
    <xf numFmtId="0" fontId="2" fillId="0" borderId="0" xfId="1" applyFill="1" applyBorder="1"/>
    <xf numFmtId="165" fontId="2" fillId="0" borderId="0" xfId="1" applyNumberFormat="1" applyFill="1" applyBorder="1"/>
    <xf numFmtId="164" fontId="3" fillId="0" borderId="10" xfId="1" applyNumberFormat="1" applyFont="1" applyFill="1" applyBorder="1"/>
    <xf numFmtId="164" fontId="3" fillId="0" borderId="3" xfId="1" applyNumberFormat="1" applyFont="1" applyFill="1" applyBorder="1" applyAlignment="1">
      <alignment horizontal="right"/>
    </xf>
    <xf numFmtId="164" fontId="2" fillId="0" borderId="2" xfId="1" applyNumberFormat="1" applyFill="1" applyBorder="1"/>
    <xf numFmtId="3" fontId="2" fillId="0" borderId="3" xfId="1" applyNumberFormat="1" applyFont="1" applyFill="1" applyBorder="1"/>
    <xf numFmtId="164" fontId="3" fillId="0" borderId="12" xfId="1" applyNumberFormat="1" applyFont="1" applyFill="1" applyBorder="1"/>
    <xf numFmtId="164" fontId="3" fillId="0" borderId="15" xfId="1" applyNumberFormat="1" applyFont="1" applyFill="1" applyBorder="1"/>
    <xf numFmtId="164" fontId="3" fillId="0" borderId="16" xfId="1" applyNumberFormat="1" applyFont="1" applyFill="1" applyBorder="1"/>
    <xf numFmtId="165" fontId="3" fillId="0" borderId="7" xfId="1" applyNumberFormat="1" applyFont="1" applyFill="1" applyBorder="1"/>
    <xf numFmtId="164" fontId="3" fillId="0" borderId="0" xfId="1" quotePrefix="1" applyNumberFormat="1" applyFont="1" applyFill="1" applyBorder="1" applyAlignment="1">
      <alignment horizontal="left" vertical="center"/>
    </xf>
    <xf numFmtId="3" fontId="2" fillId="0" borderId="10" xfId="1" applyNumberFormat="1" applyFont="1" applyBorder="1"/>
    <xf numFmtId="1" fontId="0" fillId="0" borderId="0" xfId="0" applyNumberFormat="1" applyFill="1" applyBorder="1"/>
    <xf numFmtId="0" fontId="14" fillId="0" borderId="0" xfId="0" applyNumberFormat="1" applyFont="1"/>
    <xf numFmtId="1" fontId="15" fillId="0" borderId="0" xfId="0" applyNumberFormat="1" applyFont="1" applyAlignment="1">
      <alignment wrapText="1"/>
    </xf>
    <xf numFmtId="1" fontId="15" fillId="0" borderId="0" xfId="0" applyNumberFormat="1" applyFont="1"/>
    <xf numFmtId="0" fontId="15" fillId="0" borderId="0" xfId="0" applyNumberFormat="1" applyFont="1"/>
    <xf numFmtId="1" fontId="16" fillId="0" borderId="0" xfId="0" applyNumberFormat="1" applyFont="1"/>
    <xf numFmtId="0" fontId="14" fillId="0" borderId="0" xfId="0" quotePrefix="1" applyNumberFormat="1" applyFont="1" applyAlignment="1">
      <alignment horizontal="left"/>
    </xf>
    <xf numFmtId="1" fontId="15" fillId="0" borderId="0" xfId="0" quotePrefix="1" applyNumberFormat="1" applyFont="1" applyAlignment="1">
      <alignment horizontal="left"/>
    </xf>
    <xf numFmtId="166" fontId="16" fillId="0" borderId="0" xfId="0" applyNumberFormat="1" applyFont="1" applyProtection="1">
      <protection locked="0" hidden="1"/>
    </xf>
    <xf numFmtId="1" fontId="0" fillId="0" borderId="0" xfId="0" applyNumberFormat="1" applyFill="1" applyBorder="1" applyAlignment="1">
      <alignment horizontal="center"/>
    </xf>
    <xf numFmtId="1" fontId="13" fillId="0" borderId="0" xfId="0" applyNumberFormat="1" applyFont="1" applyFill="1" applyBorder="1"/>
    <xf numFmtId="165" fontId="0" fillId="0" borderId="0" xfId="0" applyNumberFormat="1" applyFill="1" applyBorder="1"/>
    <xf numFmtId="1" fontId="0" fillId="0" borderId="0" xfId="0" quotePrefix="1" applyNumberFormat="1" applyFill="1" applyBorder="1" applyAlignment="1">
      <alignment horizontal="center"/>
    </xf>
    <xf numFmtId="165" fontId="13" fillId="0" borderId="0" xfId="0" applyNumberFormat="1" applyFont="1" applyFill="1" applyBorder="1"/>
    <xf numFmtId="1" fontId="17" fillId="0" borderId="0" xfId="0" applyNumberFormat="1" applyFont="1" applyFill="1" applyBorder="1"/>
    <xf numFmtId="165" fontId="17" fillId="0" borderId="0" xfId="0" applyNumberFormat="1" applyFont="1" applyFill="1" applyBorder="1"/>
    <xf numFmtId="0" fontId="18" fillId="0" borderId="10" xfId="0" applyFont="1" applyBorder="1" applyAlignment="1">
      <alignment vertical="center"/>
    </xf>
    <xf numFmtId="1" fontId="19" fillId="0" borderId="0" xfId="0" applyNumberFormat="1" applyFont="1" applyFill="1" applyBorder="1"/>
    <xf numFmtId="165" fontId="1" fillId="0" borderId="0" xfId="0" applyNumberFormat="1" applyFont="1" applyFill="1" applyBorder="1"/>
    <xf numFmtId="0" fontId="18" fillId="0" borderId="3" xfId="0" applyFont="1" applyBorder="1" applyAlignment="1">
      <alignment vertical="center"/>
    </xf>
    <xf numFmtId="0" fontId="20" fillId="0" borderId="3" xfId="0" applyFont="1" applyBorder="1" applyAlignment="1">
      <alignment vertical="center"/>
    </xf>
    <xf numFmtId="164" fontId="3" fillId="4" borderId="26" xfId="1" applyNumberFormat="1" applyFont="1" applyFill="1" applyBorder="1" applyAlignment="1">
      <alignment horizontal="center" vertical="center" wrapText="1"/>
    </xf>
    <xf numFmtId="3" fontId="3" fillId="4" borderId="27" xfId="1" applyNumberFormat="1" applyFont="1" applyFill="1" applyBorder="1" applyAlignment="1">
      <alignment horizontal="left" vertical="center" wrapText="1"/>
    </xf>
    <xf numFmtId="164" fontId="3" fillId="4" borderId="28" xfId="1" applyNumberFormat="1" applyFont="1" applyFill="1" applyBorder="1" applyAlignment="1">
      <alignment horizontal="right"/>
    </xf>
    <xf numFmtId="165" fontId="3" fillId="4" borderId="29" xfId="1" applyNumberFormat="1" applyFont="1" applyFill="1" applyBorder="1" applyAlignment="1">
      <alignment horizontal="center" vertical="center" wrapText="1"/>
    </xf>
    <xf numFmtId="3" fontId="2" fillId="0" borderId="31" xfId="1" applyNumberFormat="1" applyFont="1" applyBorder="1"/>
    <xf numFmtId="164" fontId="3" fillId="3" borderId="8" xfId="1" applyNumberFormat="1" applyFont="1" applyFill="1" applyBorder="1"/>
    <xf numFmtId="3" fontId="3" fillId="3" borderId="11" xfId="1" applyNumberFormat="1" applyFont="1" applyFill="1" applyBorder="1"/>
    <xf numFmtId="3" fontId="3" fillId="3" borderId="14" xfId="1" applyNumberFormat="1" applyFont="1" applyFill="1" applyBorder="1"/>
    <xf numFmtId="1" fontId="21" fillId="0" borderId="0" xfId="0" applyNumberFormat="1" applyFont="1" applyFill="1" applyBorder="1"/>
    <xf numFmtId="165" fontId="21" fillId="0" borderId="0" xfId="0" applyNumberFormat="1" applyFont="1" applyFill="1" applyBorder="1"/>
    <xf numFmtId="4" fontId="4" fillId="0" borderId="4" xfId="1" applyNumberFormat="1" applyFont="1" applyBorder="1"/>
    <xf numFmtId="4" fontId="3" fillId="2" borderId="6" xfId="1" applyNumberFormat="1" applyFont="1" applyFill="1" applyBorder="1"/>
    <xf numFmtId="4" fontId="2" fillId="0" borderId="4" xfId="1" applyNumberFormat="1" applyFont="1" applyBorder="1"/>
    <xf numFmtId="4" fontId="2" fillId="0" borderId="32" xfId="1" applyNumberFormat="1" applyFont="1" applyBorder="1"/>
    <xf numFmtId="4" fontId="3" fillId="3" borderId="25" xfId="1" applyNumberFormat="1" applyFont="1" applyFill="1" applyBorder="1"/>
    <xf numFmtId="4" fontId="3" fillId="3" borderId="9" xfId="1" applyNumberFormat="1" applyFont="1" applyFill="1" applyBorder="1"/>
    <xf numFmtId="3" fontId="3" fillId="0" borderId="0" xfId="1" applyNumberFormat="1" applyFont="1" applyFill="1" applyBorder="1"/>
    <xf numFmtId="164" fontId="3" fillId="0" borderId="0" xfId="1" applyNumberFormat="1" applyFont="1" applyFill="1" applyBorder="1" applyAlignment="1">
      <alignment horizontal="left" vertical="center"/>
    </xf>
    <xf numFmtId="4" fontId="3" fillId="3" borderId="1" xfId="1" applyNumberFormat="1" applyFont="1" applyFill="1" applyBorder="1" applyAlignment="1">
      <alignment horizontal="center" vertical="center" wrapText="1"/>
    </xf>
    <xf numFmtId="4" fontId="2" fillId="0" borderId="10" xfId="1" applyNumberFormat="1" applyFont="1" applyFill="1" applyBorder="1"/>
    <xf numFmtId="4" fontId="3" fillId="3" borderId="5" xfId="1" applyNumberFormat="1" applyFont="1" applyFill="1" applyBorder="1"/>
    <xf numFmtId="165" fontId="2" fillId="0" borderId="4" xfId="1" applyNumberFormat="1" applyFont="1" applyFill="1" applyBorder="1"/>
    <xf numFmtId="164" fontId="2" fillId="0" borderId="0" xfId="1" applyNumberFormat="1" applyFont="1" applyFill="1" applyBorder="1"/>
    <xf numFmtId="3" fontId="5" fillId="0" borderId="0" xfId="1" applyNumberFormat="1" applyFont="1" applyFill="1" applyBorder="1"/>
    <xf numFmtId="3" fontId="2" fillId="0" borderId="0" xfId="1" applyNumberFormat="1" applyFont="1" applyFill="1" applyBorder="1"/>
    <xf numFmtId="165" fontId="2" fillId="0" borderId="0" xfId="1" applyNumberFormat="1" applyFont="1" applyFill="1" applyBorder="1"/>
    <xf numFmtId="165" fontId="5" fillId="0" borderId="0" xfId="1" applyNumberFormat="1" applyFont="1" applyFill="1" applyBorder="1"/>
    <xf numFmtId="164" fontId="5" fillId="0" borderId="0" xfId="1" applyNumberFormat="1" applyFont="1" applyFill="1" applyBorder="1"/>
    <xf numFmtId="165" fontId="3" fillId="3" borderId="6" xfId="1" applyNumberFormat="1" applyFont="1" applyFill="1" applyBorder="1"/>
    <xf numFmtId="4" fontId="3" fillId="3" borderId="13" xfId="1" applyNumberFormat="1" applyFont="1" applyFill="1" applyBorder="1"/>
    <xf numFmtId="4" fontId="3" fillId="0" borderId="12" xfId="1" applyNumberFormat="1" applyFont="1" applyFill="1" applyBorder="1"/>
    <xf numFmtId="167" fontId="3" fillId="0" borderId="3" xfId="1" applyNumberFormat="1" applyFont="1" applyFill="1" applyBorder="1" applyAlignment="1">
      <alignment horizontal="right"/>
    </xf>
    <xf numFmtId="4" fontId="3" fillId="0" borderId="10" xfId="1" applyNumberFormat="1" applyFont="1" applyFill="1" applyBorder="1"/>
    <xf numFmtId="165" fontId="3" fillId="3" borderId="24" xfId="1" applyNumberFormat="1" applyFont="1" applyFill="1" applyBorder="1" applyAlignment="1">
      <alignment horizontal="center" vertical="center" wrapText="1"/>
    </xf>
    <xf numFmtId="4" fontId="3" fillId="3" borderId="21" xfId="1" applyNumberFormat="1" applyFont="1" applyFill="1" applyBorder="1" applyAlignment="1">
      <alignment horizontal="left" vertical="center" wrapText="1"/>
    </xf>
    <xf numFmtId="0" fontId="0" fillId="0" borderId="0" xfId="0" applyFill="1"/>
    <xf numFmtId="0" fontId="2" fillId="0" borderId="2" xfId="1" applyNumberFormat="1" applyFont="1" applyBorder="1" applyAlignment="1">
      <alignment horizontal="center"/>
    </xf>
    <xf numFmtId="165" fontId="3" fillId="2" borderId="3" xfId="1" applyNumberFormat="1" applyFont="1" applyFill="1" applyBorder="1" applyAlignment="1">
      <alignment horizontal="center" vertical="center" wrapText="1"/>
    </xf>
    <xf numFmtId="0" fontId="2" fillId="0" borderId="3" xfId="1" applyNumberFormat="1" applyFont="1" applyBorder="1" applyAlignment="1">
      <alignment horizontal="center" vertical="center"/>
    </xf>
    <xf numFmtId="165" fontId="2" fillId="0" borderId="3" xfId="1" applyNumberFormat="1" applyFont="1" applyBorder="1" applyAlignment="1">
      <alignment horizontal="center" vertical="center"/>
    </xf>
    <xf numFmtId="3" fontId="2" fillId="0" borderId="3" xfId="1" applyNumberFormat="1" applyFont="1" applyBorder="1" applyAlignment="1">
      <alignment horizontal="left" vertical="center" wrapText="1"/>
    </xf>
    <xf numFmtId="3" fontId="2" fillId="0" borderId="3" xfId="1" applyNumberFormat="1" applyFont="1" applyBorder="1" applyAlignment="1">
      <alignment horizontal="left" vertical="center"/>
    </xf>
    <xf numFmtId="164" fontId="3" fillId="2" borderId="3" xfId="1" applyNumberFormat="1" applyFont="1" applyFill="1" applyBorder="1" applyAlignment="1">
      <alignment vertical="center"/>
    </xf>
    <xf numFmtId="165" fontId="2" fillId="3" borderId="3" xfId="1" applyNumberFormat="1" applyFont="1" applyFill="1" applyBorder="1" applyAlignment="1">
      <alignment horizontal="center" vertical="center"/>
    </xf>
    <xf numFmtId="3" fontId="3" fillId="2" borderId="3" xfId="1" applyNumberFormat="1" applyFont="1" applyFill="1" applyBorder="1" applyAlignment="1">
      <alignment vertical="center"/>
    </xf>
    <xf numFmtId="164" fontId="23" fillId="0" borderId="0" xfId="1" applyNumberFormat="1" applyFont="1" applyBorder="1"/>
    <xf numFmtId="0" fontId="2" fillId="0" borderId="30" xfId="1" applyNumberFormat="1" applyFont="1" applyBorder="1" applyAlignment="1">
      <alignment horizontal="center"/>
    </xf>
    <xf numFmtId="1" fontId="0" fillId="0" borderId="0" xfId="0" quotePrefix="1" applyNumberFormat="1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164" fontId="1" fillId="0" borderId="2" xfId="0" applyNumberFormat="1" applyFont="1" applyFill="1" applyBorder="1"/>
    <xf numFmtId="164" fontId="3" fillId="0" borderId="33" xfId="1" applyNumberFormat="1" applyFont="1" applyFill="1" applyBorder="1"/>
    <xf numFmtId="4" fontId="2" fillId="0" borderId="2" xfId="1" applyNumberFormat="1" applyFill="1" applyBorder="1"/>
    <xf numFmtId="1" fontId="0" fillId="0" borderId="0" xfId="0" quotePrefix="1" applyNumberFormat="1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164" fontId="3" fillId="2" borderId="33" xfId="1" applyNumberFormat="1" applyFont="1" applyFill="1" applyBorder="1" applyAlignment="1">
      <alignment horizontal="center" vertical="center" wrapText="1"/>
    </xf>
    <xf numFmtId="3" fontId="3" fillId="2" borderId="3" xfId="1" applyNumberFormat="1" applyFont="1" applyFill="1" applyBorder="1" applyAlignment="1">
      <alignment horizontal="left" vertical="center" wrapText="1"/>
    </xf>
    <xf numFmtId="3" fontId="3" fillId="2" borderId="35" xfId="1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3" fontId="2" fillId="2" borderId="3" xfId="1" applyNumberFormat="1" applyFont="1" applyFill="1" applyBorder="1" applyAlignment="1" applyProtection="1">
      <alignment horizontal="center" vertical="center" wrapText="1"/>
      <protection locked="0"/>
    </xf>
    <xf numFmtId="4" fontId="2" fillId="0" borderId="3" xfId="0" applyNumberFormat="1" applyFont="1" applyFill="1" applyBorder="1" applyProtection="1">
      <protection locked="0"/>
    </xf>
    <xf numFmtId="4" fontId="2" fillId="0" borderId="3" xfId="0" applyNumberFormat="1" applyFont="1" applyBorder="1" applyAlignment="1" applyProtection="1">
      <alignment vertical="center"/>
      <protection locked="0"/>
    </xf>
    <xf numFmtId="165" fontId="2" fillId="0" borderId="3" xfId="1" applyNumberFormat="1" applyFont="1" applyFill="1" applyBorder="1" applyProtection="1">
      <protection locked="0"/>
    </xf>
    <xf numFmtId="165" fontId="3" fillId="0" borderId="7" xfId="1" applyNumberFormat="1" applyFont="1" applyFill="1" applyBorder="1" applyProtection="1">
      <protection locked="0"/>
    </xf>
    <xf numFmtId="165" fontId="2" fillId="0" borderId="4" xfId="1" applyNumberFormat="1" applyFont="1" applyFill="1" applyBorder="1" applyProtection="1">
      <protection locked="0"/>
    </xf>
    <xf numFmtId="165" fontId="3" fillId="3" borderId="6" xfId="1" applyNumberFormat="1" applyFont="1" applyFill="1" applyBorder="1" applyProtection="1">
      <protection locked="0"/>
    </xf>
    <xf numFmtId="164" fontId="3" fillId="0" borderId="10" xfId="1" applyNumberFormat="1" applyFont="1" applyBorder="1" applyAlignment="1">
      <alignment horizontal="left"/>
    </xf>
    <xf numFmtId="164" fontId="3" fillId="0" borderId="17" xfId="1" applyNumberFormat="1" applyFont="1" applyBorder="1" applyAlignment="1">
      <alignment horizontal="left"/>
    </xf>
    <xf numFmtId="164" fontId="3" fillId="0" borderId="36" xfId="1" applyNumberFormat="1" applyFont="1" applyBorder="1" applyAlignment="1">
      <alignment horizontal="left"/>
    </xf>
    <xf numFmtId="1" fontId="0" fillId="0" borderId="0" xfId="0" quotePrefix="1" applyNumberFormat="1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3" fontId="3" fillId="2" borderId="3" xfId="1" applyNumberFormat="1" applyFont="1" applyFill="1" applyBorder="1" applyAlignment="1">
      <alignment horizontal="center" vertical="center" wrapText="1"/>
    </xf>
    <xf numFmtId="3" fontId="3" fillId="2" borderId="1" xfId="1" applyNumberFormat="1" applyFont="1" applyFill="1" applyBorder="1" applyAlignment="1">
      <alignment horizontal="right" vertical="center" wrapText="1" indent="2"/>
    </xf>
    <xf numFmtId="3" fontId="3" fillId="2" borderId="35" xfId="1" applyNumberFormat="1" applyFont="1" applyFill="1" applyBorder="1" applyAlignment="1">
      <alignment horizontal="right" vertical="center" wrapText="1" indent="2"/>
    </xf>
    <xf numFmtId="3" fontId="3" fillId="2" borderId="2" xfId="1" applyNumberFormat="1" applyFont="1" applyFill="1" applyBorder="1" applyAlignment="1">
      <alignment horizontal="right" vertical="center" wrapText="1" indent="2"/>
    </xf>
    <xf numFmtId="3" fontId="3" fillId="2" borderId="3" xfId="1" applyNumberFormat="1" applyFont="1" applyFill="1" applyBorder="1" applyAlignment="1">
      <alignment horizontal="right" vertical="center" wrapText="1" indent="2"/>
    </xf>
    <xf numFmtId="165" fontId="3" fillId="2" borderId="29" xfId="1" applyNumberFormat="1" applyFont="1" applyFill="1" applyBorder="1" applyAlignment="1">
      <alignment horizontal="center" vertical="center" wrapText="1"/>
    </xf>
    <xf numFmtId="165" fontId="3" fillId="2" borderId="34" xfId="1" applyNumberFormat="1" applyFont="1" applyFill="1" applyBorder="1" applyAlignment="1">
      <alignment horizontal="center" vertical="center" wrapText="1"/>
    </xf>
    <xf numFmtId="165" fontId="3" fillId="2" borderId="7" xfId="1" applyNumberFormat="1" applyFont="1" applyFill="1" applyBorder="1" applyAlignment="1">
      <alignment horizontal="center" vertical="center" wrapText="1"/>
    </xf>
    <xf numFmtId="3" fontId="3" fillId="3" borderId="3" xfId="1" applyNumberFormat="1" applyFont="1" applyFill="1" applyBorder="1" applyAlignment="1">
      <alignment horizontal="right" vertical="center"/>
    </xf>
    <xf numFmtId="3" fontId="3" fillId="3" borderId="3" xfId="1" applyNumberFormat="1" applyFont="1" applyFill="1" applyBorder="1" applyAlignment="1">
      <alignment horizontal="right" vertical="center" wrapText="1"/>
    </xf>
  </cellXfs>
  <cellStyles count="23">
    <cellStyle name="Comma 2" xfId="5" xr:uid="{00000000-0005-0000-0000-000000000000}"/>
    <cellStyle name="Comma 2 2" xfId="10" xr:uid="{00000000-0005-0000-0000-000001000000}"/>
    <cellStyle name="Comma 2 2 2" xfId="19" xr:uid="{00000000-0005-0000-0000-000002000000}"/>
    <cellStyle name="Comma 2 3" xfId="15" xr:uid="{00000000-0005-0000-0000-000003000000}"/>
    <cellStyle name="Comma 3" xfId="12" xr:uid="{00000000-0005-0000-0000-000004000000}"/>
    <cellStyle name="Comma 4" xfId="3" xr:uid="{00000000-0005-0000-0000-000005000000}"/>
    <cellStyle name="Normal" xfId="0" builtinId="0"/>
    <cellStyle name="Normal 2" xfId="1" xr:uid="{00000000-0005-0000-0000-000007000000}"/>
    <cellStyle name="Normal 2 2" xfId="21" xr:uid="{00000000-0005-0000-0000-000008000000}"/>
    <cellStyle name="Normal 3" xfId="4" xr:uid="{00000000-0005-0000-0000-000009000000}"/>
    <cellStyle name="Normal 3 2" xfId="11" xr:uid="{00000000-0005-0000-0000-00000A000000}"/>
    <cellStyle name="Normal 3 2 2" xfId="20" xr:uid="{00000000-0005-0000-0000-00000B000000}"/>
    <cellStyle name="Normal 3 3" xfId="13" xr:uid="{00000000-0005-0000-0000-00000C000000}"/>
    <cellStyle name="Normal 4" xfId="6" xr:uid="{00000000-0005-0000-0000-00000D000000}"/>
    <cellStyle name="Normal 5" xfId="7" xr:uid="{00000000-0005-0000-0000-00000E000000}"/>
    <cellStyle name="Normal 5 2" xfId="9" xr:uid="{00000000-0005-0000-0000-00000F000000}"/>
    <cellStyle name="Normal 5 2 2" xfId="18" xr:uid="{00000000-0005-0000-0000-000010000000}"/>
    <cellStyle name="Normal 5 3" xfId="16" xr:uid="{00000000-0005-0000-0000-000011000000}"/>
    <cellStyle name="Normal 6" xfId="8" xr:uid="{00000000-0005-0000-0000-000012000000}"/>
    <cellStyle name="Normal 6 2" xfId="17" xr:uid="{00000000-0005-0000-0000-000013000000}"/>
    <cellStyle name="Normal 7" xfId="14" xr:uid="{00000000-0005-0000-0000-000014000000}"/>
    <cellStyle name="Normal 8" xfId="2" xr:uid="{00000000-0005-0000-0000-000015000000}"/>
    <cellStyle name="Normal 9" xfId="22" xr:uid="{00000000-0005-0000-0000-00001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81"/>
  <sheetViews>
    <sheetView tabSelected="1" zoomScale="90" zoomScaleNormal="90" zoomScaleSheetLayoutView="100" workbookViewId="0">
      <pane ySplit="6" topLeftCell="A7" activePane="bottomLeft" state="frozen"/>
      <selection pane="bottomLeft" activeCell="G4" sqref="G4"/>
    </sheetView>
  </sheetViews>
  <sheetFormatPr defaultColWidth="9.140625" defaultRowHeight="15" x14ac:dyDescent="0.25"/>
  <cols>
    <col min="1" max="1" width="9.140625" style="4"/>
    <col min="2" max="2" width="99" style="4" customWidth="1"/>
    <col min="3" max="8" width="12.7109375" style="4" customWidth="1"/>
    <col min="9" max="9" width="15.7109375" style="7" customWidth="1"/>
    <col min="10" max="10" width="13.140625" style="20" customWidth="1"/>
    <col min="11" max="14" width="9.140625" style="20" customWidth="1"/>
    <col min="15" max="15" width="10.5703125" style="20" customWidth="1"/>
    <col min="16" max="16" width="10.42578125" style="20" customWidth="1"/>
    <col min="17" max="19" width="9.140625" style="20" customWidth="1"/>
    <col min="20" max="22" width="11.7109375" style="20" customWidth="1"/>
    <col min="23" max="23" width="9.140625" style="20" customWidth="1"/>
    <col min="24" max="24" width="10.85546875" style="20" customWidth="1"/>
    <col min="25" max="25" width="25.7109375" style="20" customWidth="1"/>
    <col min="26" max="35" width="9.140625" style="20" customWidth="1"/>
    <col min="36" max="16384" width="9.140625" style="20"/>
  </cols>
  <sheetData>
    <row r="1" spans="1:27" ht="18" x14ac:dyDescent="0.25">
      <c r="A1" s="12" t="s">
        <v>146</v>
      </c>
      <c r="B1" s="3"/>
      <c r="C1" s="3"/>
      <c r="D1" s="3"/>
      <c r="E1" s="3"/>
      <c r="F1" s="3"/>
      <c r="G1" s="3"/>
      <c r="H1" s="3"/>
      <c r="I1" s="5"/>
    </row>
    <row r="2" spans="1:27" ht="18" x14ac:dyDescent="0.25">
      <c r="A2" s="24"/>
      <c r="B2" s="3"/>
      <c r="C2" s="3"/>
      <c r="D2" s="3"/>
      <c r="E2" s="3"/>
      <c r="F2" s="3"/>
      <c r="G2" s="3"/>
      <c r="H2" s="3"/>
      <c r="I2" s="5"/>
    </row>
    <row r="3" spans="1:27" ht="15.75" thickBot="1" x14ac:dyDescent="0.3">
      <c r="A3" s="49" t="s">
        <v>100</v>
      </c>
      <c r="B3" s="16"/>
      <c r="C3" s="16"/>
      <c r="D3" s="16"/>
      <c r="E3" s="16"/>
      <c r="F3" s="16"/>
      <c r="G3" s="16"/>
      <c r="H3" s="16"/>
      <c r="I3" s="17"/>
      <c r="K3" s="141"/>
      <c r="L3" s="141"/>
      <c r="M3" s="141"/>
      <c r="N3" s="141"/>
      <c r="O3" s="140"/>
      <c r="P3" s="140"/>
      <c r="Q3" s="140"/>
      <c r="R3" s="140"/>
      <c r="S3" s="140"/>
      <c r="T3" s="140"/>
      <c r="U3" s="140"/>
      <c r="V3" s="140"/>
    </row>
    <row r="4" spans="1:27" ht="35.1" customHeight="1" x14ac:dyDescent="0.25">
      <c r="A4" s="143" t="s">
        <v>142</v>
      </c>
      <c r="B4" s="144"/>
      <c r="C4" s="128" t="s">
        <v>137</v>
      </c>
      <c r="D4" s="128" t="s">
        <v>139</v>
      </c>
      <c r="E4" s="128" t="s">
        <v>143</v>
      </c>
      <c r="F4" s="128" t="s">
        <v>140</v>
      </c>
      <c r="G4" s="128" t="s">
        <v>144</v>
      </c>
      <c r="H4" s="128" t="s">
        <v>145</v>
      </c>
      <c r="I4" s="147" t="s">
        <v>40</v>
      </c>
      <c r="K4" s="60"/>
      <c r="L4" s="60"/>
      <c r="M4" s="60"/>
      <c r="N4" s="60"/>
      <c r="O4" s="60"/>
      <c r="P4" s="60"/>
      <c r="Q4" s="60"/>
      <c r="R4" s="60"/>
      <c r="S4" s="60"/>
      <c r="T4" s="63"/>
      <c r="U4" s="63"/>
      <c r="V4" s="63"/>
      <c r="X4" s="52"/>
      <c r="Y4" s="53"/>
      <c r="Z4" s="54"/>
      <c r="AA4" s="54"/>
    </row>
    <row r="5" spans="1:27" ht="35.1" customHeight="1" x14ac:dyDescent="0.25">
      <c r="A5" s="145" t="s">
        <v>141</v>
      </c>
      <c r="B5" s="146"/>
      <c r="C5" s="130"/>
      <c r="D5" s="130"/>
      <c r="E5" s="130"/>
      <c r="F5" s="130"/>
      <c r="G5" s="130"/>
      <c r="H5" s="130"/>
      <c r="I5" s="148"/>
      <c r="K5" s="125"/>
      <c r="L5" s="125"/>
      <c r="M5" s="125"/>
      <c r="N5" s="125"/>
      <c r="O5" s="125"/>
      <c r="P5" s="125"/>
      <c r="Q5" s="125"/>
      <c r="R5" s="125"/>
      <c r="S5" s="125"/>
      <c r="T5" s="124"/>
      <c r="U5" s="124"/>
      <c r="V5" s="124"/>
      <c r="X5" s="52"/>
      <c r="Y5" s="53"/>
      <c r="Z5" s="54"/>
      <c r="AA5" s="54"/>
    </row>
    <row r="6" spans="1:27" x14ac:dyDescent="0.25">
      <c r="A6" s="126" t="s">
        <v>0</v>
      </c>
      <c r="B6" s="127" t="s">
        <v>1</v>
      </c>
      <c r="C6" s="142" t="s">
        <v>138</v>
      </c>
      <c r="D6" s="142"/>
      <c r="E6" s="142"/>
      <c r="F6" s="142"/>
      <c r="G6" s="142"/>
      <c r="H6" s="142"/>
      <c r="I6" s="149"/>
      <c r="K6" s="120"/>
      <c r="L6" s="120"/>
      <c r="M6" s="120"/>
      <c r="N6" s="120"/>
      <c r="O6" s="120"/>
      <c r="P6" s="120"/>
      <c r="Q6" s="120"/>
      <c r="R6" s="120"/>
      <c r="S6" s="120"/>
      <c r="T6" s="119"/>
      <c r="U6" s="119"/>
      <c r="V6" s="119"/>
      <c r="X6" s="52"/>
      <c r="Y6" s="53"/>
      <c r="Z6" s="54"/>
      <c r="AA6" s="54"/>
    </row>
    <row r="7" spans="1:27" ht="15" customHeight="1" x14ac:dyDescent="0.25">
      <c r="A7" s="9">
        <v>1.1000000000000001</v>
      </c>
      <c r="B7" s="137" t="s">
        <v>127</v>
      </c>
      <c r="C7" s="138"/>
      <c r="D7" s="138"/>
      <c r="E7" s="138"/>
      <c r="F7" s="138"/>
      <c r="G7" s="138"/>
      <c r="H7" s="138"/>
      <c r="I7" s="139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X7" s="55"/>
      <c r="Y7" s="53"/>
      <c r="Z7" s="56"/>
      <c r="AA7" s="54"/>
    </row>
    <row r="8" spans="1:27" ht="15" customHeight="1" x14ac:dyDescent="0.25">
      <c r="A8" s="18" t="s">
        <v>47</v>
      </c>
      <c r="B8" s="26" t="s">
        <v>4</v>
      </c>
      <c r="C8" s="129">
        <v>0</v>
      </c>
      <c r="D8" s="129">
        <v>24</v>
      </c>
      <c r="E8" s="129">
        <v>0</v>
      </c>
      <c r="F8" s="129">
        <v>0</v>
      </c>
      <c r="G8" s="129">
        <v>0</v>
      </c>
      <c r="H8" s="129">
        <v>26</v>
      </c>
      <c r="I8" s="82">
        <f>$C$5*C8+$D$5*D8+$E$5*E8+$F$5*F8+$G$5*G8+$H$5*H8</f>
        <v>0</v>
      </c>
      <c r="J8" s="62"/>
      <c r="K8" s="68"/>
      <c r="L8" s="68"/>
      <c r="M8" s="68"/>
      <c r="N8" s="68"/>
      <c r="O8" s="62"/>
      <c r="P8" s="81"/>
      <c r="Q8" s="64"/>
      <c r="R8" s="64"/>
      <c r="S8" s="64"/>
      <c r="T8" s="62"/>
      <c r="U8" s="62"/>
      <c r="V8" s="62"/>
      <c r="X8" s="55"/>
      <c r="Y8" s="53"/>
      <c r="Z8" s="56"/>
      <c r="AA8" s="54"/>
    </row>
    <row r="9" spans="1:27" ht="15" customHeight="1" x14ac:dyDescent="0.25">
      <c r="A9" s="18" t="s">
        <v>48</v>
      </c>
      <c r="B9" s="26" t="s">
        <v>5</v>
      </c>
      <c r="C9" s="129">
        <v>10</v>
      </c>
      <c r="D9" s="129">
        <v>36</v>
      </c>
      <c r="E9" s="129">
        <v>0</v>
      </c>
      <c r="F9" s="129">
        <v>0</v>
      </c>
      <c r="G9" s="129">
        <v>0</v>
      </c>
      <c r="H9" s="129">
        <v>38</v>
      </c>
      <c r="I9" s="82">
        <f t="shared" ref="I9:I11" si="0">$C$5*C9+$D$5*D9+$E$5*E9+$F$5*F9+$G$5*G9+$H$5*H9</f>
        <v>0</v>
      </c>
      <c r="J9" s="62"/>
      <c r="K9" s="68"/>
      <c r="L9" s="68"/>
      <c r="M9" s="68"/>
      <c r="N9" s="68"/>
      <c r="O9" s="62"/>
      <c r="P9" s="81"/>
      <c r="Q9" s="64"/>
      <c r="R9" s="64"/>
      <c r="S9" s="64"/>
      <c r="T9" s="62"/>
      <c r="U9" s="62"/>
      <c r="V9" s="62"/>
      <c r="X9" s="55"/>
      <c r="Y9" s="53"/>
      <c r="Z9" s="56"/>
      <c r="AA9" s="54"/>
    </row>
    <row r="10" spans="1:27" ht="15" customHeight="1" x14ac:dyDescent="0.25">
      <c r="A10" s="18" t="s">
        <v>49</v>
      </c>
      <c r="B10" s="26" t="s">
        <v>6</v>
      </c>
      <c r="C10" s="129">
        <v>0</v>
      </c>
      <c r="D10" s="129">
        <v>12</v>
      </c>
      <c r="E10" s="129">
        <v>0</v>
      </c>
      <c r="F10" s="129">
        <v>0</v>
      </c>
      <c r="G10" s="129">
        <v>0</v>
      </c>
      <c r="H10" s="129">
        <v>14</v>
      </c>
      <c r="I10" s="82">
        <f t="shared" si="0"/>
        <v>0</v>
      </c>
      <c r="J10" s="62"/>
      <c r="K10" s="68"/>
      <c r="L10" s="68"/>
      <c r="M10" s="68"/>
      <c r="N10" s="68"/>
      <c r="O10" s="62"/>
      <c r="P10" s="81"/>
      <c r="Q10" s="64"/>
      <c r="R10" s="64"/>
      <c r="S10" s="64"/>
      <c r="T10" s="62"/>
      <c r="U10" s="62"/>
      <c r="V10" s="62"/>
      <c r="X10" s="55"/>
      <c r="Y10" s="53"/>
      <c r="Z10" s="56"/>
      <c r="AA10" s="54"/>
    </row>
    <row r="11" spans="1:27" ht="15" customHeight="1" x14ac:dyDescent="0.25">
      <c r="A11" s="18" t="s">
        <v>50</v>
      </c>
      <c r="B11" s="26" t="s">
        <v>29</v>
      </c>
      <c r="C11" s="129">
        <v>6</v>
      </c>
      <c r="D11" s="129">
        <v>24</v>
      </c>
      <c r="E11" s="129">
        <v>18</v>
      </c>
      <c r="F11" s="129">
        <v>0</v>
      </c>
      <c r="G11" s="129">
        <v>18</v>
      </c>
      <c r="H11" s="129">
        <v>10</v>
      </c>
      <c r="I11" s="82">
        <f t="shared" si="0"/>
        <v>0</v>
      </c>
      <c r="J11" s="62"/>
      <c r="K11" s="68"/>
      <c r="L11" s="68"/>
      <c r="M11" s="68"/>
      <c r="N11" s="68"/>
      <c r="O11" s="62"/>
      <c r="P11" s="81"/>
      <c r="Q11" s="64"/>
      <c r="R11" s="64"/>
      <c r="S11" s="64"/>
      <c r="T11" s="62"/>
      <c r="U11" s="62"/>
      <c r="V11" s="62"/>
      <c r="X11" s="57"/>
      <c r="Y11" s="58"/>
      <c r="Z11" s="59"/>
      <c r="AA11" s="54"/>
    </row>
    <row r="12" spans="1:27" s="21" customFormat="1" ht="15.75" thickBot="1" x14ac:dyDescent="0.3">
      <c r="A12" s="19"/>
      <c r="B12" s="30" t="s">
        <v>2</v>
      </c>
      <c r="C12" s="31"/>
      <c r="D12" s="31"/>
      <c r="E12" s="31"/>
      <c r="F12" s="31"/>
      <c r="G12" s="31"/>
      <c r="H12" s="31"/>
      <c r="I12" s="83">
        <f>SUM(I8:I11)</f>
        <v>0</v>
      </c>
      <c r="K12" s="65"/>
      <c r="L12" s="65"/>
      <c r="M12" s="65"/>
      <c r="N12" s="65"/>
      <c r="O12" s="66"/>
      <c r="P12" s="66"/>
      <c r="Q12" s="66"/>
      <c r="R12" s="66"/>
      <c r="S12" s="66"/>
      <c r="T12" s="66"/>
      <c r="U12" s="66"/>
      <c r="V12" s="66"/>
      <c r="Y12" s="22"/>
      <c r="Z12" s="59"/>
    </row>
    <row r="13" spans="1:27" s="21" customFormat="1" x14ac:dyDescent="0.25">
      <c r="A13" s="9">
        <v>1.2</v>
      </c>
      <c r="B13" s="137" t="s">
        <v>78</v>
      </c>
      <c r="C13" s="138"/>
      <c r="D13" s="138"/>
      <c r="E13" s="138"/>
      <c r="F13" s="138"/>
      <c r="G13" s="138"/>
      <c r="H13" s="138"/>
      <c r="I13" s="139"/>
      <c r="K13" s="80"/>
      <c r="L13" s="80"/>
      <c r="M13" s="80"/>
      <c r="N13" s="80"/>
      <c r="O13" s="51"/>
      <c r="P13" s="51"/>
      <c r="Q13" s="51"/>
      <c r="R13" s="51"/>
      <c r="S13" s="51"/>
      <c r="T13" s="51"/>
      <c r="U13" s="51"/>
      <c r="V13" s="51"/>
    </row>
    <row r="14" spans="1:27" s="22" customFormat="1" x14ac:dyDescent="0.25">
      <c r="A14" s="18" t="s">
        <v>51</v>
      </c>
      <c r="B14" s="26" t="s">
        <v>7</v>
      </c>
      <c r="C14" s="129">
        <v>0</v>
      </c>
      <c r="D14" s="129">
        <v>16</v>
      </c>
      <c r="E14" s="129">
        <v>27</v>
      </c>
      <c r="F14" s="129">
        <v>0</v>
      </c>
      <c r="G14" s="129">
        <v>27</v>
      </c>
      <c r="H14" s="129">
        <v>42</v>
      </c>
      <c r="I14" s="82">
        <f t="shared" ref="I14:I23" si="1">$C$5*C14+$D$5*D14+$E$5*E14+$F$5*F14+$G$5*G14+$H$5*H14</f>
        <v>0</v>
      </c>
      <c r="J14" s="62"/>
      <c r="K14" s="68"/>
      <c r="L14" s="68"/>
      <c r="M14" s="68"/>
      <c r="N14" s="68"/>
      <c r="O14" s="62"/>
      <c r="P14" s="81"/>
      <c r="Q14" s="64"/>
      <c r="R14" s="64"/>
      <c r="S14" s="64"/>
      <c r="T14" s="62"/>
      <c r="U14" s="62"/>
      <c r="V14" s="62"/>
    </row>
    <row r="15" spans="1:27" s="22" customFormat="1" x14ac:dyDescent="0.25">
      <c r="A15" s="18" t="s">
        <v>52</v>
      </c>
      <c r="B15" s="26" t="s">
        <v>8</v>
      </c>
      <c r="C15" s="129">
        <v>0</v>
      </c>
      <c r="D15" s="129">
        <v>4</v>
      </c>
      <c r="E15" s="129">
        <v>4</v>
      </c>
      <c r="F15" s="129">
        <v>0</v>
      </c>
      <c r="G15" s="129">
        <v>4</v>
      </c>
      <c r="H15" s="129">
        <v>17</v>
      </c>
      <c r="I15" s="82">
        <f t="shared" si="1"/>
        <v>0</v>
      </c>
      <c r="J15" s="62"/>
      <c r="K15" s="68"/>
      <c r="L15" s="68"/>
      <c r="M15" s="68"/>
      <c r="N15" s="68"/>
      <c r="O15" s="62"/>
      <c r="P15" s="81"/>
      <c r="Q15" s="64"/>
      <c r="R15" s="64"/>
      <c r="S15" s="64"/>
      <c r="T15" s="62"/>
      <c r="U15" s="62"/>
      <c r="V15" s="62"/>
    </row>
    <row r="16" spans="1:27" s="22" customFormat="1" x14ac:dyDescent="0.25">
      <c r="A16" s="18" t="s">
        <v>53</v>
      </c>
      <c r="B16" s="26" t="s">
        <v>128</v>
      </c>
      <c r="C16" s="129">
        <v>0</v>
      </c>
      <c r="D16" s="129">
        <v>16</v>
      </c>
      <c r="E16" s="129">
        <v>14</v>
      </c>
      <c r="F16" s="129">
        <v>0</v>
      </c>
      <c r="G16" s="129">
        <v>14</v>
      </c>
      <c r="H16" s="129">
        <v>0</v>
      </c>
      <c r="I16" s="82">
        <f t="shared" si="1"/>
        <v>0</v>
      </c>
      <c r="J16" s="62"/>
      <c r="K16" s="68"/>
      <c r="L16" s="68"/>
      <c r="M16" s="68"/>
      <c r="N16" s="68"/>
      <c r="O16" s="62"/>
      <c r="P16" s="81"/>
      <c r="Q16" s="64"/>
      <c r="R16" s="64"/>
      <c r="S16" s="64"/>
      <c r="T16" s="62"/>
      <c r="U16" s="62"/>
      <c r="V16" s="62"/>
    </row>
    <row r="17" spans="1:35" s="22" customFormat="1" x14ac:dyDescent="0.25">
      <c r="A17" s="18" t="s">
        <v>54</v>
      </c>
      <c r="B17" s="26" t="s">
        <v>9</v>
      </c>
      <c r="C17" s="129">
        <v>0</v>
      </c>
      <c r="D17" s="129">
        <v>16</v>
      </c>
      <c r="E17" s="129">
        <v>14</v>
      </c>
      <c r="F17" s="129">
        <v>0</v>
      </c>
      <c r="G17" s="129">
        <v>14</v>
      </c>
      <c r="H17" s="129">
        <v>0</v>
      </c>
      <c r="I17" s="82">
        <f t="shared" si="1"/>
        <v>0</v>
      </c>
      <c r="J17" s="62"/>
      <c r="K17" s="68"/>
      <c r="L17" s="68"/>
      <c r="M17" s="68"/>
      <c r="N17" s="68"/>
      <c r="O17" s="62"/>
      <c r="P17" s="81"/>
      <c r="Q17" s="64"/>
      <c r="R17" s="64"/>
      <c r="S17" s="64"/>
      <c r="T17" s="62"/>
      <c r="U17" s="62"/>
      <c r="V17" s="62"/>
    </row>
    <row r="18" spans="1:35" s="22" customFormat="1" x14ac:dyDescent="0.25">
      <c r="A18" s="18" t="s">
        <v>55</v>
      </c>
      <c r="B18" s="26" t="s">
        <v>10</v>
      </c>
      <c r="C18" s="129">
        <v>9</v>
      </c>
      <c r="D18" s="129">
        <v>16</v>
      </c>
      <c r="E18" s="129">
        <v>24</v>
      </c>
      <c r="F18" s="129">
        <v>0</v>
      </c>
      <c r="G18" s="129">
        <v>24</v>
      </c>
      <c r="H18" s="129">
        <v>0</v>
      </c>
      <c r="I18" s="82">
        <f t="shared" si="1"/>
        <v>0</v>
      </c>
      <c r="J18" s="62"/>
      <c r="K18" s="68"/>
      <c r="L18" s="68"/>
      <c r="M18" s="68"/>
      <c r="N18" s="68"/>
      <c r="O18" s="62"/>
      <c r="P18" s="81"/>
      <c r="Q18" s="64"/>
      <c r="R18" s="64"/>
      <c r="S18" s="64"/>
      <c r="T18" s="62"/>
      <c r="U18" s="62"/>
      <c r="V18" s="62"/>
    </row>
    <row r="19" spans="1:35" s="22" customFormat="1" x14ac:dyDescent="0.25">
      <c r="A19" s="18" t="s">
        <v>56</v>
      </c>
      <c r="B19" s="26" t="s">
        <v>11</v>
      </c>
      <c r="C19" s="129">
        <v>0</v>
      </c>
      <c r="D19" s="129">
        <v>4</v>
      </c>
      <c r="E19" s="129">
        <v>4</v>
      </c>
      <c r="F19" s="129">
        <v>0</v>
      </c>
      <c r="G19" s="129">
        <v>4</v>
      </c>
      <c r="H19" s="129">
        <v>33</v>
      </c>
      <c r="I19" s="82">
        <f t="shared" si="1"/>
        <v>0</v>
      </c>
      <c r="J19" s="62"/>
      <c r="K19" s="68"/>
      <c r="L19" s="68"/>
      <c r="M19" s="68"/>
      <c r="N19" s="68"/>
      <c r="O19" s="62"/>
      <c r="P19" s="81"/>
      <c r="Q19" s="64"/>
      <c r="R19" s="64"/>
      <c r="S19" s="64"/>
      <c r="T19" s="62"/>
      <c r="U19" s="62"/>
      <c r="V19" s="62"/>
    </row>
    <row r="20" spans="1:35" s="22" customFormat="1" x14ac:dyDescent="0.25">
      <c r="A20" s="18" t="s">
        <v>57</v>
      </c>
      <c r="B20" s="26" t="s">
        <v>12</v>
      </c>
      <c r="C20" s="129">
        <v>0</v>
      </c>
      <c r="D20" s="129">
        <v>8</v>
      </c>
      <c r="E20" s="129">
        <v>17</v>
      </c>
      <c r="F20" s="129">
        <v>0</v>
      </c>
      <c r="G20" s="129">
        <v>17</v>
      </c>
      <c r="H20" s="129">
        <v>33</v>
      </c>
      <c r="I20" s="82">
        <f t="shared" si="1"/>
        <v>0</v>
      </c>
      <c r="J20" s="62"/>
      <c r="K20" s="68"/>
      <c r="L20" s="68"/>
      <c r="M20" s="68"/>
      <c r="N20" s="68"/>
      <c r="O20" s="62"/>
      <c r="P20" s="81"/>
      <c r="Q20" s="64"/>
      <c r="R20" s="64"/>
      <c r="S20" s="64"/>
      <c r="T20" s="62"/>
      <c r="U20" s="62"/>
      <c r="V20" s="62"/>
    </row>
    <row r="21" spans="1:35" s="22" customFormat="1" x14ac:dyDescent="0.25">
      <c r="A21" s="18" t="s">
        <v>58</v>
      </c>
      <c r="B21" s="26" t="s">
        <v>13</v>
      </c>
      <c r="C21" s="129">
        <v>17</v>
      </c>
      <c r="D21" s="129">
        <v>64</v>
      </c>
      <c r="E21" s="129">
        <v>60</v>
      </c>
      <c r="F21" s="129">
        <v>0</v>
      </c>
      <c r="G21" s="129">
        <v>60</v>
      </c>
      <c r="H21" s="129">
        <v>17</v>
      </c>
      <c r="I21" s="82">
        <f t="shared" si="1"/>
        <v>0</v>
      </c>
      <c r="J21" s="62"/>
      <c r="K21" s="68"/>
      <c r="L21" s="68"/>
      <c r="M21" s="68"/>
      <c r="N21" s="68"/>
      <c r="O21" s="62"/>
      <c r="P21" s="81"/>
      <c r="Q21" s="64"/>
      <c r="R21" s="64"/>
      <c r="S21" s="64"/>
      <c r="T21" s="62"/>
      <c r="U21" s="62"/>
      <c r="V21" s="62"/>
    </row>
    <row r="22" spans="1:35" s="22" customFormat="1" x14ac:dyDescent="0.25">
      <c r="A22" s="18" t="s">
        <v>59</v>
      </c>
      <c r="B22" s="26" t="s">
        <v>14</v>
      </c>
      <c r="C22" s="129">
        <v>0</v>
      </c>
      <c r="D22" s="129">
        <v>8</v>
      </c>
      <c r="E22" s="129">
        <v>7</v>
      </c>
      <c r="F22" s="129">
        <v>0</v>
      </c>
      <c r="G22" s="129">
        <v>7</v>
      </c>
      <c r="H22" s="129">
        <v>33</v>
      </c>
      <c r="I22" s="82">
        <f t="shared" si="1"/>
        <v>0</v>
      </c>
      <c r="J22" s="62"/>
      <c r="K22" s="68"/>
      <c r="L22" s="68"/>
      <c r="M22" s="68"/>
      <c r="N22" s="68"/>
      <c r="O22" s="62"/>
      <c r="P22" s="81"/>
      <c r="Q22" s="64"/>
      <c r="R22" s="64"/>
      <c r="S22" s="64"/>
      <c r="T22" s="62"/>
      <c r="U22" s="62"/>
      <c r="V22" s="62"/>
    </row>
    <row r="23" spans="1:35" s="22" customFormat="1" x14ac:dyDescent="0.25">
      <c r="A23" s="18" t="s">
        <v>60</v>
      </c>
      <c r="B23" s="26" t="s">
        <v>80</v>
      </c>
      <c r="C23" s="129">
        <v>25</v>
      </c>
      <c r="D23" s="129">
        <v>40</v>
      </c>
      <c r="E23" s="129">
        <v>30</v>
      </c>
      <c r="F23" s="129">
        <v>0</v>
      </c>
      <c r="G23" s="129">
        <v>30</v>
      </c>
      <c r="H23" s="129">
        <v>83</v>
      </c>
      <c r="I23" s="82">
        <f t="shared" si="1"/>
        <v>0</v>
      </c>
      <c r="J23" s="62"/>
      <c r="K23" s="68"/>
      <c r="L23" s="68"/>
      <c r="M23" s="68"/>
      <c r="N23" s="68"/>
      <c r="O23" s="62"/>
      <c r="P23" s="81"/>
      <c r="Q23" s="64"/>
      <c r="R23" s="64"/>
      <c r="S23" s="64"/>
      <c r="T23" s="62"/>
      <c r="U23" s="62"/>
      <c r="V23" s="62"/>
    </row>
    <row r="24" spans="1:35" s="21" customFormat="1" ht="15.75" thickBot="1" x14ac:dyDescent="0.3">
      <c r="A24" s="19"/>
      <c r="B24" s="30" t="s">
        <v>2</v>
      </c>
      <c r="C24" s="31"/>
      <c r="D24" s="31"/>
      <c r="E24" s="31"/>
      <c r="F24" s="31"/>
      <c r="G24" s="31"/>
      <c r="H24" s="31"/>
      <c r="I24" s="83">
        <f>SUM(I14:I23)</f>
        <v>0</v>
      </c>
      <c r="K24" s="65"/>
      <c r="L24" s="65"/>
      <c r="M24" s="65"/>
      <c r="N24" s="65"/>
      <c r="O24" s="66"/>
      <c r="P24" s="66"/>
      <c r="Q24" s="66"/>
      <c r="R24" s="66"/>
      <c r="S24" s="66"/>
      <c r="T24" s="66"/>
      <c r="U24" s="66"/>
      <c r="V24" s="66"/>
    </row>
    <row r="25" spans="1:35" s="21" customFormat="1" x14ac:dyDescent="0.25">
      <c r="A25" s="9">
        <v>1.3</v>
      </c>
      <c r="B25" s="137" t="s">
        <v>79</v>
      </c>
      <c r="C25" s="138"/>
      <c r="D25" s="138"/>
      <c r="E25" s="138"/>
      <c r="F25" s="138"/>
      <c r="G25" s="138"/>
      <c r="H25" s="138"/>
      <c r="I25" s="139"/>
      <c r="K25" s="80"/>
      <c r="L25" s="80"/>
      <c r="M25" s="80"/>
      <c r="N25" s="80"/>
      <c r="O25" s="51"/>
      <c r="P25" s="51"/>
      <c r="Q25" s="51"/>
      <c r="R25" s="51"/>
      <c r="S25" s="51"/>
      <c r="T25" s="51"/>
      <c r="U25" s="51"/>
      <c r="V25" s="51"/>
      <c r="AE25" s="22"/>
      <c r="AF25" s="22"/>
      <c r="AG25" s="22"/>
      <c r="AH25" s="22"/>
      <c r="AI25" s="22"/>
    </row>
    <row r="26" spans="1:35" x14ac:dyDescent="0.25">
      <c r="A26" s="18" t="s">
        <v>61</v>
      </c>
      <c r="B26" s="26" t="s">
        <v>15</v>
      </c>
      <c r="C26" s="129">
        <v>0</v>
      </c>
      <c r="D26" s="129">
        <v>24</v>
      </c>
      <c r="E26" s="129">
        <v>27</v>
      </c>
      <c r="F26" s="129">
        <v>0</v>
      </c>
      <c r="G26" s="129">
        <v>27</v>
      </c>
      <c r="H26" s="129">
        <v>42</v>
      </c>
      <c r="I26" s="82">
        <f t="shared" ref="I26:I33" si="2">$C$5*C26+$D$5*D26+$E$5*E26+$F$5*F26+$G$5*G26+$H$5*H26</f>
        <v>0</v>
      </c>
      <c r="J26" s="62"/>
      <c r="K26" s="68"/>
      <c r="L26" s="68"/>
      <c r="M26" s="68"/>
      <c r="N26" s="68"/>
      <c r="O26" s="62"/>
      <c r="P26" s="81"/>
      <c r="Q26" s="68"/>
      <c r="R26" s="68"/>
      <c r="S26" s="68"/>
      <c r="T26" s="62"/>
      <c r="U26" s="62"/>
      <c r="V26" s="62"/>
      <c r="AE26" s="22"/>
      <c r="AF26" s="22"/>
      <c r="AG26" s="22"/>
      <c r="AH26" s="22"/>
      <c r="AI26" s="22"/>
    </row>
    <row r="27" spans="1:35" x14ac:dyDescent="0.25">
      <c r="A27" s="18" t="s">
        <v>62</v>
      </c>
      <c r="B27" s="26" t="s">
        <v>16</v>
      </c>
      <c r="C27" s="129">
        <v>0</v>
      </c>
      <c r="D27" s="129">
        <v>8</v>
      </c>
      <c r="E27" s="129">
        <v>4</v>
      </c>
      <c r="F27" s="129">
        <v>0</v>
      </c>
      <c r="G27" s="129">
        <v>4</v>
      </c>
      <c r="H27" s="129">
        <v>17</v>
      </c>
      <c r="I27" s="82">
        <f t="shared" si="2"/>
        <v>0</v>
      </c>
      <c r="J27" s="62"/>
      <c r="K27" s="68"/>
      <c r="L27" s="68"/>
      <c r="M27" s="68"/>
      <c r="N27" s="68"/>
      <c r="O27" s="62"/>
      <c r="P27" s="81"/>
      <c r="Q27" s="68"/>
      <c r="R27" s="68"/>
      <c r="S27" s="68"/>
      <c r="T27" s="62"/>
      <c r="U27" s="62"/>
      <c r="V27" s="62"/>
      <c r="AE27" s="22"/>
      <c r="AF27" s="22"/>
      <c r="AG27" s="22"/>
      <c r="AH27" s="22"/>
      <c r="AI27" s="22"/>
    </row>
    <row r="28" spans="1:35" x14ac:dyDescent="0.25">
      <c r="A28" s="18" t="s">
        <v>63</v>
      </c>
      <c r="B28" s="26" t="s">
        <v>129</v>
      </c>
      <c r="C28" s="129">
        <v>0</v>
      </c>
      <c r="D28" s="129">
        <v>24</v>
      </c>
      <c r="E28" s="129">
        <v>14</v>
      </c>
      <c r="F28" s="129">
        <v>0</v>
      </c>
      <c r="G28" s="129">
        <v>14</v>
      </c>
      <c r="H28" s="129">
        <v>0</v>
      </c>
      <c r="I28" s="82">
        <f t="shared" si="2"/>
        <v>0</v>
      </c>
      <c r="J28" s="62"/>
      <c r="K28" s="68"/>
      <c r="L28" s="68"/>
      <c r="M28" s="68"/>
      <c r="N28" s="68"/>
      <c r="O28" s="62"/>
      <c r="P28" s="81"/>
      <c r="Q28" s="68"/>
      <c r="R28" s="68"/>
      <c r="S28" s="68"/>
      <c r="T28" s="62"/>
      <c r="U28" s="62"/>
      <c r="V28" s="62"/>
      <c r="AE28" s="22"/>
      <c r="AF28" s="22"/>
      <c r="AG28" s="22"/>
      <c r="AH28" s="22"/>
      <c r="AI28" s="22"/>
    </row>
    <row r="29" spans="1:35" x14ac:dyDescent="0.25">
      <c r="A29" s="18" t="s">
        <v>64</v>
      </c>
      <c r="B29" s="26" t="s">
        <v>17</v>
      </c>
      <c r="C29" s="129">
        <v>0</v>
      </c>
      <c r="D29" s="129">
        <v>8</v>
      </c>
      <c r="E29" s="129">
        <v>4</v>
      </c>
      <c r="F29" s="129">
        <v>0</v>
      </c>
      <c r="G29" s="129">
        <v>4</v>
      </c>
      <c r="H29" s="129">
        <v>33</v>
      </c>
      <c r="I29" s="82">
        <f t="shared" si="2"/>
        <v>0</v>
      </c>
      <c r="J29" s="62"/>
      <c r="K29" s="68"/>
      <c r="L29" s="68"/>
      <c r="M29" s="68"/>
      <c r="N29" s="68"/>
      <c r="O29" s="62"/>
      <c r="P29" s="81"/>
      <c r="Q29" s="68"/>
      <c r="R29" s="68"/>
      <c r="S29" s="68"/>
      <c r="T29" s="62"/>
      <c r="U29" s="62"/>
      <c r="V29" s="62"/>
      <c r="AE29" s="22"/>
      <c r="AF29" s="22"/>
      <c r="AG29" s="22"/>
      <c r="AH29" s="22"/>
      <c r="AI29" s="22"/>
    </row>
    <row r="30" spans="1:35" x14ac:dyDescent="0.25">
      <c r="A30" s="18" t="s">
        <v>65</v>
      </c>
      <c r="B30" s="26" t="s">
        <v>18</v>
      </c>
      <c r="C30" s="129">
        <v>17</v>
      </c>
      <c r="D30" s="129">
        <v>64</v>
      </c>
      <c r="E30" s="129">
        <v>60</v>
      </c>
      <c r="F30" s="129">
        <v>0</v>
      </c>
      <c r="G30" s="129">
        <v>60</v>
      </c>
      <c r="H30" s="129">
        <v>17</v>
      </c>
      <c r="I30" s="82">
        <f t="shared" si="2"/>
        <v>0</v>
      </c>
      <c r="J30" s="62"/>
      <c r="K30" s="68"/>
      <c r="L30" s="68"/>
      <c r="M30" s="68"/>
      <c r="N30" s="68"/>
      <c r="O30" s="62"/>
      <c r="P30" s="81"/>
      <c r="Q30" s="68"/>
      <c r="R30" s="68"/>
      <c r="S30" s="68"/>
      <c r="T30" s="62"/>
      <c r="U30" s="62"/>
      <c r="V30" s="62"/>
      <c r="AE30" s="22"/>
      <c r="AF30" s="22"/>
      <c r="AG30" s="22"/>
      <c r="AH30" s="22"/>
      <c r="AI30" s="22"/>
    </row>
    <row r="31" spans="1:35" x14ac:dyDescent="0.25">
      <c r="A31" s="18" t="s">
        <v>66</v>
      </c>
      <c r="B31" s="26" t="s">
        <v>19</v>
      </c>
      <c r="C31" s="129">
        <v>0</v>
      </c>
      <c r="D31" s="129">
        <v>16</v>
      </c>
      <c r="E31" s="129">
        <v>10</v>
      </c>
      <c r="F31" s="129">
        <v>0</v>
      </c>
      <c r="G31" s="129">
        <v>10</v>
      </c>
      <c r="H31" s="129">
        <v>33</v>
      </c>
      <c r="I31" s="82">
        <f t="shared" si="2"/>
        <v>0</v>
      </c>
      <c r="J31" s="62"/>
      <c r="K31" s="68"/>
      <c r="L31" s="68"/>
      <c r="M31" s="68"/>
      <c r="N31" s="68"/>
      <c r="O31" s="62"/>
      <c r="P31" s="81"/>
      <c r="Q31" s="68"/>
      <c r="R31" s="68"/>
      <c r="S31" s="68"/>
      <c r="T31" s="62"/>
      <c r="U31" s="62"/>
      <c r="V31" s="62"/>
      <c r="AE31" s="22"/>
      <c r="AF31" s="22"/>
      <c r="AG31" s="22"/>
      <c r="AH31" s="22"/>
      <c r="AI31" s="22"/>
    </row>
    <row r="32" spans="1:35" x14ac:dyDescent="0.25">
      <c r="A32" s="18" t="s">
        <v>67</v>
      </c>
      <c r="B32" s="26" t="s">
        <v>81</v>
      </c>
      <c r="C32" s="129">
        <v>21</v>
      </c>
      <c r="D32" s="129">
        <v>48</v>
      </c>
      <c r="E32" s="129">
        <v>14</v>
      </c>
      <c r="F32" s="129">
        <v>0</v>
      </c>
      <c r="G32" s="129">
        <v>14</v>
      </c>
      <c r="H32" s="129">
        <v>74</v>
      </c>
      <c r="I32" s="82">
        <f t="shared" si="2"/>
        <v>0</v>
      </c>
      <c r="J32" s="62"/>
      <c r="K32" s="68"/>
      <c r="L32" s="68"/>
      <c r="M32" s="68"/>
      <c r="N32" s="68"/>
      <c r="O32" s="62"/>
      <c r="P32" s="81"/>
      <c r="Q32" s="68"/>
      <c r="R32" s="68"/>
      <c r="S32" s="68"/>
      <c r="T32" s="62"/>
      <c r="U32" s="62"/>
      <c r="V32" s="62"/>
      <c r="AE32" s="22"/>
      <c r="AF32" s="22"/>
      <c r="AG32" s="22"/>
      <c r="AH32" s="22"/>
      <c r="AI32" s="22"/>
    </row>
    <row r="33" spans="1:35" x14ac:dyDescent="0.25">
      <c r="A33" s="18" t="s">
        <v>68</v>
      </c>
      <c r="B33" s="26" t="s">
        <v>30</v>
      </c>
      <c r="C33" s="129">
        <v>9</v>
      </c>
      <c r="D33" s="129">
        <v>40</v>
      </c>
      <c r="E33" s="129">
        <v>17</v>
      </c>
      <c r="F33" s="129">
        <v>0</v>
      </c>
      <c r="G33" s="129">
        <v>17</v>
      </c>
      <c r="H33" s="129">
        <v>25</v>
      </c>
      <c r="I33" s="82">
        <f t="shared" si="2"/>
        <v>0</v>
      </c>
      <c r="J33" s="62"/>
      <c r="K33" s="68"/>
      <c r="L33" s="68"/>
      <c r="M33" s="68"/>
      <c r="N33" s="68"/>
      <c r="O33" s="62"/>
      <c r="P33" s="81"/>
      <c r="Q33" s="64"/>
      <c r="R33" s="64"/>
      <c r="S33" s="64"/>
      <c r="T33" s="62"/>
      <c r="U33" s="62"/>
      <c r="V33" s="62"/>
      <c r="AE33" s="22"/>
      <c r="AF33" s="22"/>
      <c r="AG33" s="22"/>
      <c r="AH33" s="22"/>
      <c r="AI33" s="22"/>
    </row>
    <row r="34" spans="1:35" s="21" customFormat="1" ht="15.75" thickBot="1" x14ac:dyDescent="0.3">
      <c r="A34" s="19"/>
      <c r="B34" s="30" t="s">
        <v>2</v>
      </c>
      <c r="C34" s="31"/>
      <c r="D34" s="31"/>
      <c r="E34" s="31"/>
      <c r="F34" s="31"/>
      <c r="G34" s="31"/>
      <c r="H34" s="31"/>
      <c r="I34" s="83">
        <f>SUM(I26:I33)</f>
        <v>0</v>
      </c>
      <c r="K34" s="68"/>
      <c r="L34" s="68"/>
      <c r="M34" s="68"/>
      <c r="N34" s="68"/>
      <c r="O34" s="62"/>
      <c r="P34" s="81"/>
      <c r="Q34" s="66"/>
      <c r="R34" s="66"/>
      <c r="S34" s="66"/>
      <c r="T34" s="66"/>
      <c r="U34" s="66"/>
      <c r="V34" s="66"/>
      <c r="AE34" s="22"/>
      <c r="AF34" s="22"/>
      <c r="AG34" s="22"/>
      <c r="AH34" s="22"/>
      <c r="AI34" s="22"/>
    </row>
    <row r="35" spans="1:35" s="21" customFormat="1" x14ac:dyDescent="0.25">
      <c r="A35" s="9">
        <v>1.4</v>
      </c>
      <c r="B35" s="137" t="s">
        <v>28</v>
      </c>
      <c r="C35" s="138"/>
      <c r="D35" s="138"/>
      <c r="E35" s="138"/>
      <c r="F35" s="138"/>
      <c r="G35" s="138"/>
      <c r="H35" s="138"/>
      <c r="I35" s="139"/>
      <c r="K35" s="68"/>
      <c r="L35" s="68"/>
      <c r="M35" s="68"/>
      <c r="N35" s="68"/>
      <c r="O35" s="62"/>
      <c r="P35" s="81"/>
      <c r="Q35" s="51"/>
      <c r="R35" s="51"/>
      <c r="S35" s="51"/>
      <c r="T35" s="51"/>
      <c r="U35" s="51"/>
      <c r="V35" s="51"/>
      <c r="AE35" s="22"/>
      <c r="AF35" s="22"/>
      <c r="AG35" s="22"/>
      <c r="AH35" s="22"/>
      <c r="AI35" s="22"/>
    </row>
    <row r="36" spans="1:35" x14ac:dyDescent="0.25">
      <c r="A36" s="18" t="s">
        <v>69</v>
      </c>
      <c r="B36" s="26" t="s">
        <v>31</v>
      </c>
      <c r="C36" s="129">
        <v>5</v>
      </c>
      <c r="D36" s="129">
        <v>32</v>
      </c>
      <c r="E36" s="129">
        <v>10</v>
      </c>
      <c r="F36" s="129">
        <v>0</v>
      </c>
      <c r="G36" s="129">
        <v>10</v>
      </c>
      <c r="H36" s="129">
        <v>42</v>
      </c>
      <c r="I36" s="82">
        <f t="shared" ref="I36:I37" si="3">$C$5*C36+$D$5*D36+$E$5*E36+$F$5*F36+$G$5*G36+$H$5*H36</f>
        <v>0</v>
      </c>
      <c r="J36" s="62"/>
      <c r="K36" s="68"/>
      <c r="L36" s="68"/>
      <c r="M36" s="68"/>
      <c r="N36" s="68"/>
      <c r="O36" s="62"/>
      <c r="P36" s="81"/>
      <c r="Q36" s="64"/>
      <c r="R36" s="64"/>
      <c r="S36" s="64"/>
      <c r="T36" s="62"/>
      <c r="U36" s="62"/>
      <c r="V36" s="62"/>
      <c r="AE36" s="22"/>
      <c r="AF36" s="22"/>
      <c r="AG36" s="22"/>
      <c r="AH36" s="22"/>
      <c r="AI36" s="22"/>
    </row>
    <row r="37" spans="1:35" x14ac:dyDescent="0.25">
      <c r="A37" s="18" t="s">
        <v>70</v>
      </c>
      <c r="B37" s="26" t="s">
        <v>32</v>
      </c>
      <c r="C37" s="129">
        <v>25</v>
      </c>
      <c r="D37" s="129">
        <v>80</v>
      </c>
      <c r="E37" s="129">
        <v>37</v>
      </c>
      <c r="F37" s="129">
        <v>0</v>
      </c>
      <c r="G37" s="129">
        <v>37</v>
      </c>
      <c r="H37" s="129">
        <v>83</v>
      </c>
      <c r="I37" s="82">
        <f t="shared" si="3"/>
        <v>0</v>
      </c>
      <c r="J37" s="62"/>
      <c r="K37" s="68"/>
      <c r="L37" s="68"/>
      <c r="M37" s="68"/>
      <c r="N37" s="68"/>
      <c r="O37" s="62"/>
      <c r="P37" s="81"/>
      <c r="Q37" s="68"/>
      <c r="R37" s="68"/>
      <c r="S37" s="68"/>
      <c r="T37" s="62"/>
      <c r="U37" s="62"/>
      <c r="V37" s="62"/>
      <c r="AE37" s="22"/>
      <c r="AF37" s="22"/>
      <c r="AG37" s="22"/>
      <c r="AH37" s="22"/>
      <c r="AI37" s="22"/>
    </row>
    <row r="38" spans="1:35" s="21" customFormat="1" ht="15.75" thickBot="1" x14ac:dyDescent="0.3">
      <c r="A38" s="19"/>
      <c r="B38" s="30" t="s">
        <v>2</v>
      </c>
      <c r="C38" s="31"/>
      <c r="D38" s="31"/>
      <c r="E38" s="31"/>
      <c r="F38" s="31"/>
      <c r="G38" s="31"/>
      <c r="H38" s="31"/>
      <c r="I38" s="83">
        <f>SUM(I36:I37)</f>
        <v>0</v>
      </c>
      <c r="K38" s="68"/>
      <c r="L38" s="68"/>
      <c r="M38" s="68"/>
      <c r="N38" s="68"/>
      <c r="O38" s="62"/>
      <c r="P38" s="81"/>
      <c r="Q38" s="66"/>
      <c r="R38" s="66"/>
      <c r="S38" s="66"/>
      <c r="T38" s="66"/>
      <c r="U38" s="66"/>
      <c r="V38" s="66"/>
    </row>
    <row r="39" spans="1:35" s="21" customFormat="1" x14ac:dyDescent="0.25">
      <c r="A39" s="9">
        <v>1.5</v>
      </c>
      <c r="B39" s="137" t="s">
        <v>82</v>
      </c>
      <c r="C39" s="138"/>
      <c r="D39" s="138"/>
      <c r="E39" s="138"/>
      <c r="F39" s="138"/>
      <c r="G39" s="138"/>
      <c r="H39" s="138"/>
      <c r="I39" s="139"/>
      <c r="K39" s="68"/>
      <c r="L39" s="68"/>
      <c r="M39" s="68"/>
      <c r="N39" s="68"/>
      <c r="O39" s="62"/>
      <c r="P39" s="81"/>
      <c r="Q39" s="51"/>
      <c r="R39" s="51"/>
      <c r="S39" s="51"/>
      <c r="T39" s="51"/>
      <c r="U39" s="51"/>
      <c r="V39" s="51"/>
    </row>
    <row r="40" spans="1:35" x14ac:dyDescent="0.25">
      <c r="A40" s="18" t="s">
        <v>73</v>
      </c>
      <c r="B40" s="26" t="s">
        <v>130</v>
      </c>
      <c r="C40" s="129">
        <v>0</v>
      </c>
      <c r="D40" s="129">
        <v>4</v>
      </c>
      <c r="E40" s="129">
        <v>5</v>
      </c>
      <c r="F40" s="129">
        <v>0</v>
      </c>
      <c r="G40" s="129">
        <v>5</v>
      </c>
      <c r="H40" s="129">
        <v>0</v>
      </c>
      <c r="I40" s="82">
        <f t="shared" ref="I40:I45" si="4">$C$5*C40+$D$5*D40+$E$5*E40+$F$5*F40+$G$5*G40+$H$5*H40</f>
        <v>0</v>
      </c>
      <c r="J40" s="62"/>
      <c r="K40" s="68"/>
      <c r="L40" s="68"/>
      <c r="M40" s="68"/>
      <c r="N40" s="68"/>
      <c r="O40" s="62"/>
      <c r="P40" s="81"/>
      <c r="Q40" s="64"/>
      <c r="R40" s="64"/>
      <c r="S40" s="64"/>
      <c r="T40" s="62"/>
      <c r="U40" s="62"/>
      <c r="V40" s="62"/>
    </row>
    <row r="41" spans="1:35" x14ac:dyDescent="0.25">
      <c r="A41" s="18" t="s">
        <v>74</v>
      </c>
      <c r="B41" s="26" t="s">
        <v>131</v>
      </c>
      <c r="C41" s="129">
        <v>0</v>
      </c>
      <c r="D41" s="129">
        <v>4</v>
      </c>
      <c r="E41" s="129">
        <v>5</v>
      </c>
      <c r="F41" s="129">
        <v>0</v>
      </c>
      <c r="G41" s="129">
        <v>5</v>
      </c>
      <c r="H41" s="129">
        <v>0</v>
      </c>
      <c r="I41" s="82">
        <f t="shared" si="4"/>
        <v>0</v>
      </c>
      <c r="J41" s="62"/>
      <c r="K41" s="68"/>
      <c r="L41" s="68"/>
      <c r="M41" s="68"/>
      <c r="N41" s="68"/>
      <c r="O41" s="62"/>
      <c r="P41" s="81"/>
      <c r="Q41" s="64"/>
      <c r="R41" s="64"/>
      <c r="S41" s="64"/>
      <c r="T41" s="62"/>
      <c r="U41" s="62"/>
      <c r="V41" s="62"/>
    </row>
    <row r="42" spans="1:35" x14ac:dyDescent="0.25">
      <c r="A42" s="18" t="s">
        <v>75</v>
      </c>
      <c r="B42" s="26" t="s">
        <v>132</v>
      </c>
      <c r="C42" s="129">
        <v>0</v>
      </c>
      <c r="D42" s="129">
        <v>4</v>
      </c>
      <c r="E42" s="129">
        <v>5</v>
      </c>
      <c r="F42" s="129">
        <v>0</v>
      </c>
      <c r="G42" s="129">
        <v>5</v>
      </c>
      <c r="H42" s="129">
        <v>0</v>
      </c>
      <c r="I42" s="82">
        <f t="shared" si="4"/>
        <v>0</v>
      </c>
      <c r="J42" s="62"/>
      <c r="K42" s="68"/>
      <c r="L42" s="68"/>
      <c r="M42" s="68"/>
      <c r="N42" s="68"/>
      <c r="O42" s="62"/>
      <c r="P42" s="81"/>
      <c r="Q42" s="64"/>
      <c r="R42" s="64"/>
      <c r="S42" s="64"/>
      <c r="T42" s="62"/>
      <c r="U42" s="62"/>
      <c r="V42" s="62"/>
    </row>
    <row r="43" spans="1:35" x14ac:dyDescent="0.25">
      <c r="A43" s="18" t="s">
        <v>108</v>
      </c>
      <c r="B43" s="26" t="s">
        <v>133</v>
      </c>
      <c r="C43" s="129">
        <v>0</v>
      </c>
      <c r="D43" s="129">
        <v>2</v>
      </c>
      <c r="E43" s="129">
        <v>4</v>
      </c>
      <c r="F43" s="129">
        <v>0</v>
      </c>
      <c r="G43" s="129">
        <v>4</v>
      </c>
      <c r="H43" s="129">
        <v>0</v>
      </c>
      <c r="I43" s="82">
        <f t="shared" si="4"/>
        <v>0</v>
      </c>
      <c r="J43" s="62"/>
      <c r="K43" s="68"/>
      <c r="L43" s="68"/>
      <c r="M43" s="68"/>
      <c r="N43" s="68"/>
      <c r="O43" s="62"/>
      <c r="P43" s="81"/>
      <c r="Q43" s="64"/>
      <c r="R43" s="64"/>
      <c r="S43" s="64"/>
      <c r="T43" s="62"/>
      <c r="U43" s="62"/>
      <c r="V43" s="62"/>
    </row>
    <row r="44" spans="1:35" x14ac:dyDescent="0.25">
      <c r="A44" s="18" t="s">
        <v>109</v>
      </c>
      <c r="B44" s="26" t="s">
        <v>134</v>
      </c>
      <c r="C44" s="129">
        <v>0</v>
      </c>
      <c r="D44" s="129">
        <v>2</v>
      </c>
      <c r="E44" s="129">
        <v>4</v>
      </c>
      <c r="F44" s="129">
        <v>0</v>
      </c>
      <c r="G44" s="129">
        <v>4</v>
      </c>
      <c r="H44" s="129">
        <v>0</v>
      </c>
      <c r="I44" s="82">
        <f t="shared" si="4"/>
        <v>0</v>
      </c>
      <c r="J44" s="62"/>
      <c r="K44" s="68"/>
      <c r="L44" s="68"/>
      <c r="M44" s="68"/>
      <c r="N44" s="68"/>
      <c r="O44" s="62"/>
      <c r="P44" s="81"/>
      <c r="Q44" s="64"/>
      <c r="R44" s="64"/>
      <c r="S44" s="64"/>
      <c r="T44" s="62"/>
      <c r="U44" s="62"/>
      <c r="V44" s="62"/>
    </row>
    <row r="45" spans="1:35" x14ac:dyDescent="0.25">
      <c r="A45" s="18" t="s">
        <v>110</v>
      </c>
      <c r="B45" s="26" t="s">
        <v>135</v>
      </c>
      <c r="C45" s="129">
        <v>0</v>
      </c>
      <c r="D45" s="129">
        <v>1</v>
      </c>
      <c r="E45" s="129">
        <v>2</v>
      </c>
      <c r="F45" s="129">
        <v>0</v>
      </c>
      <c r="G45" s="129">
        <v>2</v>
      </c>
      <c r="H45" s="129">
        <v>0</v>
      </c>
      <c r="I45" s="82">
        <f t="shared" si="4"/>
        <v>0</v>
      </c>
      <c r="J45" s="62"/>
      <c r="K45" s="68"/>
      <c r="L45" s="68"/>
      <c r="M45" s="68"/>
      <c r="N45" s="68"/>
      <c r="O45" s="62"/>
      <c r="P45" s="81"/>
      <c r="Q45" s="64"/>
      <c r="R45" s="64"/>
      <c r="S45" s="64"/>
      <c r="T45" s="62"/>
      <c r="U45" s="62"/>
      <c r="V45" s="62"/>
    </row>
    <row r="46" spans="1:35" s="21" customFormat="1" ht="15.75" thickBot="1" x14ac:dyDescent="0.3">
      <c r="A46" s="19"/>
      <c r="B46" s="30" t="s">
        <v>2</v>
      </c>
      <c r="C46" s="31"/>
      <c r="D46" s="31"/>
      <c r="E46" s="31"/>
      <c r="F46" s="31"/>
      <c r="G46" s="31"/>
      <c r="H46" s="31"/>
      <c r="I46" s="83">
        <f>SUM(I40:I45)</f>
        <v>0</v>
      </c>
      <c r="K46" s="65"/>
      <c r="L46" s="65"/>
      <c r="M46" s="65"/>
      <c r="N46" s="65"/>
      <c r="O46" s="66"/>
      <c r="P46" s="66"/>
      <c r="Q46" s="66"/>
      <c r="R46" s="66"/>
      <c r="S46" s="66"/>
      <c r="T46" s="66"/>
      <c r="U46" s="66"/>
      <c r="V46" s="66"/>
    </row>
    <row r="47" spans="1:35" s="21" customFormat="1" x14ac:dyDescent="0.25">
      <c r="A47" s="9">
        <v>1.6</v>
      </c>
      <c r="B47" s="137" t="s">
        <v>21</v>
      </c>
      <c r="C47" s="138"/>
      <c r="D47" s="138"/>
      <c r="E47" s="138"/>
      <c r="F47" s="138"/>
      <c r="G47" s="138"/>
      <c r="H47" s="138"/>
      <c r="I47" s="139"/>
      <c r="K47" s="51"/>
      <c r="L47" s="51"/>
      <c r="M47" s="51"/>
      <c r="N47" s="51"/>
      <c r="O47" s="51"/>
      <c r="P47" s="80"/>
      <c r="Q47" s="51"/>
      <c r="R47" s="51"/>
      <c r="S47" s="51"/>
      <c r="T47" s="51"/>
      <c r="U47" s="51"/>
      <c r="V47" s="51"/>
    </row>
    <row r="48" spans="1:35" x14ac:dyDescent="0.25">
      <c r="A48" s="18" t="s">
        <v>71</v>
      </c>
      <c r="B48" s="26" t="s">
        <v>147</v>
      </c>
      <c r="C48" s="129">
        <v>13</v>
      </c>
      <c r="D48" s="129">
        <v>48</v>
      </c>
      <c r="E48" s="129">
        <v>20</v>
      </c>
      <c r="F48" s="129">
        <v>0</v>
      </c>
      <c r="G48" s="129">
        <v>20</v>
      </c>
      <c r="H48" s="129">
        <v>0</v>
      </c>
      <c r="I48" s="82">
        <f t="shared" ref="I48:I49" si="5">$C$5*C48+$D$5*D48+$E$5*E48+$F$5*F48+$G$5*G48+$H$5*H48</f>
        <v>0</v>
      </c>
      <c r="J48" s="62"/>
      <c r="K48" s="68"/>
      <c r="L48" s="68"/>
      <c r="M48" s="68"/>
      <c r="N48" s="68"/>
      <c r="O48" s="62"/>
      <c r="P48" s="81"/>
      <c r="Q48" s="64"/>
      <c r="R48" s="64"/>
      <c r="S48" s="64"/>
      <c r="T48" s="62"/>
      <c r="U48" s="62"/>
      <c r="V48" s="62"/>
    </row>
    <row r="49" spans="1:22" x14ac:dyDescent="0.25">
      <c r="A49" s="18" t="s">
        <v>72</v>
      </c>
      <c r="B49" s="26" t="s">
        <v>26</v>
      </c>
      <c r="C49" s="129">
        <v>17</v>
      </c>
      <c r="D49" s="129">
        <v>48</v>
      </c>
      <c r="E49" s="129">
        <v>0</v>
      </c>
      <c r="F49" s="129">
        <v>0</v>
      </c>
      <c r="G49" s="129">
        <v>0</v>
      </c>
      <c r="H49" s="129">
        <v>0</v>
      </c>
      <c r="I49" s="82">
        <f t="shared" si="5"/>
        <v>0</v>
      </c>
      <c r="J49" s="62"/>
      <c r="K49" s="68"/>
      <c r="L49" s="68"/>
      <c r="M49" s="68"/>
      <c r="N49" s="68"/>
      <c r="O49" s="62"/>
      <c r="P49" s="81"/>
      <c r="Q49" s="64"/>
      <c r="R49" s="64"/>
      <c r="S49" s="64"/>
      <c r="T49" s="62"/>
      <c r="U49" s="62"/>
      <c r="V49" s="62"/>
    </row>
    <row r="50" spans="1:22" s="21" customFormat="1" ht="15.75" thickBot="1" x14ac:dyDescent="0.3">
      <c r="A50" s="19"/>
      <c r="B50" s="30" t="s">
        <v>2</v>
      </c>
      <c r="C50" s="31"/>
      <c r="D50" s="31"/>
      <c r="E50" s="31"/>
      <c r="F50" s="31"/>
      <c r="G50" s="31"/>
      <c r="H50" s="31"/>
      <c r="I50" s="83">
        <f>SUM(I48:I49)</f>
        <v>0</v>
      </c>
      <c r="K50" s="65"/>
      <c r="L50" s="65"/>
      <c r="M50" s="65"/>
      <c r="N50" s="65"/>
      <c r="O50" s="66"/>
      <c r="P50" s="66"/>
      <c r="Q50" s="66"/>
      <c r="R50" s="66"/>
      <c r="S50" s="66"/>
      <c r="T50" s="66"/>
      <c r="U50" s="66"/>
      <c r="V50" s="66"/>
    </row>
    <row r="51" spans="1:22" s="21" customFormat="1" ht="15.75" thickBot="1" x14ac:dyDescent="0.3">
      <c r="A51" s="19" t="s">
        <v>84</v>
      </c>
      <c r="B51" s="30"/>
      <c r="C51" s="31"/>
      <c r="D51" s="31"/>
      <c r="E51" s="31"/>
      <c r="F51" s="31"/>
      <c r="G51" s="31"/>
      <c r="H51" s="31"/>
      <c r="I51" s="83">
        <f>I12+I24+I34+I38+I46+I50</f>
        <v>0</v>
      </c>
      <c r="J51" s="69"/>
      <c r="K51" s="51"/>
      <c r="L51" s="51"/>
      <c r="M51" s="51"/>
      <c r="N51" s="51"/>
      <c r="O51" s="51"/>
      <c r="P51" s="51"/>
      <c r="Q51" s="51"/>
      <c r="R51" s="51"/>
      <c r="S51" s="51"/>
      <c r="T51" s="88"/>
      <c r="U51" s="88"/>
      <c r="V51" s="88"/>
    </row>
    <row r="52" spans="1:22" s="23" customFormat="1" x14ac:dyDescent="0.25">
      <c r="A52" s="8"/>
      <c r="B52" s="14"/>
      <c r="C52" s="14"/>
      <c r="D52" s="14"/>
      <c r="E52" s="14"/>
      <c r="F52" s="14"/>
      <c r="G52" s="14"/>
      <c r="H52" s="14"/>
      <c r="I52" s="13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</row>
    <row r="53" spans="1:22" x14ac:dyDescent="0.25">
      <c r="A53" s="15" t="s">
        <v>3</v>
      </c>
      <c r="B53" s="14" t="s">
        <v>20</v>
      </c>
      <c r="J53" s="62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</row>
    <row r="54" spans="1:22" s="23" customFormat="1" x14ac:dyDescent="0.25">
      <c r="A54" s="15"/>
      <c r="B54" s="14"/>
      <c r="C54" s="14"/>
      <c r="D54" s="14"/>
      <c r="E54" s="14"/>
      <c r="F54" s="14"/>
      <c r="G54" s="14"/>
      <c r="H54" s="14"/>
      <c r="I54" s="13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</row>
    <row r="55" spans="1:22" x14ac:dyDescent="0.25"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</row>
    <row r="56" spans="1:22" x14ac:dyDescent="0.25"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</row>
    <row r="57" spans="1:22" x14ac:dyDescent="0.25"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</row>
    <row r="58" spans="1:22" x14ac:dyDescent="0.25"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</row>
    <row r="59" spans="1:22" x14ac:dyDescent="0.25"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</row>
    <row r="60" spans="1:22" x14ac:dyDescent="0.25"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</row>
    <row r="61" spans="1:22" x14ac:dyDescent="0.25"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</row>
    <row r="62" spans="1:22" x14ac:dyDescent="0.25"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</row>
    <row r="63" spans="1:22" x14ac:dyDescent="0.25"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</row>
    <row r="64" spans="1:22" x14ac:dyDescent="0.25"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</row>
    <row r="65" spans="11:22" x14ac:dyDescent="0.25"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</row>
    <row r="66" spans="11:22" x14ac:dyDescent="0.25"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</row>
    <row r="67" spans="11:22" x14ac:dyDescent="0.25"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</row>
    <row r="68" spans="11:22" x14ac:dyDescent="0.25"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</row>
    <row r="69" spans="11:22" x14ac:dyDescent="0.25"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</row>
    <row r="70" spans="11:22" x14ac:dyDescent="0.25"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</row>
    <row r="71" spans="11:22" x14ac:dyDescent="0.25"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</row>
    <row r="72" spans="11:22" x14ac:dyDescent="0.25"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</row>
    <row r="73" spans="11:22" x14ac:dyDescent="0.25"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</row>
    <row r="74" spans="11:22" x14ac:dyDescent="0.25"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</row>
    <row r="75" spans="11:22" x14ac:dyDescent="0.25"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</row>
    <row r="76" spans="11:22" x14ac:dyDescent="0.25"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</row>
    <row r="77" spans="11:22" x14ac:dyDescent="0.25"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</row>
    <row r="78" spans="11:22" x14ac:dyDescent="0.25"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</row>
    <row r="79" spans="11:22" x14ac:dyDescent="0.25"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</row>
    <row r="81" spans="11:22" x14ac:dyDescent="0.25"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</row>
  </sheetData>
  <sheetProtection algorithmName="SHA-512" hashValue="L4X+y1J+mTsWWTkvTVVuMZnERimZKbqNCnU4hsjE1uSUWtv3V+r99TIdNM6Kl9HJ3+lPg1Nwd8j4ZxBmAVqqbg==" saltValue="rkLSb7NxhXAQU9zhkw3tuQ==" spinCount="100000" sheet="1" objects="1" scenarios="1"/>
  <mergeCells count="12">
    <mergeCell ref="O3:V3"/>
    <mergeCell ref="K3:N3"/>
    <mergeCell ref="C6:H6"/>
    <mergeCell ref="A4:B4"/>
    <mergeCell ref="A5:B5"/>
    <mergeCell ref="I4:I6"/>
    <mergeCell ref="B47:I47"/>
    <mergeCell ref="B7:I7"/>
    <mergeCell ref="B13:I13"/>
    <mergeCell ref="B25:I25"/>
    <mergeCell ref="B35:I35"/>
    <mergeCell ref="B39:I39"/>
  </mergeCells>
  <pageMargins left="0.9055118110236221" right="0.39370078740157483" top="0.47244094488188981" bottom="0.39370078740157483" header="0.31496062992125984" footer="0.31496062992125984"/>
  <pageSetup paperSize="8" scale="55" orientation="portrait" r:id="rId1"/>
  <rowBreaks count="1" manualBreakCount="1">
    <brk id="2" max="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R39"/>
  <sheetViews>
    <sheetView zoomScaleNormal="100" zoomScaleSheetLayoutView="100" workbookViewId="0">
      <pane ySplit="1" topLeftCell="A2" activePane="bottomLeft" state="frozen"/>
      <selection pane="bottomLeft" activeCell="A6" sqref="A6"/>
    </sheetView>
  </sheetViews>
  <sheetFormatPr defaultColWidth="9.140625" defaultRowHeight="15" x14ac:dyDescent="0.25"/>
  <cols>
    <col min="1" max="1" width="9.140625" style="4"/>
    <col min="2" max="2" width="108.42578125" style="4" customWidth="1"/>
    <col min="3" max="4" width="12.7109375" style="4" customWidth="1"/>
    <col min="5" max="5" width="15.7109375" style="7" customWidth="1"/>
    <col min="6" max="6" width="13.140625" style="20" customWidth="1"/>
    <col min="7" max="10" width="9.140625" style="20" customWidth="1"/>
    <col min="11" max="11" width="10.5703125" style="20" customWidth="1"/>
    <col min="12" max="12" width="10.42578125" style="20" customWidth="1"/>
    <col min="13" max="15" width="9.140625" style="20" customWidth="1"/>
    <col min="16" max="18" width="11.7109375" style="20" customWidth="1"/>
    <col min="19" max="19" width="9.140625" style="20" customWidth="1"/>
    <col min="20" max="20" width="10.85546875" style="20" customWidth="1"/>
    <col min="21" max="21" width="25.7109375" style="20" customWidth="1"/>
    <col min="22" max="31" width="9.140625" style="20" customWidth="1"/>
    <col min="32" max="16384" width="9.140625" style="20"/>
  </cols>
  <sheetData>
    <row r="1" spans="1:18" ht="18" x14ac:dyDescent="0.25">
      <c r="A1" s="12" t="s">
        <v>146</v>
      </c>
      <c r="B1" s="3"/>
      <c r="C1" s="3"/>
      <c r="D1" s="3"/>
      <c r="E1" s="5"/>
    </row>
    <row r="2" spans="1:18" x14ac:dyDescent="0.25">
      <c r="A2" s="1"/>
      <c r="B2" s="2"/>
      <c r="C2" s="2"/>
      <c r="D2" s="2"/>
      <c r="E2" s="6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</row>
    <row r="3" spans="1:18" ht="15.75" thickBot="1" x14ac:dyDescent="0.3">
      <c r="A3" s="49" t="s">
        <v>85</v>
      </c>
      <c r="B3" s="16"/>
      <c r="C3" s="16"/>
      <c r="D3" s="16"/>
      <c r="E3" s="17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</row>
    <row r="4" spans="1:18" ht="15.75" thickBot="1" x14ac:dyDescent="0.3">
      <c r="A4" s="10" t="s">
        <v>0</v>
      </c>
      <c r="B4" s="25" t="s">
        <v>22</v>
      </c>
      <c r="C4" s="27"/>
      <c r="D4" s="27"/>
      <c r="E4" s="11" t="s">
        <v>41</v>
      </c>
    </row>
    <row r="5" spans="1:18" x14ac:dyDescent="0.25">
      <c r="A5" s="72"/>
      <c r="B5" s="73"/>
      <c r="C5" s="74" t="s">
        <v>36</v>
      </c>
      <c r="D5" s="74" t="s">
        <v>34</v>
      </c>
      <c r="E5" s="75"/>
    </row>
    <row r="6" spans="1:18" x14ac:dyDescent="0.25">
      <c r="A6" s="108">
        <v>1</v>
      </c>
      <c r="B6" s="70" t="s">
        <v>42</v>
      </c>
      <c r="C6" s="71">
        <v>100</v>
      </c>
      <c r="D6" s="131"/>
      <c r="E6" s="84">
        <f>+C6*D6</f>
        <v>0</v>
      </c>
      <c r="G6" s="61"/>
      <c r="H6" s="61"/>
      <c r="I6" s="61"/>
      <c r="J6" s="61"/>
      <c r="K6" s="62"/>
      <c r="L6" s="64"/>
      <c r="M6" s="64"/>
      <c r="N6" s="64"/>
      <c r="O6" s="64"/>
      <c r="P6" s="81"/>
      <c r="Q6" s="62"/>
      <c r="R6" s="62"/>
    </row>
    <row r="7" spans="1:18" x14ac:dyDescent="0.25">
      <c r="A7" s="108">
        <v>2</v>
      </c>
      <c r="B7" s="70" t="s">
        <v>43</v>
      </c>
      <c r="C7" s="71">
        <v>100</v>
      </c>
      <c r="D7" s="132"/>
      <c r="E7" s="84">
        <f t="shared" ref="E7:E12" si="0">+C7*D7</f>
        <v>0</v>
      </c>
      <c r="G7" s="61"/>
      <c r="H7" s="61"/>
      <c r="I7" s="61"/>
      <c r="J7" s="61"/>
      <c r="K7" s="62"/>
      <c r="L7" s="64"/>
      <c r="M7" s="64"/>
      <c r="N7" s="64"/>
      <c r="O7" s="64"/>
      <c r="P7" s="81"/>
      <c r="Q7" s="62"/>
      <c r="R7" s="62"/>
    </row>
    <row r="8" spans="1:18" x14ac:dyDescent="0.25">
      <c r="A8" s="108">
        <v>3</v>
      </c>
      <c r="B8" s="67" t="s">
        <v>44</v>
      </c>
      <c r="C8" s="71">
        <v>100</v>
      </c>
      <c r="D8" s="132"/>
      <c r="E8" s="84">
        <f t="shared" si="0"/>
        <v>0</v>
      </c>
      <c r="G8" s="61"/>
      <c r="H8" s="61"/>
      <c r="I8" s="61"/>
      <c r="J8" s="61"/>
      <c r="K8" s="62"/>
      <c r="L8" s="64"/>
      <c r="M8" s="64"/>
      <c r="N8" s="64"/>
      <c r="O8" s="64"/>
      <c r="P8" s="81"/>
      <c r="Q8" s="62"/>
      <c r="R8" s="62"/>
    </row>
    <row r="9" spans="1:18" x14ac:dyDescent="0.25">
      <c r="A9" s="108">
        <v>4</v>
      </c>
      <c r="B9" s="67" t="s">
        <v>45</v>
      </c>
      <c r="C9" s="71">
        <v>100</v>
      </c>
      <c r="D9" s="132"/>
      <c r="E9" s="84">
        <f t="shared" si="0"/>
        <v>0</v>
      </c>
      <c r="G9" s="61"/>
      <c r="H9" s="61"/>
      <c r="I9" s="61"/>
      <c r="J9" s="61"/>
      <c r="K9" s="62"/>
      <c r="L9" s="64"/>
      <c r="M9" s="64"/>
      <c r="N9" s="64"/>
      <c r="O9" s="64"/>
      <c r="P9" s="81"/>
      <c r="Q9" s="62"/>
      <c r="R9" s="62"/>
    </row>
    <row r="10" spans="1:18" s="22" customFormat="1" x14ac:dyDescent="0.25">
      <c r="A10" s="108">
        <v>5</v>
      </c>
      <c r="B10" s="50" t="s">
        <v>77</v>
      </c>
      <c r="C10" s="71">
        <v>100</v>
      </c>
      <c r="D10" s="132"/>
      <c r="E10" s="84">
        <f t="shared" si="0"/>
        <v>0</v>
      </c>
      <c r="G10" s="61"/>
      <c r="H10" s="61"/>
      <c r="I10" s="61"/>
      <c r="J10" s="61"/>
      <c r="K10" s="62"/>
      <c r="L10" s="64"/>
      <c r="M10" s="64"/>
      <c r="N10" s="64"/>
      <c r="O10" s="64"/>
      <c r="P10" s="81"/>
      <c r="Q10" s="62"/>
      <c r="R10" s="62"/>
    </row>
    <row r="11" spans="1:18" s="22" customFormat="1" x14ac:dyDescent="0.25">
      <c r="A11" s="108">
        <v>6</v>
      </c>
      <c r="B11" s="50" t="s">
        <v>46</v>
      </c>
      <c r="C11" s="71">
        <v>100</v>
      </c>
      <c r="D11" s="132"/>
      <c r="E11" s="84">
        <f t="shared" si="0"/>
        <v>0</v>
      </c>
      <c r="G11" s="61"/>
      <c r="H11" s="61"/>
      <c r="I11" s="61"/>
      <c r="J11" s="61"/>
      <c r="K11" s="62"/>
      <c r="L11" s="64"/>
      <c r="M11" s="64"/>
      <c r="N11" s="64"/>
      <c r="O11" s="64"/>
      <c r="P11" s="81"/>
      <c r="Q11" s="62"/>
      <c r="R11" s="62"/>
    </row>
    <row r="12" spans="1:18" s="22" customFormat="1" ht="15.75" thickBot="1" x14ac:dyDescent="0.3">
      <c r="A12" s="118">
        <v>7</v>
      </c>
      <c r="B12" s="76" t="s">
        <v>23</v>
      </c>
      <c r="C12" s="71">
        <v>100</v>
      </c>
      <c r="D12" s="132"/>
      <c r="E12" s="85">
        <f t="shared" si="0"/>
        <v>0</v>
      </c>
      <c r="G12" s="61"/>
      <c r="H12" s="61"/>
      <c r="I12" s="61"/>
      <c r="J12" s="61"/>
      <c r="K12" s="62"/>
      <c r="L12" s="64"/>
      <c r="M12" s="64"/>
      <c r="N12" s="64"/>
      <c r="O12" s="64"/>
      <c r="P12" s="81"/>
      <c r="Q12" s="62"/>
      <c r="R12" s="62"/>
    </row>
    <row r="13" spans="1:18" s="22" customFormat="1" ht="15.75" thickBot="1" x14ac:dyDescent="0.3">
      <c r="A13" s="77" t="s">
        <v>76</v>
      </c>
      <c r="B13" s="78"/>
      <c r="C13" s="79"/>
      <c r="D13" s="86"/>
      <c r="E13" s="87">
        <f>SUM(E6:E12)</f>
        <v>0</v>
      </c>
      <c r="G13" s="61"/>
      <c r="H13" s="61"/>
      <c r="I13" s="61"/>
      <c r="J13" s="61"/>
      <c r="K13" s="62"/>
      <c r="L13" s="64"/>
      <c r="M13" s="64"/>
      <c r="N13" s="64"/>
      <c r="O13" s="64"/>
      <c r="P13" s="66"/>
      <c r="Q13" s="66"/>
      <c r="R13" s="66"/>
    </row>
    <row r="14" spans="1:18" x14ac:dyDescent="0.25">
      <c r="A14" s="1"/>
      <c r="B14" s="2"/>
      <c r="C14" s="2"/>
      <c r="D14" s="2"/>
      <c r="E14" s="6"/>
    </row>
    <row r="15" spans="1:18" x14ac:dyDescent="0.25">
      <c r="A15" s="15" t="s">
        <v>3</v>
      </c>
      <c r="B15" s="14" t="s">
        <v>20</v>
      </c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</row>
    <row r="16" spans="1:18" x14ac:dyDescent="0.25"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</row>
    <row r="17" spans="7:18" x14ac:dyDescent="0.25"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</row>
    <row r="18" spans="7:18" x14ac:dyDescent="0.25"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</row>
    <row r="19" spans="7:18" x14ac:dyDescent="0.25"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</row>
    <row r="20" spans="7:18" x14ac:dyDescent="0.25"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</row>
    <row r="21" spans="7:18" x14ac:dyDescent="0.25"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</row>
    <row r="22" spans="7:18" x14ac:dyDescent="0.25"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</row>
    <row r="23" spans="7:18" x14ac:dyDescent="0.25"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</row>
    <row r="24" spans="7:18" x14ac:dyDescent="0.25">
      <c r="G24" s="51"/>
      <c r="H24" s="51"/>
      <c r="I24" s="51"/>
      <c r="J24" s="51"/>
      <c r="K24" s="51"/>
      <c r="L24" s="51"/>
      <c r="M24" s="51"/>
      <c r="N24" s="51"/>
      <c r="O24" s="51"/>
      <c r="P24" s="51"/>
      <c r="Q24" s="51"/>
      <c r="R24" s="51"/>
    </row>
    <row r="25" spans="7:18" x14ac:dyDescent="0.25"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</row>
    <row r="26" spans="7:18" x14ac:dyDescent="0.25"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</row>
    <row r="27" spans="7:18" x14ac:dyDescent="0.25"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</row>
    <row r="28" spans="7:18" x14ac:dyDescent="0.25"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</row>
    <row r="29" spans="7:18" x14ac:dyDescent="0.25"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</row>
    <row r="30" spans="7:18" x14ac:dyDescent="0.25"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</row>
    <row r="31" spans="7:18" x14ac:dyDescent="0.25"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</row>
    <row r="32" spans="7:18" x14ac:dyDescent="0.25"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</row>
    <row r="33" spans="7:18" x14ac:dyDescent="0.25"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</row>
    <row r="34" spans="7:18" x14ac:dyDescent="0.25"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</row>
    <row r="35" spans="7:18" x14ac:dyDescent="0.25"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</row>
    <row r="36" spans="7:18" x14ac:dyDescent="0.25"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</row>
    <row r="37" spans="7:18" x14ac:dyDescent="0.25"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</row>
    <row r="39" spans="7:18" x14ac:dyDescent="0.25"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</row>
  </sheetData>
  <sheetProtection algorithmName="SHA-512" hashValue="DERw1D1kXcoVId2HHIjaA8r5Y1q1Cu8NgqRvApp4Wz2KOepAm8X3Pwr4b0wT3PhFA6if30LxKWEuhYSS+7GYvw==" saltValue="PFYdlh1hXH4LKunoc81Uow==" spinCount="100000" sheet="1" objects="1" scenarios="1"/>
  <pageMargins left="0.9055118110236221" right="0.39370078740157483" top="0.47244094488188981" bottom="0.39370078740157483" header="0.31496062992125984" footer="0.31496062992125984"/>
  <pageSetup paperSize="8" scale="80" orientation="portrait" r:id="rId1"/>
  <rowBreaks count="1" manualBreakCount="1">
    <brk id="2" max="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4"/>
  <sheetViews>
    <sheetView zoomScale="90" zoomScaleNormal="90" workbookViewId="0">
      <selection activeCell="G10" sqref="G10"/>
    </sheetView>
  </sheetViews>
  <sheetFormatPr defaultRowHeight="15" x14ac:dyDescent="0.25"/>
  <cols>
    <col min="1" max="1" width="8.7109375" customWidth="1"/>
    <col min="2" max="2" width="80.7109375" customWidth="1"/>
    <col min="3" max="4" width="9.7109375" customWidth="1"/>
    <col min="5" max="5" width="12.7109375" customWidth="1"/>
  </cols>
  <sheetData>
    <row r="1" spans="1:6" s="20" customFormat="1" x14ac:dyDescent="0.25">
      <c r="A1" s="89" t="s">
        <v>93</v>
      </c>
      <c r="B1" s="39"/>
      <c r="C1" s="39"/>
      <c r="D1" s="39"/>
      <c r="E1" s="40"/>
      <c r="F1" s="96"/>
    </row>
    <row r="2" spans="1:6" s="20" customFormat="1" ht="15.75" thickBot="1" x14ac:dyDescent="0.3">
      <c r="A2" s="89"/>
      <c r="B2" s="39"/>
      <c r="C2" s="39"/>
      <c r="D2" s="39"/>
      <c r="E2" s="40"/>
      <c r="F2" s="96"/>
    </row>
    <row r="3" spans="1:6" s="20" customFormat="1" ht="38.25" x14ac:dyDescent="0.25">
      <c r="A3" s="90" t="s">
        <v>0</v>
      </c>
      <c r="B3" s="106" t="s">
        <v>1</v>
      </c>
      <c r="C3" s="35"/>
      <c r="D3" s="38"/>
      <c r="E3" s="105" t="s">
        <v>136</v>
      </c>
      <c r="F3" s="96"/>
    </row>
    <row r="4" spans="1:6" s="20" customFormat="1" x14ac:dyDescent="0.25">
      <c r="A4" s="121">
        <v>3.1</v>
      </c>
      <c r="B4" s="104" t="s">
        <v>88</v>
      </c>
      <c r="C4" s="42" t="s">
        <v>33</v>
      </c>
      <c r="D4" s="103" t="s">
        <v>34</v>
      </c>
      <c r="E4" s="93"/>
      <c r="F4" s="96"/>
    </row>
    <row r="5" spans="1:6" s="20" customFormat="1" x14ac:dyDescent="0.25">
      <c r="A5" s="43" t="s">
        <v>111</v>
      </c>
      <c r="B5" s="91" t="s">
        <v>90</v>
      </c>
      <c r="C5" s="28">
        <v>1</v>
      </c>
      <c r="D5" s="133"/>
      <c r="E5" s="93">
        <f>D5*C5</f>
        <v>0</v>
      </c>
      <c r="F5" s="96"/>
    </row>
    <row r="6" spans="1:6" s="20" customFormat="1" x14ac:dyDescent="0.25">
      <c r="A6" s="43" t="s">
        <v>112</v>
      </c>
      <c r="B6" s="91" t="s">
        <v>91</v>
      </c>
      <c r="C6" s="28">
        <v>1</v>
      </c>
      <c r="D6" s="133"/>
      <c r="E6" s="93">
        <f>D6*C6</f>
        <v>0</v>
      </c>
      <c r="F6" s="96"/>
    </row>
    <row r="7" spans="1:6" s="21" customFormat="1" x14ac:dyDescent="0.25">
      <c r="A7" s="43" t="s">
        <v>113</v>
      </c>
      <c r="B7" s="91" t="s">
        <v>92</v>
      </c>
      <c r="C7" s="28">
        <v>1</v>
      </c>
      <c r="D7" s="133"/>
      <c r="E7" s="93">
        <f>D7*C7</f>
        <v>0</v>
      </c>
      <c r="F7" s="88"/>
    </row>
    <row r="8" spans="1:6" s="20" customFormat="1" ht="15.75" thickBot="1" x14ac:dyDescent="0.3">
      <c r="A8" s="92"/>
      <c r="B8" s="101" t="s">
        <v>2</v>
      </c>
      <c r="C8" s="33"/>
      <c r="D8" s="37"/>
      <c r="E8" s="100">
        <f>SUM(E5:E7)</f>
        <v>0</v>
      </c>
      <c r="F8" s="96"/>
    </row>
    <row r="9" spans="1:6" s="20" customFormat="1" x14ac:dyDescent="0.25">
      <c r="A9" s="122">
        <v>3.2</v>
      </c>
      <c r="B9" s="102" t="s">
        <v>27</v>
      </c>
      <c r="C9" s="46"/>
      <c r="D9" s="47"/>
      <c r="E9" s="134"/>
      <c r="F9" s="96"/>
    </row>
    <row r="10" spans="1:6" s="20" customFormat="1" x14ac:dyDescent="0.25">
      <c r="A10" s="123" t="s">
        <v>114</v>
      </c>
      <c r="B10" s="91" t="s">
        <v>89</v>
      </c>
      <c r="C10" s="29"/>
      <c r="D10" s="36"/>
      <c r="E10" s="135"/>
      <c r="F10" s="96"/>
    </row>
    <row r="11" spans="1:6" s="21" customFormat="1" x14ac:dyDescent="0.25">
      <c r="A11" s="43" t="s">
        <v>115</v>
      </c>
      <c r="B11" s="91" t="s">
        <v>97</v>
      </c>
      <c r="C11" s="29"/>
      <c r="D11" s="36"/>
      <c r="E11" s="135"/>
      <c r="F11" s="88"/>
    </row>
    <row r="12" spans="1:6" s="21" customFormat="1" ht="15.75" thickBot="1" x14ac:dyDescent="0.3">
      <c r="A12" s="92"/>
      <c r="B12" s="101" t="s">
        <v>2</v>
      </c>
      <c r="C12" s="33"/>
      <c r="D12" s="37"/>
      <c r="E12" s="136">
        <f>SUM(E10:E11)</f>
        <v>0</v>
      </c>
      <c r="F12" s="88"/>
    </row>
    <row r="13" spans="1:6" s="21" customFormat="1" ht="15.75" thickBot="1" x14ac:dyDescent="0.3">
      <c r="A13" s="92" t="s">
        <v>86</v>
      </c>
      <c r="B13" s="101"/>
      <c r="C13" s="33"/>
      <c r="D13" s="37"/>
      <c r="E13" s="100">
        <f>SUM(E12,E8)</f>
        <v>0</v>
      </c>
      <c r="F13" s="88"/>
    </row>
    <row r="14" spans="1:6" s="22" customFormat="1" x14ac:dyDescent="0.25">
      <c r="A14" s="99"/>
      <c r="B14" s="95" t="s">
        <v>87</v>
      </c>
      <c r="C14" s="95"/>
      <c r="D14" s="95"/>
      <c r="E14" s="98"/>
      <c r="F14" s="96"/>
    </row>
  </sheetData>
  <sheetProtection algorithmName="SHA-512" hashValue="WznsFPObDLaV/HNcItGr9UIvxsjj8XYqir42nt/0SxwSYFBx+jb4KqsAf2IZtsLWhZ0dOR9uVvNibEx0O4ZwFQ==" saltValue="fHzslO4FTYs3pbSmNoCn5Q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1"/>
  <sheetViews>
    <sheetView zoomScale="90" zoomScaleNormal="90" workbookViewId="0">
      <selection activeCell="G5" sqref="G5"/>
    </sheetView>
  </sheetViews>
  <sheetFormatPr defaultRowHeight="15" x14ac:dyDescent="0.25"/>
  <cols>
    <col min="1" max="1" width="8.7109375" customWidth="1"/>
    <col min="2" max="2" width="80.7109375" customWidth="1"/>
    <col min="3" max="4" width="9.7109375" customWidth="1"/>
    <col min="5" max="5" width="12.7109375" customWidth="1"/>
  </cols>
  <sheetData>
    <row r="1" spans="1:5" s="20" customFormat="1" x14ac:dyDescent="0.25">
      <c r="A1" s="89" t="s">
        <v>107</v>
      </c>
      <c r="B1" s="39"/>
      <c r="C1" s="39"/>
      <c r="D1" s="39"/>
      <c r="E1" s="40"/>
    </row>
    <row r="2" spans="1:5" s="20" customFormat="1" ht="15.75" thickBot="1" x14ac:dyDescent="0.3">
      <c r="A2" s="89"/>
      <c r="B2" s="39"/>
      <c r="C2" s="39"/>
      <c r="D2" s="39"/>
      <c r="E2" s="40"/>
    </row>
    <row r="3" spans="1:5" s="20" customFormat="1" ht="38.25" x14ac:dyDescent="0.25">
      <c r="A3" s="90" t="s">
        <v>0</v>
      </c>
      <c r="B3" s="34" t="s">
        <v>1</v>
      </c>
      <c r="C3" s="35"/>
      <c r="D3" s="38"/>
      <c r="E3" s="105" t="s">
        <v>136</v>
      </c>
    </row>
    <row r="4" spans="1:5" s="20" customFormat="1" x14ac:dyDescent="0.25">
      <c r="A4" s="121">
        <v>4.0999999999999996</v>
      </c>
      <c r="B4" s="41" t="s">
        <v>88</v>
      </c>
      <c r="C4" s="42" t="s">
        <v>33</v>
      </c>
      <c r="D4" s="42" t="s">
        <v>34</v>
      </c>
      <c r="E4" s="93"/>
    </row>
    <row r="5" spans="1:5" s="20" customFormat="1" x14ac:dyDescent="0.25">
      <c r="A5" s="43" t="s">
        <v>116</v>
      </c>
      <c r="B5" s="91" t="s">
        <v>90</v>
      </c>
      <c r="C5" s="44">
        <v>1</v>
      </c>
      <c r="D5" s="133"/>
      <c r="E5" s="93">
        <f>C5*D5</f>
        <v>0</v>
      </c>
    </row>
    <row r="6" spans="1:5" s="20" customFormat="1" x14ac:dyDescent="0.25">
      <c r="A6" s="43" t="s">
        <v>117</v>
      </c>
      <c r="B6" s="91" t="s">
        <v>91</v>
      </c>
      <c r="C6" s="44">
        <v>1</v>
      </c>
      <c r="D6" s="133"/>
      <c r="E6" s="93">
        <f t="shared" ref="E6:E7" si="0">C6*D6</f>
        <v>0</v>
      </c>
    </row>
    <row r="7" spans="1:5" s="20" customFormat="1" x14ac:dyDescent="0.25">
      <c r="A7" s="43" t="s">
        <v>118</v>
      </c>
      <c r="B7" s="91" t="s">
        <v>92</v>
      </c>
      <c r="C7" s="44">
        <v>1</v>
      </c>
      <c r="D7" s="133"/>
      <c r="E7" s="93">
        <f t="shared" si="0"/>
        <v>0</v>
      </c>
    </row>
    <row r="8" spans="1:5" s="20" customFormat="1" ht="15.75" thickBot="1" x14ac:dyDescent="0.3">
      <c r="A8" s="92"/>
      <c r="B8" s="32" t="s">
        <v>2</v>
      </c>
      <c r="C8" s="33"/>
      <c r="D8" s="37"/>
      <c r="E8" s="100">
        <f>SUM(E5:E7)</f>
        <v>0</v>
      </c>
    </row>
    <row r="9" spans="1:5" s="20" customFormat="1" x14ac:dyDescent="0.25">
      <c r="A9" s="122">
        <v>4.2</v>
      </c>
      <c r="B9" s="45" t="s">
        <v>27</v>
      </c>
      <c r="C9" s="46"/>
      <c r="D9" s="47"/>
      <c r="E9" s="48"/>
    </row>
    <row r="10" spans="1:5" s="20" customFormat="1" x14ac:dyDescent="0.25">
      <c r="A10" s="43" t="s">
        <v>119</v>
      </c>
      <c r="B10" s="91" t="s">
        <v>94</v>
      </c>
      <c r="C10" s="29"/>
      <c r="D10" s="36"/>
      <c r="E10" s="135"/>
    </row>
    <row r="11" spans="1:5" s="20" customFormat="1" x14ac:dyDescent="0.25">
      <c r="A11" s="43" t="s">
        <v>120</v>
      </c>
      <c r="B11" s="91" t="s">
        <v>95</v>
      </c>
      <c r="C11" s="29"/>
      <c r="D11" s="36"/>
      <c r="E11" s="135"/>
    </row>
    <row r="12" spans="1:5" s="20" customFormat="1" x14ac:dyDescent="0.25">
      <c r="A12" s="43" t="s">
        <v>121</v>
      </c>
      <c r="B12" s="91" t="s">
        <v>96</v>
      </c>
      <c r="C12" s="29"/>
      <c r="D12" s="36"/>
      <c r="E12" s="135"/>
    </row>
    <row r="13" spans="1:5" s="20" customFormat="1" x14ac:dyDescent="0.25">
      <c r="A13" s="43" t="s">
        <v>122</v>
      </c>
      <c r="B13" s="91" t="s">
        <v>89</v>
      </c>
      <c r="C13" s="29"/>
      <c r="D13" s="36"/>
      <c r="E13" s="135"/>
    </row>
    <row r="14" spans="1:5" s="20" customFormat="1" x14ac:dyDescent="0.25">
      <c r="A14" s="43" t="s">
        <v>123</v>
      </c>
      <c r="B14" s="91" t="s">
        <v>97</v>
      </c>
      <c r="C14" s="29"/>
      <c r="D14" s="36"/>
      <c r="E14" s="135"/>
    </row>
    <row r="15" spans="1:5" s="20" customFormat="1" ht="15.75" thickBot="1" x14ac:dyDescent="0.3">
      <c r="A15" s="92"/>
      <c r="B15" s="32" t="s">
        <v>2</v>
      </c>
      <c r="C15" s="33"/>
      <c r="D15" s="37"/>
      <c r="E15" s="100">
        <f>SUM(E10:E14)</f>
        <v>0</v>
      </c>
    </row>
    <row r="16" spans="1:5" s="20" customFormat="1" x14ac:dyDescent="0.25">
      <c r="A16" s="122">
        <v>4.3</v>
      </c>
      <c r="B16" s="45" t="s">
        <v>37</v>
      </c>
      <c r="C16" s="42" t="s">
        <v>33</v>
      </c>
      <c r="D16" s="42" t="s">
        <v>34</v>
      </c>
      <c r="E16" s="48"/>
    </row>
    <row r="17" spans="1:6" s="20" customFormat="1" x14ac:dyDescent="0.25">
      <c r="A17" s="43" t="s">
        <v>124</v>
      </c>
      <c r="B17" s="28" t="s">
        <v>38</v>
      </c>
      <c r="C17" s="44">
        <v>40</v>
      </c>
      <c r="D17" s="133"/>
      <c r="E17" s="93">
        <f>C17*D17</f>
        <v>0</v>
      </c>
      <c r="F17" s="88"/>
    </row>
    <row r="18" spans="1:6" s="20" customFormat="1" x14ac:dyDescent="0.25">
      <c r="A18" s="43" t="s">
        <v>125</v>
      </c>
      <c r="B18" s="28" t="s">
        <v>35</v>
      </c>
      <c r="C18" s="44">
        <v>24</v>
      </c>
      <c r="D18" s="133"/>
      <c r="E18" s="93">
        <f t="shared" ref="E18" si="1">C18*D18</f>
        <v>0</v>
      </c>
      <c r="F18" s="88"/>
    </row>
    <row r="19" spans="1:6" s="20" customFormat="1" ht="15.75" thickBot="1" x14ac:dyDescent="0.3">
      <c r="A19" s="92"/>
      <c r="B19" s="32" t="s">
        <v>2</v>
      </c>
      <c r="C19" s="33"/>
      <c r="D19" s="37">
        <v>0</v>
      </c>
      <c r="E19" s="100">
        <f>SUM(E17:E18)</f>
        <v>0</v>
      </c>
    </row>
    <row r="20" spans="1:6" s="20" customFormat="1" ht="15.75" thickBot="1" x14ac:dyDescent="0.3">
      <c r="A20" s="92" t="s">
        <v>126</v>
      </c>
      <c r="B20" s="32"/>
      <c r="C20" s="33"/>
      <c r="D20" s="37"/>
      <c r="E20" s="100">
        <f>SUM(E8,E15,E19)</f>
        <v>0</v>
      </c>
    </row>
    <row r="21" spans="1:6" s="20" customFormat="1" x14ac:dyDescent="0.25">
      <c r="A21" s="94"/>
      <c r="B21" s="95" t="s">
        <v>83</v>
      </c>
      <c r="C21" s="96"/>
      <c r="D21" s="96"/>
      <c r="E21" s="97"/>
    </row>
  </sheetData>
  <sheetProtection algorithmName="SHA-512" hashValue="5PW3GtJa93aJ1XijUIolzyUo7Ze1OzKMcUAqgO7s0o9ZgIKkb7IffxrBsFFSmP/IoG8X9X7HIh49vgc+nLRtgw==" saltValue="ZhZ3yBRLdx8AyTTg2Fw9Yw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16"/>
  <sheetViews>
    <sheetView zoomScale="90" zoomScaleNormal="90" workbookViewId="0">
      <selection activeCell="B6" sqref="B6"/>
    </sheetView>
  </sheetViews>
  <sheetFormatPr defaultRowHeight="15" x14ac:dyDescent="0.25"/>
  <cols>
    <col min="2" max="2" width="60.7109375" customWidth="1"/>
    <col min="3" max="3" width="21.85546875" customWidth="1"/>
    <col min="4" max="4" width="9.140625" style="4"/>
    <col min="13" max="13" width="9.140625" style="107"/>
  </cols>
  <sheetData>
    <row r="1" spans="1:14" s="20" customFormat="1" x14ac:dyDescent="0.25">
      <c r="A1" s="117" t="s">
        <v>106</v>
      </c>
      <c r="B1" s="2"/>
      <c r="C1" s="6"/>
      <c r="D1" s="4"/>
      <c r="L1" s="62"/>
      <c r="M1" s="62"/>
      <c r="N1" s="62"/>
    </row>
    <row r="2" spans="1:14" s="20" customFormat="1" x14ac:dyDescent="0.25">
      <c r="A2" s="1"/>
      <c r="B2" s="2"/>
      <c r="C2" s="6"/>
      <c r="D2" s="4"/>
      <c r="L2" s="62"/>
      <c r="M2" s="62"/>
      <c r="N2" s="62"/>
    </row>
    <row r="3" spans="1:14" s="20" customFormat="1" ht="25.5" x14ac:dyDescent="0.25">
      <c r="A3" s="114" t="s">
        <v>24</v>
      </c>
      <c r="B3" s="116" t="s">
        <v>25</v>
      </c>
      <c r="C3" s="109" t="s">
        <v>99</v>
      </c>
      <c r="D3" s="4"/>
      <c r="L3" s="62"/>
      <c r="M3" s="62"/>
      <c r="N3" s="62"/>
    </row>
    <row r="4" spans="1:14" s="20" customFormat="1" ht="45" customHeight="1" x14ac:dyDescent="0.25">
      <c r="A4" s="110">
        <v>1</v>
      </c>
      <c r="B4" s="112" t="s">
        <v>98</v>
      </c>
      <c r="C4" s="111">
        <f>'Bureau W&amp;S (Sect. 1)'!I51</f>
        <v>0</v>
      </c>
      <c r="D4" s="4"/>
      <c r="L4" s="62"/>
      <c r="M4" s="62"/>
      <c r="N4" s="62"/>
    </row>
    <row r="5" spans="1:14" s="20" customFormat="1" ht="45" customHeight="1" x14ac:dyDescent="0.25">
      <c r="A5" s="110">
        <v>2</v>
      </c>
      <c r="B5" s="112" t="s">
        <v>101</v>
      </c>
      <c r="C5" s="111">
        <f>'Rates (Sect. 2)'!E13</f>
        <v>0</v>
      </c>
      <c r="D5" s="4"/>
      <c r="L5" s="62"/>
      <c r="M5" s="62"/>
      <c r="N5" s="62"/>
    </row>
    <row r="6" spans="1:14" s="20" customFormat="1" ht="45" customHeight="1" x14ac:dyDescent="0.25">
      <c r="A6" s="110">
        <v>3</v>
      </c>
      <c r="B6" s="113" t="s">
        <v>102</v>
      </c>
      <c r="C6" s="111">
        <f>'Software Purchases (Sect. 3)'!E13</f>
        <v>0</v>
      </c>
      <c r="D6" s="4"/>
      <c r="L6" s="62"/>
      <c r="M6" s="62"/>
      <c r="N6" s="62"/>
    </row>
    <row r="7" spans="1:14" s="20" customFormat="1" ht="45" customHeight="1" x14ac:dyDescent="0.25">
      <c r="A7" s="110">
        <v>4</v>
      </c>
      <c r="B7" s="113" t="s">
        <v>39</v>
      </c>
      <c r="C7" s="111">
        <f>'Software SMA (Sect. 4)'!E20</f>
        <v>0</v>
      </c>
      <c r="D7" s="4"/>
      <c r="L7" s="62"/>
      <c r="M7" s="62"/>
      <c r="N7" s="62"/>
    </row>
    <row r="8" spans="1:14" s="20" customFormat="1" ht="30" customHeight="1" x14ac:dyDescent="0.25">
      <c r="A8" s="150" t="s">
        <v>103</v>
      </c>
      <c r="B8" s="150"/>
      <c r="C8" s="115">
        <f>SUM(C4:C7)</f>
        <v>0</v>
      </c>
      <c r="D8" s="4"/>
      <c r="L8" s="62"/>
      <c r="M8" s="62"/>
      <c r="N8" s="62"/>
    </row>
    <row r="9" spans="1:14" ht="30" customHeight="1" x14ac:dyDescent="0.25">
      <c r="A9" s="150" t="s">
        <v>104</v>
      </c>
      <c r="B9" s="150"/>
      <c r="C9" s="115">
        <f>C8*0.15</f>
        <v>0</v>
      </c>
      <c r="E9" s="20"/>
    </row>
    <row r="10" spans="1:14" ht="30" customHeight="1" x14ac:dyDescent="0.25">
      <c r="A10" s="151" t="s">
        <v>105</v>
      </c>
      <c r="B10" s="150"/>
      <c r="C10" s="115">
        <f>C8+C9</f>
        <v>0</v>
      </c>
      <c r="E10" s="20"/>
    </row>
    <row r="11" spans="1:14" x14ac:dyDescent="0.25">
      <c r="E11" s="20"/>
    </row>
    <row r="12" spans="1:14" x14ac:dyDescent="0.25">
      <c r="A12" s="15" t="s">
        <v>3</v>
      </c>
      <c r="B12" s="14" t="s">
        <v>20</v>
      </c>
      <c r="E12" s="20"/>
    </row>
    <row r="13" spans="1:14" x14ac:dyDescent="0.25">
      <c r="E13" s="20"/>
    </row>
    <row r="14" spans="1:14" x14ac:dyDescent="0.25">
      <c r="E14" s="20"/>
    </row>
    <row r="15" spans="1:14" x14ac:dyDescent="0.25">
      <c r="E15" s="20"/>
    </row>
    <row r="16" spans="1:14" x14ac:dyDescent="0.25">
      <c r="E16" s="20"/>
    </row>
  </sheetData>
  <mergeCells count="3">
    <mergeCell ref="A8:B8"/>
    <mergeCell ref="A9:B9"/>
    <mergeCell ref="A10:B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Bureau W&amp;S (Sect. 1)</vt:lpstr>
      <vt:lpstr>Rates (Sect. 2)</vt:lpstr>
      <vt:lpstr>Software Purchases (Sect. 3)</vt:lpstr>
      <vt:lpstr>Software SMA (Sect. 4)</vt:lpstr>
      <vt:lpstr>Summary</vt:lpstr>
      <vt:lpstr>'Bureau W&amp;S (Sect. 1)'!Print_Area</vt:lpstr>
      <vt:lpstr>'Rates (Sect. 2)'!Print_Area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Adonis, Abri</cp:lastModifiedBy>
  <cp:lastPrinted>2020-07-15T10:19:46Z</cp:lastPrinted>
  <dcterms:created xsi:type="dcterms:W3CDTF">2012-06-18T11:37:40Z</dcterms:created>
  <dcterms:modified xsi:type="dcterms:W3CDTF">2021-08-17T09:18:55Z</dcterms:modified>
</cp:coreProperties>
</file>