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hlongh\Documents\ICT File\SAP Enterprise Project Connector\Tender Issued\"/>
    </mc:Choice>
  </mc:AlternateContent>
  <xr:revisionPtr revIDLastSave="0" documentId="8_{86544252-122A-476F-B3F3-95827826395C}" xr6:coauthVersionLast="47" xr6:coauthVersionMax="47" xr10:uidLastSave="{00000000-0000-0000-0000-000000000000}"/>
  <bookViews>
    <workbookView xWindow="-110" yWindow="-110" windowWidth="19420" windowHeight="10300" tabRatio="883" firstSheet="2" activeTab="2" xr2:uid="{6AB06D46-ECAF-45E5-AA7D-E1511A4F9394}"/>
  </bookViews>
  <sheets>
    <sheet name="TEC Development Guidelines" sheetId="12" r:id="rId1"/>
    <sheet name="Response Guidelines" sheetId="2" r:id="rId2"/>
    <sheet name="Scoring" sheetId="3" r:id="rId3"/>
    <sheet name="Gate Keepers" sheetId="17" r:id="rId4"/>
    <sheet name="Key Requriements" sheetId="4" r:id="rId5"/>
    <sheet name="Functional" sheetId="5" r:id="rId6"/>
    <sheet name="Non-Functional" sheetId="6" r:id="rId7"/>
    <sheet name="Architecture" sheetId="7" r:id="rId8"/>
    <sheet name="Testing" sheetId="8" state="hidden" r:id="rId9"/>
    <sheet name="Security" sheetId="9" r:id="rId10"/>
    <sheet name="Demo" sheetId="10" r:id="rId11"/>
    <sheet name="Definitions and Abbreviations" sheetId="11" r:id="rId12"/>
    <sheet name="List fo Mapped fields" sheetId="13" r:id="rId13"/>
    <sheet name="Selection Fields" sheetId="14" r:id="rId14"/>
    <sheet name="Team -Issues" sheetId="15" state="hidden" r:id="rId15"/>
  </sheets>
  <definedNames>
    <definedName name="_Toc148942646" localSheetId="12">'List fo Mapped fields'!$A$1</definedName>
    <definedName name="_Toc148942647" localSheetId="12">'List fo Mapped fields'!$A$115</definedName>
    <definedName name="_Toc148942648" localSheetId="12">'List fo Mapped fields'!$A$121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9" l="1"/>
  <c r="K42" i="9" s="1"/>
  <c r="M42" i="9" s="1"/>
  <c r="N44" i="9"/>
  <c r="N73" i="6"/>
  <c r="K86" i="10"/>
  <c r="N141" i="5"/>
  <c r="A15" i="5"/>
  <c r="A18" i="5" s="1"/>
  <c r="A21" i="5" s="1"/>
  <c r="A24" i="5" s="1"/>
  <c r="A27" i="5" s="1"/>
  <c r="A30" i="5" s="1"/>
  <c r="A33" i="5" s="1"/>
  <c r="A36" i="5" s="1"/>
  <c r="A39" i="5" s="1"/>
  <c r="A42" i="5" s="1"/>
  <c r="A45" i="5" s="1"/>
  <c r="A48" i="5" s="1"/>
  <c r="A51" i="5" s="1"/>
  <c r="A54" i="5" s="1"/>
  <c r="A57" i="5" s="1"/>
  <c r="A60" i="5" s="1"/>
  <c r="A63" i="5" s="1"/>
  <c r="A66" i="5" s="1"/>
  <c r="A69" i="5" s="1"/>
  <c r="A72" i="5" s="1"/>
  <c r="A75" i="5" s="1"/>
  <c r="A78" i="5" s="1"/>
  <c r="A81" i="5" s="1"/>
  <c r="A84" i="5" s="1"/>
  <c r="A87" i="5" s="1"/>
  <c r="A90" i="5" s="1"/>
  <c r="A93" i="5" s="1"/>
  <c r="A96" i="5" s="1"/>
  <c r="A99" i="5" s="1"/>
  <c r="A102" i="5" s="1"/>
  <c r="A105" i="5" s="1"/>
  <c r="A108" i="5" s="1"/>
  <c r="A111" i="5" s="1"/>
  <c r="A114" i="5" s="1"/>
  <c r="A117" i="5" s="1"/>
  <c r="A120" i="5" s="1"/>
  <c r="A123" i="5" s="1"/>
  <c r="A126" i="5" s="1"/>
  <c r="A129" i="5" s="1"/>
  <c r="A132" i="5" s="1"/>
  <c r="A135" i="5" s="1"/>
  <c r="A138" i="5" s="1"/>
  <c r="J15" i="5"/>
  <c r="G80" i="10"/>
  <c r="G83" i="10"/>
  <c r="G74" i="10"/>
  <c r="A22" i="7"/>
  <c r="A25" i="7" s="1"/>
  <c r="A28" i="7" s="1"/>
  <c r="A31" i="7" s="1"/>
  <c r="A34" i="7" s="1"/>
  <c r="A37" i="7" s="1"/>
  <c r="A40" i="7" s="1"/>
  <c r="A43" i="7" s="1"/>
  <c r="A46" i="7" s="1"/>
  <c r="A49" i="7" s="1"/>
  <c r="A52" i="7" s="1"/>
  <c r="A55" i="7" s="1"/>
  <c r="A58" i="7" s="1"/>
  <c r="A61" i="7" s="1"/>
  <c r="A64" i="7" s="1"/>
  <c r="A67" i="7" s="1"/>
  <c r="A70" i="7" s="1"/>
  <c r="A73" i="7" s="1"/>
  <c r="A76" i="7" s="1"/>
  <c r="A79" i="7" s="1"/>
  <c r="J61" i="6"/>
  <c r="J64" i="6"/>
  <c r="J67" i="6"/>
  <c r="J70" i="6"/>
  <c r="N22" i="17"/>
  <c r="J17" i="17"/>
  <c r="J12" i="17"/>
  <c r="E2" i="17"/>
  <c r="E3" i="17"/>
  <c r="E4" i="17"/>
  <c r="E5" i="17"/>
  <c r="E6" i="17"/>
  <c r="J16" i="4"/>
  <c r="A19" i="4"/>
  <c r="J19" i="4"/>
  <c r="A22" i="4"/>
  <c r="A12" i="17" s="1"/>
  <c r="A17" i="17" s="1"/>
  <c r="J12" i="5"/>
  <c r="J141" i="5" s="1"/>
  <c r="J18" i="5"/>
  <c r="J138" i="5"/>
  <c r="J135" i="5"/>
  <c r="J132" i="5"/>
  <c r="J129" i="5"/>
  <c r="J126" i="5"/>
  <c r="J123" i="5"/>
  <c r="J120" i="5"/>
  <c r="J117" i="5"/>
  <c r="J114" i="5"/>
  <c r="J111" i="5"/>
  <c r="J108" i="5"/>
  <c r="J105" i="5"/>
  <c r="J102" i="5"/>
  <c r="F24" i="3"/>
  <c r="C78" i="2"/>
  <c r="C77" i="2"/>
  <c r="L30" i="12"/>
  <c r="H25" i="12"/>
  <c r="I25" i="12" s="1"/>
  <c r="K25" i="12" s="1"/>
  <c r="H20" i="12"/>
  <c r="H30" i="12"/>
  <c r="I20" i="12" s="1"/>
  <c r="G20" i="10"/>
  <c r="G23" i="10"/>
  <c r="G26" i="10"/>
  <c r="G29" i="10"/>
  <c r="G32" i="10"/>
  <c r="G35" i="10"/>
  <c r="G38" i="10"/>
  <c r="G41" i="10"/>
  <c r="G44" i="10"/>
  <c r="G47" i="10"/>
  <c r="G50" i="10"/>
  <c r="G53" i="10"/>
  <c r="G56" i="10"/>
  <c r="G59" i="10"/>
  <c r="G62" i="10"/>
  <c r="G65" i="10"/>
  <c r="G68" i="10"/>
  <c r="G71" i="10"/>
  <c r="G77" i="10"/>
  <c r="G17" i="10"/>
  <c r="G86" i="10" s="1"/>
  <c r="J26" i="8"/>
  <c r="J31" i="8"/>
  <c r="J36" i="8"/>
  <c r="J41" i="8"/>
  <c r="J46" i="8"/>
  <c r="K46" i="8" s="1"/>
  <c r="M46" i="8" s="1"/>
  <c r="J51" i="8"/>
  <c r="J56" i="8"/>
  <c r="J61" i="8"/>
  <c r="J66" i="8"/>
  <c r="J71" i="8"/>
  <c r="K71" i="8" s="1"/>
  <c r="M71" i="8" s="1"/>
  <c r="J76" i="8"/>
  <c r="J81" i="8"/>
  <c r="J86" i="8"/>
  <c r="K86" i="8" s="1"/>
  <c r="J91" i="8"/>
  <c r="J96" i="8"/>
  <c r="J101" i="8"/>
  <c r="J106" i="8"/>
  <c r="J111" i="8"/>
  <c r="J116" i="8"/>
  <c r="K116" i="8" s="1"/>
  <c r="M116" i="8" s="1"/>
  <c r="J121" i="8"/>
  <c r="K121" i="8" s="1"/>
  <c r="M121" i="8" s="1"/>
  <c r="J126" i="8"/>
  <c r="K126" i="8" s="1"/>
  <c r="M126" i="8" s="1"/>
  <c r="J131" i="8"/>
  <c r="K131" i="8" s="1"/>
  <c r="M131" i="8" s="1"/>
  <c r="J136" i="8"/>
  <c r="J141" i="8"/>
  <c r="J146" i="8"/>
  <c r="K146" i="8" s="1"/>
  <c r="M146" i="8" s="1"/>
  <c r="J151" i="8"/>
  <c r="J156" i="8"/>
  <c r="J161" i="8"/>
  <c r="J166" i="8"/>
  <c r="K166" i="8" s="1"/>
  <c r="M166" i="8" s="1"/>
  <c r="J171" i="8"/>
  <c r="K171" i="8" s="1"/>
  <c r="M171" i="8" s="1"/>
  <c r="J176" i="8"/>
  <c r="J16" i="8"/>
  <c r="J181" i="8" s="1"/>
  <c r="J21" i="8"/>
  <c r="K21" i="8" s="1"/>
  <c r="M21" i="8" s="1"/>
  <c r="J19" i="7"/>
  <c r="J22" i="7"/>
  <c r="J25" i="7"/>
  <c r="J28" i="7"/>
  <c r="J31" i="7"/>
  <c r="J34" i="7"/>
  <c r="J37" i="7"/>
  <c r="J40" i="7"/>
  <c r="J43" i="7"/>
  <c r="J46" i="7"/>
  <c r="J49" i="7"/>
  <c r="J52" i="7"/>
  <c r="J55" i="7"/>
  <c r="J58" i="7"/>
  <c r="J61" i="7"/>
  <c r="J64" i="7"/>
  <c r="J67" i="7"/>
  <c r="J70" i="7"/>
  <c r="J73" i="7"/>
  <c r="J76" i="7"/>
  <c r="J79" i="7"/>
  <c r="J16" i="7"/>
  <c r="J19" i="6"/>
  <c r="J22" i="6"/>
  <c r="J25" i="6"/>
  <c r="J28" i="6"/>
  <c r="J31" i="6"/>
  <c r="J34" i="6"/>
  <c r="J37" i="6"/>
  <c r="J40" i="6"/>
  <c r="J43" i="6"/>
  <c r="J46" i="6"/>
  <c r="J49" i="6"/>
  <c r="J52" i="6"/>
  <c r="J55" i="6"/>
  <c r="J58" i="6"/>
  <c r="J16" i="6"/>
  <c r="J73" i="6" s="1"/>
  <c r="J21" i="5"/>
  <c r="J24" i="5"/>
  <c r="J27" i="5"/>
  <c r="J30" i="5"/>
  <c r="J33" i="5"/>
  <c r="J36" i="5"/>
  <c r="J39" i="5"/>
  <c r="J42" i="5"/>
  <c r="J45" i="5"/>
  <c r="J48" i="5"/>
  <c r="J51" i="5"/>
  <c r="J54" i="5"/>
  <c r="J57" i="5"/>
  <c r="J60" i="5"/>
  <c r="J63" i="5"/>
  <c r="J66" i="5"/>
  <c r="J69" i="5"/>
  <c r="J72" i="5"/>
  <c r="J75" i="5"/>
  <c r="J78" i="5"/>
  <c r="J81" i="5"/>
  <c r="J84" i="5"/>
  <c r="J87" i="5"/>
  <c r="J90" i="5"/>
  <c r="J93" i="5"/>
  <c r="J96" i="5"/>
  <c r="J99" i="5"/>
  <c r="E7" i="10"/>
  <c r="E6" i="10"/>
  <c r="E5" i="10"/>
  <c r="E3" i="10"/>
  <c r="E2" i="10"/>
  <c r="E6" i="9"/>
  <c r="E5" i="9"/>
  <c r="E4" i="9"/>
  <c r="E3" i="9"/>
  <c r="E2" i="9"/>
  <c r="N181" i="8"/>
  <c r="F18" i="3"/>
  <c r="E6" i="8"/>
  <c r="E5" i="8"/>
  <c r="E4" i="8"/>
  <c r="E3" i="8"/>
  <c r="E2" i="8"/>
  <c r="N82" i="7"/>
  <c r="F17" i="3" s="1"/>
  <c r="E6" i="7"/>
  <c r="E5" i="7"/>
  <c r="E4" i="7"/>
  <c r="E3" i="7"/>
  <c r="E2" i="7"/>
  <c r="F16" i="3"/>
  <c r="E6" i="6"/>
  <c r="E5" i="6"/>
  <c r="E4" i="6"/>
  <c r="E3" i="6"/>
  <c r="E2" i="6"/>
  <c r="E2" i="5"/>
  <c r="E3" i="5"/>
  <c r="E4" i="5"/>
  <c r="E5" i="5"/>
  <c r="E6" i="5"/>
  <c r="F15" i="3"/>
  <c r="E2" i="4"/>
  <c r="E3" i="4"/>
  <c r="E4" i="4"/>
  <c r="E5" i="4"/>
  <c r="E6" i="4"/>
  <c r="N25" i="4"/>
  <c r="F14" i="3"/>
  <c r="D20" i="3"/>
  <c r="F19" i="3"/>
  <c r="K20" i="9" l="1"/>
  <c r="K16" i="9"/>
  <c r="M16" i="9" s="1"/>
  <c r="K106" i="8"/>
  <c r="M106" i="8" s="1"/>
  <c r="I30" i="12"/>
  <c r="K20" i="12"/>
  <c r="K22" i="12" s="1"/>
  <c r="K111" i="8"/>
  <c r="M111" i="8" s="1"/>
  <c r="K81" i="8"/>
  <c r="M81" i="8" s="1"/>
  <c r="K41" i="8"/>
  <c r="M41" i="8" s="1"/>
  <c r="K76" i="8"/>
  <c r="M76" i="8" s="1"/>
  <c r="K136" i="8"/>
  <c r="M136" i="8" s="1"/>
  <c r="K151" i="8"/>
  <c r="M151" i="8" s="1"/>
  <c r="K161" i="8"/>
  <c r="M161" i="8" s="1"/>
  <c r="K56" i="8"/>
  <c r="M56" i="8" s="1"/>
  <c r="K61" i="8"/>
  <c r="M61" i="8" s="1"/>
  <c r="K31" i="8"/>
  <c r="M31" i="8" s="1"/>
  <c r="K26" i="8"/>
  <c r="M26" i="8" s="1"/>
  <c r="M28" i="8" s="1"/>
  <c r="K156" i="8"/>
  <c r="M156" i="8" s="1"/>
  <c r="K66" i="8"/>
  <c r="M66" i="8" s="1"/>
  <c r="K141" i="8"/>
  <c r="M141" i="8" s="1"/>
  <c r="K51" i="8"/>
  <c r="M51" i="8" s="1"/>
  <c r="K36" i="8"/>
  <c r="M36" i="8" s="1"/>
  <c r="K96" i="8"/>
  <c r="M96" i="8" s="1"/>
  <c r="K176" i="8"/>
  <c r="M176" i="8" s="1"/>
  <c r="K91" i="8"/>
  <c r="M91" i="8" s="1"/>
  <c r="K101" i="8"/>
  <c r="M101" i="8" s="1"/>
  <c r="K16" i="8"/>
  <c r="J22" i="17"/>
  <c r="K12" i="17" s="1"/>
  <c r="M20" i="9"/>
  <c r="K32" i="9"/>
  <c r="K34" i="9"/>
  <c r="K30" i="9"/>
  <c r="K18" i="9"/>
  <c r="M18" i="9" s="1"/>
  <c r="K40" i="9"/>
  <c r="K38" i="9"/>
  <c r="K36" i="9"/>
  <c r="K28" i="9"/>
  <c r="K26" i="9"/>
  <c r="K24" i="9"/>
  <c r="K22" i="9"/>
  <c r="J82" i="7"/>
  <c r="K61" i="7" s="1"/>
  <c r="M61" i="7" s="1"/>
  <c r="K19" i="6"/>
  <c r="M19" i="6" s="1"/>
  <c r="M20" i="6" s="1"/>
  <c r="J25" i="4"/>
  <c r="K22" i="4" s="1"/>
  <c r="M22" i="4" s="1"/>
  <c r="M23" i="4" s="1"/>
  <c r="F20" i="3"/>
  <c r="H50" i="10"/>
  <c r="M12" i="17" l="1"/>
  <c r="K181" i="8"/>
  <c r="M16" i="8"/>
  <c r="M18" i="8" s="1"/>
  <c r="K17" i="17"/>
  <c r="M17" i="17" s="1"/>
  <c r="M34" i="9"/>
  <c r="M32" i="9"/>
  <c r="M28" i="9"/>
  <c r="M30" i="9"/>
  <c r="M22" i="9"/>
  <c r="M38" i="9"/>
  <c r="M26" i="9"/>
  <c r="M24" i="9"/>
  <c r="M36" i="9"/>
  <c r="M40" i="9"/>
  <c r="K44" i="9"/>
  <c r="K58" i="7"/>
  <c r="M58" i="7" s="1"/>
  <c r="K67" i="7"/>
  <c r="M67" i="7" s="1"/>
  <c r="K34" i="7"/>
  <c r="M34" i="7" s="1"/>
  <c r="K16" i="7"/>
  <c r="M16" i="7" s="1"/>
  <c r="M17" i="7" s="1"/>
  <c r="K76" i="7"/>
  <c r="M76" i="7" s="1"/>
  <c r="K25" i="7"/>
  <c r="M25" i="7" s="1"/>
  <c r="M26" i="7" s="1"/>
  <c r="K31" i="7"/>
  <c r="M31" i="7" s="1"/>
  <c r="K46" i="7"/>
  <c r="M46" i="7" s="1"/>
  <c r="K55" i="7"/>
  <c r="M55" i="7" s="1"/>
  <c r="K52" i="7"/>
  <c r="M52" i="7" s="1"/>
  <c r="K64" i="7"/>
  <c r="M64" i="7" s="1"/>
  <c r="K40" i="7"/>
  <c r="M40" i="7" s="1"/>
  <c r="K37" i="7"/>
  <c r="M37" i="7" s="1"/>
  <c r="K49" i="7"/>
  <c r="M49" i="7" s="1"/>
  <c r="K73" i="7"/>
  <c r="M73" i="7" s="1"/>
  <c r="K19" i="7"/>
  <c r="M19" i="7" s="1"/>
  <c r="M20" i="7" s="1"/>
  <c r="K70" i="7"/>
  <c r="M70" i="7" s="1"/>
  <c r="K28" i="7"/>
  <c r="M28" i="7" s="1"/>
  <c r="K79" i="7"/>
  <c r="M79" i="7" s="1"/>
  <c r="K22" i="7"/>
  <c r="M22" i="7" s="1"/>
  <c r="M23" i="7" s="1"/>
  <c r="K43" i="7"/>
  <c r="M43" i="7" s="1"/>
  <c r="K40" i="6"/>
  <c r="M40" i="6" s="1"/>
  <c r="M41" i="6" s="1"/>
  <c r="K43" i="6"/>
  <c r="M43" i="6" s="1"/>
  <c r="M44" i="6" s="1"/>
  <c r="K22" i="6"/>
  <c r="M22" i="6" s="1"/>
  <c r="M23" i="6" s="1"/>
  <c r="K49" i="6"/>
  <c r="M49" i="6" s="1"/>
  <c r="M50" i="6" s="1"/>
  <c r="K16" i="6"/>
  <c r="M16" i="6" s="1"/>
  <c r="M17" i="6" s="1"/>
  <c r="K61" i="6"/>
  <c r="M61" i="6" s="1"/>
  <c r="M62" i="6" s="1"/>
  <c r="K64" i="6"/>
  <c r="M64" i="6" s="1"/>
  <c r="M65" i="6" s="1"/>
  <c r="K34" i="6"/>
  <c r="M34" i="6" s="1"/>
  <c r="M35" i="6" s="1"/>
  <c r="K52" i="6"/>
  <c r="M52" i="6" s="1"/>
  <c r="M53" i="6" s="1"/>
  <c r="K37" i="6"/>
  <c r="M37" i="6" s="1"/>
  <c r="M38" i="6" s="1"/>
  <c r="K46" i="6"/>
  <c r="M46" i="6" s="1"/>
  <c r="M47" i="6" s="1"/>
  <c r="K28" i="6"/>
  <c r="M28" i="6" s="1"/>
  <c r="M29" i="6" s="1"/>
  <c r="K31" i="6"/>
  <c r="M31" i="6" s="1"/>
  <c r="M32" i="6" s="1"/>
  <c r="K70" i="6"/>
  <c r="M70" i="6" s="1"/>
  <c r="M71" i="6" s="1"/>
  <c r="K55" i="6"/>
  <c r="M55" i="6" s="1"/>
  <c r="M56" i="6" s="1"/>
  <c r="K67" i="6"/>
  <c r="M67" i="6" s="1"/>
  <c r="M68" i="6" s="1"/>
  <c r="K25" i="6"/>
  <c r="M25" i="6" s="1"/>
  <c r="M26" i="6" s="1"/>
  <c r="K58" i="6"/>
  <c r="M58" i="6" s="1"/>
  <c r="M59" i="6" s="1"/>
  <c r="K57" i="5"/>
  <c r="M57" i="5" s="1"/>
  <c r="M58" i="5" s="1"/>
  <c r="K15" i="5"/>
  <c r="M15" i="5" s="1"/>
  <c r="M16" i="5" s="1"/>
  <c r="K129" i="5"/>
  <c r="M129" i="5" s="1"/>
  <c r="M130" i="5" s="1"/>
  <c r="K18" i="5"/>
  <c r="M18" i="5" s="1"/>
  <c r="M19" i="5" s="1"/>
  <c r="K87" i="5"/>
  <c r="M87" i="5" s="1"/>
  <c r="M88" i="5" s="1"/>
  <c r="K111" i="5"/>
  <c r="M111" i="5" s="1"/>
  <c r="M112" i="5" s="1"/>
  <c r="K69" i="5"/>
  <c r="M69" i="5" s="1"/>
  <c r="M70" i="5" s="1"/>
  <c r="K102" i="5"/>
  <c r="M102" i="5" s="1"/>
  <c r="M103" i="5" s="1"/>
  <c r="K12" i="5"/>
  <c r="K21" i="5"/>
  <c r="M21" i="5" s="1"/>
  <c r="M22" i="5" s="1"/>
  <c r="K24" i="5"/>
  <c r="M24" i="5" s="1"/>
  <c r="M25" i="5" s="1"/>
  <c r="K132" i="5"/>
  <c r="M132" i="5" s="1"/>
  <c r="M133" i="5" s="1"/>
  <c r="K126" i="5"/>
  <c r="M126" i="5" s="1"/>
  <c r="M127" i="5" s="1"/>
  <c r="K117" i="5"/>
  <c r="M117" i="5" s="1"/>
  <c r="M118" i="5" s="1"/>
  <c r="K42" i="5"/>
  <c r="M42" i="5" s="1"/>
  <c r="M43" i="5" s="1"/>
  <c r="K66" i="5"/>
  <c r="M66" i="5" s="1"/>
  <c r="M67" i="5" s="1"/>
  <c r="K138" i="5"/>
  <c r="M138" i="5" s="1"/>
  <c r="M139" i="5" s="1"/>
  <c r="K30" i="5"/>
  <c r="M30" i="5" s="1"/>
  <c r="M31" i="5" s="1"/>
  <c r="K135" i="5"/>
  <c r="M135" i="5" s="1"/>
  <c r="M136" i="5" s="1"/>
  <c r="K39" i="5"/>
  <c r="M39" i="5" s="1"/>
  <c r="M40" i="5" s="1"/>
  <c r="K63" i="5"/>
  <c r="M63" i="5" s="1"/>
  <c r="M64" i="5" s="1"/>
  <c r="K45" i="5"/>
  <c r="M45" i="5" s="1"/>
  <c r="M46" i="5" s="1"/>
  <c r="K75" i="5"/>
  <c r="M75" i="5" s="1"/>
  <c r="M76" i="5" s="1"/>
  <c r="K27" i="5"/>
  <c r="M27" i="5" s="1"/>
  <c r="M28" i="5" s="1"/>
  <c r="K96" i="5"/>
  <c r="M96" i="5" s="1"/>
  <c r="M97" i="5" s="1"/>
  <c r="K48" i="5"/>
  <c r="M48" i="5" s="1"/>
  <c r="M49" i="5" s="1"/>
  <c r="K51" i="5"/>
  <c r="M51" i="5" s="1"/>
  <c r="M52" i="5" s="1"/>
  <c r="K36" i="5"/>
  <c r="M36" i="5" s="1"/>
  <c r="M37" i="5" s="1"/>
  <c r="K120" i="5"/>
  <c r="M120" i="5" s="1"/>
  <c r="M121" i="5" s="1"/>
  <c r="K123" i="5"/>
  <c r="M123" i="5" s="1"/>
  <c r="M124" i="5" s="1"/>
  <c r="K72" i="5"/>
  <c r="M72" i="5" s="1"/>
  <c r="M73" i="5" s="1"/>
  <c r="K99" i="5"/>
  <c r="M99" i="5" s="1"/>
  <c r="M100" i="5" s="1"/>
  <c r="K54" i="5"/>
  <c r="M54" i="5" s="1"/>
  <c r="M55" i="5" s="1"/>
  <c r="K33" i="5"/>
  <c r="M33" i="5" s="1"/>
  <c r="M34" i="5" s="1"/>
  <c r="K93" i="5"/>
  <c r="M93" i="5" s="1"/>
  <c r="M94" i="5" s="1"/>
  <c r="K105" i="5"/>
  <c r="M105" i="5" s="1"/>
  <c r="M106" i="5" s="1"/>
  <c r="K81" i="5"/>
  <c r="M81" i="5" s="1"/>
  <c r="M82" i="5" s="1"/>
  <c r="K78" i="5"/>
  <c r="M78" i="5" s="1"/>
  <c r="M79" i="5" s="1"/>
  <c r="K114" i="5"/>
  <c r="M114" i="5" s="1"/>
  <c r="M115" i="5" s="1"/>
  <c r="K60" i="5"/>
  <c r="M60" i="5" s="1"/>
  <c r="M61" i="5" s="1"/>
  <c r="K108" i="5"/>
  <c r="M108" i="5" s="1"/>
  <c r="M109" i="5" s="1"/>
  <c r="K84" i="5"/>
  <c r="M84" i="5" s="1"/>
  <c r="M85" i="5" s="1"/>
  <c r="K90" i="5"/>
  <c r="M90" i="5" s="1"/>
  <c r="M91" i="5" s="1"/>
  <c r="K16" i="4"/>
  <c r="M16" i="4" s="1"/>
  <c r="M17" i="4" s="1"/>
  <c r="K19" i="4"/>
  <c r="M19" i="4" s="1"/>
  <c r="M20" i="4" s="1"/>
  <c r="H41" i="10"/>
  <c r="J41" i="10" s="1"/>
  <c r="H59" i="10"/>
  <c r="H29" i="10"/>
  <c r="J30" i="10" s="1"/>
  <c r="H65" i="10"/>
  <c r="J51" i="10"/>
  <c r="J50" i="10"/>
  <c r="H26" i="10"/>
  <c r="J27" i="10" s="1"/>
  <c r="H32" i="10"/>
  <c r="J33" i="10" s="1"/>
  <c r="H35" i="10"/>
  <c r="J35" i="10" s="1"/>
  <c r="H83" i="10"/>
  <c r="H44" i="10"/>
  <c r="H17" i="10"/>
  <c r="H71" i="10"/>
  <c r="H38" i="10"/>
  <c r="J39" i="10" s="1"/>
  <c r="H47" i="10"/>
  <c r="H62" i="10"/>
  <c r="H74" i="10"/>
  <c r="H23" i="10"/>
  <c r="H80" i="10"/>
  <c r="H77" i="10"/>
  <c r="H68" i="10"/>
  <c r="H53" i="10"/>
  <c r="H20" i="10"/>
  <c r="H56" i="10"/>
  <c r="K73" i="6" l="1"/>
  <c r="J18" i="10"/>
  <c r="H86" i="10"/>
  <c r="M12" i="5"/>
  <c r="M13" i="5" s="1"/>
  <c r="K141" i="5"/>
  <c r="K22" i="17"/>
  <c r="K82" i="7"/>
  <c r="J71" i="10"/>
  <c r="J83" i="10"/>
  <c r="J77" i="10"/>
  <c r="J80" i="10"/>
  <c r="J74" i="10"/>
  <c r="J36" i="10"/>
  <c r="J38" i="10"/>
  <c r="K25" i="4"/>
  <c r="J42" i="10"/>
  <c r="J60" i="10"/>
  <c r="J59" i="10"/>
  <c r="J57" i="10"/>
  <c r="J56" i="10"/>
  <c r="J53" i="10"/>
  <c r="J54" i="10"/>
  <c r="J68" i="10"/>
  <c r="J65" i="10"/>
  <c r="J62" i="10"/>
  <c r="J17" i="10"/>
  <c r="J29" i="10"/>
  <c r="J26" i="10"/>
  <c r="J32" i="10"/>
  <c r="J48" i="10"/>
  <c r="J47" i="10"/>
  <c r="J45" i="10"/>
  <c r="J44" i="10"/>
  <c r="J24" i="10"/>
  <c r="J23" i="10"/>
  <c r="J21" i="10"/>
  <c r="J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tc={E75430E9-43E9-48A0-BB09-FF7E9AD833A3}</author>
    <author>tc={BC04A9D1-4BB6-4653-94C2-28E89AA2BBCA}</author>
    <author>tc={204E76B3-DCCC-4736-9EE4-E2AF023BC7B0}</author>
    <author>tc={AEA0F959-5ACA-49EC-856A-A17F04564678}</author>
    <author>tc={15A372FE-4F21-4570-86F1-76D547B2CC46}</author>
    <author>tc={6F0ED03B-6B02-4ED2-A041-6B951068A516}</author>
    <author>tc={7F862C7A-9DCB-463D-A46E-5838B726F7BC}</author>
    <author>tc={7D78DFCD-1D22-4510-9061-48228658B0F9}</author>
  </authors>
  <commentList>
    <comment ref="C13" authorId="0" shapeId="0" xr:uid="{E75430E9-43E9-48A0-BB09-FF7E9AD833A3}">
      <text>
        <t xml:space="preserve">[Threaded comment]
Your version of Excel allows you to read this threaded comment; however, any edits to it will get removed if the file is opened in a newer version of Excel. Learn more: https://go.microsoft.com/fwlink/?linkid=870924
Comment:
    The Business Requirement Specification document usually contains statements using business or plain English terminology. </t>
      </text>
    </comment>
    <comment ref="C15" authorId="1" shapeId="0" xr:uid="{BC04A9D1-4BB6-4653-94C2-28E89AA2BBCA}">
      <text>
        <t xml:space="preserve">[Threaded comment]
Your version of Excel allows you to read this threaded comment; however, any edits to it will get removed if the file is opened in a newer version of Excel. Learn more: https://go.microsoft.com/fwlink/?linkid=870924
Comment:
    The logical design document contains a Functional Decomposition Model which has translated the BRS statements into more usable functional statements for purposes of evaluation </t>
      </text>
    </comment>
    <comment ref="B19" authorId="2" shapeId="0" xr:uid="{204E76B3-DCCC-4736-9EE4-E2AF023BC7B0}">
      <text>
        <t xml:space="preserve">[Threaded comment]
Your version of Excel allows you to read this threaded comment; however, any edits to it will get removed if the file is opened in a newer version of Excel. Learn more: https://go.microsoft.com/fwlink/?linkid=870924
Comment:
    1- In this column define and as far as possible quantify the business/functional requirements in a clear statement. 
2- The statement defines only ONE requirement that will be measured and the scoring guideline (column J) must align to this. </t>
      </text>
    </comment>
    <comment ref="I19" authorId="3" shapeId="0" xr:uid="{AEA0F959-5ACA-49EC-856A-A17F04564678}">
      <text>
        <t>[Threaded comment]
Your version of Excel allows you to read this threaded comment; however, any edits to it will get removed if the file is opened in a newer version of Excel. Learn more: https://go.microsoft.com/fwlink/?linkid=870924
Comment:
    1- To adjust the question weight, change the priority description (column G)
2- The tab/category weight must only be adjusted on the scoring summary tab any changes to the weighting on the scoring summary tab will automatically update here.</t>
      </text>
    </comment>
    <comment ref="M19" authorId="4" shapeId="0" xr:uid="{15A372FE-4F21-4570-86F1-76D547B2CC46}">
      <text>
        <t>[Threaded comment]
Your version of Excel allows you to read this threaded comment; however, any edits to it will get removed if the file is opened in a newer version of Excel. Learn more: https://go.microsoft.com/fwlink/?linkid=870924
Comment:
    Evaluators must provide comments for every score given. The comments also assist evaluators to recall how they arrived at their score when asked at a later stage.</t>
      </text>
    </comment>
    <comment ref="B20" authorId="5" shapeId="0" xr:uid="{6F0ED03B-6B02-4ED2-A041-6B951068A516}">
      <text>
        <t xml:space="preserve">[Threaded comment]
Your version of Excel allows you to read this threaded comment; however, any edits to it will get removed if the file is opened in a newer version of Excel. Learn more: https://go.microsoft.com/fwlink/?linkid=870924
Comment:
    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
      </text>
    </comment>
    <comment ref="C20" authorId="6" shapeId="0" xr:uid="{7F862C7A-9DCB-463D-A46E-5838B726F7BC}">
      <text>
        <t xml:space="preserve">[Threaded comment]
Your version of Excel allows you to read this threaded comment; however, any edits to it will get removed if the file is opened in a newer version of Excel. Learn more: https://go.microsoft.com/fwlink/?linkid=870924
Comment:
    Its good practice to ask a vendor to provide evidence for their answer but this is not mandatory.
NOTE: When evidence is requested, and a vendor does not provide the required evidence in their response, a TET member may not award points for that response. </t>
      </text>
    </comment>
    <comment ref="K20" authorId="7" shapeId="0" xr:uid="{7D78DFCD-1D22-4510-9061-48228658B0F9}">
      <text>
        <t>[Threaded comment]
Your version of Excel allows you to read this threaded comment; however, any edits to it will get removed if the file is opened in a newer version of Excel. Learn more: https://go.microsoft.com/fwlink/?linkid=870924
Comment:
    1- The highest score will always be at the top.
2- The highest score must always equal the question weight.</t>
      </text>
    </comment>
  </commentList>
</comments>
</file>

<file path=xl/sharedStrings.xml><?xml version="1.0" encoding="utf-8"?>
<sst xmlns="http://schemas.openxmlformats.org/spreadsheetml/2006/main" count="2133" uniqueCount="972">
  <si>
    <r>
      <t xml:space="preserve">This Tab provides guidance to the TET on how the evaluation criteria must be structured and where information can be sourced.
</t>
    </r>
    <r>
      <rPr>
        <b/>
        <u/>
        <sz val="12"/>
        <color theme="4"/>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</si>
  <si>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</si>
  <si>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adjust the colour coding of the various tabs.
Read through all the information removing what is not applicable and adding importnat information you want vendors to be aware of.
The template has one reference sheet (Definitions and Abbreviations) it may be necesary to provide vendors with more reference information, which can be listed here.</t>
  </si>
  <si>
    <t>Scoring Summary</t>
  </si>
  <si>
    <t>Gatekeepers are captured here - Gatekeepers are limited to legislative and compliance related criteria only.
Desktop evaluations and demonstrations are separate evaluation stages and the scores may not be added together.
Ensure each stage has a defined threshold
Adjusting the weight for each category on the scoring summary tab will automatically reflect the changes on the respective sheets.
Evaluators scores in each category will also automatically pull through to this sheet
The EL must check the formulas to ensure all are working correcetly before evaluations begin.</t>
  </si>
  <si>
    <t>Functional Tab</t>
  </si>
  <si>
    <r>
      <t xml:space="preserve">The functonal evaluation specifically seeks to evaluate a given proposal/solution against the functional requirements which must listed in the scope of work. 
The functional requirements can be sourced from the Logical Architecture Design (LAD) where this is applicable. More specifically the Functional Decomposition Model </t>
    </r>
    <r>
      <rPr>
        <sz val="11"/>
        <color rgb="FFFF0000"/>
        <rFont val="Arial"/>
        <family val="2"/>
      </rPr>
      <t>contained within the LAD</t>
    </r>
    <r>
      <rPr>
        <sz val="11"/>
        <color theme="1"/>
        <rFont val="Arial"/>
        <family val="2"/>
      </rPr>
      <t>, lists all the Functional Requirements carefully aligned with industry best practice to ensure complete coverage of the business need. See below the example for the first evluation criteria.</t>
    </r>
  </si>
  <si>
    <t>EXAMPLE for #1</t>
  </si>
  <si>
    <t>Business Requirment Specification Statement (from the BRS)</t>
  </si>
  <si>
    <t>"The displayed image needs to be flicker free"</t>
  </si>
  <si>
    <t>These statements are developed by a business analyst while engaing with the business in their own language.</t>
  </si>
  <si>
    <t>Functional Business Requirement (from the Logical Design/Functional Decomposition Model)</t>
  </si>
  <si>
    <t>The screen refresh rate should be 60 fps or higher</t>
  </si>
  <si>
    <t>These statements are developed by an architect, which is based on the BRS &amp; designed to be purely functional with a view to use for evaluation, mapping &amp; other analyses.</t>
  </si>
  <si>
    <t>Item #</t>
  </si>
  <si>
    <t>Technical Requirements</t>
  </si>
  <si>
    <t>Vendor Responses</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</si>
  <si>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</si>
  <si>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</si>
  <si>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</si>
  <si>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Select from drop down list</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</si>
  <si>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</si>
  <si>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comments for information/clarification. (Not for scoring purposes)</t>
    </r>
  </si>
  <si>
    <t>Priority Description</t>
  </si>
  <si>
    <t>Priority</t>
  </si>
  <si>
    <t>Weight / Max score</t>
  </si>
  <si>
    <t>Scoring guideline</t>
  </si>
  <si>
    <t>Selection Options</t>
  </si>
  <si>
    <t>Evaluators Response</t>
  </si>
  <si>
    <t>Evaluator comments</t>
  </si>
  <si>
    <r>
      <t xml:space="preserve">Eskom requires an application with a screen refresh rate of 60 fps or higher.
</t>
    </r>
    <r>
      <rPr>
        <i/>
        <sz val="8"/>
        <rFont val="Arial"/>
        <family val="2"/>
      </rPr>
      <t>(This is the actual evaluation criteria against which the response is being judged - in this exmaple it specifically quantifies how to determine if the screen will be flicker free &amp; smooth i.e. the lower the refresh rate of the screen the worse screen flicker will be evident to the end-user)</t>
    </r>
  </si>
  <si>
    <r>
      <t xml:space="preserve">In your technical response indicate the screen refresh rate and provide a techincal specificaiton as evidence of the refresh rate. </t>
    </r>
    <r>
      <rPr>
        <i/>
        <sz val="8"/>
        <color rgb="FFFF0000"/>
        <rFont val="Arial"/>
        <family val="2"/>
      </rPr>
      <t>Note this may also be requested to be physically demonstrated later in the RFP process.</t>
    </r>
  </si>
  <si>
    <r>
      <t>&lt;</t>
    </r>
    <r>
      <rPr>
        <b/>
        <i/>
        <sz val="8"/>
        <color rgb="FFFF0000"/>
        <rFont val="Arial"/>
        <family val="2"/>
      </rPr>
      <t>Example for how to complete this whole column:</t>
    </r>
    <r>
      <rPr>
        <i/>
        <sz val="8"/>
        <color rgb="FFFF0000"/>
        <rFont val="Arial"/>
        <family val="2"/>
      </rPr>
      <t xml:space="preserve"> Technical File, section 5 (company background section), page 11&gt;</t>
    </r>
  </si>
  <si>
    <t>Important</t>
  </si>
  <si>
    <t>Refresh rate &gt;=60</t>
  </si>
  <si>
    <t>Refresh rate &lt;60 fps</t>
  </si>
  <si>
    <t>Refresh rate &lt;30</t>
  </si>
  <si>
    <t>Show stopper</t>
  </si>
  <si>
    <t>8 or more</t>
  </si>
  <si>
    <t>6-7 c</t>
  </si>
  <si>
    <t>4-5 c</t>
  </si>
  <si>
    <t>2-3 c</t>
  </si>
  <si>
    <t>1 or less</t>
  </si>
  <si>
    <t>Total</t>
  </si>
  <si>
    <t>Final Score</t>
  </si>
  <si>
    <t>Demonstration tab</t>
  </si>
  <si>
    <t xml:space="preserve">The demonstration tab has importnat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</si>
  <si>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</si>
  <si>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</si>
  <si>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</si>
  <si>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r>
      <t xml:space="preserve">Complete </t>
    </r>
    <r>
      <rPr>
        <b/>
        <u/>
        <sz val="11"/>
        <color rgb="FFC00000"/>
        <rFont val="Arial"/>
        <family val="2"/>
      </rPr>
      <t>ALL</t>
    </r>
    <r>
      <rPr>
        <sz val="11"/>
        <color rgb="FF000000"/>
        <rFont val="Arial"/>
        <family val="2"/>
      </rPr>
      <t xml:space="preserve"> </t>
    </r>
    <r>
      <rPr>
        <sz val="11"/>
        <color indexed="8"/>
        <rFont val="Arial"/>
        <family val="2"/>
      </rPr>
      <t>the worksheets listed below.</t>
    </r>
  </si>
  <si>
    <t>Scoring Summary (Gatekeeper questions)</t>
  </si>
  <si>
    <t>Gate Keepers</t>
  </si>
  <si>
    <t>Key Requirements</t>
  </si>
  <si>
    <t>Functional</t>
  </si>
  <si>
    <t>Non-Functional</t>
  </si>
  <si>
    <t>Architecture</t>
  </si>
  <si>
    <t>Testing</t>
  </si>
  <si>
    <t>Security</t>
  </si>
  <si>
    <t>Demonstration</t>
  </si>
  <si>
    <t xml:space="preserve"> </t>
  </si>
  <si>
    <t>Reference Information</t>
  </si>
  <si>
    <t xml:space="preserve">Definitions and Abbreviations
</t>
  </si>
  <si>
    <t>Provides information on the definitions and abbreviations used in the Evaluation workbook.</t>
  </si>
  <si>
    <t>List fo Mapped fields</t>
  </si>
  <si>
    <t xml:space="preserve">Fields to be interfaced to Primavera </t>
  </si>
  <si>
    <t>Data Ranges</t>
  </si>
  <si>
    <t>Gatekeeper drop down</t>
  </si>
  <si>
    <t>Pass</t>
  </si>
  <si>
    <t>Fail</t>
  </si>
  <si>
    <t>Summary highlight based on GK response</t>
  </si>
  <si>
    <t>Priority Rating</t>
  </si>
  <si>
    <t>No interest</t>
  </si>
  <si>
    <t>Nice to have</t>
  </si>
  <si>
    <t>Useful</t>
  </si>
  <si>
    <t>Very important</t>
  </si>
  <si>
    <t>Critical</t>
  </si>
  <si>
    <t>Weight calculation formula</t>
  </si>
  <si>
    <t>Divide by</t>
  </si>
  <si>
    <t>category weight</t>
  </si>
  <si>
    <t>Tender Number:</t>
  </si>
  <si>
    <t>&lt;insert before tender publication&gt;</t>
  </si>
  <si>
    <t>Eskom Group IT:  Technical Evaluation Criteria
Scoring Summary</t>
  </si>
  <si>
    <t>Transaction Description:</t>
  </si>
  <si>
    <t>Evaluated Tenderer's Registered Name:</t>
  </si>
  <si>
    <t>&lt;Evaluator to complete&gt;</t>
  </si>
  <si>
    <t>Evaluator Name and Surname:</t>
  </si>
  <si>
    <t>Date of Evaluation</t>
  </si>
  <si>
    <t>Evaluator Signature</t>
  </si>
  <si>
    <t>Desktop Evaluation Scoring summary</t>
  </si>
  <si>
    <t>Evaluation Categories</t>
  </si>
  <si>
    <t>Weight</t>
  </si>
  <si>
    <t>Threshold</t>
  </si>
  <si>
    <t>Score</t>
  </si>
  <si>
    <t xml:space="preserve">Total </t>
  </si>
  <si>
    <t>Demonstration Scoring summary</t>
  </si>
  <si>
    <t xml:space="preserve">Eskom Group IT:  Technical Evaluation Criteria
</t>
  </si>
  <si>
    <t>Category:</t>
  </si>
  <si>
    <t>Tenderer Registered Name:</t>
  </si>
  <si>
    <t>Category</t>
  </si>
  <si>
    <t>BRS item</t>
  </si>
  <si>
    <t>SAP PM Transfers Models requirements</t>
  </si>
  <si>
    <t>TMR1</t>
  </si>
  <si>
    <t>The product / Application interface must be SAP Certified</t>
  </si>
  <si>
    <t>In your technical response provide a letter or other evidence confirming your product status as SAP certified</t>
  </si>
  <si>
    <t>100% Fully comply with requirement</t>
  </si>
  <si>
    <t>0%:     Not compliance</t>
  </si>
  <si>
    <t>Transfers Models requirements</t>
  </si>
  <si>
    <t>TMR2</t>
  </si>
  <si>
    <t>Tenderer must be recognised as the OEM or a system integrator partner or OEM certified. Provide proof of partnership or ownership.</t>
  </si>
  <si>
    <t>In your technical response provide a letter or other evidence confirming the Tenderer as the OEM or Integrateor partner of OEM.</t>
  </si>
  <si>
    <t>Eskom Group IT:  Technical Evaluation Criteria
Category: Key Requirements</t>
  </si>
  <si>
    <t>category</t>
  </si>
  <si>
    <t xml:space="preserve">Business requirements </t>
  </si>
  <si>
    <t>Product applicability</t>
  </si>
  <si>
    <t>PA1</t>
  </si>
  <si>
    <t>Does the product / application allow bi-directional data synchronization end-2-end between SAP Plant Maintenance and Oracle Primavera?</t>
  </si>
  <si>
    <t>Please provide documentation on product / application main uses.</t>
  </si>
  <si>
    <t>50%: Partially compliant</t>
  </si>
  <si>
    <t>PA2</t>
  </si>
  <si>
    <t>Does the product / Application come with pre-delivered integration path ways, that is plug and play ready?</t>
  </si>
  <si>
    <t>Please provide diagrams of which pre-delivery integration paths are ready for plug and play</t>
  </si>
  <si>
    <t>PA3</t>
  </si>
  <si>
    <t>Does the product allow for integration of other SAP modules i.e. SAP PS / PPM to other project scheduling software i.e. Microsoft project.</t>
  </si>
  <si>
    <t xml:space="preserve">Please specify which other SAP modules and which other scheduling soft are is supported. </t>
  </si>
  <si>
    <t>Does the Application  do Full transfers: these are the initial scope transfers from SAP to Primavera P6 or subsequent transfers where the full scope is selected to be synchronised.</t>
  </si>
  <si>
    <t>Please provide documentation on how  initial transfers are initiated upfront and subsequent to inial creation.</t>
  </si>
  <si>
    <t>Does the application support incremental transfers (Delta transfers), for only the changes since the previous transfer are already synchronized to Primavera?</t>
  </si>
  <si>
    <t>Please provide documentation on how incremental/ delta transfers are handled.</t>
  </si>
  <si>
    <t>TMR3</t>
  </si>
  <si>
    <t>Does the application support transfers for scope that has moved out of the specific transfer scope since the previous transfers, such as when a work order is moved from one STO to the next? Is the application able to flag such activities in Primavera?</t>
  </si>
  <si>
    <t>Please provide your process on how activities that is removed from scope is handled.</t>
  </si>
  <si>
    <t>TMR4</t>
  </si>
  <si>
    <t>Does the application have the ability to ensure that Primavera, as the master for the schedule, transfers the scheduled dates to the SAP work order activities accurately?</t>
  </si>
  <si>
    <t>Please provide a diagram of what information are synchronised from Primavera P6 back to SAP PM.</t>
  </si>
  <si>
    <t>Interface Performance Requirement </t>
  </si>
  <si>
    <t>IPR1</t>
  </si>
  <si>
    <t>Can the application perform a full transfer of approximately 50,000 activities in less than one hour, maintaining a rate of 14 activities per second, and handle a project equating to around 1.8 million Primavera objects efficiently?</t>
  </si>
  <si>
    <t>Please present proof of performance statistics on a variety of project sizes up to the requested project size in the requirements.</t>
  </si>
  <si>
    <t>IPR2</t>
  </si>
  <si>
    <t>Can the application perform incremental transfers for a project with 50,000 activities in less than half an hour?</t>
  </si>
  <si>
    <t>Please present proof of performance statistics on a variety for project sizes for incremental transfers.</t>
  </si>
  <si>
    <t>IPR3</t>
  </si>
  <si>
    <t>Can the application handle multiple transfers running simultaneously without queuing them?</t>
  </si>
  <si>
    <t>Please provide proof  of how  multiple transfers are handled.</t>
  </si>
  <si>
    <t>IPR4</t>
  </si>
  <si>
    <t>Can the application facilitate multiple threading, allowing multiple users to run multiple transfers simultaneously, while ensuring that the same Project transfer cannot run at the same time?</t>
  </si>
  <si>
    <t>IPR5</t>
  </si>
  <si>
    <t>Can the application handle increased loads without performance degradation? Is it easy to scale up the application to accommodate growth without impacting the performance? i.e. Activities synchronised per second should remain the same for different sized project and if project size grow in future</t>
  </si>
  <si>
    <t>Please present proof of performance statistics to indicate relative performance does no degrade due to Project size.</t>
  </si>
  <si>
    <t>Transfer Reporting/ monitoring Requirements </t>
  </si>
  <si>
    <t>TRR1</t>
  </si>
  <si>
    <t>Can the application provide visible and real-time updates on transfer progress?</t>
  </si>
  <si>
    <t>Please include proof of how the product/ application track real time transfer progress.</t>
  </si>
  <si>
    <t>TRR2</t>
  </si>
  <si>
    <t>Can the application allow users to stop, start, and cancel a transfer that is in progress?</t>
  </si>
  <si>
    <t>Please provide option available.</t>
  </si>
  <si>
    <t>TRR3</t>
  </si>
  <si>
    <r>
      <t xml:space="preserve">Full log of objects being transferred per batch and summarized to transfer level. 
</t>
    </r>
    <r>
      <rPr>
        <b/>
        <sz val="8"/>
        <rFont val="Arial"/>
        <family val="2"/>
      </rPr>
      <t xml:space="preserve">Can the application have the following capabilities:
</t>
    </r>
    <r>
      <rPr>
        <sz val="8"/>
        <rFont val="Arial"/>
        <family val="2"/>
      </rPr>
      <t>1.Provide a full log of objects being transferred per batch and summarized to transfer level.
2.Ability to log the runtimes for each function being performed.
3. Transfer statistics covering Step execution Time, Transfer Volumes and Execution Times.</t>
    </r>
  </si>
  <si>
    <t>Please provide proof of transfer logs, what is logged and what can be reported on.</t>
  </si>
  <si>
    <t>TRR4</t>
  </si>
  <si>
    <t>Ability to give clear error messages which clearly indicate which objects failed and provide the reasons for the failures? Ability to reprocess errors once errors have been corrected. Ability to flag the errors and continue with the transfer until it is complete.( the transfer should not get stuck due to errors).</t>
  </si>
  <si>
    <t>Please provide proof on how error messages are being handles during and after transfers.</t>
  </si>
  <si>
    <t>TRR5</t>
  </si>
  <si>
    <t>Can the transfer history logs be kept for at least 1 year ?</t>
  </si>
  <si>
    <t>Provide proof on  how transfer logs are being managed.</t>
  </si>
  <si>
    <t>Field definitions requirements </t>
  </si>
  <si>
    <t>FDR1</t>
  </si>
  <si>
    <t>Can all the fields in sheet "List of Mapped fields" be integrated between SAP and Primavera</t>
  </si>
  <si>
    <t>Please indicate per field  in sheet "List of Mapped fields"</t>
  </si>
  <si>
    <t>Filter Criteria Requirements </t>
  </si>
  <si>
    <t>FCR1</t>
  </si>
  <si>
    <t>Can the application use the SAP PM Revision as the main selection criterion for choosing the SAP data that needs to be transferred to Primavera P6? What other options are there to uniquely identify Primavera P6 project to unique Scope in SAP.</t>
  </si>
  <si>
    <t>Provide proof that this can be done, or specify what other options you have to uniquely link P6 and SAP Scope.</t>
  </si>
  <si>
    <t>FCR2</t>
  </si>
  <si>
    <t xml:space="preserve">
By default the SAP PM data should be transferred to the Primavera project equivalent to the revision name selected in FCR1. The project in P6 should be created with the same name as the revision code in SAP </t>
  </si>
  <si>
    <t>Please provide proof that is  possible. Specify alternatives if not.</t>
  </si>
  <si>
    <t>FCR3</t>
  </si>
  <si>
    <t>An optional transfer would be to transfer the revision data to another project in P6. This scenario is triggered if you want to transfer the PS project structure as well. In this case the P6 project name should be equal to the SAP PS project definition. 
The revision mapping to PS project code will be maintained in custom table on the SAP side</t>
  </si>
  <si>
    <t>Please provide proof that we can maintain which selection scope is synchronised to which Primavera project.</t>
  </si>
  <si>
    <t>FCR4</t>
  </si>
  <si>
    <t xml:space="preserve">Can the application/ product create the SAP WBS structure in Primavera with the SAP PM Transfer. 
The SAP WBS must be transferred first and created as Primavera EPS WBS structure under the P6 Project ID. The relevant activities must then be transferred and linked to the correct WBS EPS object.  This is only relevant if we have maintenance FCR3 and know which WBS/Projects used.  
Below is an example to illustrate the requirement 
Current WBS mask in SAP : X. Xxxxxxx. X. Xx. Xxx. Xx. X 
Let's replace with letters : a. bcdefgh. i. jk, lmn. op. qr: WBS in Primavera to start with a.bcdefgh. 
Create a project in Primavera : Project ID =a.bcdefgh </t>
  </si>
  <si>
    <t>Please provide evidence that the SAP WBS structure can be transferred to Primavera and created as an EPS structure where all the activities are then linked to.</t>
  </si>
  <si>
    <t>FCR5</t>
  </si>
  <si>
    <r>
      <t>Can one select</t>
    </r>
    <r>
      <rPr>
        <b/>
        <sz val="8"/>
        <rFont val="Arial"/>
        <family val="2"/>
      </rPr>
      <t xml:space="preserve"> </t>
    </r>
    <r>
      <rPr>
        <sz val="8"/>
        <rFont val="Arial"/>
        <family val="2"/>
      </rPr>
      <t xml:space="preserve">multiple revisions to be transferred to on P6 project. When a revision is specified e.g. REV123 then all revisions starting with this combination must be selected. i.e. revision REV1234 must be selected or REV123-4 etc. </t>
    </r>
  </si>
  <si>
    <t>Please provide proof that multiple revisions can be linked to a singe  project on P6 side.</t>
  </si>
  <si>
    <t>FCR6</t>
  </si>
  <si>
    <t xml:space="preserve"> The interface must allow the planner to filter the data items required for transfer based on a given set one or more criterion to define the selection criteria to be used in filtering the data items. of criteria. Can the application / product cater for the selection fields in sheet "Selection field" as a minimum?</t>
  </si>
  <si>
    <t>Please indicate if minimum fields can be catered for.</t>
  </si>
  <si>
    <t>Work Order (WO) and Operation Definitions: </t>
  </si>
  <si>
    <t>WOO1</t>
  </si>
  <si>
    <t xml:space="preserve">Can the product / Application  create the P6 activity in the following manner:
In a Primavera-SAP linked project there is a one-to-one relationship between linked SAP Operations and Primavera Activities. In order to maintain the work orders in Primavera the following business rules must be adhered to. 
 In Primavera, the Activity ID must be unique within a project. In order to achieve this, the interface will use the following mapping rule: 
Activity Id = Work Order Number +”-“+ Operation Number 
In this example , if the WO Number = WWWWWWWW and one of its operations has a number 0010 in SAP then the Primavera Activity ID would appear as WWWWWWWW-0010 in Primavera. </t>
  </si>
  <si>
    <t>Please indicate if the P6 activity can be created with this naming convention</t>
  </si>
  <si>
    <t>WOO2</t>
  </si>
  <si>
    <t>Sub operations are not currently being used but there must be a configurable option to transfer sub operation in the future?</t>
  </si>
  <si>
    <t>Please indicate how SAP PM sub-operations can be handled in future</t>
  </si>
  <si>
    <t>WOO3</t>
  </si>
  <si>
    <t xml:space="preserve">If an operation’s description is blank in SAP, then the interface must not write these operations with blank descriptions to Primavera but rather write each Activity Id with a flag “Op Description Blank” to an error log. </t>
  </si>
  <si>
    <t>Please indicate if this business rule can be implemented</t>
  </si>
  <si>
    <t>WOO4</t>
  </si>
  <si>
    <t xml:space="preserve">Removal of existing Primavera activities that are linked to a SAP Work Order must be performed in SAP through the removal of the corresponding Work Order Operation. The corresponding Primavera activity would then be marked for deletion through the interface – using the delete indicator "SAP Relevant for Scheduling". These Primavera activities will not be included in any Primavera-to-SAP transfers. The scheduler will delete the activities in Primavera that were marked for deletion by the interface </t>
  </si>
  <si>
    <t>Data Transfer Rules </t>
  </si>
  <si>
    <t>DTR1</t>
  </si>
  <si>
    <t xml:space="preserve">One or more revisions in SAP can be transferred to a project in P6. The number of data items to be transferred from SAP to P6 can be significant. Need a data volume threshold indicator to alert planner when performance (transfer time) will be impacted due to the large volume of data. </t>
  </si>
  <si>
    <t>DTR3</t>
  </si>
  <si>
    <t>Can new work orders added to a revision in SAP be appended to its linked Project in P6 during data transfer?</t>
  </si>
  <si>
    <t>Please indicate that this is possible</t>
  </si>
  <si>
    <t>DTR4</t>
  </si>
  <si>
    <t xml:space="preserve">Can new operations added to a work order/s in SAP be inserted as activities in its linked Project in P6 during data transfer. </t>
  </si>
  <si>
    <t>DTR5</t>
  </si>
  <si>
    <t xml:space="preserve">Can the application / product transfer Operation work center to P6 resources and assign to the activity in P6
Operation Work Center assignments exchanged between Primavera (Primary Resource) and SAP (Work Centre Description) will be controlled by SAP for both initiation and maintenance. For primary resource assignment in Primavera the following fields will always be updated from SAP, 
- Primary Resource (P6) = Work Centre (SAP) 
- Resource Names, 
- Resource Id and 
</t>
  </si>
  <si>
    <t>Please indicate if how work centers are transferred and handled</t>
  </si>
  <si>
    <t>DTR6</t>
  </si>
  <si>
    <t xml:space="preserve">When Planners create secondary resources  against an activity in P6. The interface must not delete these secondary resources created in P6. </t>
  </si>
  <si>
    <t>Please indicate if this rule is achievable.</t>
  </si>
  <si>
    <t>DTR8</t>
  </si>
  <si>
    <t xml:space="preserve">Once a Primavera activity has started, changes to the Remaining Units and Remaining Duration are allowed in Primavera. These values are not updated between SAP and Primavera through the interface </t>
  </si>
  <si>
    <t>DTR9</t>
  </si>
  <si>
    <t xml:space="preserve"> The interface will not perform any deletions in P6, 
- Do not delete operations in P6 that are not in SAP 
- Operations in SAP that have their system status set to TECO, CLD or DLT must not be deleted from its associated project in P6 
- During data transfers between SAP and P6, the interface must not delete the relationships created in P6 - Do not delete operations in P6 due to filter changes </t>
  </si>
  <si>
    <t>Please indicate if these deletion prevention is achievable in the application/ product.</t>
  </si>
  <si>
    <t>DTR10</t>
  </si>
  <si>
    <t xml:space="preserve">Overwrite original duration (OD): During the initial creation of the project in P6, the duration for each operation is transferred from SAP to its corresponding activity in P6 by populating the “Original Duration” field with the duration value. Thereafter, for every download from SAP to P6, the interface to check if the OD value in P6 = Duration value in SAP. If not, overwrite the OD value in P6 with the duration value from SAP. </t>
  </si>
  <si>
    <t>DTR11</t>
  </si>
  <si>
    <t xml:space="preserve">No transfer of Primary Constraints: During data transfers, primary constraints (As late as possible, Must start On, Must finish On, Cannot Start Before, etc.) and dates associated with the constraints are NOT to be updated between SAP and P6. If primary constraint is set for an activity in P6 the interface must not update SAP.  </t>
  </si>
  <si>
    <t>Dates Transfer Rules</t>
  </si>
  <si>
    <t>DAR1</t>
  </si>
  <si>
    <t xml:space="preserve">The activity’s Planned Start Date &amp; Time in P6 will be transferred to the corresponding Operation’s Early Start Date &amp; Time in SAP. Similarly, the activity’s Planned Finish Date &amp; Time in P6 will be transferred to the corresponding Operation’s Early Finish Date &amp; Time in SAP Planned. Interface must set work order system status to DSEX (Date set externally). </t>
  </si>
  <si>
    <t>DAR2</t>
  </si>
  <si>
    <r>
      <t>For activities that have finished (System Status CNF, TECO CLSD), no early and finish dates in SAP will be updated from Primavera</t>
    </r>
    <r>
      <rPr>
        <b/>
        <sz val="8"/>
        <rFont val="Arial"/>
        <family val="2"/>
      </rPr>
      <t xml:space="preserve">. </t>
    </r>
  </si>
  <si>
    <t>DAR3</t>
  </si>
  <si>
    <t xml:space="preserve">The activity’s Actual Start &amp; Finish dates in P6 will always be updated from the corresponding operation’s Actual Start &amp; Finish dates in SAP- SAP is the master. However, if the operation in SAP does not have actual start or finish date values but its corresponding activity in P6 has actual start or finish date values entered by the scheduler then the interface must not overwrite these actual date values in P6 with null values from SAP. These actual date values in P6 can only be overwritten once their corresponding actual date values in SAP are not null </t>
  </si>
  <si>
    <t>DAR4</t>
  </si>
  <si>
    <t>When the activity’s Actual Finish date in P6 is updated from SAP, the remaining duration must be automatically set to zero by Primavera.</t>
  </si>
  <si>
    <t>Deleted Data Indicator</t>
  </si>
  <si>
    <t>DDI1</t>
  </si>
  <si>
    <t>An indicator will be set in Primavera at the activity level as and when the interface identifies an activity that needs to be deleted because the corresponding SAP operation has been deleted or the activity is not linked to a SAP operation. This will enable the scheduler to readily identify and review these activities in Primavera prior to deletions. This has been identified as Global Activity Code Interface Deleted. This has been identified as Global Activity Code, “SAP not relevant for Scheduling”.</t>
  </si>
  <si>
    <t>DDI2</t>
  </si>
  <si>
    <t xml:space="preserve">This indicator will not be cleared by the interface. The planner is responsible to clear this indicator after review. Activities identified for deletion should be deleted from the Primavera-SAP linked project </t>
  </si>
  <si>
    <t>Updated Data Indicator </t>
  </si>
  <si>
    <t>UDI1</t>
  </si>
  <si>
    <r>
      <rPr>
        <sz val="8"/>
        <rFont val="Arial"/>
        <family val="2"/>
      </rPr>
      <t>Can an indicator be set in Primavera at the activity level whenever the interface updates an activity from SAP to Primavera?. This will enable the planner to readily identify new and changed records in Primavera, other than activity deletions, for review. This has been identified as Global Activity Code “Interface Change 
The idea is for the Planner to be able to identify those operations where changes were made since the last update from SAP to Primavera.</t>
    </r>
    <r>
      <rPr>
        <b/>
        <sz val="8"/>
        <rFont val="Arial"/>
        <family val="2"/>
      </rPr>
      <t xml:space="preserve"> 
</t>
    </r>
  </si>
  <si>
    <t>UDI2</t>
  </si>
  <si>
    <t xml:space="preserve">This indicator will not be cleared by the interface. The planner is responsible to clear this indicator after review </t>
  </si>
  <si>
    <t>Dummy Activity Indicator </t>
  </si>
  <si>
    <t>DAI1</t>
  </si>
  <si>
    <r>
      <rPr>
        <sz val="8"/>
        <rFont val="Arial"/>
        <family val="2"/>
      </rPr>
      <t>Can non-SAP activities in Primavera be ignored by the interface?</t>
    </r>
    <r>
      <rPr>
        <b/>
        <sz val="8"/>
        <rFont val="Arial"/>
        <family val="2"/>
      </rPr>
      <t xml:space="preserve">
 </t>
    </r>
    <r>
      <rPr>
        <sz val="8"/>
        <rFont val="Arial"/>
        <family val="2"/>
      </rPr>
      <t xml:space="preserve">Scheduling practices sometime employ “dummy” activities to reflect work windows, etc. Since any Primavera activity found that is not linked to a corresponding SAP operation will be marked for deletion through the interface. These “dummy” operations can be flagged by the scheduler using the “Dummy Activity Indicator” as non-SAP activities. This indicator will then enable the scheduler to distinguish between SAP deleted activities and non-SAP deleted activities. 
This has been identified as Global Activity Code “Dummy Activity”. This indicator is not used by the interface, only optionally by the scheduler. The scheduler’s is responsible to set and clear this indicator  </t>
    </r>
  </si>
  <si>
    <t>Please indicate how non-SAP activities are treated by the interface. This would include hammocks and milestones in Primavera.</t>
  </si>
  <si>
    <t>Eskom Group IT:  Technical Evaluation Criteria
Category: Non-Functional</t>
  </si>
  <si>
    <t>Integration</t>
  </si>
  <si>
    <t>IN1</t>
  </si>
  <si>
    <t>Does the product offer both Cloud and on-premise deployment options.</t>
  </si>
  <si>
    <t>Provide functional diagram/ documentation</t>
  </si>
  <si>
    <t>IN2</t>
  </si>
  <si>
    <t>Please describe how your application/ product connects with SAP?</t>
  </si>
  <si>
    <t>IN3</t>
  </si>
  <si>
    <t>Please describe how your application/ product connects with Primavera?</t>
  </si>
  <si>
    <t>Version Management</t>
  </si>
  <si>
    <t>VM1</t>
  </si>
  <si>
    <t xml:space="preserve">Is the product / application compatible with the current visions of ESKOM SAP S/4HANA 2023 and Primavera 23.12 </t>
  </si>
  <si>
    <t>Provide evidence on supported versions for SAP and Primavera</t>
  </si>
  <si>
    <t>VM2</t>
  </si>
  <si>
    <t>Does the product retain compatibility for future versions of  SAP and Primavera?</t>
  </si>
  <si>
    <t>Provide a strategy on version compatibility and any exclusions.</t>
  </si>
  <si>
    <t>Roadmap</t>
  </si>
  <si>
    <t>RM1</t>
  </si>
  <si>
    <t>What is the end of life for your current product version?</t>
  </si>
  <si>
    <t>Please provide evidence on end of life date of current product version.</t>
  </si>
  <si>
    <t>RM2</t>
  </si>
  <si>
    <t>What is the roadmap of the product application for the next 10 years?</t>
  </si>
  <si>
    <t>Please provide evidence on product roadmap</t>
  </si>
  <si>
    <t>Supplier Evaluation</t>
  </si>
  <si>
    <t>SV1</t>
  </si>
  <si>
    <t>Please describe your company's experience (implementation partner included) in providing [specific product/service]. How long have you been in this industry, and what are some key projects or clients that demonstrate your capabilities.
Provide details (in a separate sheet) of where you have successfully implemented the recommended Middleware Tool platform in the past 5 years.  Select the number of companies that apply in Column E8 drop down list.
In a separate document, provide the following:
1. Company name and contact person 
2. Industry
3. Company size
4. Transaction size 
5. Number of users
6. Implementation scope (should include design, development and configuration, testing, change management)
7. Implementation duration</t>
  </si>
  <si>
    <t>SV2</t>
  </si>
  <si>
    <t>Do you have 3rd line support for this product /application?</t>
  </si>
  <si>
    <t>Please provide detail on 3rd line support and how tickets are logged and resolved.</t>
  </si>
  <si>
    <t>SV3</t>
  </si>
  <si>
    <t>Indicate whether you have capability to provide classroom training for Technical Users ( Technical, Support, Development) that will support the platform and maintain the application / product?</t>
  </si>
  <si>
    <t xml:space="preserve"> Kindly include training methodology to ensure Eskom team is upskilled early in the project in the project life cycle.</t>
  </si>
  <si>
    <t>SV4</t>
  </si>
  <si>
    <t>Provide a proposed implementation project plan which includes:
a) Overall implementation plan
b) Time for business rules and other customization
c)Training during for the Eskom Functional &amp; Technical Support Staff 
The supplier must clearly demonstrate how they will capacitate the project to ensure they will complete on or before time and within the budget and the right quality.</t>
  </si>
  <si>
    <t>Please provide project implantation plan</t>
  </si>
  <si>
    <t>SV5</t>
  </si>
  <si>
    <t>Tenderer must be recognised as the OEM or a system integrator partner or OEM certified</t>
  </si>
  <si>
    <t>Please provide evidence</t>
  </si>
  <si>
    <t>Licensing</t>
  </si>
  <si>
    <t>LI1</t>
  </si>
  <si>
    <t>Please provide licensing options, be it per instance or per user or other.</t>
  </si>
  <si>
    <t xml:space="preserve">Please provide details </t>
  </si>
  <si>
    <t>LI2</t>
  </si>
  <si>
    <t>How do you apply your licensing model if we have multiple Primavera instances.</t>
  </si>
  <si>
    <t>LI4</t>
  </si>
  <si>
    <t>Can multiple middleware instances be replaced by a single instance, still managing transfers to multiple Primavera instances?</t>
  </si>
  <si>
    <t>Please provide write up.</t>
  </si>
  <si>
    <t xml:space="preserve">System Performance </t>
  </si>
  <si>
    <t>LI5</t>
  </si>
  <si>
    <t>Eskom requires the solution to have the 90th percentile transaction response time for 350 concurrent users to be less or equal to 3 seconds.</t>
  </si>
  <si>
    <t>In your technical response, please provide performance testing results for 90th percentile transaction response time for 500 concurrent users.</t>
  </si>
  <si>
    <t>100%: Fully comply with requirement (&gt;114 Hits/sec)</t>
  </si>
  <si>
    <t>50%:   Partially comply(&lt;50 Hits/sec)(Report received but performance too slow)</t>
  </si>
  <si>
    <t>0%:     No report</t>
  </si>
  <si>
    <t>LI6</t>
  </si>
  <si>
    <t>Eskom requires the solution to support average throughput for 350 concurrent users to be 142000 bytes / sec or more.</t>
  </si>
  <si>
    <t>In your technical response, please provide performance testing results average throughput bytes / sec for 500 concurrent users.</t>
  </si>
  <si>
    <t>Average throughput for 500 concurrent users &gt;= 142000 bytes / sec.</t>
  </si>
  <si>
    <t>Average throughput for 500 concurrent users &gt;= 71000 and &lt; 142000 bytes / sec.</t>
  </si>
  <si>
    <t>Average throughput for 500 concurrent users &lt; 71000 bytes / sec.</t>
  </si>
  <si>
    <t>LI7</t>
  </si>
  <si>
    <t xml:space="preserve">Eskom requires the solution to have an average hit rate greater than 114 hits / sec for 350 concurrent users. </t>
  </si>
  <si>
    <t>In your technical response, please provide performance testing results for average hits per second for 500 concurrent users.</t>
  </si>
  <si>
    <t>Solution supports an average hit rate &gt; 114 hits / sec.</t>
  </si>
  <si>
    <t>Solution supports an average hit rate &lt;= 114 hits / sec.</t>
  </si>
  <si>
    <t>No performance testing results received.</t>
  </si>
  <si>
    <t>LI8</t>
  </si>
  <si>
    <t xml:space="preserve">Eskom requires the solution to be able to handle 350 concurrent users. </t>
  </si>
  <si>
    <t>In your technical response, please provide performance testing results showing how many concurrent users the solution can handle.</t>
  </si>
  <si>
    <t>Solution supports &gt;= 500 concurrent users.</t>
  </si>
  <si>
    <t>Solution supports &lt; 500 concurrent users.</t>
  </si>
  <si>
    <t>Eskom Group IT:  Technical Evaluation Criteria
Category: Architecture</t>
  </si>
  <si>
    <t>no</t>
  </si>
  <si>
    <t>ARC1</t>
  </si>
  <si>
    <t>Provide a short and long-term roadmap for the proposed solution/product.</t>
  </si>
  <si>
    <t>Clearly defined roadmap of the product/solution proposed by the tenderer.</t>
  </si>
  <si>
    <t>Complete Roadmap Provided - 100</t>
  </si>
  <si>
    <t>Partial Roadmap Provided - 50</t>
  </si>
  <si>
    <t>No Roadmap Provided - 0</t>
  </si>
  <si>
    <t>ARC2</t>
  </si>
  <si>
    <t>Provide detailed architecture of the proposed product/application describing all tiers of the solution model.</t>
  </si>
  <si>
    <t>Artefacts detailing the architecture of the product/solution.</t>
  </si>
  <si>
    <t>Detailed Architecture Artefacts Provided - 100</t>
  </si>
  <si>
    <t>Partial Detailed Architecture Provided - 0</t>
  </si>
  <si>
    <t>No Detailed Architecture Provided - 0</t>
  </si>
  <si>
    <t>ARC3</t>
  </si>
  <si>
    <t>To what extent is the application layering or separation of concern implemented, in other words, are the presentation layer, business logic layer and data access layers separated?</t>
  </si>
  <si>
    <t>Evidence of the technology's adherence to the separation of concern principle.</t>
  </si>
  <si>
    <t>Complete Technology Adherence to Separation - 100</t>
  </si>
  <si>
    <t>Partial  Technology Adherence to Separation - 50</t>
  </si>
  <si>
    <t>No Technology Adherence to Separation  - 0</t>
  </si>
  <si>
    <t>ARC4</t>
  </si>
  <si>
    <t>List the server infrastructure platforms supported for the proposed system. Detail preference, certified, support by model, series, versions etc.</t>
  </si>
  <si>
    <t>List the server infrastructure platforms supported.</t>
  </si>
  <si>
    <t>Full List - 100</t>
  </si>
  <si>
    <t>Partial List - 50</t>
  </si>
  <si>
    <t>No List - 0</t>
  </si>
  <si>
    <t>ARC5</t>
  </si>
  <si>
    <t>Is the proposed solution supported on X86 hardware architecture?</t>
  </si>
  <si>
    <t>Evidence of the technology's compatibility with X86 architecture.</t>
  </si>
  <si>
    <t>Technology Compatible with X86 Architecture - 100</t>
  </si>
  <si>
    <t>Technology Not Compatible with X86 Architecture - 0</t>
  </si>
  <si>
    <t>ARC6</t>
  </si>
  <si>
    <t>Provide details of the client implementation. Is the client web based, is there a client component that must be installed on the desktop?</t>
  </si>
  <si>
    <t>Proof of whether the solution can be accessible through the browser or Client on a desktop.</t>
  </si>
  <si>
    <t>Technology Accessible Through the Browser or Client - 100</t>
  </si>
  <si>
    <t>Technology Not Accessible Through the Browser or Client - 0</t>
  </si>
  <si>
    <t>ARC7</t>
  </si>
  <si>
    <t>How does the application handle incremental memory required by additional users or capacity?</t>
  </si>
  <si>
    <t>Evidence of the solution's ability to handle additional memory requirements.</t>
  </si>
  <si>
    <t>Ability to handle additional memory Requirements - 100</t>
  </si>
  <si>
    <t>Inability to handle additional memory Requirements - 0</t>
  </si>
  <si>
    <t>ARC8</t>
  </si>
  <si>
    <t>Componentisation - to what extent is your solution assembled from reusable components? How composable is the architecture of the system?</t>
  </si>
  <si>
    <t xml:space="preserve">Evidence of the technology's support for loosely coupled architecture. </t>
  </si>
  <si>
    <t>Support for Loosely Coupled Architecture - 100</t>
  </si>
  <si>
    <t>No Support for Loosely Coupled Architecture - 0</t>
  </si>
  <si>
    <t>ARC9</t>
  </si>
  <si>
    <t>How does the solution enable anytime access, 24x7 availability, with no down time allowed for batch processing? Please elaborate.</t>
  </si>
  <si>
    <t>Explanation of the technology's ability to enable 24x7 availability.</t>
  </si>
  <si>
    <t>Technology Available 24x7 - 100</t>
  </si>
  <si>
    <t>Technology Not Available 24x7 - 0</t>
  </si>
  <si>
    <t>ARC10</t>
  </si>
  <si>
    <t>How does the solution enable zero latency, near real-time information processing? Please elaborate.</t>
  </si>
  <si>
    <t xml:space="preserve">Explanation of the technology's ability to enable zero latency or run without intermittent disruptions. </t>
  </si>
  <si>
    <t>Ability to Enable Zero Latency - 100</t>
  </si>
  <si>
    <t>Inability to Enable Zero Latency - 0</t>
  </si>
  <si>
    <t>ARC11</t>
  </si>
  <si>
    <t>Which integration protocols does the application support, for example SOAP, HTML, JMS etc.</t>
  </si>
  <si>
    <t>List of standard protocols supported the technology.</t>
  </si>
  <si>
    <t>Support for Standard Protocols - 100</t>
  </si>
  <si>
    <t>ARC12</t>
  </si>
  <si>
    <t>Is the database support based on native interfaces or ODBC(Open Database Connectivity)/ JDBC (Java Database Connectivity)</t>
  </si>
  <si>
    <t>Evidence of support based on ODBC or JDBC.</t>
  </si>
  <si>
    <t>Support for ODBC/JDBC - 100</t>
  </si>
  <si>
    <t>No Support for ODBC/JDBC - 0</t>
  </si>
  <si>
    <t>ARC13</t>
  </si>
  <si>
    <t xml:space="preserve">List the infrastructure/hardware virtualised environments the solution is compatible with, for example Hypervisor, Vmware etc. </t>
  </si>
  <si>
    <t>List of infrastructure/hardware virtualised environments the product can run on.</t>
  </si>
  <si>
    <t>Support Virtualised Environment - 100</t>
  </si>
  <si>
    <t>No Support Virtualised Environment - 0</t>
  </si>
  <si>
    <t>ARC14</t>
  </si>
  <si>
    <t>What type of performance tuning can be applied to integration services that will be implemented on the proposed product? For example, capability to do thread pooling, scaling of instances on demand, caching for reduced latency etc.</t>
  </si>
  <si>
    <t>Evidence of the performance tuning tools supported by the product.</t>
  </si>
  <si>
    <t>Performance Tuning - 100</t>
  </si>
  <si>
    <t>No Performance Tuning - 0</t>
  </si>
  <si>
    <t>ARC15</t>
  </si>
  <si>
    <t>Does the solution have a load balancing capability?  If yes, provide more details.</t>
  </si>
  <si>
    <t>Evidence of the solution's ability to do load balancing.</t>
  </si>
  <si>
    <t>Load Balancing Capability - 100</t>
  </si>
  <si>
    <t>No Load Balancing Capability - 0</t>
  </si>
  <si>
    <t>ARC16</t>
  </si>
  <si>
    <t>How many environments will you setup for the proposed solution? For example, Production, QA, Development, Testing, Training etc.</t>
  </si>
  <si>
    <t>List of Environments to be setup.</t>
  </si>
  <si>
    <t>Two or More Environments - 100</t>
  </si>
  <si>
    <t>No Response - 0</t>
  </si>
  <si>
    <t>ARC17</t>
  </si>
  <si>
    <t>Provide details regarding the configuration considerations and server deployments that you recommend to ensure high availability of the proposed solution.</t>
  </si>
  <si>
    <t>Evidence of the solution's ability ensure high availability.</t>
  </si>
  <si>
    <t>Evidence to Ensure High Availability Provided - 100</t>
  </si>
  <si>
    <t>No Evidence to Ensure High Availability Provided - 0</t>
  </si>
  <si>
    <t>ARC18</t>
  </si>
  <si>
    <t>Does the solution support scheduled Jobs?</t>
  </si>
  <si>
    <t>Evidence of the solution's ability to support scheduled Jobs.</t>
  </si>
  <si>
    <t>Full Support for Job Scheduling - 100</t>
  </si>
  <si>
    <t>No Support for Job Scheduling - 0</t>
  </si>
  <si>
    <t>ARC19</t>
  </si>
  <si>
    <t xml:space="preserve">Describe the system's ability to import/export data in different formats. </t>
  </si>
  <si>
    <t xml:space="preserve">Explanation of the system's ability to import/export data in different formats. </t>
  </si>
  <si>
    <t>Support for Data Import/Export - 100</t>
  </si>
  <si>
    <t>No Support for Data Import/Export - 0</t>
  </si>
  <si>
    <t>ARC20</t>
  </si>
  <si>
    <t>How does the application manage inactive accounts?</t>
  </si>
  <si>
    <t>Explanation of how the application manage inactive accounts.</t>
  </si>
  <si>
    <t>Inability to Manage Inactive Accounts - 100</t>
  </si>
  <si>
    <t>No Ability to Manage Inactive Accounts - 0</t>
  </si>
  <si>
    <t>ARC21</t>
  </si>
  <si>
    <t>How does the application enable accounts lock-out/suspension following a number(3) of incorrect password attempts?</t>
  </si>
  <si>
    <t>Explanation of how the application enable accounts lock-out/suspension following a number(3) of incorrect password attempts.</t>
  </si>
  <si>
    <t>Ability to Enable Accounts Lock-Out - 100</t>
  </si>
  <si>
    <t>Inability to Enable Accounts Lock-Out - 0</t>
  </si>
  <si>
    <t>ARC22</t>
  </si>
  <si>
    <t>Describe the system's ability to configure user-passwords to be reset or expire at pre-defined intervals.</t>
  </si>
  <si>
    <t>Explanation of the system's ability to configure user-passwords to be reset or expire at pre-defined intervals.</t>
  </si>
  <si>
    <t>Ability to Configure Accounts Lock-Out - 100</t>
  </si>
  <si>
    <t>Inability to Configure Accounts Lock-Out - 0</t>
  </si>
  <si>
    <t>Eskom Group IT:  Technical Evaluation Criteria
Category: Testing</t>
  </si>
  <si>
    <r>
      <rPr>
        <b/>
        <i/>
        <sz val="8"/>
        <rFont val="Arial"/>
        <family val="2"/>
      </rPr>
      <t>(EXAMPLE)</t>
    </r>
    <r>
      <rPr>
        <i/>
        <sz val="8"/>
        <rFont val="Arial"/>
        <family val="2"/>
      </rPr>
      <t xml:space="preserve"> Eskom requires an experienced supplier who has provided the work listed in the scope to other clients</t>
    </r>
  </si>
  <si>
    <t>In your technical response list the clients to whom you have provided XX services to and dates the service was provided. Provide a reference letter from each client listed, each reference letter must have contact details for the clients in order to verify the information provided.</t>
  </si>
  <si>
    <t>more than 7 clients</t>
  </si>
  <si>
    <t>4-7 clients</t>
  </si>
  <si>
    <t>3 or less clients</t>
  </si>
  <si>
    <t>Previous involvement in the end to end testing of a similar system and methodologies used)</t>
  </si>
  <si>
    <t>Provide names of the customer, contact details, dates and brief description of your responsiblities</t>
  </si>
  <si>
    <t>11 or more</t>
  </si>
  <si>
    <t>5 - 10 c</t>
  </si>
  <si>
    <t>4 or less</t>
  </si>
  <si>
    <t>8 or more provinces</t>
  </si>
  <si>
    <t>6-7 provinces</t>
  </si>
  <si>
    <t>4-5 provinces</t>
  </si>
  <si>
    <t>2-3 provinces</t>
  </si>
  <si>
    <t>1 province</t>
  </si>
  <si>
    <t>Yes</t>
  </si>
  <si>
    <t>No</t>
  </si>
  <si>
    <t>7-functions</t>
  </si>
  <si>
    <t>6 functions</t>
  </si>
  <si>
    <t>5 functions</t>
  </si>
  <si>
    <t>4 functions</t>
  </si>
  <si>
    <t>3 functions</t>
  </si>
  <si>
    <t>Eskom Group IT:  Technical Evaluation Criteria
Category: Security</t>
  </si>
  <si>
    <r>
      <rPr>
        <b/>
        <sz val="8"/>
        <color rgb="FF000000"/>
        <rFont val="Arial"/>
      </rPr>
      <t xml:space="preserve">Mandatory Returnables - </t>
    </r>
    <r>
      <rPr>
        <sz val="8"/>
        <color rgb="FF000000"/>
        <rFont val="Arial"/>
      </rPr>
      <t>Evidence below to be provided in the technical file and numbered to align with each criteria question.</t>
    </r>
    <r>
      <rPr>
        <b/>
        <sz val="8"/>
        <color rgb="FF000000"/>
        <rFont val="Arial"/>
      </rPr>
      <t xml:space="preserve"> </t>
    </r>
  </si>
  <si>
    <t>SEC1</t>
  </si>
  <si>
    <r>
      <rPr>
        <b/>
        <sz val="8"/>
        <color rgb="FF000000"/>
        <rFont val="Arial"/>
      </rPr>
      <t xml:space="preserve">ISO Certifications
</t>
    </r>
    <r>
      <rPr>
        <sz val="8"/>
        <color rgb="FF000000"/>
        <rFont val="Arial"/>
      </rPr>
      <t>The Tenderer shall have a</t>
    </r>
    <r>
      <rPr>
        <b/>
        <sz val="8"/>
        <color rgb="FF000000"/>
        <rFont val="Arial"/>
      </rPr>
      <t xml:space="preserve"> </t>
    </r>
    <r>
      <rPr>
        <sz val="8"/>
        <color rgb="FF000000"/>
        <rFont val="Arial"/>
      </rPr>
      <t>valid ISO27001 certificate</t>
    </r>
  </si>
  <si>
    <t>The Tenderer is required to submit a valid ISO 27001 certificate.</t>
  </si>
  <si>
    <t>Critial</t>
  </si>
  <si>
    <t>(100%) Fully comply with requirement - Tenderer does have a valid ISO27001 Certificates.</t>
  </si>
  <si>
    <t>(0%) No compliance - Tenderer does not have ISO27001 Certificates.</t>
  </si>
  <si>
    <t>SEC2</t>
  </si>
  <si>
    <r>
      <rPr>
        <b/>
        <sz val="8"/>
        <color rgb="FF000000"/>
        <rFont val="Arial"/>
      </rPr>
      <t xml:space="preserve">Integration to Eskom's existing Identity Providers (IdP's)
</t>
    </r>
    <r>
      <rPr>
        <sz val="8"/>
        <color rgb="FF000000"/>
        <rFont val="Arial"/>
      </rPr>
      <t>Integration to Eskom's existing IdP's such as Microsoft (MS) on-prem active directory (AD) and MS Entra ID to enable Multi-factor Authentication (MFA) and Single sign on (SSO).
The proposed  solution shall be able to integrate with existing Eskom’s identity providers (IdP’s) such as Microsoft (MS) AD, Entra ID and shall support SAML 2.0, OAuth 2.0 and OAuth 2.1 to enable MFA and SSO..</t>
    </r>
  </si>
  <si>
    <t>The Tenderer is required to submit the OEM documentation, technical specification and design that depicts that the proposed solution supports SAML 2.0, OAuth 2.0 and OAuth 2.1 to enable MFA and SSO.</t>
  </si>
  <si>
    <t>(100%) Fully comply with requirement - The proposed solution does integrate with Eskom's MS AD, and Entra ID to enable SSO and MFA.</t>
  </si>
  <si>
    <t>(0%) No compliance - The proposed solution is unable to integrate with MS AD, MDI, Entra ID and MFA.</t>
  </si>
  <si>
    <t>SEC3</t>
  </si>
  <si>
    <r>
      <t xml:space="preserve">RBAC
</t>
    </r>
    <r>
      <rPr>
        <sz val="8"/>
        <color rgb="FF000000"/>
        <rFont val="Arial"/>
      </rPr>
      <t>The proposed  solution shall support and employ RBAC mechanism.</t>
    </r>
  </si>
  <si>
    <t xml:space="preserve">The Tenderer is required to submit the OEM documentation, technical specification and design that depicts that solution supports RBAC.  </t>
  </si>
  <si>
    <t>(100%) Fully comply with requirement - The proposed solution does support and employ RBAC mechanism.</t>
  </si>
  <si>
    <t>(0%) No compliance - The proposed solution does not support and employ RBAC mechanism</t>
  </si>
  <si>
    <t>SEC4</t>
  </si>
  <si>
    <r>
      <rPr>
        <b/>
        <sz val="8"/>
        <color rgb="FF000000"/>
        <rFont val="Arial"/>
      </rPr>
      <t xml:space="preserve">Encryption Standard
</t>
    </r>
    <r>
      <rPr>
        <sz val="8"/>
        <color rgb="FF000000"/>
        <rFont val="Arial"/>
      </rPr>
      <t>The proposed solution shall encrypt data at rest using at minimum AES-256, in use and  in transit (or in motion) using at minimum TLS 1.3 or later version.</t>
    </r>
  </si>
  <si>
    <t>The Tenderer is required to submit the OEM documentation, technical specification and design that depicts that data  is encrypted in transit, at rest and in use.</t>
  </si>
  <si>
    <t>(100%) Fully comply with requirement - The proposed solution does encrypt data at rest (AES-256) and in transit (TLS 1.3 or later version)</t>
  </si>
  <si>
    <t>(0%) No compliance - The proposed solution does not encrypt data at rest (AES-256) and in transit (TLS 1.3 or later version)</t>
  </si>
  <si>
    <t>SEC5</t>
  </si>
  <si>
    <r>
      <t>Audit Trails, Logs, User and Activity Logs</t>
    </r>
    <r>
      <rPr>
        <sz val="8"/>
        <color rgb="FF000000"/>
        <rFont val="Arial"/>
      </rPr>
      <t xml:space="preserve">
The proposed solution shall have Audit trails, logs, user administration and user activity logs enabled, encrypted, and securely kept with limited access to administrators.</t>
    </r>
  </si>
  <si>
    <t>The Tenderer is required to submit the OEM documentation, technical specification and design that depicts that logs are enabled, encrypted and security kept.</t>
  </si>
  <si>
    <t>(100%) Fully comply with requirement - The proposed solution does have Audit trails, logs, user administration and user activity logs shall be enabled, encrypted, and securely kept with limited access to administrators.</t>
  </si>
  <si>
    <t>(0%) No compliance - The proposed solution does not have Audit trails, logs, user administration and user activity logs shall be enabled, encrypted, and securely kept with limited access to administrators.</t>
  </si>
  <si>
    <t>SEC6</t>
  </si>
  <si>
    <r>
      <t>Data Masking</t>
    </r>
    <r>
      <rPr>
        <sz val="8"/>
        <color rgb="FF000000"/>
        <rFont val="Arial"/>
      </rPr>
      <t xml:space="preserve">
Sensitive data such as PII shall be masked on the non-production environments to lessen exposure.</t>
    </r>
  </si>
  <si>
    <t>(100%) Fully comply with requirement - The proposed solution does mask PII on nonproduction environments</t>
  </si>
  <si>
    <t>(0%) No compliance - The proposed solution does not mask PII in nonproduction environments.</t>
  </si>
  <si>
    <t>SEC7</t>
  </si>
  <si>
    <r>
      <t xml:space="preserve">Daily Incremental Back Ups
</t>
    </r>
    <r>
      <rPr>
        <sz val="8"/>
        <color rgb="FF000000"/>
        <rFont val="Arial"/>
      </rPr>
      <t xml:space="preserve">Incremental daily back-ups shall be done, encrypted, and securely kept offsite. </t>
    </r>
  </si>
  <si>
    <t xml:space="preserve">The Tenderer is required to submit the OEM documentation, technical specification and design that depicts that daily incremental back ups are done, encrypted and kept offsite. </t>
  </si>
  <si>
    <t>(100%) Fully comply with requirement - Daily incremental Back ups are done, encrypted and securely kept offsite.</t>
  </si>
  <si>
    <t>(0%) No compliance - No daily incremental back ups.</t>
  </si>
  <si>
    <t>SEC8</t>
  </si>
  <si>
    <r>
      <t xml:space="preserve">Real-time data synchronization or data replication
</t>
    </r>
    <r>
      <rPr>
        <sz val="8"/>
        <color rgb="FF000000"/>
        <rFont val="Arial"/>
      </rPr>
      <t xml:space="preserve">The Tenderer shall employ real-time data synchronization or data replication to a secondary or disaster recovery (DR) site, located in different region. </t>
    </r>
  </si>
  <si>
    <t xml:space="preserve">The Tenderer is required to submit the OEM documentation, technical specification and design that depicts that data is synchronised, replicated to secondary site. </t>
  </si>
  <si>
    <t>(100%) Fully comply with requirement - Real-time or data synchronisation is employed.</t>
  </si>
  <si>
    <t>(0%) No compliance - No real-time or data synchronisation is employed.</t>
  </si>
  <si>
    <t>SEC9</t>
  </si>
  <si>
    <r>
      <t xml:space="preserve">DRP
</t>
    </r>
    <r>
      <rPr>
        <sz val="8"/>
        <color rgb="FF000000"/>
        <rFont val="Arial"/>
      </rPr>
      <t xml:space="preserve">The Tenderer shall have Disaster Recovery Plan (DRP) and Back up Restore Plan defined, annually tested.
</t>
    </r>
  </si>
  <si>
    <t>The Tenderer is required to submit a recent DRP Results and Back up Restore Results,</t>
  </si>
  <si>
    <t>(100%) DRP and Back up Plan is defined, annually tested and IRM is in place and part of the SLA/MSA.</t>
  </si>
  <si>
    <t>(0%) DRP, Back up Restore Plan, IRM is not in place and not tested.</t>
  </si>
  <si>
    <t>SEC10</t>
  </si>
  <si>
    <r>
      <t xml:space="preserve">Patch Management
</t>
    </r>
    <r>
      <rPr>
        <sz val="8"/>
        <color rgb="FF000000"/>
        <rFont val="Arial"/>
      </rPr>
      <t>Patch Management Process  shall be defined. Software updates and patches shall be tested on development environment prior being deployed into production environment.</t>
    </r>
  </si>
  <si>
    <t>The Tenderer is required to submit an approved Patch Management Process.</t>
  </si>
  <si>
    <t>(100%) Fully Compliant - Patch management process is defined, software updates and patches are tested on nonproduction prior environment production.</t>
  </si>
  <si>
    <t>(0%) No Compliance - No patch management process is defined, software updates and patches are tested on nonproduction environment production.</t>
  </si>
  <si>
    <t>SEC11</t>
  </si>
  <si>
    <r>
      <rPr>
        <b/>
        <sz val="8"/>
        <color rgb="FF000000"/>
        <rFont val="Arial"/>
      </rPr>
      <t xml:space="preserve">Application Security (AppSec) Tests
</t>
    </r>
    <r>
      <rPr>
        <sz val="8"/>
        <color rgb="FF000000"/>
        <rFont val="Arial"/>
      </rPr>
      <t>The Tenderer shall perform static application security test (SAST), and dynamic application security test (DAST), vulnerability assessment, penetration test prior deploying the cloud system to production environments.</t>
    </r>
  </si>
  <si>
    <t>The Tenderer is required to submit the recent SAST, DAST, Vulnerability Assessment and Penetration Test Results.</t>
  </si>
  <si>
    <t>(100%) Fully comply with requirement - The Tenderer does perform SAST, DAST and Penetration Test (Test Results are required).</t>
  </si>
  <si>
    <t>(0%) No compliance - The Tenderer does not perform SAST, DAST and Penetration Test.</t>
  </si>
  <si>
    <t>SEC12</t>
  </si>
  <si>
    <r>
      <rPr>
        <b/>
        <sz val="8"/>
        <color rgb="FF000000"/>
        <rFont val="Arial"/>
      </rPr>
      <t xml:space="preserve">Database Security Management
</t>
    </r>
    <r>
      <rPr>
        <sz val="8"/>
        <color rgb="FF000000"/>
        <rFont val="Arial"/>
      </rPr>
      <t xml:space="preserve">The Tenderer shall place the database behind the perimeter firewall.
</t>
    </r>
  </si>
  <si>
    <t>The Tenderer is required to submit the OEM documentation, technical specification and design that depicts that the Databases are placed behind the Firewall</t>
  </si>
  <si>
    <t>(100%) Fully comply with requirement - The proposed solution does have Database Security Management Tool and Database is placed behind perimeter firewall.</t>
  </si>
  <si>
    <t>(0%) No compliance - The proposed solution does not have Database Security Management Tool and Database is placed behind perimeter firewall.</t>
  </si>
  <si>
    <t>SEC13</t>
  </si>
  <si>
    <r>
      <rPr>
        <b/>
        <sz val="8"/>
        <color rgb="FF000000"/>
        <rFont val="Arial"/>
      </rPr>
      <t xml:space="preserve">Integration Security
</t>
    </r>
    <r>
      <rPr>
        <sz val="8"/>
        <color rgb="FF000000"/>
        <rFont val="Arial"/>
      </rPr>
      <t>The proposed SaaS solution shall support the prevailing enterprise services bus (ESB), application programmable interfaces (API’s) and Integration Platform as a Service (iPaaS) platforms for security, logging and monitoring for both on-prem, hybrid-cloud and multi-cloud environments.</t>
    </r>
  </si>
  <si>
    <t xml:space="preserve">The Tenderer is required to submit the OEM documentation, technical specification and design that depicts that the solution supports the ESB, API and iPaaS stated on the requirements. </t>
  </si>
  <si>
    <t>(100%) Fully comply with requirement - The proposed solution does support ESB, API's and IPaaS for security, logging and monitoring.</t>
  </si>
  <si>
    <t>(0%) No compliance - The proposed solution does not support ESB, API's and IPaaS for security, logging and monitoring.</t>
  </si>
  <si>
    <t>SEC14</t>
  </si>
  <si>
    <r>
      <rPr>
        <b/>
        <sz val="8"/>
        <color rgb="FF000000"/>
        <rFont val="Arial"/>
      </rPr>
      <t xml:space="preserve">Siem Integration 
</t>
    </r>
    <r>
      <rPr>
        <sz val="8"/>
        <color rgb="FF000000"/>
        <rFont val="Arial"/>
      </rPr>
      <t>The system shall be able to integrate with SIEM standard technologies such as Syslog, Windows events logging, SNMP and API, etc.</t>
    </r>
  </si>
  <si>
    <t>The Tenderer is required to submit the OEM documentation, technical specification and design that depicts that the proposed solution is able to integrate with SIEM standard</t>
  </si>
  <si>
    <t>(100%)System supports full integration with SIEM via standard protocols (Syslog, Windows Event Log, SNMP, API), and integration has been tested and confirmed.</t>
  </si>
  <si>
    <t>(0%)  No SIEM integration capability present or enabled; logging is unsupported, disabled, or incompatible with enterprise SIEM tools</t>
  </si>
  <si>
    <t>Eskom Group IT:  Technical Evaluation Criteria
Category: Demonstration</t>
  </si>
  <si>
    <t>Demonstration Threshold:</t>
  </si>
  <si>
    <r>
      <rPr>
        <b/>
        <sz val="8"/>
        <color rgb="FF000000"/>
        <rFont val="Arial"/>
      </rPr>
      <t xml:space="preserve">Demonstration Brief - </t>
    </r>
    <r>
      <rPr>
        <sz val="8"/>
        <color rgb="FF000000"/>
        <rFont val="Arial"/>
      </rPr>
      <t>Explain to the Vendor what must be included in their presentation</t>
    </r>
  </si>
  <si>
    <t>The demo must show Full transfer of all activities of the initial scope (e.gFrom Sap to Primavera).</t>
  </si>
  <si>
    <r>
      <rPr>
        <b/>
        <sz val="8"/>
        <rFont val="Arial"/>
        <family val="2"/>
      </rPr>
      <t>Functionality:</t>
    </r>
    <r>
      <rPr>
        <sz val="8"/>
        <rFont val="Arial"/>
        <family val="2"/>
      </rPr>
      <t xml:space="preserve"> </t>
    </r>
    <r>
      <rPr>
        <b/>
        <sz val="8"/>
        <rFont val="Arial"/>
        <family val="2"/>
      </rPr>
      <t>Detailed and comprehensive</t>
    </r>
    <r>
      <rPr>
        <sz val="8"/>
        <rFont val="Arial"/>
        <family val="2"/>
      </rPr>
      <t xml:space="preserve">
</t>
    </r>
  </si>
  <si>
    <r>
      <rPr>
        <b/>
        <sz val="8"/>
        <rFont val="Arial"/>
        <family val="2"/>
      </rPr>
      <t>Functionality: Basic and clear</t>
    </r>
    <r>
      <rPr>
        <sz val="8"/>
        <rFont val="Arial"/>
        <family val="2"/>
      </rPr>
      <t xml:space="preserve">
</t>
    </r>
  </si>
  <si>
    <r>
      <rPr>
        <b/>
        <sz val="8"/>
        <rFont val="Arial"/>
        <family val="2"/>
      </rPr>
      <t>Functionality: Unclear or incomplete</t>
    </r>
    <r>
      <rPr>
        <sz val="8"/>
        <rFont val="Arial"/>
        <family val="2"/>
      </rPr>
      <t xml:space="preserve">
</t>
    </r>
  </si>
  <si>
    <t>The Demo must show Incremental transfer for only the changes (i.e Sap changes to Primavera)</t>
  </si>
  <si>
    <t>The Demo must show transfer of  Missing Orders/Data Alignment( i.e scope that has moved out of the specific transfer scope since the previous transfers, such as when a work order is moved from one STO to the next) and flag such activities in Primavera.</t>
  </si>
  <si>
    <t>The Demo must show transfer of dates from Primavera to SAP after scheduling in Primavera.</t>
  </si>
  <si>
    <t>The demo must show the tranfer progress while the transfer is in progress and when it has completed.</t>
  </si>
  <si>
    <t>The demo must show the stop,start and reprocess of the transfer that is still in progress.</t>
  </si>
  <si>
    <t>The demo must show transfer logs per batch,summerized logs at a transfer level , runtime logs for each function being performed and all the Transfer statistics covering Step execution Time, Transfer Volumes and Execution Times.</t>
  </si>
  <si>
    <t>The demo must show error messages which clearly indicates the objects tha has failed and provide the reasons for the failures. Demontrate the reprocessing of errors once errors have been corrected. Demonstrate the flagging of errors and continue with the transfer until it is complete.( the transfer should not get stuck due to errors).</t>
  </si>
  <si>
    <t>Can the application use the SAP PM Revision as the main selection criterion for choosing the SAP data that needs to be transferred to Primavera P6? What other options are there tho uniquely identify Primavera P6 project to unique Scope in SAP.</t>
  </si>
  <si>
    <t>Demontrate how SAP Data that needs to be transferred to Primavera P6 is identified.</t>
  </si>
  <si>
    <t xml:space="preserve">Can the application/ product create the SAP WBS structure in Primavera with the SAP PM Transfer. 
The SAP WBS must be transferred first and created as Primavera EPS WBS structure under the P6 Project ID. The relevant activities must then be transferred and linked to the correct WBS EPS object.  This is only relevant if we have mainteance FCR3 and know which WBS/Projectis uded.
Below is an example to illustrate the requirement 
Current WBS mask in SAP : X. Xxxxxxx. X. Xx. Xxx. Xx. X 
Let‟s replace with letters : a. bcdefgh. i. jk, lmn. op. qr: WBS in Primavera to start with a.bcdefgh. 
Create a project in Primavera : Project ID =a.bcdefgh </t>
  </si>
  <si>
    <t>Demonstrate that the SAP WBS strucutre can be transferred to Primavera and created as an EPS structure where all the activities are then linked to.</t>
  </si>
  <si>
    <t xml:space="preserve">Can the product / Application  create the P6 activity in the following manner:
In a Primavera-SAP linked project there is a one-to-one relationship between linked SAP Operations and Primavera Activities. In order to maintain the work orders in Primavera the following business rules must be adhered to. 
 In Primavera, the Activity ID must be unique within a project. In order to achieve this, the interface will use the following mapping rule: 
Activity Id = Work Order Number +”-“+ Operation Number 
In this example , if the WO Number = WWWWWWWW and one of its operations has a number 0010 in SAP then the Primavera Activity ID would appear as WWWWWWWW-0010 in Primavera. </t>
  </si>
  <si>
    <t>Please demonstrate if the P6 activity can be created with this naming convention.</t>
  </si>
  <si>
    <t>Please demonstrate that this is possible.</t>
  </si>
  <si>
    <t>Demonstrate how work centers are transferred and handled</t>
  </si>
  <si>
    <t>Please demonstrate if this business rule can be implemented</t>
  </si>
  <si>
    <r>
      <rPr>
        <b/>
        <sz val="8"/>
        <color rgb="FF000000"/>
        <rFont val="Arial"/>
      </rPr>
      <t xml:space="preserve">Integration to Eskom's existing Identity Providers (IdP's)
</t>
    </r>
    <r>
      <rPr>
        <sz val="8"/>
        <color rgb="FF000000"/>
        <rFont val="Arial"/>
      </rPr>
      <t>Integration to Eskom's existing IdP's such as Microsoft (MS) on-prem active directory (AD) and MS Entra ID to enable Multi-factor Authentication (MFA) and Single sign on (SSO).
The proposed  solution shall be able to integrate with MS AD, Entra ID and support SAML 2.0, OAuth 2.0 and Open ID to enable MFA and  SSO.</t>
    </r>
  </si>
  <si>
    <t>Your demonstration must show that the proposed solution supports SAML, OAuth and OpenID to integrate with Entra ID and AD.</t>
  </si>
  <si>
    <r>
      <rPr>
        <b/>
        <sz val="8"/>
        <color rgb="FF000000"/>
        <rFont val="Arial"/>
      </rPr>
      <t xml:space="preserve">RBAC
</t>
    </r>
    <r>
      <rPr>
        <sz val="8"/>
        <color rgb="FF000000"/>
        <rFont val="Arial"/>
      </rPr>
      <t>Eskom requires the system to support and employ a Role Based Access Control (RBAC) Mechanism.</t>
    </r>
  </si>
  <si>
    <t>Your demonstration must show that the proposed solution supports and employs RBAC mechanism.</t>
  </si>
  <si>
    <r>
      <rPr>
        <b/>
        <sz val="8"/>
        <color rgb="FF000000"/>
        <rFont val="Calibri"/>
        <scheme val="minor"/>
      </rPr>
      <t xml:space="preserve">Encryption Standard
</t>
    </r>
    <r>
      <rPr>
        <sz val="8"/>
        <color rgb="FF000000"/>
        <rFont val="Arial"/>
      </rPr>
      <t>The proposed solution shall encrypt data at rest using at minimum AES-256, in use and  in transit (or in motion) using at minimum TLS 1.2 or later version.</t>
    </r>
  </si>
  <si>
    <t>Your demonstration must show that the proposed solution encrypts data at rest (AES-256), in use and in transit (TLS 1.3)</t>
  </si>
  <si>
    <r>
      <rPr>
        <b/>
        <sz val="8"/>
        <color rgb="FF000000"/>
        <rFont val="Calibri"/>
        <scheme val="minor"/>
      </rPr>
      <t xml:space="preserve">Audit Trails, Logs, User and Activity Logs
</t>
    </r>
    <r>
      <rPr>
        <sz val="8"/>
        <color rgb="FF000000"/>
        <rFont val="Arial"/>
      </rPr>
      <t>The proposed  solution shall have Audit trails, logs, user administration and user activity logs enabled, encrypted, and securely kept with limited access to administrators.</t>
    </r>
  </si>
  <si>
    <t>Your demonstration must show that audit trails, user admin and user activities are enabled, encrypted and securely kept.</t>
  </si>
  <si>
    <r>
      <rPr>
        <b/>
        <sz val="8"/>
        <color rgb="FF000000"/>
        <rFont val="Arial"/>
      </rPr>
      <t xml:space="preserve">Data Masking
</t>
    </r>
    <r>
      <rPr>
        <sz val="8"/>
        <color rgb="FF000000"/>
        <rFont val="Arial"/>
      </rPr>
      <t>Sensitive data such as Personal Identifiable Information (PII) shall be masked on the non-production environments to lessen exposure.</t>
    </r>
  </si>
  <si>
    <t>Your demonstration must show that sensitive data, such as Personally Identifiable Information (PII), is masked in all non-production environments to minimize the risk of exposure.</t>
  </si>
  <si>
    <r>
      <rPr>
        <b/>
        <sz val="8"/>
        <color rgb="FF000000"/>
        <rFont val="Arial"/>
      </rPr>
      <t xml:space="preserve">Daily Incremental Back Ups
</t>
    </r>
    <r>
      <rPr>
        <sz val="8"/>
        <color rgb="FF000000"/>
        <rFont val="Arial"/>
      </rPr>
      <t xml:space="preserve">Incremental daily back-ups shall be done, encrypted, and securely kept offsite. </t>
    </r>
  </si>
  <si>
    <t>Your demonstration must show that the proposed solution performs incremental daily back-ups. Furthermore, you must demonstrate that these back-ups are encrypted and securely stored offsite.</t>
  </si>
  <si>
    <r>
      <rPr>
        <b/>
        <sz val="8"/>
        <color rgb="FF000000"/>
        <rFont val="Arial"/>
      </rPr>
      <t xml:space="preserve">Real-time data synchronization or data replication
</t>
    </r>
    <r>
      <rPr>
        <sz val="8"/>
        <color rgb="FF000000"/>
        <rFont val="Arial"/>
      </rPr>
      <t xml:space="preserve">The Tenderer shall employ real-time data synchronization or data replication to a secondary or disaster recovery (DR) site, located in different region. </t>
    </r>
  </si>
  <si>
    <t>Your demonstration must show that real-time data synchronization or data replication is employed to a secondary or disaster recovery (DR) site located in a different region.</t>
  </si>
  <si>
    <t>Your demonstration must show that the proposed SaaS solution supports prevailing enterprise services bus (ESB), application programmable interfaces (API’s), and Integration Platform as a Service (iPaaS) platforms for security, logging, and monitoring. This demonstration should explicitly cover how these capabilities function in on-premise, hybrid-cloud, and multi-cloud environments.</t>
  </si>
  <si>
    <t>Abbreviations</t>
  </si>
  <si>
    <t>SAP PM</t>
  </si>
  <si>
    <t>SAP Plant Maintence</t>
  </si>
  <si>
    <t>SAP</t>
  </si>
  <si>
    <t>Systems Application products</t>
  </si>
  <si>
    <t>ERP</t>
  </si>
  <si>
    <t>Enterpise resource planning</t>
  </si>
  <si>
    <t>SAP PS</t>
  </si>
  <si>
    <t>SAP Project system</t>
  </si>
  <si>
    <t>SAP PPM</t>
  </si>
  <si>
    <t>SAP Project and Portfolio Mangement</t>
  </si>
  <si>
    <t>P6</t>
  </si>
  <si>
    <t xml:space="preserve">Primavera P6 </t>
  </si>
  <si>
    <t>STO</t>
  </si>
  <si>
    <t>Shutdown, Turnaround or Outage</t>
  </si>
  <si>
    <t>RBAC</t>
  </si>
  <si>
    <t>Role Based Access control</t>
  </si>
  <si>
    <t xml:space="preserve"> PII </t>
  </si>
  <si>
    <t>Personal Identifiable Information</t>
  </si>
  <si>
    <t>Definitions</t>
  </si>
  <si>
    <t>Systems Application products in data processing. ERP system used in ESKOM.</t>
  </si>
  <si>
    <t>Incremental transfer</t>
  </si>
  <si>
    <t>(or Delta transfers) Identification of "what has changed" since the previous transfer and only synchronise those objects.</t>
  </si>
  <si>
    <t>(Transfer A) SAP to P6</t>
  </si>
  <si>
    <t>(A1) Project/Revision --&gt; Project</t>
  </si>
  <si>
    <t>Mapping No</t>
  </si>
  <si>
    <t>SAP Object</t>
  </si>
  <si>
    <t>SAP Field (GUI)</t>
  </si>
  <si>
    <t>SAP Field Name</t>
  </si>
  <si>
    <t>P6 Object</t>
  </si>
  <si>
    <t>P6 Field</t>
  </si>
  <si>
    <t>Division</t>
  </si>
  <si>
    <t>Logic</t>
  </si>
  <si>
    <t>A1-0010</t>
  </si>
  <si>
    <t>Order</t>
  </si>
  <si>
    <t>Revision</t>
  </si>
  <si>
    <t>CAUFVD-REVNR</t>
  </si>
  <si>
    <t>Project</t>
  </si>
  <si>
    <t>Project ID</t>
  </si>
  <si>
    <t>N</t>
  </si>
  <si>
    <r>
      <t>Nuclear:</t>
    </r>
    <r>
      <rPr>
        <sz val="11"/>
        <color theme="1"/>
        <rFont val="Arial"/>
        <family val="2"/>
      </rPr>
      <t xml:space="preserve"> Take the first 6 digits of the Revision code and map to the Primavera Project ID. Only applicable for plant code 3400. Revisions will be prefixed UN (Outage) or U (Online).  Authorization will be controlled by Z-table ZTUIP.  Value of P in field ZAFDE allows Outage, value of O allows Online.</t>
    </r>
  </si>
  <si>
    <t>A1-0020</t>
  </si>
  <si>
    <t>Project ID (Z-Table)</t>
  </si>
  <si>
    <t>CAUFVD-PRONR</t>
  </si>
  <si>
    <t>F</t>
  </si>
  <si>
    <r>
      <t>Fossils Outage:</t>
    </r>
    <r>
      <rPr>
        <sz val="11"/>
        <color theme="1"/>
        <rFont val="Arial"/>
        <family val="2"/>
      </rPr>
      <t xml:space="preserve">  The first two levels of the WBS will become the P6 Project ID</t>
    </r>
  </si>
  <si>
    <t>A1-0030</t>
  </si>
  <si>
    <t>Plant + Revision</t>
  </si>
  <si>
    <r>
      <t>Fossils Online:</t>
    </r>
    <r>
      <rPr>
        <sz val="11"/>
        <color theme="1"/>
        <rFont val="Arial"/>
        <family val="2"/>
      </rPr>
      <t xml:space="preserve"> Online has plant pre-fix to revision ID with "-". Otherwise, revision ID. All mappings are 1:1 between SAP revision ID and P6 Project ID. The entire SAP revision ID will be used for the P6 project ID, regardless of length.  Absence of an entry for Revision in Z-table ZEPC_ESK_REVPROJ deems the Revision to be Online.   Authorization will be controlled by Z-table ZTUIP.  Value of O allows Online.</t>
    </r>
  </si>
  <si>
    <t>(A2) WBS/Hierarchy --&gt; WBS/Hierarchy</t>
  </si>
  <si>
    <t>A2-0010</t>
  </si>
  <si>
    <t>WBS</t>
  </si>
  <si>
    <t>CAUFCD-PSPEL</t>
  </si>
  <si>
    <t>For Fossils Outage; Full Hierarchy with First Batch</t>
  </si>
  <si>
    <t>A2-0020</t>
  </si>
  <si>
    <t>Name</t>
  </si>
  <si>
    <t>PRPS-POST1</t>
  </si>
  <si>
    <t>Description</t>
  </si>
  <si>
    <t>A2-0030</t>
  </si>
  <si>
    <t>[Parents]</t>
  </si>
  <si>
    <t>[Hierarchy]</t>
  </si>
  <si>
    <t>Only additions will need to be considered. Deletions of WBS elements in SAP will not be replicated in Primavera but will be flagged using a Primavera UDF flag (e.g., "red") in the Data Alignment transfer. WBS elements deleted in Primavera will be recreated in SAP during the next transfer. Movements of WBS elements in SAP will result in duplications of WBS elements in Primavera.</t>
  </si>
  <si>
    <t>A2-0040</t>
  </si>
  <si>
    <t>WBS Element</t>
  </si>
  <si>
    <t>WBS UDF</t>
  </si>
  <si>
    <t>SAP WBS Element</t>
  </si>
  <si>
    <t>The full SAP WBS Element ID.</t>
  </si>
  <si>
    <t>A2-0050</t>
  </si>
  <si>
    <t>[Technical]</t>
  </si>
  <si>
    <t>SAP Valid WBS</t>
  </si>
  <si>
    <t>Set to Green.  Will be set to red if WBS is found to have been removed from SAP, or moved to a different parent, in Data Alignment transfer.</t>
  </si>
  <si>
    <t>A2-0060</t>
  </si>
  <si>
    <t>SAP Last Transfer Date</t>
  </si>
  <si>
    <t>Identifies those WBS where changes were made since the last update from SAP to Primavera, including additions.</t>
  </si>
  <si>
    <t>(A3) Operation --&gt; Activity</t>
  </si>
  <si>
    <t>A3-0010</t>
  </si>
  <si>
    <t>Work Order</t>
  </si>
  <si>
    <t>Order [ID]</t>
  </si>
  <si>
    <t>CAUFVD-AUFNR</t>
  </si>
  <si>
    <t>Activity</t>
  </si>
  <si>
    <t>[First part of] Activity ID</t>
  </si>
  <si>
    <t>"Order Number"-"Operation Number". All operations are to be brought over, independent of status.</t>
  </si>
  <si>
    <t>New activities are to be brought over associated with the top WBS node.</t>
  </si>
  <si>
    <r>
      <t>Settings:</t>
    </r>
    <r>
      <rPr>
        <sz val="11"/>
        <color theme="1"/>
        <rFont val="Arial"/>
        <family val="2"/>
      </rPr>
      <t xml:space="preserve"> </t>
    </r>
    <r>
      <rPr>
        <u/>
        <sz val="11"/>
        <color theme="1"/>
        <rFont val="Arial"/>
        <family val="2"/>
      </rPr>
      <t>Duration Type</t>
    </r>
    <r>
      <rPr>
        <sz val="11"/>
        <color theme="1"/>
        <rFont val="Arial"/>
        <family val="2"/>
      </rPr>
      <t xml:space="preserve"> Fixed Duration and Units/Time, </t>
    </r>
    <r>
      <rPr>
        <u/>
        <sz val="11"/>
        <color theme="1"/>
        <rFont val="Arial"/>
        <family val="2"/>
      </rPr>
      <t>Percent Complete Type</t>
    </r>
    <r>
      <rPr>
        <sz val="11"/>
        <color theme="1"/>
        <rFont val="Arial"/>
        <family val="2"/>
      </rPr>
      <t xml:space="preserve"> Duration, </t>
    </r>
    <r>
      <rPr>
        <u/>
        <sz val="11"/>
        <color theme="1"/>
        <rFont val="Arial"/>
        <family val="2"/>
      </rPr>
      <t>Activity Type</t>
    </r>
    <r>
      <rPr>
        <sz val="11"/>
        <color theme="1"/>
        <rFont val="Arial"/>
        <family val="2"/>
      </rPr>
      <t xml:space="preserve"> Task dependent. </t>
    </r>
    <r>
      <rPr>
        <u/>
        <sz val="11"/>
        <color theme="1"/>
        <rFont val="Arial"/>
        <family val="2"/>
      </rPr>
      <t>Default calendar:</t>
    </r>
    <r>
      <rPr>
        <sz val="11"/>
        <color theme="1"/>
        <rFont val="Arial"/>
        <family val="2"/>
      </rPr>
      <t xml:space="preserve"> Adopt P6 default calendar</t>
    </r>
  </si>
  <si>
    <t>A3-0020</t>
  </si>
  <si>
    <t>WBS Assignment</t>
  </si>
  <si>
    <t>For Fossil Outages: New operations are to be brought over associated with and associated to their SAP WBS node. If the WO or operations are not associated with a valid or blank WBS in SAP, they will still be transferred to Primavera, but associated with the top level "root" P6 WBS.</t>
  </si>
  <si>
    <t>A3-0030</t>
  </si>
  <si>
    <t>Operation</t>
  </si>
  <si>
    <t>Operation Number</t>
  </si>
  <si>
    <t>AFVGD-VORNR</t>
  </si>
  <si>
    <t>[Second part of] Activity ID</t>
  </si>
  <si>
    <t>N, F</t>
  </si>
  <si>
    <t>"Order Number"-"Operation Number"</t>
  </si>
  <si>
    <t>A3-0040</t>
  </si>
  <si>
    <t>Activity UDF</t>
  </si>
  <si>
    <t>Identifies those activities where changes were made since the last update from SAP to Primavera, including additions.</t>
  </si>
  <si>
    <t>A3-0050</t>
  </si>
  <si>
    <t>SAP Relevant for Scheduling</t>
  </si>
  <si>
    <t>Checkbox indicating which P6 activities are no longer relevant for scheduling: in SAP either deleted, have a deletion flag set, or associated with a different (or no) revision code.</t>
  </si>
  <si>
    <t>Missing Orders transfer is also used to find any orders removed from SAP periodically</t>
  </si>
  <si>
    <t>A3-0060</t>
  </si>
  <si>
    <t>Functional Location ID</t>
  </si>
  <si>
    <t>CAUFVD-TPLNR</t>
  </si>
  <si>
    <t>[First part of] Activity Name</t>
  </si>
  <si>
    <t>Nuclear:</t>
  </si>
  <si>
    <t>"FLOC ID" - "Operation Short Text".</t>
  </si>
  <si>
    <t>If the SAP short text is empty, write into P6 "Added without Description". Nuclear only.</t>
  </si>
  <si>
    <t>Nuclear Floc ID without the first 3 characters “38-“.</t>
  </si>
  <si>
    <t>Fossils: there will be no first part of the activity name. Fossils will use only the second part as the full activity name.</t>
  </si>
  <si>
    <t>A3-0070</t>
  </si>
  <si>
    <t>Operation short text</t>
  </si>
  <si>
    <t>AFVGD-LTXA1</t>
  </si>
  <si>
    <t>[Second part of] Activity Name</t>
  </si>
  <si>
    <t>A3-0080</t>
  </si>
  <si>
    <t>Operation Long Text</t>
  </si>
  <si>
    <t>Activity Notebook Topic</t>
  </si>
  <si>
    <t>Notebook Type "SAP Long Text"</t>
  </si>
  <si>
    <t>A3-0090</t>
  </si>
  <si>
    <t>Duration</t>
  </si>
  <si>
    <t>AFVGD-DAUNO</t>
  </si>
  <si>
    <t>Planned Duration [Client: Original Duration]</t>
  </si>
  <si>
    <t>Change to Fixed Units/Time. Note that remaining duration may be impacted through such Primavera settings (remaining duration will not be updated through the interface).</t>
  </si>
  <si>
    <t>A3-0100</t>
  </si>
  <si>
    <t>Actual Start Date &amp; Time</t>
  </si>
  <si>
    <t>AFVGD-ISDD</t>
  </si>
  <si>
    <t>Actual Start</t>
  </si>
  <si>
    <t>If P6 has an "Actual Start" AND SAP has no "Actual Start", do not remove the Actual Start in P6.</t>
  </si>
  <si>
    <t>A3-0110</t>
  </si>
  <si>
    <t>Actual Finish Date &amp; Time</t>
  </si>
  <si>
    <t>AFVGD-IEDD</t>
  </si>
  <si>
    <t>Actual Finish</t>
  </si>
  <si>
    <t>Actual Finish should be set even if the Remaining Duration is greater than zero. The Remaining Duration should then be zero. Only update the "Actual Finish" date if SAP operation system status is TECO or CNF.</t>
  </si>
  <si>
    <t>A3-0120</t>
  </si>
  <si>
    <t>Work Center</t>
  </si>
  <si>
    <t>AFVGD-ARBPL</t>
  </si>
  <si>
    <t>EPS-level Activity Code</t>
  </si>
  <si>
    <t>EC "Gx-[Plant]-Operation Work Center"</t>
  </si>
  <si>
    <t>A3-0130</t>
  </si>
  <si>
    <t>Control Key</t>
  </si>
  <si>
    <t>AFVGD-STEUS</t>
  </si>
  <si>
    <t>Global Activity Code</t>
  </si>
  <si>
    <t>GC "SAP Control Key"</t>
  </si>
  <si>
    <t>A3-0140</t>
  </si>
  <si>
    <t>System Condition</t>
  </si>
  <si>
    <t>AFVGD-ANLZU</t>
  </si>
  <si>
    <t>GC "SAP Operation System Condition"</t>
  </si>
  <si>
    <t>A3-0150</t>
  </si>
  <si>
    <t>System Status</t>
  </si>
  <si>
    <t>CAUFVD-STTXT</t>
  </si>
  <si>
    <t>UDF "SAP Operation System Status"</t>
  </si>
  <si>
    <t>A3-0160</t>
  </si>
  <si>
    <t>Activity Type</t>
  </si>
  <si>
    <t>AFVGD-LARNT</t>
  </si>
  <si>
    <t>GC "SAP Activity Type"</t>
  </si>
  <si>
    <t>A3-0170</t>
  </si>
  <si>
    <t>UDF USR00</t>
  </si>
  <si>
    <t>AFVGD-USR00</t>
  </si>
  <si>
    <t>UDF Named per Z-table field USR00_LABEL</t>
  </si>
  <si>
    <t>Fields USR00 - USR11 will map to P6 UDFs as defined on the Z Table Z_EPC_CEI_UDFLABL driven by Field Key and optionally Plant.  If no record available for the Field Key a warning will be raised.  If the label field is null, the UDF will not be sent.</t>
  </si>
  <si>
    <t>A3-0180</t>
  </si>
  <si>
    <t>UDF USR01</t>
  </si>
  <si>
    <t>AFVGD-USR01</t>
  </si>
  <si>
    <t>UDF Named per Z-table field USR01_LABEL</t>
  </si>
  <si>
    <t>A3-0190</t>
  </si>
  <si>
    <t>UDF USR02</t>
  </si>
  <si>
    <t>AFVGD-USR02</t>
  </si>
  <si>
    <t>UDF Named per Z-table field USR02_LABEL</t>
  </si>
  <si>
    <t>A3-0200</t>
  </si>
  <si>
    <t>UDF USR03</t>
  </si>
  <si>
    <t>AFVGD-USR03</t>
  </si>
  <si>
    <t>UDF Named per Z-table field USR03_LABEL</t>
  </si>
  <si>
    <t>A3-0210</t>
  </si>
  <si>
    <t>UDF USR04</t>
  </si>
  <si>
    <t>AFVGD-USR04</t>
  </si>
  <si>
    <t>UDF Named per Z-table field USR04_LABEL</t>
  </si>
  <si>
    <t>A3-0220</t>
  </si>
  <si>
    <t>UDF USR05</t>
  </si>
  <si>
    <t>AFVGD-USR05</t>
  </si>
  <si>
    <t>UDF Named per Z-table field USR05_LABEL</t>
  </si>
  <si>
    <t>A3-0230</t>
  </si>
  <si>
    <t>UDF USR06</t>
  </si>
  <si>
    <t>AFVGD-USR06</t>
  </si>
  <si>
    <t>UDF Named per Z-table field USR06_LABEL</t>
  </si>
  <si>
    <t>A3-0240</t>
  </si>
  <si>
    <t>UDF USR07</t>
  </si>
  <si>
    <t>AFVGD-USR07</t>
  </si>
  <si>
    <t>UDF Named per Z-table field USR07_LABEL</t>
  </si>
  <si>
    <t>A3-0250</t>
  </si>
  <si>
    <t>UDF USR08</t>
  </si>
  <si>
    <t>AFVGD-USR10</t>
  </si>
  <si>
    <t>UDF Named per Z-table field USR08_LABEL</t>
  </si>
  <si>
    <t>A3-0260</t>
  </si>
  <si>
    <t>UDF USR09</t>
  </si>
  <si>
    <t>AFVGD-USR11</t>
  </si>
  <si>
    <t>UDF Named per Z-table field USR09_LABEL</t>
  </si>
  <si>
    <t>A3-0270</t>
  </si>
  <si>
    <t>UDF USR10</t>
  </si>
  <si>
    <t>UDF Named per Z-table field USR10_LABEL</t>
  </si>
  <si>
    <t>A3-0280</t>
  </si>
  <si>
    <t>UDF USR11</t>
  </si>
  <si>
    <t>UDF Named per Z-table field USR11_LABEL</t>
  </si>
  <si>
    <t>(A4) Work Order Header --&gt; Activity Codes/UDF</t>
  </si>
  <si>
    <t>A4-0010</t>
  </si>
  <si>
    <t>Main Work Center</t>
  </si>
  <si>
    <t>CAUFVD-VAPLZ</t>
  </si>
  <si>
    <t>EPS-Level Activity Code</t>
  </si>
  <si>
    <t>EC "Gx-[Plant]-Main Work Center"</t>
  </si>
  <si>
    <t>A4-0020</t>
  </si>
  <si>
    <t>Order Number</t>
  </si>
  <si>
    <t>UDF "SAP Order Number"</t>
  </si>
  <si>
    <t>A4-0030</t>
  </si>
  <si>
    <t>Order Type</t>
  </si>
  <si>
    <t>CAUFVD-AUART</t>
  </si>
  <si>
    <t>GC "SAP Order Type</t>
  </si>
  <si>
    <t>with Description</t>
  </si>
  <si>
    <t>A4-0040</t>
  </si>
  <si>
    <t>Planner Group</t>
  </si>
  <si>
    <t>CAUFVD-INGPR</t>
  </si>
  <si>
    <t>EC "Gx-[Plant]-Planner Group"</t>
  </si>
  <si>
    <t>A4-0050</t>
  </si>
  <si>
    <t>Plant</t>
  </si>
  <si>
    <t>CAUFVD-IWERK</t>
  </si>
  <si>
    <t>GC "SAP Plant"</t>
  </si>
  <si>
    <t>A4-0060</t>
  </si>
  <si>
    <t>Plant Section</t>
  </si>
  <si>
    <t>ILOA-BEBER</t>
  </si>
  <si>
    <t>GC "Gx-[Plant]-Plant Section"</t>
  </si>
  <si>
    <t>with Description and with plant prefix</t>
  </si>
  <si>
    <t>A4-0070</t>
  </si>
  <si>
    <t>PM Activity Type</t>
  </si>
  <si>
    <t>CAUFVD-ILART</t>
  </si>
  <si>
    <t>GC "SAP PM Activity Type"</t>
  </si>
  <si>
    <t>with description and prefixed with order type</t>
  </si>
  <si>
    <t>A4-0080</t>
  </si>
  <si>
    <t>CAUFVD-PRIOK</t>
  </si>
  <si>
    <t>GC "SAP Priority"</t>
  </si>
  <si>
    <t>A4-0090</t>
  </si>
  <si>
    <t>EC "Gx-[Plant]-Revision"</t>
  </si>
  <si>
    <t>A4-0100</t>
  </si>
  <si>
    <t>System condition</t>
  </si>
  <si>
    <t>CAUFVD-ANLZU</t>
  </si>
  <si>
    <t>GC "SAP Order System Condition"</t>
  </si>
  <si>
    <t>A4-0110</t>
  </si>
  <si>
    <t>Basic Start Date &amp; Time</t>
  </si>
  <si>
    <t>CAUFVD-GSTRP</t>
  </si>
  <si>
    <t>UDF "SAP Basic Start Date"</t>
  </si>
  <si>
    <t>A4-0120</t>
  </si>
  <si>
    <t>Basic Finish Date &amp; Time</t>
  </si>
  <si>
    <t>CAUFVD-GLTRP</t>
  </si>
  <si>
    <t>UDF "SAP Basic Finish Date"</t>
  </si>
  <si>
    <t>A4-0130</t>
  </si>
  <si>
    <t>Functional Location</t>
  </si>
  <si>
    <t>EC "Gx-[Plant]-Functional Location"</t>
  </si>
  <si>
    <t>with Description.</t>
  </si>
  <si>
    <t>Exclude the first 3 characters of the FLOC name</t>
  </si>
  <si>
    <t>A4-0140</t>
  </si>
  <si>
    <t>Location</t>
  </si>
  <si>
    <t>ILOA-STORT</t>
  </si>
  <si>
    <t>EC “Gx-[Plant]-Location"</t>
  </si>
  <si>
    <t>A4-0150</t>
  </si>
  <si>
    <t>Room</t>
  </si>
  <si>
    <t>ILOA-MSGRP</t>
  </si>
  <si>
    <t>UDF "Gx-[Plant]-Room"</t>
  </si>
  <si>
    <t>A4-0160</t>
  </si>
  <si>
    <t>User Status</t>
  </si>
  <si>
    <t>CAUFVD-ASTTX</t>
  </si>
  <si>
    <t>UDF "SAP Order User Status"</t>
  </si>
  <si>
    <t>The full string will be brought over.</t>
  </si>
  <si>
    <t>A4-0170</t>
  </si>
  <si>
    <t>ILOA-PROID</t>
  </si>
  <si>
    <t>UDF "SAP WBS Element"</t>
  </si>
  <si>
    <t>A4-0180</t>
  </si>
  <si>
    <t>ABC Indicator</t>
  </si>
  <si>
    <t>ILOA-ABCKZ</t>
  </si>
  <si>
    <t>GC "SAP ABC Indicator"</t>
  </si>
  <si>
    <t>A4-0190</t>
  </si>
  <si>
    <t>Entered by</t>
  </si>
  <si>
    <t>CAUFVD-ERNAM</t>
  </si>
  <si>
    <t>GC "SAP Order Entered By"</t>
  </si>
  <si>
    <t>A4-0200</t>
  </si>
  <si>
    <t>Created on</t>
  </si>
  <si>
    <t>CAUFVD-ERDAT</t>
  </si>
  <si>
    <t>UDF "SAP Order Created On"</t>
  </si>
  <si>
    <t>A4-0210</t>
  </si>
  <si>
    <t>Changed by</t>
  </si>
  <si>
    <t>CAUFVD-AENAM</t>
  </si>
  <si>
    <t>GC "SAP Order Changed By"</t>
  </si>
  <si>
    <t>A4-0220</t>
  </si>
  <si>
    <t>Changed on</t>
  </si>
  <si>
    <t>CAUFVD-AEDAT</t>
  </si>
  <si>
    <t>UDF "SAP Order Changed On"</t>
  </si>
  <si>
    <t>A4-0230</t>
  </si>
  <si>
    <t>Cost Center</t>
  </si>
  <si>
    <t>ILOA-KOSTL</t>
  </si>
  <si>
    <t>EC "Gx-[Plant]-Cost Center"</t>
  </si>
  <si>
    <t>(A5) Work Centers --&gt; Resources</t>
  </si>
  <si>
    <t>A5-0010</t>
  </si>
  <si>
    <t>Work Center [ID]</t>
  </si>
  <si>
    <t>Resource</t>
  </si>
  <si>
    <t>Resource ID</t>
  </si>
  <si>
    <t>"Gx”-"Plant ID"-"Work Center ID".</t>
  </si>
  <si>
    <t>A5-0020</t>
  </si>
  <si>
    <t>Work Center Description</t>
  </si>
  <si>
    <t>P1000-STEXT</t>
  </si>
  <si>
    <t>Resource Name</t>
  </si>
  <si>
    <t>A5-0030</t>
  </si>
  <si>
    <t>Capacity Category</t>
  </si>
  <si>
    <t>RC68A-KAPART</t>
  </si>
  <si>
    <t>Resource Type</t>
  </si>
  <si>
    <t>If Person or blank =&gt; Labor otherwise non-Labor</t>
  </si>
  <si>
    <t>A5-0040</t>
  </si>
  <si>
    <t>Capacity</t>
  </si>
  <si>
    <t>Default Units/Time</t>
  </si>
  <si>
    <t>Calculated as capacity= available time per day * number of resources.</t>
  </si>
  <si>
    <t>(A6) Operation Work Center --&gt; Resource Assignment</t>
  </si>
  <si>
    <t>A6-0010</t>
  </si>
  <si>
    <t>Resource Assignment</t>
  </si>
  <si>
    <t>If work center on Operation, set as "Primary Resource"</t>
  </si>
  <si>
    <t>A6-0020</t>
  </si>
  <si>
    <t>Number</t>
  </si>
  <si>
    <t>AFVGD-ANZZL</t>
  </si>
  <si>
    <t>Budgeted Units/Time</t>
  </si>
  <si>
    <t>A6-0030</t>
  </si>
  <si>
    <t>Actual work</t>
  </si>
  <si>
    <t>AFVGD-ISMNW</t>
  </si>
  <si>
    <t>Actual Units</t>
  </si>
  <si>
    <t>(A7) Relationships --&gt; Relationships</t>
  </si>
  <si>
    <t>A7-0010</t>
  </si>
  <si>
    <t>WO Operation</t>
  </si>
  <si>
    <t>Predecessor</t>
  </si>
  <si>
    <t>Only when a new activity is created in Primavera from SAP.</t>
  </si>
  <si>
    <t>A7-0020</t>
  </si>
  <si>
    <t>Successor</t>
  </si>
  <si>
    <t>A7-0030</t>
  </si>
  <si>
    <t>Relationship Type</t>
  </si>
  <si>
    <t>A7-0040</t>
  </si>
  <si>
    <t>Lag</t>
  </si>
  <si>
    <t>A7-0050</t>
  </si>
  <si>
    <t>Lag Unit</t>
  </si>
  <si>
    <r>
      <rPr>
        <b/>
        <sz val="7"/>
        <color theme="1"/>
        <rFont val="Times New Roman"/>
        <family val="1"/>
      </rPr>
      <t xml:space="preserve"> </t>
    </r>
    <r>
      <rPr>
        <b/>
        <sz val="12"/>
        <color theme="1"/>
        <rFont val="Arial"/>
        <family val="2"/>
      </rPr>
      <t>(Transfer B): P6 to SAP</t>
    </r>
  </si>
  <si>
    <t>(B1) Dates --&gt; Constraints</t>
  </si>
  <si>
    <t>SAP Field</t>
  </si>
  <si>
    <t>Notes: Logic</t>
  </si>
  <si>
    <t>B1-0010</t>
  </si>
  <si>
    <t>Start</t>
  </si>
  <si>
    <t>AFVGD-NTANF</t>
  </si>
  <si>
    <t>Constraint Start Date/Time</t>
  </si>
  <si>
    <t>If activity is completed in SAP (CNF), no update of start and finish dates in SAP from P6. Using the constraint start and finish date will fill in and enforce the basic start and finish dates in SAP. Set Constraint Type "Must Start On".</t>
  </si>
  <si>
    <t>B1-0020</t>
  </si>
  <si>
    <t>Finish</t>
  </si>
  <si>
    <t>AFVGD-NTEND</t>
  </si>
  <si>
    <t>Constraint Finish Date/Time</t>
  </si>
  <si>
    <t>Set Constraint Type "Must Finish On".</t>
  </si>
  <si>
    <r>
      <rPr>
        <b/>
        <sz val="7"/>
        <color theme="1"/>
        <rFont val="Times New Roman"/>
        <family val="1"/>
      </rPr>
      <t xml:space="preserve"> </t>
    </r>
    <r>
      <rPr>
        <b/>
        <sz val="12"/>
        <color theme="1"/>
        <rFont val="Arial"/>
        <family val="2"/>
      </rPr>
      <t>(Transfer C): Data Alignment WBS and Missing Orders</t>
    </r>
  </si>
  <si>
    <t>(C1) Missing Orders</t>
  </si>
  <si>
    <t>C1-0010</t>
  </si>
  <si>
    <t>N/A</t>
  </si>
  <si>
    <t>Read when P6 Activity does not have an SAP order.</t>
  </si>
  <si>
    <t>(C2) WBS Alignment</t>
  </si>
  <si>
    <t>C2-0010</t>
  </si>
  <si>
    <t>For Fossils Outage</t>
  </si>
  <si>
    <t>C2-0020</t>
  </si>
  <si>
    <t>C2-0030</t>
  </si>
  <si>
    <t>All SAP WBS will be replicated in P6.</t>
  </si>
  <si>
    <t>C2-0040</t>
  </si>
  <si>
    <t>Set to null on any P6 WBS which do not have a corresponding SAP WBS.</t>
  </si>
  <si>
    <t>C2-0050</t>
  </si>
  <si>
    <t>Set to Red on any P6 WBS which do not have a corresponding SAP WBS.</t>
  </si>
  <si>
    <t>C2-0060</t>
  </si>
  <si>
    <t>Identifies those WBS where changes were made since the last update from SAP to Primavera, including additions and orphans.</t>
  </si>
  <si>
    <t>Messages</t>
  </si>
  <si>
    <t>Type</t>
  </si>
  <si>
    <t>Message</t>
  </si>
  <si>
    <t>A1-0010-M1</t>
  </si>
  <si>
    <t>Error</t>
  </si>
  <si>
    <t>Revision has not been transferred as P6 Project [P6_PROJECT_ID] does not exist</t>
  </si>
  <si>
    <t>A1-0010-M2</t>
  </si>
  <si>
    <t>Order [ORDER_ID] has not been transferred as P6 Project [PROJECT_ID] does not exist</t>
  </si>
  <si>
    <t>A3-0020-M1</t>
  </si>
  <si>
    <t>Warning</t>
  </si>
  <si>
    <t>P6 Activity [ACTIVITY_ID] not found in SAP Order, flagging it as not relevant</t>
  </si>
  <si>
    <t>A3-0170-M1</t>
  </si>
  <si>
    <t>Field Key [FIELD_KEY] used on Operation [ACTIVITY_ID] should not be used in Plant [PLANT]</t>
  </si>
  <si>
    <t>A7-0010-M1</t>
  </si>
  <si>
    <t>Don’t Send</t>
  </si>
  <si>
    <t>Missing P6 Activity for relationship.</t>
  </si>
  <si>
    <t>C1-0010-M1</t>
  </si>
  <si>
    <t>SAP Order [ORDER_ID] not found in Revision [REVISION] flagging activity as not relevant</t>
  </si>
  <si>
    <t>C1-0010-M2</t>
  </si>
  <si>
    <t>SAP Operation [ACTIVITY_ID] not found in Revision [REVISION] flagging activity as not relevant</t>
  </si>
  <si>
    <t>C2-0010-M3</t>
  </si>
  <si>
    <t>P6 WBS Element [P6_WBS_ID] is not a valid SAP WBS.</t>
  </si>
  <si>
    <t>Single plant Selection</t>
  </si>
  <si>
    <t>Single Revision selection.</t>
  </si>
  <si>
    <t>Nuclear: Take the first 6 digits of the Revision code must select all nuclear revisions starting with those 6 digits.</t>
  </si>
  <si>
    <t>Fossils: use the full revision specified for selection.</t>
  </si>
  <si>
    <t>Range of Order Types which filters the data selection resulting in a partial transfer.</t>
  </si>
  <si>
    <t>Range of Planner Groups which filters the data selection resulting in a partial transfer.</t>
  </si>
  <si>
    <t>Range of Work Centers which filters the data selection resulting in a partial transfer.</t>
  </si>
  <si>
    <t>Range of Order Numbers which filters the data selection resulting in a partial transfer.</t>
  </si>
  <si>
    <t>Topic</t>
  </si>
  <si>
    <t xml:space="preserve">status </t>
  </si>
  <si>
    <t>comment</t>
  </si>
  <si>
    <t>Too detailed - to go to field level.</t>
  </si>
  <si>
    <t>Z-table ZEPC_ESK_REVPROJ determines outage project id and revision type.   Authorization will be controlled by Z-table ZTUIP.  Value of P in field  allows Outage.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</si>
</sst>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66" x14ac:knownFonts="1">
    <font>
      <sz val="11"/>
      <color theme="1"/>
      <name val="Calibri"/>
      <family val="2"/>
      <scheme val="minor"/>
    </font>
    <font>
      <sz val="11"/>
      <color theme="1"/>
      <name val="Calibri"/>
      <family val="2"/>
      <scheme val="minor"/>
    </font>
    <font>
      <sz val="11"/>
      <color indexed="8"/>
      <name val="Arial"/>
      <family val="2"/>
    </font>
    <font>
      <b/>
      <sz val="11"/>
      <color indexed="8"/>
      <name val="Arial"/>
      <family val="2"/>
    </font>
    <font>
      <sz val="12"/>
      <color indexed="8"/>
      <name val="Arial"/>
      <family val="2"/>
    </font>
    <font>
      <b/>
      <sz val="12"/>
      <color indexed="8"/>
      <name val="Arial"/>
      <family val="2"/>
    </font>
    <font>
      <b/>
      <u/>
      <sz val="11"/>
      <color rgb="FFC00000"/>
      <name val="Arial"/>
      <family val="2"/>
    </font>
    <font>
      <sz val="11"/>
      <color rgb="FF000000"/>
      <name val="Arial"/>
      <family val="2"/>
    </font>
    <font>
      <b/>
      <sz val="16"/>
      <color rgb="FFC00000"/>
      <name val="Arial"/>
      <family val="2"/>
    </font>
    <font>
      <b/>
      <sz val="12"/>
      <name val="Arial"/>
      <family val="2"/>
    </font>
    <font>
      <b/>
      <sz val="11"/>
      <color theme="1"/>
      <name val="Arial"/>
      <family val="2"/>
    </font>
    <font>
      <sz val="11"/>
      <color theme="1"/>
      <name val="Arial"/>
      <family val="2"/>
    </font>
    <font>
      <sz val="8"/>
      <color theme="1"/>
      <name val="Arial"/>
      <family val="2"/>
    </font>
    <font>
      <b/>
      <sz val="8"/>
      <color theme="1"/>
      <name val="Arial"/>
      <family val="2"/>
    </font>
    <font>
      <sz val="12"/>
      <color theme="1"/>
      <name val="Arial"/>
      <family val="2"/>
    </font>
    <font>
      <b/>
      <sz val="16"/>
      <name val="Arial"/>
      <family val="2"/>
    </font>
    <font>
      <b/>
      <sz val="12"/>
      <color theme="1"/>
      <name val="Arial"/>
      <family val="2"/>
    </font>
    <font>
      <sz val="12"/>
      <name val="Arial"/>
      <family val="2"/>
    </font>
    <font>
      <sz val="12"/>
      <color rgb="FF000000"/>
      <name val="Arial"/>
      <family val="2"/>
    </font>
    <font>
      <i/>
      <sz val="8"/>
      <color theme="1"/>
      <name val="Arial"/>
      <family val="2"/>
    </font>
    <font>
      <b/>
      <sz val="8"/>
      <name val="Arial"/>
      <family val="2"/>
    </font>
    <font>
      <i/>
      <sz val="8"/>
      <name val="Arial"/>
      <family val="2"/>
    </font>
    <font>
      <b/>
      <u/>
      <sz val="12"/>
      <color theme="1"/>
      <name val="Arial"/>
      <family val="2"/>
    </font>
    <font>
      <sz val="8"/>
      <name val="Arial"/>
      <family val="2"/>
    </font>
    <font>
      <sz val="8"/>
      <color indexed="8"/>
      <name val="Arial"/>
      <family val="2"/>
    </font>
    <font>
      <sz val="8"/>
      <color rgb="FFFF0000"/>
      <name val="Arial"/>
      <family val="2"/>
    </font>
    <font>
      <i/>
      <sz val="8"/>
      <color rgb="FFFF0000"/>
      <name val="Arial"/>
      <family val="2"/>
    </font>
    <font>
      <b/>
      <i/>
      <sz val="8"/>
      <color rgb="FFFF0000"/>
      <name val="Arial"/>
      <family val="2"/>
    </font>
    <font>
      <b/>
      <i/>
      <sz val="8"/>
      <name val="Arial"/>
      <family val="2"/>
    </font>
    <font>
      <b/>
      <sz val="7"/>
      <color theme="1"/>
      <name val="Arial"/>
      <family val="2"/>
    </font>
    <font>
      <b/>
      <sz val="12"/>
      <color theme="1"/>
      <name val="Calibri"/>
      <family val="2"/>
      <scheme val="minor"/>
    </font>
    <font>
      <b/>
      <u/>
      <sz val="8"/>
      <color theme="1"/>
      <name val="Arial"/>
      <family val="2"/>
    </font>
    <font>
      <sz val="9"/>
      <color theme="1"/>
      <name val="Arial"/>
      <family val="2"/>
    </font>
    <font>
      <sz val="11"/>
      <color rgb="FFFF0000"/>
      <name val="Arial"/>
      <family val="2"/>
    </font>
    <font>
      <b/>
      <u/>
      <sz val="10"/>
      <color theme="1"/>
      <name val="Arial"/>
      <family val="2"/>
    </font>
    <font>
      <b/>
      <u/>
      <sz val="12"/>
      <color theme="4"/>
      <name val="Arial"/>
      <family val="2"/>
    </font>
    <font>
      <b/>
      <u/>
      <sz val="14"/>
      <color theme="1"/>
      <name val="Arial"/>
      <family val="2"/>
    </font>
    <font>
      <b/>
      <sz val="16"/>
      <color theme="0"/>
      <name val="Arial"/>
      <family val="2"/>
    </font>
    <font>
      <sz val="8"/>
      <name val="Calibri"/>
      <family val="2"/>
      <scheme val="minor"/>
    </font>
    <font>
      <i/>
      <sz val="8"/>
      <name val="Arial"/>
    </font>
    <font>
      <sz val="8"/>
      <color theme="1"/>
      <name val="Arial"/>
    </font>
    <font>
      <b/>
      <sz val="8"/>
      <color theme="1"/>
      <name val="Arial"/>
    </font>
    <font>
      <sz val="8"/>
      <name val="Arial"/>
    </font>
    <font>
      <sz val="8"/>
      <color indexed="8"/>
      <name val="Arial"/>
    </font>
    <font>
      <sz val="8"/>
      <color rgb="FFFF0000"/>
      <name val="Arial"/>
    </font>
    <font>
      <sz val="10"/>
      <color theme="1"/>
      <name val="Times New Roman"/>
      <family val="1"/>
    </font>
    <font>
      <b/>
      <sz val="11"/>
      <color rgb="FF000000"/>
      <name val="Arial"/>
      <family val="2"/>
    </font>
    <font>
      <b/>
      <u/>
      <sz val="11"/>
      <color theme="1"/>
      <name val="Arial"/>
      <family val="2"/>
    </font>
    <font>
      <u/>
      <sz val="11"/>
      <color theme="1"/>
      <name val="Arial"/>
      <family val="2"/>
    </font>
    <font>
      <b/>
      <sz val="7"/>
      <color theme="1"/>
      <name val="Times New Roman"/>
      <family val="1"/>
    </font>
    <font>
      <b/>
      <sz val="12"/>
      <color theme="1"/>
      <name val="Arial"/>
      <family val="1"/>
    </font>
    <font>
      <b/>
      <sz val="12"/>
      <color indexed="8"/>
      <name val="Arial"/>
    </font>
    <font>
      <b/>
      <sz val="16"/>
      <color theme="0"/>
      <name val="Arial"/>
    </font>
    <font>
      <i/>
      <sz val="8"/>
      <color theme="1"/>
      <name val="Arial"/>
    </font>
    <font>
      <sz val="11"/>
      <color theme="1"/>
      <name val="Arial"/>
    </font>
    <font>
      <b/>
      <sz val="11"/>
      <color theme="1"/>
      <name val="Arial"/>
    </font>
    <font>
      <b/>
      <u/>
      <sz val="12"/>
      <color theme="1"/>
      <name val="Arial"/>
    </font>
    <font>
      <b/>
      <sz val="7"/>
      <color theme="1"/>
      <name val="Arial"/>
    </font>
    <font>
      <b/>
      <sz val="8"/>
      <name val="Arial"/>
    </font>
    <font>
      <sz val="8"/>
      <color rgb="FF000000"/>
      <name val="Arial"/>
    </font>
    <font>
      <b/>
      <sz val="8"/>
      <color rgb="FF000000"/>
      <name val="Arial"/>
    </font>
    <font>
      <sz val="8"/>
      <color rgb="FF000000"/>
      <name val="Arial"/>
      <charset val="1"/>
    </font>
    <font>
      <sz val="11"/>
      <color rgb="FF242424"/>
      <name val="Aptos Narrow"/>
      <charset val="1"/>
    </font>
    <font>
      <sz val="8"/>
      <color rgb="FF000000"/>
      <name val="Arial"/>
      <family val="2"/>
    </font>
    <font>
      <b/>
      <sz val="8"/>
      <color rgb="FF000000"/>
      <name val="Arial"/>
      <family val="2"/>
    </font>
    <font>
      <b/>
      <sz val="8"/>
      <color rgb="FF000000"/>
      <name val="Calibri"/>
      <scheme val="minor"/>
    </font>
  </fonts>
  <fills count="24">
    <fill>
      <patternFill patternType="none"/>
    </fill>
    <fill>
      <patternFill patternType="gray125"/>
    </fill>
    <fill>
      <patternFill patternType="solid">
        <fgColor rgb="FF99FF99"/>
        <bgColor indexed="64"/>
      </patternFill>
    </fill>
    <fill>
      <patternFill patternType="solid">
        <fgColor rgb="FFC97A00"/>
        <bgColor indexed="64"/>
      </patternFill>
    </fill>
    <fill>
      <patternFill patternType="solid">
        <fgColor rgb="FF22A2A8"/>
        <bgColor indexed="64"/>
      </patternFill>
    </fill>
    <fill>
      <patternFill patternType="solid">
        <fgColor rgb="FF71725B"/>
        <bgColor indexed="64"/>
      </patternFill>
    </fill>
    <fill>
      <patternFill patternType="solid">
        <fgColor rgb="FF0DB02B"/>
        <bgColor indexed="64"/>
      </patternFill>
    </fill>
    <fill>
      <patternFill patternType="solid">
        <fgColor rgb="FF003896"/>
        <bgColor indexed="64"/>
      </patternFill>
    </fill>
    <fill>
      <patternFill patternType="solid">
        <fgColor rgb="FF598787"/>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6330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BFBFBF"/>
        <bgColor indexed="64"/>
      </patternFill>
    </fill>
    <fill>
      <patternFill patternType="solid">
        <fgColor rgb="FFFFC000"/>
        <bgColor indexed="64"/>
      </patternFill>
    </fill>
  </fills>
  <borders count="64">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58">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2" fontId="2"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9" fontId="2" fillId="0" borderId="0" xfId="0" applyNumberFormat="1" applyFont="1" applyAlignment="1" applyProtection="1">
      <alignment horizontal="left" vertical="top"/>
      <protection locked="0"/>
    </xf>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10" fillId="0" borderId="3" xfId="0" applyFont="1" applyBorder="1" applyAlignment="1">
      <alignment horizontal="left" wrapText="1"/>
    </xf>
    <xf numFmtId="0" fontId="11" fillId="0" borderId="3" xfId="0" applyFont="1" applyBorder="1" applyAlignment="1">
      <alignment horizontal="right" vertical="top" wrapText="1"/>
    </xf>
    <xf numFmtId="0" fontId="10" fillId="9" borderId="3" xfId="0" applyFont="1" applyFill="1" applyBorder="1" applyAlignment="1">
      <alignment horizontal="left" wrapText="1"/>
    </xf>
    <xf numFmtId="0" fontId="12" fillId="0" borderId="0" xfId="0" applyFont="1"/>
    <xf numFmtId="0" fontId="13" fillId="0" borderId="0" xfId="0" applyFont="1"/>
    <xf numFmtId="1" fontId="12" fillId="0" borderId="0" xfId="0" applyNumberFormat="1" applyFont="1" applyAlignment="1">
      <alignment vertical="center"/>
    </xf>
    <xf numFmtId="0" fontId="12" fillId="0" borderId="0" xfId="0" applyFont="1" applyAlignment="1">
      <alignment vertical="center"/>
    </xf>
    <xf numFmtId="164" fontId="12" fillId="0" borderId="0" xfId="0" applyNumberFormat="1" applyFont="1"/>
    <xf numFmtId="0" fontId="12" fillId="0" borderId="0" xfId="0" applyFont="1" applyAlignment="1">
      <alignment wrapText="1"/>
    </xf>
    <xf numFmtId="0" fontId="13" fillId="0" borderId="0" xfId="0" applyFont="1" applyAlignment="1">
      <alignment horizontal="center" vertical="center"/>
    </xf>
    <xf numFmtId="9" fontId="14" fillId="0" borderId="5" xfId="0" applyNumberFormat="1" applyFont="1" applyBorder="1" applyAlignment="1">
      <alignment wrapText="1"/>
    </xf>
    <xf numFmtId="0" fontId="14" fillId="0" borderId="6" xfId="0" applyFont="1" applyBorder="1" applyAlignment="1">
      <alignment wrapText="1"/>
    </xf>
    <xf numFmtId="0" fontId="12" fillId="0" borderId="7" xfId="0" applyFont="1" applyBorder="1" applyAlignment="1">
      <alignment wrapText="1"/>
    </xf>
    <xf numFmtId="0" fontId="12" fillId="0" borderId="1" xfId="0" applyFont="1" applyBorder="1" applyAlignment="1">
      <alignment wrapText="1"/>
    </xf>
    <xf numFmtId="9" fontId="15" fillId="0" borderId="8" xfId="1" applyFont="1" applyFill="1" applyBorder="1" applyAlignment="1">
      <alignment vertical="center"/>
    </xf>
    <xf numFmtId="9" fontId="9" fillId="0" borderId="9" xfId="1" applyFont="1" applyFill="1" applyBorder="1" applyAlignment="1">
      <alignment vertical="center"/>
    </xf>
    <xf numFmtId="0" fontId="16" fillId="10" borderId="10" xfId="0" applyFont="1" applyFill="1" applyBorder="1" applyAlignment="1">
      <alignment horizontal="left" vertical="center" wrapText="1"/>
    </xf>
    <xf numFmtId="9" fontId="9" fillId="0" borderId="11" xfId="1" applyFont="1" applyFill="1" applyBorder="1" applyAlignment="1">
      <alignment vertical="center"/>
    </xf>
    <xf numFmtId="9" fontId="9" fillId="11" borderId="11" xfId="1" applyFont="1" applyFill="1" applyBorder="1" applyAlignment="1">
      <alignment vertical="center"/>
    </xf>
    <xf numFmtId="9" fontId="17" fillId="0" borderId="3" xfId="1" applyFont="1" applyFill="1" applyBorder="1" applyAlignment="1">
      <alignment vertical="center"/>
    </xf>
    <xf numFmtId="0" fontId="14" fillId="10" borderId="12" xfId="0" applyFont="1" applyFill="1" applyBorder="1" applyAlignment="1">
      <alignment horizontal="left" vertical="center" wrapText="1"/>
    </xf>
    <xf numFmtId="0" fontId="18" fillId="10" borderId="12" xfId="0" applyFont="1" applyFill="1" applyBorder="1" applyAlignment="1">
      <alignment vertical="center"/>
    </xf>
    <xf numFmtId="9" fontId="9" fillId="0" borderId="13" xfId="1" applyFont="1" applyFill="1" applyBorder="1" applyAlignment="1">
      <alignment vertical="center"/>
    </xf>
    <xf numFmtId="9" fontId="9" fillId="11" borderId="13" xfId="1" applyFont="1" applyFill="1" applyBorder="1" applyAlignment="1">
      <alignment vertical="center"/>
    </xf>
    <xf numFmtId="9" fontId="17" fillId="0" borderId="14" xfId="1" applyFont="1" applyFill="1" applyBorder="1" applyAlignment="1">
      <alignment vertical="center"/>
    </xf>
    <xf numFmtId="0" fontId="4" fillId="10" borderId="15" xfId="0" applyFont="1" applyFill="1" applyBorder="1" applyAlignment="1">
      <alignment vertical="center" wrapText="1"/>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19" fillId="0" borderId="0" xfId="0" applyFont="1"/>
    <xf numFmtId="0" fontId="22" fillId="0" borderId="0" xfId="0" applyFont="1" applyAlignment="1">
      <alignment horizontal="center" wrapText="1"/>
    </xf>
    <xf numFmtId="0" fontId="10" fillId="0" borderId="3" xfId="0" applyFont="1" applyBorder="1" applyAlignment="1" applyProtection="1">
      <alignment horizontal="left" wrapText="1"/>
      <protection locked="0"/>
    </xf>
    <xf numFmtId="0" fontId="10" fillId="9" borderId="3" xfId="0" applyFont="1" applyFill="1" applyBorder="1" applyAlignment="1" applyProtection="1">
      <alignment horizontal="left" wrapText="1"/>
      <protection locked="0"/>
    </xf>
    <xf numFmtId="0" fontId="12" fillId="0" borderId="0" xfId="0" applyFont="1" applyAlignment="1">
      <alignment horizontal="center" vertical="center"/>
    </xf>
    <xf numFmtId="9" fontId="23" fillId="0" borderId="27" xfId="1" applyFont="1" applyFill="1" applyBorder="1" applyAlignment="1">
      <alignment vertical="center"/>
    </xf>
    <xf numFmtId="9" fontId="20" fillId="9" borderId="28" xfId="0" applyNumberFormat="1" applyFont="1" applyFill="1" applyBorder="1" applyAlignment="1">
      <alignment vertical="center"/>
    </xf>
    <xf numFmtId="164" fontId="20" fillId="9" borderId="31" xfId="0" applyNumberFormat="1" applyFont="1" applyFill="1" applyBorder="1" applyAlignment="1">
      <alignment horizontal="center" vertical="center"/>
    </xf>
    <xf numFmtId="165" fontId="20" fillId="9" borderId="29" xfId="0" applyNumberFormat="1" applyFont="1" applyFill="1" applyBorder="1" applyAlignment="1">
      <alignment horizontal="center" vertical="center" wrapText="1"/>
    </xf>
    <xf numFmtId="0" fontId="20" fillId="9" borderId="29" xfId="0" applyFont="1" applyFill="1" applyBorder="1" applyAlignment="1">
      <alignment horizontal="center" vertical="center" wrapText="1"/>
    </xf>
    <xf numFmtId="0" fontId="13" fillId="0" borderId="30" xfId="0" applyFont="1" applyBorder="1" applyAlignment="1">
      <alignment horizontal="center" vertical="center"/>
    </xf>
    <xf numFmtId="164" fontId="23" fillId="0" borderId="9" xfId="0" applyNumberFormat="1" applyFont="1" applyBorder="1" applyAlignment="1">
      <alignment horizontal="center" vertical="center"/>
    </xf>
    <xf numFmtId="0" fontId="23" fillId="0" borderId="9" xfId="0" applyFont="1" applyBorder="1" applyAlignment="1">
      <alignment horizontal="left" vertical="top" wrapText="1"/>
    </xf>
    <xf numFmtId="164" fontId="23" fillId="0" borderId="3" xfId="0" applyNumberFormat="1" applyFont="1" applyBorder="1" applyAlignment="1">
      <alignment horizontal="center" vertical="center"/>
    </xf>
    <xf numFmtId="0" fontId="23" fillId="0" borderId="3" xfId="0" applyFont="1" applyBorder="1" applyAlignment="1">
      <alignment horizontal="left" vertical="top" wrapText="1"/>
    </xf>
    <xf numFmtId="164" fontId="23" fillId="0" borderId="36" xfId="0" applyNumberFormat="1" applyFont="1" applyBorder="1" applyAlignment="1">
      <alignment horizontal="center" vertical="center"/>
    </xf>
    <xf numFmtId="0" fontId="23" fillId="0" borderId="36" xfId="0" applyFont="1" applyBorder="1" applyAlignment="1">
      <alignment horizontal="left" vertical="top" wrapText="1"/>
    </xf>
    <xf numFmtId="164" fontId="23" fillId="0" borderId="14" xfId="0" applyNumberFormat="1" applyFont="1" applyBorder="1" applyAlignment="1">
      <alignment horizontal="center" vertical="center"/>
    </xf>
    <xf numFmtId="0" fontId="23" fillId="0" borderId="14" xfId="0" applyFont="1" applyBorder="1" applyAlignment="1">
      <alignment horizontal="left" vertical="top" wrapText="1"/>
    </xf>
    <xf numFmtId="16" fontId="23" fillId="0" borderId="36" xfId="0" applyNumberFormat="1" applyFont="1" applyBorder="1" applyAlignment="1">
      <alignment horizontal="left" vertical="top" wrapText="1"/>
    </xf>
    <xf numFmtId="16" fontId="23" fillId="0" borderId="3" xfId="0" applyNumberFormat="1" applyFont="1" applyBorder="1" applyAlignment="1">
      <alignment horizontal="left" vertical="top" wrapText="1"/>
    </xf>
    <xf numFmtId="0" fontId="25" fillId="0" borderId="0" xfId="0" applyFont="1" applyAlignment="1">
      <alignment horizontal="center" vertical="center"/>
    </xf>
    <xf numFmtId="0" fontId="13" fillId="9" borderId="8" xfId="0" applyFont="1" applyFill="1" applyBorder="1" applyAlignment="1">
      <alignment vertical="center"/>
    </xf>
    <xf numFmtId="49" fontId="29" fillId="9" borderId="9" xfId="0" applyNumberFormat="1" applyFont="1" applyFill="1" applyBorder="1" applyAlignment="1">
      <alignment vertical="center" textRotation="90" wrapText="1"/>
    </xf>
    <xf numFmtId="1" fontId="29" fillId="9" borderId="9" xfId="0" applyNumberFormat="1" applyFont="1" applyFill="1" applyBorder="1" applyAlignment="1">
      <alignment vertical="center" textRotation="90" wrapText="1"/>
    </xf>
    <xf numFmtId="49" fontId="13" fillId="9" borderId="9" xfId="0" applyNumberFormat="1" applyFont="1" applyFill="1" applyBorder="1" applyAlignment="1">
      <alignment horizontal="center" vertical="center" wrapText="1"/>
    </xf>
    <xf numFmtId="164" fontId="29" fillId="9" borderId="9" xfId="0" applyNumberFormat="1" applyFont="1" applyFill="1" applyBorder="1" applyAlignment="1">
      <alignment horizontal="center" vertical="center" textRotation="90" wrapText="1"/>
    </xf>
    <xf numFmtId="0" fontId="13" fillId="9" borderId="9" xfId="0" applyFont="1" applyFill="1" applyBorder="1" applyAlignment="1">
      <alignment vertical="center" wrapText="1"/>
    </xf>
    <xf numFmtId="0" fontId="13" fillId="9" borderId="20" xfId="0" applyFont="1" applyFill="1" applyBorder="1" applyAlignment="1">
      <alignment vertical="center" wrapText="1"/>
    </xf>
    <xf numFmtId="0" fontId="13" fillId="15" borderId="8" xfId="0" applyFont="1" applyFill="1" applyBorder="1" applyAlignment="1">
      <alignment vertical="center" wrapText="1"/>
    </xf>
    <xf numFmtId="0" fontId="13" fillId="15" borderId="42" xfId="0" applyFont="1" applyFill="1" applyBorder="1" applyAlignment="1">
      <alignment vertical="center" wrapText="1"/>
    </xf>
    <xf numFmtId="0" fontId="13" fillId="15" borderId="43" xfId="0" applyFont="1" applyFill="1" applyBorder="1" applyAlignment="1">
      <alignment vertical="center" wrapText="1"/>
    </xf>
    <xf numFmtId="0" fontId="13" fillId="16" borderId="37" xfId="0" applyFont="1" applyFill="1" applyBorder="1" applyAlignment="1">
      <alignment vertical="center" wrapText="1"/>
    </xf>
    <xf numFmtId="49" fontId="13" fillId="16" borderId="9" xfId="0" applyNumberFormat="1" applyFont="1" applyFill="1" applyBorder="1" applyAlignment="1">
      <alignment horizontal="left" vertical="center" wrapText="1"/>
    </xf>
    <xf numFmtId="0" fontId="13" fillId="12" borderId="44" xfId="0" applyFont="1" applyFill="1" applyBorder="1" applyAlignment="1">
      <alignment vertical="center"/>
    </xf>
    <xf numFmtId="0" fontId="13" fillId="12" borderId="45" xfId="0" applyFont="1" applyFill="1" applyBorder="1" applyAlignment="1">
      <alignment vertical="center"/>
    </xf>
    <xf numFmtId="0" fontId="13" fillId="12" borderId="46" xfId="0" applyFont="1" applyFill="1" applyBorder="1" applyAlignment="1">
      <alignment vertical="center"/>
    </xf>
    <xf numFmtId="0" fontId="13" fillId="12" borderId="45" xfId="0" applyFont="1" applyFill="1" applyBorder="1" applyAlignment="1">
      <alignment horizontal="center" vertical="center"/>
    </xf>
    <xf numFmtId="0" fontId="22" fillId="0" borderId="0" xfId="0" applyFont="1" applyAlignment="1">
      <alignment vertical="top" wrapText="1"/>
    </xf>
    <xf numFmtId="0" fontId="13" fillId="0" borderId="0" xfId="0" applyFont="1" applyAlignment="1">
      <alignment wrapText="1"/>
    </xf>
    <xf numFmtId="0" fontId="12" fillId="0" borderId="1" xfId="0" applyFont="1" applyBorder="1" applyAlignment="1">
      <alignment horizontal="center" vertical="center"/>
    </xf>
    <xf numFmtId="164" fontId="12" fillId="0" borderId="4" xfId="0" applyNumberFormat="1" applyFont="1" applyBorder="1"/>
    <xf numFmtId="0" fontId="13" fillId="9" borderId="38" xfId="0" applyFont="1" applyFill="1" applyBorder="1" applyAlignment="1">
      <alignment vertical="center" wrapText="1"/>
    </xf>
    <xf numFmtId="9" fontId="23" fillId="0" borderId="28" xfId="1" applyFont="1" applyFill="1" applyBorder="1" applyAlignment="1">
      <alignment vertical="center"/>
    </xf>
    <xf numFmtId="0" fontId="20" fillId="9" borderId="19" xfId="0" applyFont="1" applyFill="1" applyBorder="1" applyAlignment="1">
      <alignment horizontal="center" vertical="center" wrapText="1"/>
    </xf>
    <xf numFmtId="0" fontId="13" fillId="0" borderId="6" xfId="0" applyFont="1" applyBorder="1" applyAlignment="1">
      <alignment horizontal="center" vertical="center"/>
    </xf>
    <xf numFmtId="9" fontId="20" fillId="9" borderId="31" xfId="0" applyNumberFormat="1" applyFont="1" applyFill="1" applyBorder="1" applyAlignment="1">
      <alignment vertical="center"/>
    </xf>
    <xf numFmtId="165" fontId="20" fillId="9" borderId="5" xfId="0" applyNumberFormat="1" applyFont="1" applyFill="1" applyBorder="1" applyAlignment="1">
      <alignment horizontal="center" vertical="center" wrapText="1"/>
    </xf>
    <xf numFmtId="0" fontId="22" fillId="0" borderId="0" xfId="0" applyFont="1" applyAlignment="1">
      <alignment horizontal="right" vertical="top" wrapText="1"/>
    </xf>
    <xf numFmtId="164" fontId="20" fillId="9" borderId="28" xfId="0" applyNumberFormat="1" applyFont="1" applyFill="1" applyBorder="1" applyAlignment="1">
      <alignment horizontal="center" vertical="center"/>
    </xf>
    <xf numFmtId="0" fontId="3" fillId="0" borderId="0" xfId="0" applyFont="1" applyAlignment="1">
      <alignment horizontal="lef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2" fillId="0" borderId="0" xfId="0" quotePrefix="1" applyFont="1" applyAlignment="1" applyProtection="1">
      <alignment horizontal="right" vertical="top"/>
      <protection locked="0"/>
    </xf>
    <xf numFmtId="0" fontId="3" fillId="8" borderId="3" xfId="0" applyFont="1" applyFill="1" applyBorder="1" applyAlignment="1" applyProtection="1">
      <alignment horizontal="left" vertical="top" wrapText="1"/>
      <protection locked="0"/>
    </xf>
    <xf numFmtId="0" fontId="2" fillId="7"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0" fillId="0" borderId="12" xfId="0" applyBorder="1"/>
    <xf numFmtId="0" fontId="0" fillId="0" borderId="11" xfId="0" applyBorder="1"/>
    <xf numFmtId="0" fontId="0" fillId="0" borderId="10" xfId="0" applyBorder="1"/>
    <xf numFmtId="0" fontId="0" fillId="0" borderId="8" xfId="0" applyBorder="1"/>
    <xf numFmtId="0" fontId="0" fillId="0" borderId="15" xfId="0" applyBorder="1"/>
    <xf numFmtId="0" fontId="0" fillId="0" borderId="13" xfId="0" applyBorder="1"/>
    <xf numFmtId="0" fontId="0" fillId="0" borderId="0" xfId="0" applyAlignment="1" applyProtection="1">
      <alignment vertical="top" wrapText="1"/>
      <protection locked="0"/>
    </xf>
    <xf numFmtId="0" fontId="2" fillId="10" borderId="3" xfId="0" applyFont="1" applyFill="1" applyBorder="1" applyAlignment="1" applyProtection="1">
      <alignment horizontal="left" vertical="top" wrapText="1"/>
      <protection locked="0"/>
    </xf>
    <xf numFmtId="0" fontId="2" fillId="17" borderId="0" xfId="0" applyFont="1" applyFill="1" applyAlignment="1" applyProtection="1">
      <alignment horizontal="left" vertical="top"/>
      <protection locked="0"/>
    </xf>
    <xf numFmtId="0" fontId="31" fillId="0" borderId="0" xfId="0" applyFont="1" applyAlignment="1">
      <alignment wrapText="1"/>
    </xf>
    <xf numFmtId="0" fontId="11" fillId="0" borderId="0" xfId="0" applyFont="1" applyAlignment="1">
      <alignment horizontal="right" vertical="top" wrapText="1"/>
    </xf>
    <xf numFmtId="0" fontId="10" fillId="0" borderId="0" xfId="0" applyFont="1" applyAlignment="1">
      <alignment horizontal="left" wrapText="1"/>
    </xf>
    <xf numFmtId="0" fontId="13" fillId="0" borderId="0" xfId="0" applyFont="1" applyAlignment="1">
      <alignment vertical="center" wrapText="1"/>
    </xf>
    <xf numFmtId="0" fontId="34" fillId="0" borderId="0" xfId="0" applyFont="1" applyAlignment="1">
      <alignment wrapText="1"/>
    </xf>
    <xf numFmtId="0" fontId="12" fillId="18" borderId="0" xfId="0" applyFont="1" applyFill="1" applyAlignment="1">
      <alignment vertical="center" wrapText="1"/>
    </xf>
    <xf numFmtId="0" fontId="32" fillId="18" borderId="0" xfId="0" applyFont="1" applyFill="1" applyAlignment="1">
      <alignment vertical="center" wrapText="1"/>
    </xf>
    <xf numFmtId="0" fontId="19" fillId="18" borderId="0" xfId="0" applyFont="1" applyFill="1" applyAlignment="1">
      <alignment vertical="center" wrapText="1"/>
    </xf>
    <xf numFmtId="0" fontId="22" fillId="0" borderId="0" xfId="0" applyFont="1" applyAlignment="1">
      <alignment horizontal="left" vertical="top" wrapText="1"/>
    </xf>
    <xf numFmtId="0" fontId="14" fillId="0" borderId="0" xfId="0" applyFont="1" applyAlignment="1">
      <alignment horizontal="left" vertical="top" wrapText="1"/>
    </xf>
    <xf numFmtId="0" fontId="37" fillId="0" borderId="0" xfId="0" applyFont="1"/>
    <xf numFmtId="0" fontId="37" fillId="0" borderId="29" xfId="0" applyFont="1" applyBorder="1"/>
    <xf numFmtId="0" fontId="2" fillId="0" borderId="0" xfId="0" applyFont="1" applyAlignment="1" applyProtection="1">
      <alignment horizontal="center" vertical="top"/>
      <protection locked="0"/>
    </xf>
    <xf numFmtId="0" fontId="2" fillId="0" borderId="0" xfId="0" quotePrefix="1" applyFont="1" applyAlignment="1" applyProtection="1">
      <alignment horizontal="center" vertical="center"/>
      <protection locked="0"/>
    </xf>
    <xf numFmtId="9" fontId="14" fillId="0" borderId="5" xfId="0" applyNumberFormat="1" applyFont="1" applyBorder="1" applyAlignment="1">
      <alignment horizontal="center" wrapText="1"/>
    </xf>
    <xf numFmtId="9" fontId="9" fillId="0" borderId="8" xfId="1" applyFont="1" applyFill="1" applyBorder="1" applyAlignment="1">
      <alignment horizontal="center" vertical="center"/>
    </xf>
    <xf numFmtId="49" fontId="13" fillId="16" borderId="20" xfId="0" applyNumberFormat="1" applyFont="1" applyFill="1" applyBorder="1" applyAlignment="1">
      <alignment horizontal="left" vertical="center" wrapText="1"/>
    </xf>
    <xf numFmtId="0" fontId="13" fillId="0" borderId="28" xfId="0" applyFont="1" applyBorder="1" applyAlignment="1">
      <alignment horizontal="center" vertical="center"/>
    </xf>
    <xf numFmtId="0" fontId="40" fillId="0" borderId="0" xfId="0" applyFont="1" applyAlignment="1">
      <alignment horizontal="center" vertical="center"/>
    </xf>
    <xf numFmtId="0" fontId="0" fillId="0" borderId="11" xfId="0" applyBorder="1" applyAlignment="1">
      <alignment wrapText="1"/>
    </xf>
    <xf numFmtId="0" fontId="46" fillId="22" borderId="31" xfId="0" applyFont="1" applyFill="1" applyBorder="1" applyAlignment="1">
      <alignment vertical="center" wrapText="1"/>
    </xf>
    <xf numFmtId="0" fontId="46" fillId="22" borderId="27" xfId="0" applyFont="1" applyFill="1" applyBorder="1" applyAlignment="1">
      <alignment vertical="center" wrapText="1"/>
    </xf>
    <xf numFmtId="0" fontId="11" fillId="0" borderId="31" xfId="0" applyFont="1" applyBorder="1" applyAlignment="1">
      <alignment vertical="center" wrapText="1"/>
    </xf>
    <xf numFmtId="0" fontId="11" fillId="0" borderId="27" xfId="0" applyFont="1" applyBorder="1" applyAlignment="1">
      <alignment vertical="center" wrapText="1"/>
    </xf>
    <xf numFmtId="0" fontId="11" fillId="0" borderId="27" xfId="0" applyFont="1" applyBorder="1" applyAlignment="1">
      <alignment vertical="center"/>
    </xf>
    <xf numFmtId="0" fontId="11" fillId="0" borderId="7" xfId="0" applyFont="1" applyBorder="1" applyAlignment="1">
      <alignment vertical="center" wrapText="1"/>
    </xf>
    <xf numFmtId="0" fontId="45" fillId="0" borderId="27" xfId="0" applyFont="1" applyBorder="1" applyAlignment="1">
      <alignment vertical="top" wrapText="1"/>
    </xf>
    <xf numFmtId="0" fontId="47" fillId="0" borderId="27" xfId="0" applyFont="1" applyBorder="1" applyAlignment="1">
      <alignment vertical="center" wrapText="1"/>
    </xf>
    <xf numFmtId="0" fontId="47" fillId="0" borderId="7" xfId="0" applyFont="1" applyBorder="1" applyAlignment="1">
      <alignment vertical="center" wrapText="1"/>
    </xf>
    <xf numFmtId="0" fontId="10" fillId="0" borderId="27" xfId="0" applyFont="1" applyBorder="1" applyAlignment="1">
      <alignment vertical="center" wrapText="1"/>
    </xf>
    <xf numFmtId="0" fontId="0" fillId="0" borderId="7" xfId="0" applyBorder="1" applyAlignment="1">
      <alignment vertical="center" wrapText="1"/>
    </xf>
    <xf numFmtId="0" fontId="10" fillId="0" borderId="7" xfId="0" applyFont="1" applyBorder="1" applyAlignment="1">
      <alignment vertical="center" wrapText="1"/>
    </xf>
    <xf numFmtId="0" fontId="46" fillId="22" borderId="53" xfId="0" applyFont="1" applyFill="1" applyBorder="1" applyAlignment="1">
      <alignment vertical="center" wrapText="1"/>
    </xf>
    <xf numFmtId="0" fontId="46" fillId="22" borderId="7" xfId="0" applyFont="1" applyFill="1" applyBorder="1" applyAlignment="1">
      <alignment vertical="center" wrapText="1"/>
    </xf>
    <xf numFmtId="0" fontId="11" fillId="0" borderId="3" xfId="0" applyFont="1" applyBorder="1" applyAlignment="1">
      <alignment vertical="center" wrapText="1"/>
    </xf>
    <xf numFmtId="164" fontId="23" fillId="0" borderId="52" xfId="0" applyNumberFormat="1" applyFont="1" applyBorder="1" applyAlignment="1">
      <alignment horizontal="center" vertical="center"/>
    </xf>
    <xf numFmtId="0" fontId="23" fillId="0" borderId="52" xfId="0" applyFont="1" applyBorder="1" applyAlignment="1">
      <alignment horizontal="left" vertical="top" wrapText="1"/>
    </xf>
    <xf numFmtId="0" fontId="52" fillId="0" borderId="29" xfId="0" applyFont="1" applyBorder="1"/>
    <xf numFmtId="0" fontId="52" fillId="0" borderId="0" xfId="0" applyFont="1"/>
    <xf numFmtId="0" fontId="53" fillId="0" borderId="0" xfId="0" applyFont="1"/>
    <xf numFmtId="0" fontId="40" fillId="0" borderId="0" xfId="0" applyFont="1" applyAlignment="1">
      <alignment wrapText="1"/>
    </xf>
    <xf numFmtId="9" fontId="23" fillId="0" borderId="14" xfId="0" applyNumberFormat="1" applyFont="1" applyBorder="1" applyAlignment="1">
      <alignment horizontal="center" vertical="center"/>
    </xf>
    <xf numFmtId="0" fontId="40" fillId="0" borderId="0" xfId="0" applyFont="1"/>
    <xf numFmtId="0" fontId="41" fillId="0" borderId="0" xfId="0" applyFont="1" applyAlignment="1">
      <alignment horizontal="center" vertical="center"/>
    </xf>
    <xf numFmtId="164" fontId="40" fillId="0" borderId="0" xfId="0" applyNumberFormat="1" applyFont="1"/>
    <xf numFmtId="0" fontId="40" fillId="0" borderId="0" xfId="0" applyFont="1" applyAlignment="1">
      <alignment vertical="center"/>
    </xf>
    <xf numFmtId="1" fontId="40" fillId="0" borderId="0" xfId="0" applyNumberFormat="1" applyFont="1" applyAlignment="1">
      <alignment vertical="center"/>
    </xf>
    <xf numFmtId="0" fontId="41" fillId="0" borderId="0" xfId="0" applyFont="1"/>
    <xf numFmtId="0" fontId="41" fillId="0" borderId="0" xfId="0" applyFont="1" applyAlignment="1">
      <alignment wrapText="1"/>
    </xf>
    <xf numFmtId="0" fontId="54" fillId="0" borderId="3" xfId="0" applyFont="1" applyBorder="1" applyAlignment="1">
      <alignment horizontal="right" vertical="top" wrapText="1"/>
    </xf>
    <xf numFmtId="0" fontId="55" fillId="9" borderId="3" xfId="0" applyFont="1" applyFill="1" applyBorder="1" applyAlignment="1">
      <alignment horizontal="left" wrapText="1"/>
    </xf>
    <xf numFmtId="0" fontId="56" fillId="0" borderId="0" xfId="0" applyFont="1" applyAlignment="1">
      <alignment horizontal="center" wrapText="1"/>
    </xf>
    <xf numFmtId="0" fontId="56" fillId="0" borderId="0" xfId="0" applyFont="1" applyAlignment="1">
      <alignment vertical="top" wrapText="1"/>
    </xf>
    <xf numFmtId="0" fontId="56" fillId="0" borderId="0" xfId="0" applyFont="1" applyAlignment="1">
      <alignment horizontal="right" vertical="top" wrapText="1"/>
    </xf>
    <xf numFmtId="0" fontId="55" fillId="0" borderId="3" xfId="0" applyFont="1" applyBorder="1" applyAlignment="1">
      <alignment horizontal="left" wrapText="1"/>
    </xf>
    <xf numFmtId="0" fontId="54" fillId="0" borderId="0" xfId="0" applyFont="1" applyAlignment="1">
      <alignment horizontal="right" vertical="top" wrapText="1"/>
    </xf>
    <xf numFmtId="0" fontId="55" fillId="0" borderId="0" xfId="0" applyFont="1" applyAlignment="1">
      <alignment horizontal="left" wrapText="1"/>
    </xf>
    <xf numFmtId="0" fontId="41" fillId="12" borderId="45" xfId="0" applyFont="1" applyFill="1" applyBorder="1" applyAlignment="1">
      <alignment horizontal="center" vertical="center"/>
    </xf>
    <xf numFmtId="0" fontId="41" fillId="12" borderId="46" xfId="0" applyFont="1" applyFill="1" applyBorder="1" applyAlignment="1">
      <alignment vertical="center"/>
    </xf>
    <xf numFmtId="0" fontId="41" fillId="12" borderId="45" xfId="0" applyFont="1" applyFill="1" applyBorder="1" applyAlignment="1">
      <alignment vertical="center"/>
    </xf>
    <xf numFmtId="0" fontId="41" fillId="12" borderId="44" xfId="0" applyFont="1" applyFill="1" applyBorder="1" applyAlignment="1">
      <alignment vertical="center"/>
    </xf>
    <xf numFmtId="49" fontId="41" fillId="16" borderId="9" xfId="0" applyNumberFormat="1" applyFont="1" applyFill="1" applyBorder="1" applyAlignment="1">
      <alignment horizontal="left" vertical="center" wrapText="1"/>
    </xf>
    <xf numFmtId="0" fontId="41" fillId="16" borderId="37" xfId="0" applyFont="1" applyFill="1" applyBorder="1" applyAlignment="1">
      <alignment vertical="center" wrapText="1"/>
    </xf>
    <xf numFmtId="0" fontId="41" fillId="15" borderId="43" xfId="0" applyFont="1" applyFill="1" applyBorder="1" applyAlignment="1">
      <alignment vertical="center" wrapText="1"/>
    </xf>
    <xf numFmtId="0" fontId="41" fillId="15" borderId="42" xfId="0" applyFont="1" applyFill="1" applyBorder="1" applyAlignment="1">
      <alignment vertical="center" wrapText="1"/>
    </xf>
    <xf numFmtId="0" fontId="41" fillId="15" borderId="8" xfId="0" applyFont="1" applyFill="1" applyBorder="1" applyAlignment="1">
      <alignment vertical="center" wrapText="1"/>
    </xf>
    <xf numFmtId="0" fontId="41" fillId="9" borderId="38" xfId="0" applyFont="1" applyFill="1" applyBorder="1" applyAlignment="1">
      <alignment vertical="center" wrapText="1"/>
    </xf>
    <xf numFmtId="0" fontId="41" fillId="9" borderId="9" xfId="0" applyFont="1" applyFill="1" applyBorder="1" applyAlignment="1">
      <alignment vertical="center" wrapText="1"/>
    </xf>
    <xf numFmtId="164" fontId="57" fillId="9" borderId="9" xfId="0" applyNumberFormat="1" applyFont="1" applyFill="1" applyBorder="1" applyAlignment="1">
      <alignment horizontal="center" vertical="center" textRotation="90" wrapText="1"/>
    </xf>
    <xf numFmtId="49" fontId="41" fillId="9" borderId="9" xfId="0" applyNumberFormat="1" applyFont="1" applyFill="1" applyBorder="1" applyAlignment="1">
      <alignment horizontal="center" vertical="center" wrapText="1"/>
    </xf>
    <xf numFmtId="1" fontId="57" fillId="9" borderId="9" xfId="0" applyNumberFormat="1" applyFont="1" applyFill="1" applyBorder="1" applyAlignment="1">
      <alignment vertical="center" textRotation="90" wrapText="1"/>
    </xf>
    <xf numFmtId="49" fontId="57" fillId="9" borderId="9" xfId="0" applyNumberFormat="1" applyFont="1" applyFill="1" applyBorder="1" applyAlignment="1">
      <alignment vertical="center" textRotation="90" wrapText="1"/>
    </xf>
    <xf numFmtId="0" fontId="41" fillId="9" borderId="8" xfId="0" applyFont="1" applyFill="1" applyBorder="1" applyAlignment="1">
      <alignment vertical="center"/>
    </xf>
    <xf numFmtId="164" fontId="42" fillId="0" borderId="14" xfId="0" applyNumberFormat="1" applyFont="1" applyBorder="1" applyAlignment="1">
      <alignment horizontal="center" vertical="center"/>
    </xf>
    <xf numFmtId="0" fontId="42" fillId="0" borderId="14" xfId="0" applyFont="1" applyBorder="1" applyAlignment="1">
      <alignment horizontal="left" vertical="top" wrapText="1"/>
    </xf>
    <xf numFmtId="164" fontId="42" fillId="0" borderId="3" xfId="0" applyNumberFormat="1" applyFont="1" applyBorder="1" applyAlignment="1">
      <alignment horizontal="center" vertical="center"/>
    </xf>
    <xf numFmtId="0" fontId="42" fillId="0" borderId="3" xfId="0" applyFont="1" applyBorder="1" applyAlignment="1">
      <alignment horizontal="left" vertical="top" wrapText="1"/>
    </xf>
    <xf numFmtId="0" fontId="41" fillId="0" borderId="6" xfId="0" applyFont="1" applyBorder="1" applyAlignment="1">
      <alignment horizontal="center" vertical="center"/>
    </xf>
    <xf numFmtId="0" fontId="58" fillId="9" borderId="29" xfId="0" applyFont="1" applyFill="1" applyBorder="1" applyAlignment="1">
      <alignment horizontal="center" vertical="center" wrapText="1"/>
    </xf>
    <xf numFmtId="0" fontId="58" fillId="9" borderId="19" xfId="0" applyFont="1" applyFill="1" applyBorder="1" applyAlignment="1">
      <alignment horizontal="center" vertical="center" wrapText="1"/>
    </xf>
    <xf numFmtId="165" fontId="58" fillId="9" borderId="29" xfId="0" applyNumberFormat="1" applyFont="1" applyFill="1" applyBorder="1" applyAlignment="1">
      <alignment horizontal="center" vertical="center" wrapText="1"/>
    </xf>
    <xf numFmtId="164" fontId="58" fillId="9" borderId="31" xfId="0" applyNumberFormat="1" applyFont="1" applyFill="1" applyBorder="1" applyAlignment="1">
      <alignment horizontal="center" vertical="center"/>
    </xf>
    <xf numFmtId="9" fontId="58" fillId="9" borderId="28" xfId="0" applyNumberFormat="1" applyFont="1" applyFill="1" applyBorder="1" applyAlignment="1">
      <alignment vertical="center"/>
    </xf>
    <xf numFmtId="9" fontId="42" fillId="0" borderId="28" xfId="1" applyFont="1" applyBorder="1" applyAlignment="1">
      <alignment vertical="center"/>
    </xf>
    <xf numFmtId="0" fontId="13" fillId="9" borderId="56" xfId="0" applyFont="1" applyFill="1" applyBorder="1" applyAlignment="1">
      <alignment horizontal="center" vertical="center"/>
    </xf>
    <xf numFmtId="0" fontId="13" fillId="9" borderId="53" xfId="0" applyFont="1" applyFill="1" applyBorder="1" applyAlignment="1">
      <alignment horizontal="center" vertical="center"/>
    </xf>
    <xf numFmtId="0" fontId="23" fillId="0" borderId="13" xfId="0" applyFont="1" applyBorder="1" applyAlignment="1">
      <alignment vertical="center" wrapText="1"/>
    </xf>
    <xf numFmtId="0" fontId="59" fillId="0" borderId="3" xfId="0" applyFont="1" applyBorder="1" applyAlignment="1">
      <alignment vertical="center" wrapText="1"/>
    </xf>
    <xf numFmtId="0" fontId="23" fillId="0" borderId="0" xfId="0" applyFont="1" applyAlignment="1">
      <alignment horizontal="left" vertical="top" wrapText="1"/>
    </xf>
    <xf numFmtId="164" fontId="23" fillId="0" borderId="0" xfId="0" applyNumberFormat="1" applyFont="1" applyAlignment="1">
      <alignment horizontal="center" vertical="center"/>
    </xf>
    <xf numFmtId="0" fontId="42" fillId="0" borderId="21" xfId="0" applyFont="1" applyBorder="1" applyAlignment="1">
      <alignment wrapText="1"/>
    </xf>
    <xf numFmtId="0" fontId="59" fillId="0" borderId="9" xfId="0" applyFont="1" applyBorder="1" applyAlignment="1">
      <alignment vertical="center" wrapText="1"/>
    </xf>
    <xf numFmtId="0" fontId="20" fillId="9" borderId="28" xfId="0" applyFont="1" applyFill="1" applyBorder="1" applyAlignment="1">
      <alignment horizontal="center" vertical="center" wrapText="1"/>
    </xf>
    <xf numFmtId="165" fontId="20" fillId="9" borderId="28" xfId="0" applyNumberFormat="1" applyFont="1" applyFill="1" applyBorder="1" applyAlignment="1">
      <alignment horizontal="center" vertical="center" wrapText="1"/>
    </xf>
    <xf numFmtId="9" fontId="23" fillId="0" borderId="3" xfId="0" applyNumberFormat="1" applyFont="1" applyBorder="1" applyAlignment="1">
      <alignment horizontal="center" vertical="center"/>
    </xf>
    <xf numFmtId="49" fontId="13" fillId="16" borderId="36" xfId="0" applyNumberFormat="1" applyFont="1" applyFill="1" applyBorder="1" applyAlignment="1">
      <alignment horizontal="left" vertical="center" wrapText="1"/>
    </xf>
    <xf numFmtId="0" fontId="13" fillId="15" borderId="57" xfId="0" applyFont="1" applyFill="1" applyBorder="1" applyAlignment="1">
      <alignment vertical="center" wrapText="1"/>
    </xf>
    <xf numFmtId="0" fontId="13" fillId="9" borderId="36" xfId="0" applyFont="1" applyFill="1" applyBorder="1" applyAlignment="1">
      <alignment vertical="center" wrapText="1"/>
    </xf>
    <xf numFmtId="164" fontId="29" fillId="9" borderId="36" xfId="0" applyNumberFormat="1" applyFont="1" applyFill="1" applyBorder="1" applyAlignment="1">
      <alignment horizontal="center" vertical="center" textRotation="90" wrapText="1"/>
    </xf>
    <xf numFmtId="49" fontId="13" fillId="9" borderId="36" xfId="0" applyNumberFormat="1" applyFont="1" applyFill="1" applyBorder="1" applyAlignment="1">
      <alignment horizontal="center" vertical="center" wrapText="1"/>
    </xf>
    <xf numFmtId="1" fontId="29" fillId="9" borderId="36" xfId="0" applyNumberFormat="1" applyFont="1" applyFill="1" applyBorder="1" applyAlignment="1">
      <alignment vertical="center" textRotation="90" wrapText="1"/>
    </xf>
    <xf numFmtId="49" fontId="29" fillId="9" borderId="36" xfId="0" applyNumberFormat="1" applyFont="1" applyFill="1" applyBorder="1" applyAlignment="1">
      <alignment vertical="center" textRotation="90" wrapText="1"/>
    </xf>
    <xf numFmtId="0" fontId="13" fillId="9" borderId="37" xfId="0" applyFont="1" applyFill="1" applyBorder="1" applyAlignment="1">
      <alignment vertical="center"/>
    </xf>
    <xf numFmtId="9" fontId="23" fillId="0" borderId="0" xfId="1" applyFont="1" applyFill="1" applyBorder="1" applyAlignment="1">
      <alignment vertical="center"/>
    </xf>
    <xf numFmtId="0" fontId="20" fillId="0" borderId="0" xfId="0" applyFont="1" applyAlignment="1">
      <alignment horizontal="center" vertical="center" wrapText="1"/>
    </xf>
    <xf numFmtId="165" fontId="20" fillId="0" borderId="0" xfId="0" applyNumberFormat="1" applyFont="1" applyAlignment="1">
      <alignment horizontal="center" vertical="center" wrapText="1"/>
    </xf>
    <xf numFmtId="164" fontId="20" fillId="0" borderId="0" xfId="0" applyNumberFormat="1" applyFont="1" applyAlignment="1">
      <alignment horizontal="center" vertical="center"/>
    </xf>
    <xf numFmtId="9" fontId="20" fillId="0" borderId="0" xfId="0" applyNumberFormat="1" applyFont="1" applyAlignment="1">
      <alignment vertical="center"/>
    </xf>
    <xf numFmtId="0" fontId="13" fillId="15" borderId="50" xfId="0" applyFont="1" applyFill="1" applyBorder="1" applyAlignment="1">
      <alignment vertical="center" wrapText="1"/>
    </xf>
    <xf numFmtId="0" fontId="13" fillId="15" borderId="37" xfId="0" applyFont="1" applyFill="1" applyBorder="1" applyAlignment="1">
      <alignment vertical="center" wrapText="1"/>
    </xf>
    <xf numFmtId="9" fontId="20" fillId="9" borderId="5" xfId="1" applyFont="1" applyFill="1" applyBorder="1" applyAlignment="1">
      <alignment horizontal="center" vertical="center" wrapText="1"/>
    </xf>
    <xf numFmtId="0" fontId="60" fillId="16" borderId="37" xfId="0" applyFont="1" applyFill="1" applyBorder="1" applyAlignment="1">
      <alignment vertical="center" wrapText="1"/>
    </xf>
    <xf numFmtId="0" fontId="2" fillId="0" borderId="0" xfId="0" quotePrefix="1" applyFont="1" applyAlignment="1" applyProtection="1">
      <alignment horizontal="left" vertical="top" wrapText="1"/>
      <protection locked="0"/>
    </xf>
    <xf numFmtId="9" fontId="23" fillId="0" borderId="36" xfId="0" applyNumberFormat="1" applyFont="1" applyBorder="1" applyAlignment="1">
      <alignment horizontal="center" vertical="center"/>
    </xf>
    <xf numFmtId="1" fontId="12" fillId="0" borderId="0" xfId="0" applyNumberFormat="1" applyFont="1" applyAlignment="1">
      <alignment horizontal="center" vertical="center"/>
    </xf>
    <xf numFmtId="9" fontId="23" fillId="0" borderId="31" xfId="1" applyFont="1" applyFill="1" applyBorder="1" applyAlignment="1">
      <alignment vertical="center"/>
    </xf>
    <xf numFmtId="0" fontId="23" fillId="0" borderId="3" xfId="0" applyFont="1" applyBorder="1" applyAlignment="1">
      <alignment vertical="top" wrapText="1"/>
    </xf>
    <xf numFmtId="16" fontId="23" fillId="0" borderId="3" xfId="0" applyNumberFormat="1" applyFont="1" applyBorder="1" applyAlignment="1">
      <alignment vertical="top" wrapText="1"/>
    </xf>
    <xf numFmtId="1" fontId="29" fillId="9" borderId="36" xfId="0" applyNumberFormat="1" applyFont="1" applyFill="1" applyBorder="1" applyAlignment="1">
      <alignment horizontal="center" vertical="center" textRotation="90" wrapText="1"/>
    </xf>
    <xf numFmtId="0" fontId="23" fillId="0" borderId="52" xfId="0" applyFont="1" applyBorder="1" applyAlignment="1">
      <alignment vertical="top" wrapText="1"/>
    </xf>
    <xf numFmtId="49" fontId="13" fillId="16" borderId="38" xfId="0" applyNumberFormat="1" applyFont="1" applyFill="1" applyBorder="1" applyAlignment="1">
      <alignment horizontal="left" vertical="center" wrapText="1"/>
    </xf>
    <xf numFmtId="0" fontId="20" fillId="0" borderId="6" xfId="0" applyFont="1" applyBorder="1" applyAlignment="1">
      <alignment horizontal="center" vertical="center"/>
    </xf>
    <xf numFmtId="0" fontId="13" fillId="15" borderId="63" xfId="0" applyFont="1" applyFill="1" applyBorder="1" applyAlignment="1">
      <alignment vertical="center" wrapText="1"/>
    </xf>
    <xf numFmtId="0" fontId="13" fillId="16" borderId="8" xfId="0" applyFont="1" applyFill="1" applyBorder="1" applyAlignment="1">
      <alignment vertical="center" wrapText="1"/>
    </xf>
    <xf numFmtId="0" fontId="12" fillId="0" borderId="3" xfId="0" applyFont="1" applyBorder="1" applyAlignment="1">
      <alignment horizontal="center" vertical="center"/>
    </xf>
    <xf numFmtId="9" fontId="23" fillId="0" borderId="5" xfId="1" applyFont="1" applyFill="1" applyBorder="1" applyAlignment="1">
      <alignment vertical="center"/>
    </xf>
    <xf numFmtId="0" fontId="12" fillId="0" borderId="5" xfId="0" applyFont="1" applyBorder="1" applyAlignment="1">
      <alignment horizontal="center" vertical="center"/>
    </xf>
    <xf numFmtId="0" fontId="2" fillId="23" borderId="0" xfId="0" applyFont="1" applyFill="1" applyAlignment="1" applyProtection="1">
      <alignment horizontal="left" vertical="top"/>
      <protection locked="0"/>
    </xf>
    <xf numFmtId="0" fontId="0" fillId="0" borderId="0" xfId="0" applyAlignment="1">
      <alignment wrapText="1"/>
    </xf>
    <xf numFmtId="0" fontId="58" fillId="0" borderId="30" xfId="0" applyFont="1" applyBorder="1" applyAlignment="1">
      <alignment horizontal="center" vertical="center"/>
    </xf>
    <xf numFmtId="0" fontId="58" fillId="0" borderId="29" xfId="0" applyFont="1" applyBorder="1" applyAlignment="1">
      <alignment horizontal="center" vertical="center"/>
    </xf>
    <xf numFmtId="0" fontId="43" fillId="0" borderId="3" xfId="0" applyFont="1" applyBorder="1" applyAlignment="1" applyProtection="1">
      <alignment horizontal="center" vertical="center" wrapText="1"/>
      <protection locked="0" hidden="1"/>
    </xf>
    <xf numFmtId="165" fontId="43" fillId="0" borderId="36" xfId="0" applyNumberFormat="1" applyFont="1" applyBorder="1" applyAlignment="1" applyProtection="1">
      <alignment horizontal="center" vertical="center" wrapText="1"/>
      <protection hidden="1"/>
    </xf>
    <xf numFmtId="165" fontId="43" fillId="0" borderId="33" xfId="0" applyNumberFormat="1" applyFont="1" applyBorder="1" applyAlignment="1" applyProtection="1">
      <alignment horizontal="center" vertical="center" wrapText="1"/>
      <protection hidden="1"/>
    </xf>
    <xf numFmtId="164" fontId="42" fillId="0" borderId="14" xfId="0" applyNumberFormat="1" applyFont="1" applyBorder="1" applyAlignment="1">
      <alignment horizontal="center" vertical="center"/>
    </xf>
    <xf numFmtId="164" fontId="42" fillId="0" borderId="3" xfId="0" applyNumberFormat="1" applyFont="1" applyBorder="1" applyAlignment="1">
      <alignment horizontal="center" vertical="center"/>
    </xf>
    <xf numFmtId="9" fontId="42" fillId="0" borderId="3" xfId="0" applyNumberFormat="1" applyFont="1" applyBorder="1" applyAlignment="1">
      <alignment horizontal="center" vertical="center"/>
    </xf>
    <xf numFmtId="9" fontId="42" fillId="0" borderId="36" xfId="0" applyNumberFormat="1" applyFont="1" applyBorder="1" applyAlignment="1">
      <alignment horizontal="center" vertical="center"/>
    </xf>
    <xf numFmtId="0" fontId="42" fillId="0" borderId="11" xfId="0" applyFont="1" applyBorder="1" applyAlignment="1">
      <alignment vertical="center" wrapText="1"/>
    </xf>
    <xf numFmtId="0" fontId="42" fillId="0" borderId="37" xfId="0" applyFont="1" applyBorder="1" applyAlignment="1">
      <alignment vertical="center" wrapText="1"/>
    </xf>
    <xf numFmtId="0" fontId="41" fillId="9" borderId="12" xfId="0" applyFont="1" applyFill="1" applyBorder="1" applyAlignment="1">
      <alignment horizontal="center" vertical="center"/>
    </xf>
    <xf numFmtId="0" fontId="41" fillId="9" borderId="12" xfId="0" applyFont="1" applyFill="1" applyBorder="1" applyAlignment="1">
      <alignment horizontal="center" vertical="center" wrapText="1"/>
    </xf>
    <xf numFmtId="0" fontId="41" fillId="9" borderId="39" xfId="0" applyFont="1" applyFill="1" applyBorder="1" applyAlignment="1">
      <alignment horizontal="center" vertical="center"/>
    </xf>
    <xf numFmtId="0" fontId="42" fillId="0" borderId="3" xfId="0" applyFont="1" applyBorder="1" applyAlignment="1">
      <alignment horizontal="left" vertical="center" wrapText="1"/>
    </xf>
    <xf numFmtId="0" fontId="42" fillId="0" borderId="36" xfId="0" applyFont="1" applyBorder="1" applyAlignment="1">
      <alignment horizontal="left" vertical="center" wrapText="1"/>
    </xf>
    <xf numFmtId="0" fontId="42" fillId="0" borderId="11" xfId="0" applyFont="1" applyBorder="1" applyAlignment="1">
      <alignment horizontal="left" vertical="center" wrapText="1"/>
    </xf>
    <xf numFmtId="0" fontId="42" fillId="0" borderId="37" xfId="0" applyFont="1" applyBorder="1" applyAlignment="1">
      <alignment horizontal="left" vertical="center" wrapText="1"/>
    </xf>
    <xf numFmtId="0" fontId="42" fillId="0" borderId="39" xfId="0" applyFont="1" applyBorder="1" applyAlignment="1">
      <alignment horizontal="left" vertical="top" wrapText="1"/>
    </xf>
    <xf numFmtId="0" fontId="42" fillId="0" borderId="40" xfId="0" applyFont="1" applyBorder="1" applyAlignment="1">
      <alignment horizontal="left" vertical="top" wrapText="1"/>
    </xf>
    <xf numFmtId="0" fontId="42" fillId="0" borderId="15" xfId="0" applyFont="1" applyBorder="1" applyAlignment="1">
      <alignment horizontal="left" vertical="top" wrapText="1"/>
    </xf>
    <xf numFmtId="0" fontId="42" fillId="0" borderId="36" xfId="0" applyFont="1" applyBorder="1" applyAlignment="1">
      <alignment horizontal="left" vertical="top" wrapText="1"/>
    </xf>
    <xf numFmtId="0" fontId="42" fillId="0" borderId="33" xfId="0" applyFont="1" applyBorder="1" applyAlignment="1">
      <alignment horizontal="left" vertical="top" wrapText="1"/>
    </xf>
    <xf numFmtId="0" fontId="42" fillId="0" borderId="14" xfId="0" applyFont="1" applyBorder="1" applyAlignment="1">
      <alignment horizontal="left" vertical="top" wrapText="1"/>
    </xf>
    <xf numFmtId="0" fontId="42" fillId="0" borderId="50" xfId="0" applyFont="1" applyBorder="1" applyAlignment="1">
      <alignment horizontal="left" vertical="top" wrapText="1"/>
    </xf>
    <xf numFmtId="0" fontId="42" fillId="0" borderId="2" xfId="0" applyFont="1" applyBorder="1" applyAlignment="1">
      <alignment horizontal="left" vertical="top" wrapText="1"/>
    </xf>
    <xf numFmtId="0" fontId="42" fillId="0" borderId="22" xfId="0" applyFont="1" applyBorder="1" applyAlignment="1">
      <alignment horizontal="left" vertical="top" wrapText="1"/>
    </xf>
    <xf numFmtId="0" fontId="39" fillId="0" borderId="39" xfId="0" applyFont="1" applyBorder="1" applyAlignment="1">
      <alignment horizontal="left" vertical="top" wrapText="1"/>
    </xf>
    <xf numFmtId="0" fontId="39" fillId="0" borderId="40" xfId="0" applyFont="1" applyBorder="1" applyAlignment="1">
      <alignment horizontal="left" vertical="top" wrapText="1"/>
    </xf>
    <xf numFmtId="0" fontId="39" fillId="0" borderId="15" xfId="0" applyFont="1" applyBorder="1" applyAlignment="1">
      <alignment horizontal="left" vertical="top" wrapText="1"/>
    </xf>
    <xf numFmtId="0" fontId="39" fillId="0" borderId="36" xfId="0" applyFont="1" applyBorder="1" applyAlignment="1">
      <alignment horizontal="left" vertical="top" wrapText="1"/>
    </xf>
    <xf numFmtId="0" fontId="39" fillId="0" borderId="33" xfId="0" applyFont="1" applyBorder="1" applyAlignment="1">
      <alignment horizontal="left" vertical="top" wrapText="1"/>
    </xf>
    <xf numFmtId="0" fontId="39" fillId="0" borderId="14" xfId="0" applyFont="1" applyBorder="1" applyAlignment="1">
      <alignment horizontal="left" vertical="top" wrapText="1"/>
    </xf>
    <xf numFmtId="0" fontId="39" fillId="0" borderId="50" xfId="0" applyFont="1" applyBorder="1" applyAlignment="1">
      <alignment horizontal="left" vertical="top" wrapText="1"/>
    </xf>
    <xf numFmtId="0" fontId="39" fillId="0" borderId="2" xfId="0" applyFont="1" applyBorder="1" applyAlignment="1">
      <alignment horizontal="left" vertical="top" wrapText="1"/>
    </xf>
    <xf numFmtId="0" fontId="39" fillId="0" borderId="22" xfId="0" applyFont="1" applyBorder="1" applyAlignment="1">
      <alignment horizontal="left" vertical="top" wrapText="1"/>
    </xf>
    <xf numFmtId="0" fontId="62" fillId="0" borderId="11" xfId="0" applyFont="1" applyBorder="1" applyAlignment="1">
      <alignment horizontal="left" vertical="center" wrapText="1"/>
    </xf>
    <xf numFmtId="0" fontId="39" fillId="0" borderId="11" xfId="0" applyFont="1" applyBorder="1" applyAlignment="1">
      <alignment horizontal="left" vertical="center" wrapText="1"/>
    </xf>
    <xf numFmtId="0" fontId="39" fillId="0" borderId="11" xfId="0" applyFont="1" applyBorder="1" applyAlignment="1">
      <alignment vertical="center" wrapText="1"/>
    </xf>
    <xf numFmtId="0" fontId="56" fillId="0" borderId="0" xfId="0" applyFont="1" applyAlignment="1">
      <alignment horizontal="center" vertical="top" wrapText="1"/>
    </xf>
    <xf numFmtId="0" fontId="41" fillId="9" borderId="48" xfId="0" applyFont="1" applyFill="1" applyBorder="1" applyAlignment="1">
      <alignment horizontal="center" vertical="center" textRotation="90"/>
    </xf>
    <xf numFmtId="0" fontId="41" fillId="9" borderId="10" xfId="0" applyFont="1" applyFill="1" applyBorder="1" applyAlignment="1">
      <alignment horizontal="center" vertical="center" textRotation="90"/>
    </xf>
    <xf numFmtId="0" fontId="41" fillId="14" borderId="46" xfId="0" applyFont="1" applyFill="1" applyBorder="1" applyAlignment="1">
      <alignment horizontal="center" vertical="center"/>
    </xf>
    <xf numFmtId="0" fontId="41" fillId="14" borderId="47" xfId="0" applyFont="1" applyFill="1" applyBorder="1" applyAlignment="1">
      <alignment horizontal="center" vertical="center"/>
    </xf>
    <xf numFmtId="0" fontId="41" fillId="13" borderId="46" xfId="0" applyFont="1" applyFill="1" applyBorder="1" applyAlignment="1">
      <alignment horizontal="center" vertical="center"/>
    </xf>
    <xf numFmtId="0" fontId="41" fillId="13" borderId="45" xfId="0" applyFont="1" applyFill="1" applyBorder="1" applyAlignment="1">
      <alignment horizontal="center" vertical="center"/>
    </xf>
    <xf numFmtId="0" fontId="41" fillId="13" borderId="44" xfId="0" applyFont="1" applyFill="1" applyBorder="1" applyAlignment="1">
      <alignment horizontal="center" vertical="center"/>
    </xf>
    <xf numFmtId="0" fontId="22" fillId="0" borderId="0" xfId="0" applyFont="1" applyAlignment="1">
      <alignment horizontal="left" vertical="top" wrapText="1"/>
    </xf>
    <xf numFmtId="0" fontId="36" fillId="20" borderId="0" xfId="0" applyFont="1" applyFill="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top" wrapText="1"/>
    </xf>
    <xf numFmtId="0" fontId="13" fillId="9" borderId="12" xfId="0" applyFont="1" applyFill="1" applyBorder="1" applyAlignment="1">
      <alignment horizontal="center" vertical="center"/>
    </xf>
    <xf numFmtId="0" fontId="21" fillId="0" borderId="3" xfId="0" applyFont="1" applyBorder="1" applyAlignment="1">
      <alignment horizontal="left" vertical="center" wrapText="1"/>
    </xf>
    <xf numFmtId="0" fontId="21" fillId="0" borderId="11" xfId="0" applyFont="1" applyBorder="1" applyAlignment="1">
      <alignment vertical="center" wrapText="1"/>
    </xf>
    <xf numFmtId="0" fontId="21" fillId="0" borderId="39" xfId="0" applyFont="1" applyBorder="1" applyAlignment="1">
      <alignment horizontal="left" vertical="top" wrapText="1"/>
    </xf>
    <xf numFmtId="0" fontId="21" fillId="0" borderId="40" xfId="0" applyFont="1" applyBorder="1" applyAlignment="1">
      <alignment horizontal="left" vertical="top" wrapText="1"/>
    </xf>
    <xf numFmtId="0" fontId="21" fillId="0" borderId="15" xfId="0" applyFont="1" applyBorder="1" applyAlignment="1">
      <alignment horizontal="left" vertical="top" wrapText="1"/>
    </xf>
    <xf numFmtId="0" fontId="21" fillId="0" borderId="36" xfId="0" applyFont="1" applyBorder="1" applyAlignment="1">
      <alignment horizontal="left" vertical="top" wrapText="1"/>
    </xf>
    <xf numFmtId="0" fontId="21" fillId="0" borderId="33" xfId="0" applyFont="1" applyBorder="1" applyAlignment="1">
      <alignment horizontal="left" vertical="top" wrapText="1"/>
    </xf>
    <xf numFmtId="0" fontId="21" fillId="0" borderId="14" xfId="0" applyFont="1" applyBorder="1" applyAlignment="1">
      <alignment horizontal="left" vertical="top" wrapText="1"/>
    </xf>
    <xf numFmtId="0" fontId="21" fillId="0" borderId="50" xfId="0" applyFont="1" applyBorder="1" applyAlignment="1">
      <alignment horizontal="left" vertical="top" wrapText="1"/>
    </xf>
    <xf numFmtId="0" fontId="21" fillId="0" borderId="2" xfId="0" applyFont="1" applyBorder="1" applyAlignment="1">
      <alignment horizontal="left" vertical="top" wrapText="1"/>
    </xf>
    <xf numFmtId="0" fontId="21" fillId="0" borderId="22" xfId="0" applyFont="1" applyBorder="1" applyAlignment="1">
      <alignment horizontal="left" vertical="top" wrapText="1"/>
    </xf>
    <xf numFmtId="0" fontId="24" fillId="0" borderId="3" xfId="0" applyFont="1" applyBorder="1" applyAlignment="1" applyProtection="1">
      <alignment horizontal="center" vertical="center" wrapText="1"/>
      <protection locked="0" hidden="1"/>
    </xf>
    <xf numFmtId="165" fontId="24" fillId="0" borderId="36" xfId="0" applyNumberFormat="1" applyFont="1" applyBorder="1" applyAlignment="1" applyProtection="1">
      <alignment horizontal="center" vertical="center" wrapText="1"/>
      <protection hidden="1"/>
    </xf>
    <xf numFmtId="165" fontId="24" fillId="0" borderId="33" xfId="0" applyNumberFormat="1" applyFont="1" applyBorder="1" applyAlignment="1" applyProtection="1">
      <alignment horizontal="center" vertical="center" wrapText="1"/>
      <protection hidden="1"/>
    </xf>
    <xf numFmtId="164" fontId="23" fillId="0" borderId="14" xfId="0" applyNumberFormat="1" applyFont="1" applyBorder="1" applyAlignment="1">
      <alignment horizontal="center" vertical="center"/>
    </xf>
    <xf numFmtId="164" fontId="23" fillId="0" borderId="3" xfId="0" applyNumberFormat="1" applyFont="1" applyBorder="1" applyAlignment="1">
      <alignment horizontal="center" vertical="center"/>
    </xf>
    <xf numFmtId="0" fontId="13" fillId="9" borderId="48" xfId="0" applyFont="1" applyFill="1" applyBorder="1" applyAlignment="1">
      <alignment horizontal="center" vertical="center" textRotation="90"/>
    </xf>
    <xf numFmtId="0" fontId="13" fillId="9" borderId="10" xfId="0" applyFont="1" applyFill="1" applyBorder="1" applyAlignment="1">
      <alignment horizontal="center" vertical="center" textRotation="90"/>
    </xf>
    <xf numFmtId="0" fontId="13" fillId="14" borderId="46" xfId="0" applyFont="1" applyFill="1" applyBorder="1" applyAlignment="1">
      <alignment horizontal="center" vertical="center"/>
    </xf>
    <xf numFmtId="0" fontId="13" fillId="14" borderId="47" xfId="0" applyFont="1" applyFill="1" applyBorder="1" applyAlignment="1">
      <alignment horizontal="center" vertical="center"/>
    </xf>
    <xf numFmtId="0" fontId="13" fillId="13" borderId="46" xfId="0" applyFont="1" applyFill="1" applyBorder="1" applyAlignment="1">
      <alignment horizontal="center" vertical="center"/>
    </xf>
    <xf numFmtId="0" fontId="13" fillId="13" borderId="45" xfId="0" applyFont="1" applyFill="1" applyBorder="1" applyAlignment="1">
      <alignment horizontal="center" vertical="center"/>
    </xf>
    <xf numFmtId="0" fontId="13" fillId="13" borderId="44" xfId="0" applyFont="1" applyFill="1" applyBorder="1" applyAlignment="1">
      <alignment horizontal="center" vertical="center"/>
    </xf>
    <xf numFmtId="0" fontId="20" fillId="9" borderId="40" xfId="0" applyFont="1" applyFill="1" applyBorder="1" applyAlignment="1">
      <alignment horizontal="center" vertical="center"/>
    </xf>
    <xf numFmtId="0" fontId="20" fillId="9" borderId="15" xfId="0" applyFont="1" applyFill="1" applyBorder="1" applyAlignment="1">
      <alignment horizontal="center" vertical="center"/>
    </xf>
    <xf numFmtId="0" fontId="28" fillId="18" borderId="14" xfId="0" applyFont="1" applyFill="1" applyBorder="1" applyAlignment="1">
      <alignment horizontal="left" vertical="center" wrapText="1"/>
    </xf>
    <xf numFmtId="0" fontId="21" fillId="18" borderId="3" xfId="0" applyFont="1" applyFill="1" applyBorder="1" applyAlignment="1">
      <alignment horizontal="left" vertical="center" wrapText="1"/>
    </xf>
    <xf numFmtId="0" fontId="21" fillId="19" borderId="24" xfId="0" applyFont="1" applyFill="1" applyBorder="1" applyAlignment="1">
      <alignment vertical="center" wrapText="1"/>
    </xf>
    <xf numFmtId="0" fontId="21" fillId="19" borderId="11" xfId="0" applyFont="1" applyFill="1" applyBorder="1" applyAlignment="1">
      <alignment vertical="center" wrapText="1"/>
    </xf>
    <xf numFmtId="0" fontId="26" fillId="0" borderId="40" xfId="0" applyFont="1" applyBorder="1" applyAlignment="1">
      <alignment horizontal="left" vertical="top" wrapText="1"/>
    </xf>
    <xf numFmtId="0" fontId="26" fillId="0" borderId="33" xfId="0" applyFont="1" applyBorder="1" applyAlignment="1">
      <alignment horizontal="left" vertical="top" wrapText="1"/>
    </xf>
    <xf numFmtId="0" fontId="20" fillId="0" borderId="30" xfId="0" applyFont="1" applyBorder="1" applyAlignment="1">
      <alignment horizontal="center" vertical="center"/>
    </xf>
    <xf numFmtId="0" fontId="20" fillId="0" borderId="29" xfId="0" applyFont="1" applyBorder="1" applyAlignment="1">
      <alignment horizontal="center" vertical="center"/>
    </xf>
    <xf numFmtId="9" fontId="23" fillId="0" borderId="3" xfId="0" applyNumberFormat="1" applyFont="1" applyBorder="1" applyAlignment="1">
      <alignment horizontal="center" vertical="center"/>
    </xf>
    <xf numFmtId="0" fontId="24" fillId="0" borderId="41" xfId="0" applyFont="1" applyBorder="1" applyAlignment="1" applyProtection="1">
      <alignment horizontal="center" vertical="center" wrapText="1"/>
      <protection locked="0" hidden="1"/>
    </xf>
    <xf numFmtId="0" fontId="24" fillId="0" borderId="33" xfId="0" applyFont="1" applyBorder="1" applyAlignment="1" applyProtection="1">
      <alignment horizontal="center" vertical="center" wrapText="1"/>
      <protection locked="0" hidden="1"/>
    </xf>
    <xf numFmtId="0" fontId="24" fillId="0" borderId="14" xfId="0" applyFont="1" applyBorder="1" applyAlignment="1" applyProtection="1">
      <alignment horizontal="center" vertical="center" wrapText="1"/>
      <protection locked="0" hidden="1"/>
    </xf>
    <xf numFmtId="165" fontId="24" fillId="0" borderId="41" xfId="0" applyNumberFormat="1" applyFont="1" applyBorder="1" applyAlignment="1" applyProtection="1">
      <alignment horizontal="center" vertical="center" wrapText="1"/>
      <protection hidden="1"/>
    </xf>
    <xf numFmtId="9" fontId="23" fillId="0" borderId="14" xfId="0" applyNumberFormat="1" applyFont="1" applyBorder="1" applyAlignment="1">
      <alignment horizontal="center" vertical="center"/>
    </xf>
    <xf numFmtId="0" fontId="21" fillId="0" borderId="13" xfId="0" applyFont="1" applyBorder="1" applyAlignment="1">
      <alignment vertical="center"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0" fillId="0" borderId="0" xfId="0" applyAlignment="1" applyProtection="1">
      <alignment horizontal="left" vertical="top"/>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2" fillId="0" borderId="0" xfId="0" quotePrefix="1" applyFont="1" applyAlignment="1" applyProtection="1">
      <alignment horizontal="left" vertical="top" wrapText="1"/>
      <protection locked="0"/>
    </xf>
    <xf numFmtId="0" fontId="5" fillId="11" borderId="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5" xfId="0" applyFont="1" applyFill="1" applyBorder="1" applyAlignment="1">
      <alignment horizontal="center" vertical="center"/>
    </xf>
    <xf numFmtId="0" fontId="51" fillId="11" borderId="6" xfId="0" applyFont="1" applyFill="1" applyBorder="1" applyAlignment="1">
      <alignment horizontal="center" vertical="center"/>
    </xf>
    <xf numFmtId="0" fontId="22" fillId="0" borderId="0" xfId="0" applyFont="1" applyAlignment="1">
      <alignment horizontal="center" vertical="top" wrapText="1"/>
    </xf>
    <xf numFmtId="0" fontId="13" fillId="14" borderId="45" xfId="0" applyFont="1" applyFill="1" applyBorder="1" applyAlignment="1">
      <alignment horizontal="center" vertical="center"/>
    </xf>
    <xf numFmtId="0" fontId="13" fillId="9" borderId="24" xfId="0" applyFont="1" applyFill="1" applyBorder="1" applyAlignment="1">
      <alignment horizontal="center" vertical="center" textRotation="90"/>
    </xf>
    <xf numFmtId="0" fontId="13" fillId="9" borderId="8" xfId="0" applyFont="1" applyFill="1" applyBorder="1" applyAlignment="1">
      <alignment horizontal="center" vertical="center" textRotation="90"/>
    </xf>
    <xf numFmtId="0" fontId="13" fillId="9" borderId="52" xfId="0" applyFont="1" applyFill="1" applyBorder="1" applyAlignment="1">
      <alignment horizontal="center" vertical="center" textRotation="90"/>
    </xf>
    <xf numFmtId="0" fontId="13" fillId="9" borderId="9" xfId="0" applyFont="1" applyFill="1" applyBorder="1" applyAlignment="1">
      <alignment horizontal="center" vertical="center" textRotation="90"/>
    </xf>
    <xf numFmtId="9" fontId="42" fillId="0" borderId="52" xfId="0" applyNumberFormat="1" applyFont="1" applyBorder="1" applyAlignment="1">
      <alignment horizontal="center" vertical="center"/>
    </xf>
    <xf numFmtId="9" fontId="42" fillId="0" borderId="9" xfId="0" applyNumberFormat="1" applyFont="1" applyBorder="1" applyAlignment="1">
      <alignment horizontal="center" vertical="center"/>
    </xf>
    <xf numFmtId="0" fontId="42" fillId="0" borderId="24" xfId="0" applyFont="1" applyBorder="1" applyAlignment="1">
      <alignment vertical="center" wrapText="1"/>
    </xf>
    <xf numFmtId="0" fontId="42" fillId="0" borderId="8" xfId="0" applyFont="1" applyBorder="1" applyAlignment="1">
      <alignment vertical="center" wrapText="1"/>
    </xf>
    <xf numFmtId="164" fontId="23" fillId="0" borderId="52" xfId="0" applyNumberFormat="1" applyFont="1" applyBorder="1" applyAlignment="1">
      <alignment horizontal="center" vertical="center"/>
    </xf>
    <xf numFmtId="164" fontId="23" fillId="0" borderId="9" xfId="0" applyNumberFormat="1" applyFont="1" applyBorder="1" applyAlignment="1">
      <alignment horizontal="center" vertical="center"/>
    </xf>
    <xf numFmtId="0" fontId="39" fillId="0" borderId="24" xfId="0" applyFont="1" applyBorder="1" applyAlignment="1">
      <alignment vertical="center" wrapText="1"/>
    </xf>
    <xf numFmtId="0" fontId="39" fillId="0" borderId="8" xfId="0" applyFont="1" applyBorder="1" applyAlignment="1">
      <alignment vertical="center" wrapText="1"/>
    </xf>
    <xf numFmtId="164" fontId="23" fillId="0" borderId="36" xfId="0" applyNumberFormat="1" applyFont="1" applyBorder="1" applyAlignment="1">
      <alignment horizontal="center" vertical="center"/>
    </xf>
    <xf numFmtId="9" fontId="42" fillId="0" borderId="14" xfId="0" applyNumberFormat="1" applyFont="1" applyBorder="1" applyAlignment="1">
      <alignment horizontal="center" vertical="center"/>
    </xf>
    <xf numFmtId="0" fontId="42" fillId="0" borderId="13" xfId="0" applyFont="1" applyBorder="1" applyAlignment="1">
      <alignment vertical="center" wrapText="1"/>
    </xf>
    <xf numFmtId="165" fontId="24" fillId="0" borderId="17" xfId="0" applyNumberFormat="1" applyFont="1" applyBorder="1" applyAlignment="1" applyProtection="1">
      <alignment horizontal="center" vertical="center" wrapText="1"/>
      <protection hidden="1"/>
    </xf>
    <xf numFmtId="0" fontId="43" fillId="0" borderId="21" xfId="0" applyFont="1" applyBorder="1" applyAlignment="1" applyProtection="1">
      <alignment horizontal="center" vertical="center" wrapText="1"/>
      <protection locked="0" hidden="1"/>
    </xf>
    <xf numFmtId="0" fontId="43" fillId="0" borderId="23" xfId="0" applyFont="1" applyBorder="1" applyAlignment="1" applyProtection="1">
      <alignment horizontal="center" vertical="center" wrapText="1"/>
      <protection locked="0" hidden="1"/>
    </xf>
    <xf numFmtId="0" fontId="43" fillId="0" borderId="38" xfId="0" applyFont="1" applyBorder="1" applyAlignment="1" applyProtection="1">
      <alignment horizontal="center" vertical="center" wrapText="1"/>
      <protection locked="0" hidden="1"/>
    </xf>
    <xf numFmtId="0" fontId="41" fillId="9" borderId="28" xfId="0" applyFont="1" applyFill="1" applyBorder="1" applyAlignment="1">
      <alignment horizontal="center" vertical="center"/>
    </xf>
    <xf numFmtId="0" fontId="41" fillId="9" borderId="28" xfId="0" applyFont="1" applyFill="1" applyBorder="1" applyAlignment="1">
      <alignment horizontal="center" vertical="center" wrapText="1"/>
    </xf>
    <xf numFmtId="0" fontId="23" fillId="0" borderId="23" xfId="0" applyFont="1" applyBorder="1" applyAlignment="1">
      <alignment horizontal="left" vertical="center" wrapText="1"/>
    </xf>
    <xf numFmtId="0" fontId="42" fillId="0" borderId="38" xfId="0" applyFont="1" applyBorder="1" applyAlignment="1">
      <alignment horizontal="left" vertical="center" wrapText="1"/>
    </xf>
    <xf numFmtId="0" fontId="42" fillId="0" borderId="23" xfId="0" applyFont="1" applyBorder="1" applyAlignment="1">
      <alignment horizontal="left" vertical="center" wrapText="1"/>
    </xf>
    <xf numFmtId="0" fontId="43" fillId="0" borderId="48" xfId="0" applyFont="1" applyBorder="1" applyAlignment="1" applyProtection="1">
      <alignment horizontal="center" vertical="center" wrapText="1"/>
      <protection locked="0" hidden="1"/>
    </xf>
    <xf numFmtId="0" fontId="43" fillId="0" borderId="12" xfId="0" applyFont="1" applyBorder="1" applyAlignment="1" applyProtection="1">
      <alignment horizontal="center" vertical="center" wrapText="1"/>
      <protection locked="0" hidden="1"/>
    </xf>
    <xf numFmtId="0" fontId="43" fillId="0" borderId="10" xfId="0" applyFont="1" applyBorder="1" applyAlignment="1" applyProtection="1">
      <alignment horizontal="center" vertical="center" wrapText="1"/>
      <protection locked="0" hidden="1"/>
    </xf>
    <xf numFmtId="0" fontId="44" fillId="0" borderId="55" xfId="0" applyFont="1" applyBorder="1" applyAlignment="1">
      <alignment horizontal="left" vertical="top" wrapText="1"/>
    </xf>
    <xf numFmtId="0" fontId="42" fillId="0" borderId="18" xfId="0" applyFont="1" applyBorder="1" applyAlignment="1">
      <alignment horizontal="left" vertical="top" wrapText="1"/>
    </xf>
    <xf numFmtId="0" fontId="42" fillId="0" borderId="41" xfId="0" applyFont="1" applyBorder="1" applyAlignment="1">
      <alignment horizontal="left" vertical="top" wrapText="1"/>
    </xf>
    <xf numFmtId="0" fontId="42" fillId="0" borderId="17" xfId="0" applyFont="1" applyBorder="1" applyAlignment="1">
      <alignment horizontal="left" vertical="top" wrapText="1"/>
    </xf>
    <xf numFmtId="0" fontId="42" fillId="0" borderId="26" xfId="0" applyFont="1" applyBorder="1" applyAlignment="1">
      <alignment horizontal="left" vertical="top" wrapText="1"/>
    </xf>
    <xf numFmtId="0" fontId="42" fillId="0" borderId="35" xfId="0" applyFont="1" applyBorder="1" applyAlignment="1">
      <alignment horizontal="left" vertical="top" wrapText="1"/>
    </xf>
    <xf numFmtId="0" fontId="42" fillId="0" borderId="16" xfId="0" applyFont="1" applyBorder="1" applyAlignment="1">
      <alignment horizontal="left" vertical="top" wrapText="1"/>
    </xf>
    <xf numFmtId="0" fontId="23" fillId="0" borderId="11" xfId="0" applyFont="1" applyBorder="1" applyAlignment="1">
      <alignment vertical="center" wrapText="1"/>
    </xf>
    <xf numFmtId="0" fontId="39" fillId="0" borderId="55" xfId="0" applyFont="1" applyBorder="1" applyAlignment="1">
      <alignment horizontal="left" vertical="top" wrapText="1"/>
    </xf>
    <xf numFmtId="0" fontId="39" fillId="0" borderId="18" xfId="0" applyFont="1" applyBorder="1" applyAlignment="1">
      <alignment horizontal="left" vertical="top" wrapText="1"/>
    </xf>
    <xf numFmtId="0" fontId="39" fillId="0" borderId="41" xfId="0" applyFont="1" applyBorder="1" applyAlignment="1">
      <alignment horizontal="left" vertical="top" wrapText="1"/>
    </xf>
    <xf numFmtId="0" fontId="39" fillId="0" borderId="17" xfId="0" applyFont="1" applyBorder="1" applyAlignment="1">
      <alignment horizontal="left" vertical="top" wrapText="1"/>
    </xf>
    <xf numFmtId="0" fontId="39" fillId="0" borderId="26" xfId="0" applyFont="1" applyBorder="1" applyAlignment="1">
      <alignment horizontal="left" vertical="top" wrapText="1"/>
    </xf>
    <xf numFmtId="0" fontId="39" fillId="0" borderId="35" xfId="0" applyFont="1" applyBorder="1" applyAlignment="1">
      <alignment horizontal="left" vertical="top" wrapText="1"/>
    </xf>
    <xf numFmtId="0" fontId="39" fillId="0" borderId="16" xfId="0" applyFont="1" applyBorder="1" applyAlignment="1">
      <alignment horizontal="left" vertical="top" wrapText="1"/>
    </xf>
    <xf numFmtId="0" fontId="43" fillId="0" borderId="47" xfId="0" applyFont="1" applyBorder="1" applyAlignment="1" applyProtection="1">
      <alignment horizontal="center" vertical="center" wrapText="1"/>
      <protection locked="0" hidden="1"/>
    </xf>
    <xf numFmtId="0" fontId="43" fillId="0" borderId="20" xfId="0" applyFont="1" applyBorder="1" applyAlignment="1" applyProtection="1">
      <alignment horizontal="center" vertical="center" wrapText="1"/>
      <protection locked="0" hidden="1"/>
    </xf>
    <xf numFmtId="0" fontId="23" fillId="0" borderId="3" xfId="0" applyFont="1" applyBorder="1" applyAlignment="1">
      <alignment horizontal="left" vertical="center" wrapText="1"/>
    </xf>
    <xf numFmtId="0" fontId="23" fillId="0" borderId="36" xfId="0" applyFont="1" applyBorder="1" applyAlignment="1">
      <alignment horizontal="left" vertical="center" wrapText="1"/>
    </xf>
    <xf numFmtId="0" fontId="13" fillId="9" borderId="12" xfId="0" applyFont="1" applyFill="1" applyBorder="1" applyAlignment="1">
      <alignment horizontal="center" vertical="center" wrapText="1"/>
    </xf>
    <xf numFmtId="0" fontId="23" fillId="0" borderId="13" xfId="0" applyFont="1" applyBorder="1" applyAlignment="1">
      <alignment horizontal="left" vertical="center" wrapText="1"/>
    </xf>
    <xf numFmtId="0" fontId="23" fillId="0" borderId="11" xfId="0" applyFont="1" applyBorder="1" applyAlignment="1">
      <alignment horizontal="left" vertical="center" wrapText="1"/>
    </xf>
    <xf numFmtId="0" fontId="25" fillId="0" borderId="40" xfId="0" applyFont="1" applyBorder="1" applyAlignment="1">
      <alignment horizontal="left" vertical="top" wrapText="1"/>
    </xf>
    <xf numFmtId="0" fontId="23" fillId="0" borderId="40" xfId="0" applyFont="1" applyBorder="1" applyAlignment="1">
      <alignment horizontal="left" vertical="top" wrapText="1"/>
    </xf>
    <xf numFmtId="0" fontId="23" fillId="0" borderId="15" xfId="0" applyFont="1" applyBorder="1" applyAlignment="1">
      <alignment horizontal="left" vertical="top" wrapText="1"/>
    </xf>
    <xf numFmtId="0" fontId="23" fillId="0" borderId="33" xfId="0" applyFont="1" applyBorder="1" applyAlignment="1">
      <alignment horizontal="left" vertical="top" wrapText="1"/>
    </xf>
    <xf numFmtId="0" fontId="23" fillId="0" borderId="14" xfId="0" applyFont="1" applyBorder="1" applyAlignment="1">
      <alignment horizontal="left" vertical="top" wrapText="1"/>
    </xf>
    <xf numFmtId="0" fontId="23" fillId="0" borderId="37" xfId="0" applyFont="1" applyBorder="1" applyAlignment="1">
      <alignment horizontal="left" vertical="center" wrapText="1"/>
    </xf>
    <xf numFmtId="0" fontId="23" fillId="0" borderId="39" xfId="0" applyFont="1" applyBorder="1" applyAlignment="1">
      <alignment horizontal="left" vertical="top" wrapText="1"/>
    </xf>
    <xf numFmtId="0" fontId="23" fillId="0" borderId="36" xfId="0" applyFont="1" applyBorder="1" applyAlignment="1">
      <alignment horizontal="left" vertical="top" wrapText="1"/>
    </xf>
    <xf numFmtId="9" fontId="23" fillId="0" borderId="36" xfId="0" applyNumberFormat="1" applyFont="1" applyBorder="1" applyAlignment="1">
      <alignment horizontal="center" vertical="center"/>
    </xf>
    <xf numFmtId="0" fontId="23" fillId="0" borderId="37" xfId="0" applyFont="1" applyBorder="1" applyAlignment="1">
      <alignment vertical="center" wrapText="1"/>
    </xf>
    <xf numFmtId="0" fontId="23" fillId="0" borderId="50" xfId="0" applyFont="1" applyBorder="1" applyAlignment="1">
      <alignment horizontal="left" vertical="top" wrapText="1"/>
    </xf>
    <xf numFmtId="0" fontId="23" fillId="0" borderId="2" xfId="0" applyFont="1" applyBorder="1" applyAlignment="1">
      <alignment horizontal="left" vertical="top" wrapText="1"/>
    </xf>
    <xf numFmtId="0" fontId="23" fillId="0" borderId="22" xfId="0" applyFont="1" applyBorder="1" applyAlignment="1">
      <alignment horizontal="left" vertical="top" wrapText="1"/>
    </xf>
    <xf numFmtId="0" fontId="23" fillId="0" borderId="13" xfId="0" applyFont="1" applyBorder="1" applyAlignment="1">
      <alignment vertical="center" wrapText="1"/>
    </xf>
    <xf numFmtId="0" fontId="23" fillId="0" borderId="35" xfId="0" applyFont="1" applyBorder="1" applyAlignment="1">
      <alignment horizontal="left" vertical="center" wrapText="1"/>
    </xf>
    <xf numFmtId="0" fontId="25" fillId="0" borderId="34" xfId="0" applyFont="1" applyBorder="1" applyAlignment="1">
      <alignment horizontal="left" vertical="top" wrapText="1"/>
    </xf>
    <xf numFmtId="0" fontId="23" fillId="0" borderId="34" xfId="0" applyFont="1" applyBorder="1" applyAlignment="1">
      <alignment horizontal="left" vertical="top" wrapText="1"/>
    </xf>
    <xf numFmtId="0" fontId="23" fillId="0" borderId="38" xfId="0" applyFont="1" applyBorder="1" applyAlignment="1">
      <alignment horizontal="left" vertical="top" wrapText="1"/>
    </xf>
    <xf numFmtId="0" fontId="23" fillId="0" borderId="21" xfId="0" applyFont="1" applyBorder="1" applyAlignment="1">
      <alignment horizontal="left" vertical="top" wrapText="1"/>
    </xf>
    <xf numFmtId="0" fontId="21" fillId="0" borderId="3" xfId="0" applyFont="1" applyBorder="1" applyAlignment="1">
      <alignment horizontal="left" vertical="top" wrapText="1"/>
    </xf>
    <xf numFmtId="9" fontId="23" fillId="0" borderId="33" xfId="0" applyNumberFormat="1" applyFont="1" applyBorder="1" applyAlignment="1">
      <alignment horizontal="center" vertical="center"/>
    </xf>
    <xf numFmtId="0" fontId="42" fillId="0" borderId="35" xfId="0" applyFont="1" applyBorder="1" applyAlignment="1">
      <alignment horizontal="left" vertical="center" wrapText="1"/>
    </xf>
    <xf numFmtId="0" fontId="42" fillId="0" borderId="14" xfId="0" applyFont="1" applyBorder="1" applyAlignment="1">
      <alignment horizontal="left" vertical="center" wrapText="1"/>
    </xf>
    <xf numFmtId="0" fontId="13" fillId="9" borderId="39"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23" fillId="0" borderId="33" xfId="0" applyFont="1" applyBorder="1" applyAlignment="1">
      <alignment horizontal="left" vertical="center" wrapText="1"/>
    </xf>
    <xf numFmtId="0" fontId="23" fillId="0" borderId="14" xfId="0" applyFont="1" applyBorder="1" applyAlignment="1">
      <alignment horizontal="left" vertical="center" wrapTex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3" fillId="0" borderId="49" xfId="0" applyFont="1" applyBorder="1" applyAlignment="1">
      <alignment vertical="center" wrapText="1"/>
    </xf>
    <xf numFmtId="0" fontId="22" fillId="0" borderId="0" xfId="0" applyFont="1" applyAlignment="1">
      <alignment horizontal="center" vertical="top"/>
    </xf>
    <xf numFmtId="0" fontId="21" fillId="0" borderId="22" xfId="0" applyFont="1" applyBorder="1" applyAlignment="1">
      <alignment vertical="center" wrapText="1"/>
    </xf>
    <xf numFmtId="0" fontId="21" fillId="0" borderId="49" xfId="0" applyFont="1" applyBorder="1" applyAlignment="1">
      <alignment vertical="center" wrapText="1"/>
    </xf>
    <xf numFmtId="0" fontId="23" fillId="0" borderId="17" xfId="0" applyFont="1" applyBorder="1" applyAlignment="1">
      <alignment horizontal="left" vertical="top" wrapText="1"/>
    </xf>
    <xf numFmtId="0" fontId="13" fillId="9" borderId="39" xfId="0" applyFont="1" applyFill="1" applyBorder="1" applyAlignment="1">
      <alignment horizontal="center" vertical="center"/>
    </xf>
    <xf numFmtId="0" fontId="20" fillId="0" borderId="3" xfId="0" applyFont="1" applyBorder="1" applyAlignment="1">
      <alignment horizontal="left" vertical="center" wrapText="1"/>
    </xf>
    <xf numFmtId="0" fontId="24" fillId="0" borderId="36" xfId="0" applyFont="1" applyBorder="1" applyAlignment="1" applyProtection="1">
      <alignment horizontal="center" vertical="center" wrapText="1"/>
      <protection locked="0" hidden="1"/>
    </xf>
    <xf numFmtId="0" fontId="21" fillId="0" borderId="14" xfId="0" applyFont="1" applyBorder="1" applyAlignment="1">
      <alignment horizontal="left" vertical="center" wrapText="1"/>
    </xf>
    <xf numFmtId="0" fontId="13" fillId="14" borderId="44" xfId="0" applyFont="1" applyFill="1" applyBorder="1" applyAlignment="1">
      <alignment horizontal="center" vertical="center"/>
    </xf>
    <xf numFmtId="0" fontId="21" fillId="0" borderId="37" xfId="0" applyFont="1" applyBorder="1" applyAlignment="1">
      <alignment horizontal="left" vertical="top" wrapText="1"/>
    </xf>
    <xf numFmtId="0" fontId="21" fillId="0" borderId="35" xfId="0" applyFont="1" applyBorder="1" applyAlignment="1">
      <alignment horizontal="left" vertical="top" wrapText="1"/>
    </xf>
    <xf numFmtId="0" fontId="21" fillId="0" borderId="13" xfId="0" applyFont="1" applyBorder="1" applyAlignment="1">
      <alignment horizontal="left" vertical="top" wrapText="1"/>
    </xf>
    <xf numFmtId="0" fontId="24" fillId="0" borderId="38" xfId="0" applyFont="1" applyBorder="1" applyAlignment="1" applyProtection="1">
      <alignment horizontal="center" vertical="center" wrapText="1"/>
      <protection locked="0" hidden="1"/>
    </xf>
    <xf numFmtId="0" fontId="24" fillId="0" borderId="34" xfId="0" applyFont="1" applyBorder="1" applyAlignment="1" applyProtection="1">
      <alignment horizontal="center" vertical="center" wrapText="1"/>
      <protection locked="0" hidden="1"/>
    </xf>
    <xf numFmtId="0" fontId="24" fillId="0" borderId="21" xfId="0" applyFont="1" applyBorder="1" applyAlignment="1" applyProtection="1">
      <alignment horizontal="center" vertical="center" wrapText="1"/>
      <protection locked="0" hidden="1"/>
    </xf>
    <xf numFmtId="0" fontId="13" fillId="9" borderId="15" xfId="0" applyFont="1" applyFill="1" applyBorder="1" applyAlignment="1">
      <alignment horizontal="center" vertical="center"/>
    </xf>
    <xf numFmtId="0" fontId="23" fillId="0" borderId="35" xfId="0" applyFont="1" applyBorder="1" applyAlignment="1">
      <alignment horizontal="left" vertical="top" wrapText="1"/>
    </xf>
    <xf numFmtId="0" fontId="23" fillId="0" borderId="13" xfId="0" applyFont="1" applyBorder="1" applyAlignment="1">
      <alignment horizontal="left" vertical="top" wrapText="1"/>
    </xf>
    <xf numFmtId="0" fontId="23" fillId="0" borderId="37" xfId="0" applyFont="1" applyBorder="1" applyAlignment="1">
      <alignment horizontal="left" vertical="top" wrapText="1"/>
    </xf>
    <xf numFmtId="0" fontId="12" fillId="0" borderId="3" xfId="0" applyFont="1" applyBorder="1" applyAlignment="1">
      <alignment horizontal="left" vertical="center" wrapText="1"/>
    </xf>
    <xf numFmtId="0" fontId="12" fillId="0" borderId="36"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3" xfId="0" applyFont="1" applyBorder="1" applyAlignment="1">
      <alignment horizontal="center" vertical="center" wrapText="1"/>
    </xf>
    <xf numFmtId="0" fontId="41" fillId="9" borderId="39" xfId="0" applyFont="1" applyFill="1" applyBorder="1" applyAlignment="1">
      <alignment horizontal="center" vertical="center" wrapText="1"/>
    </xf>
    <xf numFmtId="0" fontId="21" fillId="0" borderId="3" xfId="0" applyFont="1" applyBorder="1" applyAlignment="1">
      <alignment vertical="center" wrapText="1"/>
    </xf>
    <xf numFmtId="0" fontId="13" fillId="9" borderId="40" xfId="0" applyFont="1" applyFill="1" applyBorder="1" applyAlignment="1">
      <alignment horizontal="center" vertical="center" wrapText="1"/>
    </xf>
    <xf numFmtId="0" fontId="23" fillId="0" borderId="35" xfId="0" applyFont="1" applyBorder="1" applyAlignment="1">
      <alignment vertical="center" wrapText="1"/>
    </xf>
    <xf numFmtId="0" fontId="20" fillId="0" borderId="28" xfId="0" applyFont="1" applyBorder="1" applyAlignment="1">
      <alignment horizontal="center" vertical="center"/>
    </xf>
    <xf numFmtId="0" fontId="23" fillId="0" borderId="3" xfId="0" applyFont="1" applyBorder="1" applyAlignment="1">
      <alignment vertical="center" wrapText="1"/>
    </xf>
    <xf numFmtId="0" fontId="23" fillId="0" borderId="3" xfId="0" applyFont="1" applyBorder="1" applyAlignment="1">
      <alignment horizontal="center" vertical="center" wrapText="1"/>
    </xf>
    <xf numFmtId="0" fontId="21" fillId="0" borderId="34" xfId="0" applyFont="1" applyBorder="1" applyAlignment="1">
      <alignment horizontal="left" vertical="top" wrapText="1"/>
    </xf>
    <xf numFmtId="0" fontId="20" fillId="0" borderId="19" xfId="0" applyFont="1" applyBorder="1" applyAlignment="1">
      <alignment horizontal="center" vertical="center"/>
    </xf>
    <xf numFmtId="0" fontId="25" fillId="0" borderId="39" xfId="0" applyFont="1" applyBorder="1" applyAlignment="1">
      <alignment horizontal="left" vertical="top" wrapText="1"/>
    </xf>
    <xf numFmtId="0" fontId="21" fillId="0" borderId="24" xfId="0" applyFont="1" applyBorder="1" applyAlignment="1">
      <alignment vertical="center" wrapText="1"/>
    </xf>
    <xf numFmtId="0" fontId="13" fillId="9" borderId="14" xfId="0" applyFont="1" applyFill="1" applyBorder="1" applyAlignment="1">
      <alignment horizontal="center" vertical="center"/>
    </xf>
    <xf numFmtId="0" fontId="13" fillId="9" borderId="3" xfId="0" applyFont="1" applyFill="1" applyBorder="1" applyAlignment="1">
      <alignment horizontal="center" vertical="center"/>
    </xf>
    <xf numFmtId="0" fontId="24" fillId="0" borderId="32" xfId="0" applyFont="1" applyBorder="1" applyAlignment="1" applyProtection="1">
      <alignment horizontal="center" vertical="center" wrapText="1"/>
      <protection locked="0" hidden="1"/>
    </xf>
    <xf numFmtId="9" fontId="23" fillId="0" borderId="9" xfId="0" applyNumberFormat="1" applyFont="1" applyBorder="1" applyAlignment="1">
      <alignment horizontal="center" vertical="center"/>
    </xf>
    <xf numFmtId="0" fontId="23" fillId="0" borderId="8" xfId="0" applyFont="1" applyBorder="1" applyAlignment="1">
      <alignment vertical="center" wrapText="1"/>
    </xf>
    <xf numFmtId="0" fontId="13" fillId="9" borderId="18" xfId="0" applyFont="1" applyFill="1" applyBorder="1" applyAlignment="1">
      <alignment horizontal="center" vertical="center" wrapText="1"/>
    </xf>
    <xf numFmtId="0" fontId="23" fillId="0" borderId="9" xfId="0" applyFont="1" applyBorder="1" applyAlignment="1">
      <alignment horizontal="left" vertical="center" wrapText="1"/>
    </xf>
    <xf numFmtId="0" fontId="23" fillId="0" borderId="18" xfId="0" applyFont="1" applyBorder="1" applyAlignment="1">
      <alignment horizontal="left" vertical="top" wrapText="1"/>
    </xf>
    <xf numFmtId="0" fontId="23" fillId="0" borderId="16" xfId="0" applyFont="1" applyBorder="1" applyAlignment="1">
      <alignment horizontal="left" vertical="top" wrapText="1"/>
    </xf>
    <xf numFmtId="0" fontId="59" fillId="0" borderId="3" xfId="0" applyFont="1" applyBorder="1" applyAlignment="1">
      <alignment vertical="center" wrapText="1"/>
    </xf>
    <xf numFmtId="165" fontId="24" fillId="0" borderId="3" xfId="0" applyNumberFormat="1" applyFont="1" applyBorder="1" applyAlignment="1" applyProtection="1">
      <alignment horizontal="center" vertical="center" wrapText="1"/>
      <protection hidden="1"/>
    </xf>
    <xf numFmtId="0" fontId="59" fillId="0" borderId="36" xfId="0" applyFont="1" applyBorder="1" applyAlignment="1">
      <alignment vertical="center" wrapText="1"/>
    </xf>
    <xf numFmtId="0" fontId="59" fillId="0" borderId="33" xfId="0" applyFont="1" applyBorder="1" applyAlignment="1">
      <alignment vertical="center" wrapText="1"/>
    </xf>
    <xf numFmtId="0" fontId="13" fillId="9" borderId="56" xfId="0" applyFont="1" applyFill="1" applyBorder="1" applyAlignment="1">
      <alignment horizontal="center" vertical="center"/>
    </xf>
    <xf numFmtId="0" fontId="13" fillId="9" borderId="53" xfId="0" applyFont="1" applyFill="1" applyBorder="1" applyAlignment="1">
      <alignment horizontal="center" vertical="center"/>
    </xf>
    <xf numFmtId="0" fontId="59" fillId="0" borderId="3" xfId="0" applyFont="1" applyBorder="1" applyAlignment="1">
      <alignment horizontal="left" vertical="center" wrapText="1"/>
    </xf>
    <xf numFmtId="0" fontId="60" fillId="0" borderId="3" xfId="0" applyFont="1" applyBorder="1" applyAlignment="1">
      <alignment horizontal="left" vertical="center" wrapText="1"/>
    </xf>
    <xf numFmtId="0" fontId="23" fillId="0" borderId="3" xfId="0" applyFont="1" applyBorder="1" applyAlignment="1">
      <alignment horizontal="left" vertical="top" wrapText="1"/>
    </xf>
    <xf numFmtId="0" fontId="63" fillId="0" borderId="3" xfId="0" applyFont="1" applyBorder="1" applyAlignment="1">
      <alignment vertical="center" wrapText="1"/>
    </xf>
    <xf numFmtId="0" fontId="39" fillId="0" borderId="3" xfId="0" applyFont="1" applyBorder="1" applyAlignment="1">
      <alignment vertical="center" wrapText="1"/>
    </xf>
    <xf numFmtId="0" fontId="63" fillId="0" borderId="36" xfId="0" applyFont="1" applyBorder="1" applyAlignment="1">
      <alignment vertical="center" wrapText="1"/>
    </xf>
    <xf numFmtId="0" fontId="63" fillId="0" borderId="33" xfId="0" applyFont="1" applyBorder="1" applyAlignment="1">
      <alignment vertical="center" wrapText="1"/>
    </xf>
    <xf numFmtId="0" fontId="60" fillId="0" borderId="49" xfId="0" applyFont="1" applyBorder="1" applyAlignment="1">
      <alignment horizontal="left" vertical="center" wrapText="1"/>
    </xf>
    <xf numFmtId="0" fontId="39" fillId="0" borderId="49" xfId="0" applyFont="1" applyBorder="1" applyAlignment="1">
      <alignment horizontal="left" vertical="center" wrapText="1"/>
    </xf>
    <xf numFmtId="0" fontId="13" fillId="9" borderId="59" xfId="0" applyFont="1" applyFill="1" applyBorder="1" applyAlignment="1">
      <alignment horizontal="center" vertical="center"/>
    </xf>
    <xf numFmtId="0" fontId="13" fillId="9" borderId="57" xfId="0" applyFont="1" applyFill="1" applyBorder="1" applyAlignment="1">
      <alignment horizontal="center" vertical="center"/>
    </xf>
    <xf numFmtId="0" fontId="63" fillId="0" borderId="14" xfId="0" applyFont="1" applyBorder="1" applyAlignment="1">
      <alignment vertical="center" wrapText="1"/>
    </xf>
    <xf numFmtId="0" fontId="59" fillId="0" borderId="14" xfId="0" applyFont="1" applyBorder="1" applyAlignment="1">
      <alignment vertical="center" wrapText="1"/>
    </xf>
    <xf numFmtId="0" fontId="25" fillId="0" borderId="3" xfId="0" applyFont="1" applyBorder="1" applyAlignment="1">
      <alignment horizontal="left" vertical="top" wrapText="1"/>
    </xf>
    <xf numFmtId="0" fontId="60" fillId="0" borderId="33" xfId="0" applyFont="1" applyBorder="1" applyAlignment="1">
      <alignment horizontal="left" vertical="center" wrapText="1"/>
    </xf>
    <xf numFmtId="0" fontId="19" fillId="0" borderId="3" xfId="0" applyFont="1" applyBorder="1" applyAlignment="1">
      <alignment horizontal="left" vertical="center" wrapText="1"/>
    </xf>
    <xf numFmtId="0" fontId="64" fillId="0" borderId="3" xfId="0" applyFont="1" applyBorder="1" applyAlignment="1">
      <alignment horizontal="left" vertical="center" wrapText="1"/>
    </xf>
    <xf numFmtId="0" fontId="39" fillId="0" borderId="3" xfId="0" applyFont="1" applyBorder="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horizontal="center" vertical="center"/>
    </xf>
    <xf numFmtId="0" fontId="24" fillId="0" borderId="0" xfId="0" applyFont="1" applyAlignment="1" applyProtection="1">
      <alignment horizontal="center" vertical="center" wrapText="1"/>
      <protection locked="0" hidden="1"/>
    </xf>
    <xf numFmtId="165" fontId="24" fillId="0" borderId="0" xfId="0" applyNumberFormat="1" applyFont="1" applyAlignment="1" applyProtection="1">
      <alignment horizontal="center" vertical="center" wrapText="1"/>
      <protection hidden="1"/>
    </xf>
    <xf numFmtId="164" fontId="23" fillId="0" borderId="0" xfId="0" applyNumberFormat="1" applyFont="1" applyAlignment="1">
      <alignment horizontal="center" vertical="center"/>
    </xf>
    <xf numFmtId="9" fontId="23" fillId="0" borderId="0" xfId="0" applyNumberFormat="1" applyFont="1" applyAlignment="1">
      <alignment horizontal="center" vertical="center"/>
    </xf>
    <xf numFmtId="0" fontId="60" fillId="0" borderId="0" xfId="0" applyFont="1" applyAlignment="1">
      <alignment horizontal="left" vertical="center" wrapText="1"/>
    </xf>
    <xf numFmtId="0" fontId="59" fillId="0" borderId="0" xfId="0" applyFont="1" applyAlignment="1">
      <alignment vertical="center" wrapText="1"/>
    </xf>
    <xf numFmtId="0" fontId="23" fillId="0" borderId="0" xfId="0" applyFont="1" applyAlignment="1">
      <alignment horizontal="left" vertical="top" wrapText="1"/>
    </xf>
    <xf numFmtId="0" fontId="13" fillId="0" borderId="0" xfId="0"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vertical="center" wrapText="1"/>
    </xf>
    <xf numFmtId="0" fontId="60" fillId="0" borderId="36" xfId="0" applyFont="1" applyBorder="1" applyAlignment="1">
      <alignment horizontal="left" vertical="center" wrapText="1"/>
    </xf>
    <xf numFmtId="0" fontId="63" fillId="0" borderId="3" xfId="0" applyFont="1" applyBorder="1" applyAlignment="1">
      <alignment horizontal="left" vertical="center" wrapText="1"/>
    </xf>
    <xf numFmtId="0" fontId="13" fillId="9" borderId="58" xfId="0" applyFont="1" applyFill="1" applyBorder="1" applyAlignment="1">
      <alignment horizontal="center" vertical="center"/>
    </xf>
    <xf numFmtId="0" fontId="21" fillId="0" borderId="48" xfId="0" applyFont="1" applyBorder="1" applyAlignment="1">
      <alignment horizontal="left" vertical="center" wrapText="1"/>
    </xf>
    <xf numFmtId="0" fontId="21" fillId="0" borderId="12" xfId="0" applyFont="1" applyBorder="1" applyAlignment="1">
      <alignment horizontal="left" vertical="center" wrapText="1"/>
    </xf>
    <xf numFmtId="0" fontId="19" fillId="0" borderId="24" xfId="0" applyFont="1" applyBorder="1" applyAlignment="1">
      <alignment vertical="center" wrapText="1"/>
    </xf>
    <xf numFmtId="0" fontId="19" fillId="0" borderId="11" xfId="0" applyFont="1" applyBorder="1" applyAlignment="1">
      <alignment vertical="center" wrapText="1"/>
    </xf>
    <xf numFmtId="0" fontId="13" fillId="9" borderId="39" xfId="0" applyFont="1" applyFill="1" applyBorder="1" applyAlignment="1">
      <alignment horizontal="center" vertical="center" textRotation="90"/>
    </xf>
    <xf numFmtId="0" fontId="24" fillId="0" borderId="47" xfId="0" applyFont="1" applyBorder="1" applyAlignment="1" applyProtection="1">
      <alignment horizontal="center" vertical="center" wrapText="1"/>
      <protection locked="0" hidden="1"/>
    </xf>
    <xf numFmtId="0" fontId="24" fillId="0" borderId="23" xfId="0" applyFont="1" applyBorder="1" applyAlignment="1" applyProtection="1">
      <alignment horizontal="center" vertical="center" wrapText="1"/>
      <protection locked="0" hidden="1"/>
    </xf>
    <xf numFmtId="165" fontId="24" fillId="0" borderId="52" xfId="0" applyNumberFormat="1" applyFont="1" applyBorder="1" applyAlignment="1" applyProtection="1">
      <alignment horizontal="center" vertical="center" wrapText="1"/>
      <protection hidden="1"/>
    </xf>
    <xf numFmtId="0" fontId="13" fillId="9" borderId="60" xfId="0" applyFont="1" applyFill="1" applyBorder="1" applyAlignment="1">
      <alignment horizontal="center" vertical="center" wrapText="1"/>
    </xf>
    <xf numFmtId="0" fontId="13" fillId="9" borderId="61" xfId="0" applyFont="1" applyFill="1" applyBorder="1" applyAlignment="1">
      <alignment horizontal="center" vertical="center" wrapText="1"/>
    </xf>
    <xf numFmtId="0" fontId="13" fillId="9" borderId="60" xfId="0" applyFont="1" applyFill="1" applyBorder="1" applyAlignment="1">
      <alignment horizontal="center" vertical="center" textRotation="90"/>
    </xf>
    <xf numFmtId="0" fontId="13" fillId="9" borderId="56" xfId="0" applyFont="1" applyFill="1" applyBorder="1" applyAlignment="1">
      <alignment horizontal="center" vertical="center" textRotation="90"/>
    </xf>
    <xf numFmtId="9" fontId="23" fillId="0" borderId="52" xfId="0" applyNumberFormat="1" applyFont="1" applyBorder="1" applyAlignment="1">
      <alignment horizontal="center" vertical="center"/>
    </xf>
    <xf numFmtId="0" fontId="13" fillId="9" borderId="59" xfId="0" applyFont="1" applyFill="1" applyBorder="1" applyAlignment="1">
      <alignment horizontal="center" vertical="center" wrapText="1"/>
    </xf>
    <xf numFmtId="0" fontId="23" fillId="0" borderId="12" xfId="0" applyFont="1" applyBorder="1" applyAlignment="1">
      <alignment horizontal="left" vertical="center" wrapText="1"/>
    </xf>
    <xf numFmtId="0" fontId="42" fillId="0" borderId="12" xfId="0" applyFont="1" applyBorder="1" applyAlignment="1">
      <alignment horizontal="left" vertical="center" wrapText="1"/>
    </xf>
    <xf numFmtId="0" fontId="59" fillId="0" borderId="12" xfId="0" applyFont="1" applyBorder="1" applyAlignment="1">
      <alignment vertical="center" wrapText="1"/>
    </xf>
    <xf numFmtId="0" fontId="39" fillId="0" borderId="12" xfId="0" applyFont="1" applyBorder="1" applyAlignment="1">
      <alignment vertical="center" wrapText="1"/>
    </xf>
    <xf numFmtId="0" fontId="13" fillId="9" borderId="61" xfId="0" applyFont="1" applyFill="1" applyBorder="1" applyAlignment="1">
      <alignment horizontal="center" vertical="center"/>
    </xf>
    <xf numFmtId="0" fontId="59" fillId="0" borderId="12" xfId="0" applyFont="1" applyBorder="1" applyAlignment="1">
      <alignment horizontal="left" vertical="center" wrapText="1"/>
    </xf>
    <xf numFmtId="0" fontId="61" fillId="0" borderId="11" xfId="0" applyFont="1" applyBorder="1" applyAlignment="1">
      <alignment vertical="center" wrapText="1"/>
    </xf>
    <xf numFmtId="165" fontId="24" fillId="0" borderId="9" xfId="0" applyNumberFormat="1" applyFont="1" applyBorder="1" applyAlignment="1" applyProtection="1">
      <alignment horizontal="center" vertical="center" wrapText="1"/>
      <protection hidden="1"/>
    </xf>
    <xf numFmtId="0" fontId="42" fillId="0" borderId="10" xfId="0" applyFont="1" applyBorder="1" applyAlignment="1">
      <alignment horizontal="left" vertical="center" wrapText="1"/>
    </xf>
    <xf numFmtId="0" fontId="24" fillId="0" borderId="20" xfId="0" applyFont="1" applyBorder="1" applyAlignment="1" applyProtection="1">
      <alignment horizontal="center" vertical="center" wrapText="1"/>
      <protection locked="0" hidden="1"/>
    </xf>
    <xf numFmtId="0" fontId="13" fillId="9" borderId="43" xfId="0" applyFont="1" applyFill="1" applyBorder="1" applyAlignment="1">
      <alignment horizontal="center" vertical="center"/>
    </xf>
    <xf numFmtId="0" fontId="13" fillId="9" borderId="62" xfId="0" applyFont="1" applyFill="1" applyBorder="1" applyAlignment="1">
      <alignment horizontal="center" vertical="center"/>
    </xf>
    <xf numFmtId="0" fontId="30" fillId="0" borderId="51" xfId="0" applyFont="1" applyBorder="1" applyAlignment="1">
      <alignment horizontal="center"/>
    </xf>
    <xf numFmtId="0" fontId="30" fillId="0" borderId="25" xfId="0" applyFont="1" applyBorder="1" applyAlignment="1">
      <alignment horizontal="center"/>
    </xf>
    <xf numFmtId="0" fontId="46" fillId="21" borderId="6" xfId="0" applyFont="1" applyFill="1" applyBorder="1" applyAlignment="1">
      <alignment vertical="center"/>
    </xf>
    <xf numFmtId="0" fontId="46" fillId="21" borderId="19" xfId="0" applyFont="1" applyFill="1" applyBorder="1" applyAlignment="1">
      <alignment vertical="center"/>
    </xf>
    <xf numFmtId="0" fontId="46" fillId="21" borderId="5" xfId="0" applyFont="1" applyFill="1" applyBorder="1" applyAlignment="1">
      <alignment vertical="center"/>
    </xf>
    <xf numFmtId="0" fontId="11" fillId="0" borderId="54" xfId="0" applyFont="1" applyBorder="1" applyAlignment="1">
      <alignment vertical="center" wrapText="1"/>
    </xf>
    <xf numFmtId="0" fontId="11" fillId="0" borderId="31" xfId="0" applyFont="1" applyBorder="1" applyAlignment="1">
      <alignment vertical="center" wrapText="1"/>
    </xf>
    <xf numFmtId="0" fontId="11" fillId="0" borderId="54" xfId="0" applyFont="1" applyBorder="1" applyAlignment="1">
      <alignment vertical="center"/>
    </xf>
    <xf numFmtId="0" fontId="11" fillId="0" borderId="31" xfId="0" applyFont="1" applyBorder="1" applyAlignment="1">
      <alignment vertical="center"/>
    </xf>
    <xf numFmtId="0" fontId="11" fillId="0" borderId="19"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29"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vertical="center"/>
    </xf>
    <xf numFmtId="0" fontId="10" fillId="0" borderId="19" xfId="0" applyFont="1" applyBorder="1" applyAlignment="1">
      <alignment vertical="center" wrapText="1"/>
    </xf>
    <xf numFmtId="0" fontId="11" fillId="0" borderId="3" xfId="0" applyFont="1" applyBorder="1" applyAlignment="1">
      <alignment horizontal="left" vertical="center"/>
    </xf>
    <xf numFmtId="0" fontId="16" fillId="0" borderId="29" xfId="0" applyFont="1" applyBorder="1" applyAlignment="1">
      <alignment horizontal="left" vertical="center"/>
    </xf>
    <xf numFmtId="0" fontId="46" fillId="22" borderId="1" xfId="0" applyFont="1" applyFill="1" applyBorder="1" applyAlignment="1">
      <alignment horizontal="center" vertical="center" wrapText="1"/>
    </xf>
    <xf numFmtId="0" fontId="46" fillId="22" borderId="0" xfId="0" applyFont="1" applyFill="1" applyAlignment="1">
      <alignment horizontal="center" vertical="center" wrapText="1"/>
    </xf>
    <xf numFmtId="0" fontId="46" fillId="22" borderId="7" xfId="0" applyFont="1" applyFill="1" applyBorder="1" applyAlignment="1">
      <alignment horizontal="center" vertical="center" wrapText="1"/>
    </xf>
    <xf numFmtId="0" fontId="50" fillId="0" borderId="29" xfId="0" applyFont="1" applyBorder="1" applyAlignment="1">
      <alignment horizontal="left" vertical="center"/>
    </xf>
  </cellXfs>
  <cellStyles count="2">
    <cellStyle name="Normal" xfId="0" builtinId="0"/>
    <cellStyle name="Percent" xfId="1" builtinId="5"/>
  </cellStyles>
  <dxfs count="3">
    <dxf>
      <fill>
        <patternFill>
          <bgColor rgb="FF92D050"/>
        </patternFill>
      </fill>
    </dxf>
    <dxf>
      <fill>
        <patternFill>
          <bgColor rgb="FF92D050"/>
        </patternFill>
      </fill>
    </dxf>
    <dxf>
      <fill>
        <patternFill>
          <bgColor rgb="FFFF5B5B"/>
        </patternFill>
      </fill>
    </dxf>
  </dxfs>
  <tableStyles count="0" defaultTableStyle="TableStyleMedium2" defaultPivotStyle="PivotStyleLight16"/>
  <colors>
    <mruColors>
      <color rgb="FFC97AFF"/>
      <color rgb="FF96330F"/>
      <color rgb="FF22A2A8"/>
      <color rgb="FFC97A00"/>
      <color rgb="FF71725B"/>
      <color rgb="FF0DB02B"/>
      <color rgb="FF003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9</xdr:row>
      <xdr:rowOff>0</xdr:rowOff>
    </xdr:from>
    <xdr:ext cx="1553154" cy="445511"/>
    <xdr:pic>
      <xdr:nvPicPr>
        <xdr:cNvPr id="2" name="Picture 1" hidden="1">
          <a:extLst>
            <a:ext uri="{FF2B5EF4-FFF2-40B4-BE49-F238E27FC236}">
              <a16:creationId xmlns:a16="http://schemas.microsoft.com/office/drawing/2014/main" id="{E5B4B5AD-B5AC-4BFA-A3AE-AAAF5586273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9</xdr:row>
      <xdr:rowOff>0</xdr:rowOff>
    </xdr:from>
    <xdr:ext cx="1553154" cy="443183"/>
    <xdr:pic>
      <xdr:nvPicPr>
        <xdr:cNvPr id="3" name="Picture 2" hidden="1">
          <a:extLst>
            <a:ext uri="{FF2B5EF4-FFF2-40B4-BE49-F238E27FC236}">
              <a16:creationId xmlns:a16="http://schemas.microsoft.com/office/drawing/2014/main" id="{9FF8C002-6C7C-4694-9568-3F75A4F68E1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9</xdr:row>
      <xdr:rowOff>0</xdr:rowOff>
    </xdr:from>
    <xdr:ext cx="1553154" cy="498428"/>
    <xdr:pic>
      <xdr:nvPicPr>
        <xdr:cNvPr id="4" name="Picture 3" hidden="1">
          <a:extLst>
            <a:ext uri="{FF2B5EF4-FFF2-40B4-BE49-F238E27FC236}">
              <a16:creationId xmlns:a16="http://schemas.microsoft.com/office/drawing/2014/main" id="{8EA61E64-CA03-46FE-95BE-A7517FF85495}"/>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2</xdr:col>
      <xdr:colOff>2392680</xdr:colOff>
      <xdr:row>12</xdr:row>
      <xdr:rowOff>312420</xdr:rowOff>
    </xdr:from>
    <xdr:to>
      <xdr:col>8</xdr:col>
      <xdr:colOff>429985</xdr:colOff>
      <xdr:row>12</xdr:row>
      <xdr:rowOff>332014</xdr:rowOff>
    </xdr:to>
    <xdr:cxnSp macro="">
      <xdr:nvCxnSpPr>
        <xdr:cNvPr id="5" name="Straight Arrow Connector 4">
          <a:extLst>
            <a:ext uri="{FF2B5EF4-FFF2-40B4-BE49-F238E27FC236}">
              <a16:creationId xmlns:a16="http://schemas.microsoft.com/office/drawing/2014/main" id="{5623DDBA-94E0-4181-9DCE-D3C92D9D1783}"/>
            </a:ext>
          </a:extLst>
        </xdr:cNvPr>
        <xdr:cNvCxnSpPr/>
      </xdr:nvCxnSpPr>
      <xdr:spPr>
        <a:xfrm flipH="1" flipV="1">
          <a:off x="5151120" y="2110740"/>
          <a:ext cx="6800305" cy="195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2506980</xdr:colOff>
      <xdr:row>14</xdr:row>
      <xdr:rowOff>435429</xdr:rowOff>
    </xdr:from>
    <xdr:to>
      <xdr:col>8</xdr:col>
      <xdr:colOff>429985</xdr:colOff>
      <xdr:row>14</xdr:row>
      <xdr:rowOff>441960</xdr:rowOff>
    </xdr:to>
    <xdr:cxnSp macro="">
      <xdr:nvCxnSpPr>
        <xdr:cNvPr id="6" name="Straight Arrow Connector 5">
          <a:extLst>
            <a:ext uri="{FF2B5EF4-FFF2-40B4-BE49-F238E27FC236}">
              <a16:creationId xmlns:a16="http://schemas.microsoft.com/office/drawing/2014/main" id="{A44622D2-F4FC-4578-B2C5-47202EF8CAA4}"/>
            </a:ext>
          </a:extLst>
        </xdr:cNvPr>
        <xdr:cNvCxnSpPr/>
      </xdr:nvCxnSpPr>
      <xdr:spPr>
        <a:xfrm flipH="1">
          <a:off x="5265420" y="2980509"/>
          <a:ext cx="6686005" cy="6531"/>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944301</xdr:colOff>
      <xdr:row>32</xdr:row>
      <xdr:rowOff>0</xdr:rowOff>
    </xdr:from>
    <xdr:ext cx="1553154" cy="445511"/>
    <xdr:pic>
      <xdr:nvPicPr>
        <xdr:cNvPr id="7" name="Picture 6" hidden="1">
          <a:extLst>
            <a:ext uri="{FF2B5EF4-FFF2-40B4-BE49-F238E27FC236}">
              <a16:creationId xmlns:a16="http://schemas.microsoft.com/office/drawing/2014/main" id="{A5E6611C-A142-443E-8EAA-1728ACEFE0A0}"/>
            </a:ext>
          </a:extLst>
        </xdr:cNvPr>
        <xdr:cNvPicPr>
          <a:picLocks noChangeAspect="1"/>
        </xdr:cNvPicPr>
      </xdr:nvPicPr>
      <xdr:blipFill>
        <a:blip xmlns:r="http://schemas.openxmlformats.org/officeDocument/2006/relationships" r:embed="rId1"/>
        <a:stretch>
          <a:fillRect/>
        </a:stretch>
      </xdr:blipFill>
      <xdr:spPr>
        <a:xfrm>
          <a:off x="15506121" y="3710940"/>
          <a:ext cx="1553154" cy="445511"/>
        </a:xfrm>
        <a:prstGeom prst="rect">
          <a:avLst/>
        </a:prstGeom>
      </xdr:spPr>
    </xdr:pic>
    <xdr:clientData/>
  </xdr:oneCellAnchor>
  <xdr:oneCellAnchor>
    <xdr:from>
      <xdr:col>12</xdr:col>
      <xdr:colOff>944301</xdr:colOff>
      <xdr:row>32</xdr:row>
      <xdr:rowOff>0</xdr:rowOff>
    </xdr:from>
    <xdr:ext cx="1553154" cy="443183"/>
    <xdr:pic>
      <xdr:nvPicPr>
        <xdr:cNvPr id="8" name="Picture 7" hidden="1">
          <a:extLst>
            <a:ext uri="{FF2B5EF4-FFF2-40B4-BE49-F238E27FC236}">
              <a16:creationId xmlns:a16="http://schemas.microsoft.com/office/drawing/2014/main" id="{AB84184E-4684-491D-BFDE-7EAD860BFFBD}"/>
            </a:ext>
          </a:extLst>
        </xdr:cNvPr>
        <xdr:cNvPicPr>
          <a:picLocks noChangeAspect="1"/>
        </xdr:cNvPicPr>
      </xdr:nvPicPr>
      <xdr:blipFill>
        <a:blip xmlns:r="http://schemas.openxmlformats.org/officeDocument/2006/relationships" r:embed="rId1"/>
        <a:stretch>
          <a:fillRect/>
        </a:stretch>
      </xdr:blipFill>
      <xdr:spPr>
        <a:xfrm>
          <a:off x="15506121" y="3710940"/>
          <a:ext cx="1553154" cy="443183"/>
        </a:xfrm>
        <a:prstGeom prst="rect">
          <a:avLst/>
        </a:prstGeom>
      </xdr:spPr>
    </xdr:pic>
    <xdr:clientData/>
  </xdr:oneCellAnchor>
  <xdr:oneCellAnchor>
    <xdr:from>
      <xdr:col>12</xdr:col>
      <xdr:colOff>944301</xdr:colOff>
      <xdr:row>32</xdr:row>
      <xdr:rowOff>0</xdr:rowOff>
    </xdr:from>
    <xdr:ext cx="1553154" cy="498428"/>
    <xdr:pic>
      <xdr:nvPicPr>
        <xdr:cNvPr id="9" name="Picture 8" hidden="1">
          <a:extLst>
            <a:ext uri="{FF2B5EF4-FFF2-40B4-BE49-F238E27FC236}">
              <a16:creationId xmlns:a16="http://schemas.microsoft.com/office/drawing/2014/main" id="{16808C9C-2C27-43B7-9A08-1C54464E1CCF}"/>
            </a:ext>
          </a:extLst>
        </xdr:cNvPr>
        <xdr:cNvPicPr>
          <a:picLocks noChangeAspect="1"/>
        </xdr:cNvPicPr>
      </xdr:nvPicPr>
      <xdr:blipFill>
        <a:blip xmlns:r="http://schemas.openxmlformats.org/officeDocument/2006/relationships" r:embed="rId1"/>
        <a:stretch>
          <a:fillRect/>
        </a:stretch>
      </xdr:blipFill>
      <xdr:spPr>
        <a:xfrm>
          <a:off x="15506121" y="3710940"/>
          <a:ext cx="1553154" cy="4984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323009CF-B069-4462-9E68-26975CAA426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3759F6EC-51F4-41CA-A899-AC0BD4E72F66}"/>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BC470004-C2E0-4658-A740-2B9F9C34A20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944301</xdr:colOff>
      <xdr:row>0</xdr:row>
      <xdr:rowOff>39757</xdr:rowOff>
    </xdr:from>
    <xdr:ext cx="1553154" cy="445511"/>
    <xdr:pic>
      <xdr:nvPicPr>
        <xdr:cNvPr id="2" name="Picture 1" hidden="1">
          <a:extLst>
            <a:ext uri="{FF2B5EF4-FFF2-40B4-BE49-F238E27FC236}">
              <a16:creationId xmlns:a16="http://schemas.microsoft.com/office/drawing/2014/main" id="{EE4A4257-CC6E-4833-A7BE-51411A21BCC1}"/>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11</xdr:col>
      <xdr:colOff>944301</xdr:colOff>
      <xdr:row>0</xdr:row>
      <xdr:rowOff>39757</xdr:rowOff>
    </xdr:from>
    <xdr:ext cx="1553154" cy="443183"/>
    <xdr:pic>
      <xdr:nvPicPr>
        <xdr:cNvPr id="3" name="Picture 2" hidden="1">
          <a:extLst>
            <a:ext uri="{FF2B5EF4-FFF2-40B4-BE49-F238E27FC236}">
              <a16:creationId xmlns:a16="http://schemas.microsoft.com/office/drawing/2014/main" id="{DF2BB07B-C827-4BFE-A6EC-58A6A39D964A}"/>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11</xdr:col>
      <xdr:colOff>944301</xdr:colOff>
      <xdr:row>0</xdr:row>
      <xdr:rowOff>0</xdr:rowOff>
    </xdr:from>
    <xdr:ext cx="1553154" cy="498428"/>
    <xdr:pic>
      <xdr:nvPicPr>
        <xdr:cNvPr id="4" name="Picture 3" hidden="1">
          <a:extLst>
            <a:ext uri="{FF2B5EF4-FFF2-40B4-BE49-F238E27FC236}">
              <a16:creationId xmlns:a16="http://schemas.microsoft.com/office/drawing/2014/main" id="{1A3E1CEE-C634-415A-9621-C93BEF9FF72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0</xdr:col>
      <xdr:colOff>205740</xdr:colOff>
      <xdr:row>9</xdr:row>
      <xdr:rowOff>7620</xdr:rowOff>
    </xdr:from>
    <xdr:to>
      <xdr:col>11</xdr:col>
      <xdr:colOff>15240</xdr:colOff>
      <xdr:row>13</xdr:row>
      <xdr:rowOff>7620</xdr:rowOff>
    </xdr:to>
    <xdr:sp macro="" textlink="">
      <xdr:nvSpPr>
        <xdr:cNvPr id="5" name="TextBox 4">
          <a:extLst>
            <a:ext uri="{FF2B5EF4-FFF2-40B4-BE49-F238E27FC236}">
              <a16:creationId xmlns:a16="http://schemas.microsoft.com/office/drawing/2014/main" id="{FA91EEF9-FBC1-399B-1D7D-A72F7DADB5E0}"/>
            </a:ext>
          </a:extLst>
        </xdr:cNvPr>
        <xdr:cNvSpPr txBox="1"/>
      </xdr:nvSpPr>
      <xdr:spPr>
        <a:xfrm>
          <a:off x="205740" y="1737360"/>
          <a:ext cx="9326880" cy="1463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virtually or name physical location&gt;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You will have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 </a:t>
          </a:r>
          <a:r>
            <a:rPr kumimoji="0" lang="en-ZA" sz="1100" b="0" i="0" u="none" strike="noStrike" kern="1200" cap="none" spc="0" normalizeH="0" baseline="0" noProof="0" dirty="0">
              <a:ln>
                <a:noFill/>
              </a:ln>
              <a:solidFill>
                <a:prstClr val="black"/>
              </a:solidFill>
              <a:effectLst/>
              <a:uLnTx/>
              <a:uFillTx/>
              <a:latin typeface="+mn-lt"/>
              <a:ea typeface="+mn-ea"/>
              <a:cs typeface="+mn-cs"/>
            </a:rPr>
            <a:t>minutes to conclude your demonstration, this will be followed by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a:t>
          </a:r>
          <a:r>
            <a:rPr kumimoji="0" lang="en-ZA" sz="1100" b="0" i="0" u="none" strike="noStrike" kern="1200" cap="none" spc="0" normalizeH="0" baseline="0" noProof="0" dirty="0">
              <a:ln>
                <a:noFill/>
              </a:ln>
              <a:solidFill>
                <a:prstClr val="black"/>
              </a:solidFill>
              <a:effectLst/>
              <a:uLnTx/>
              <a:uFillTx/>
              <a:latin typeface="+mn-lt"/>
              <a:ea typeface="+mn-ea"/>
              <a:cs typeface="+mn-cs"/>
            </a:rPr>
            <a:t> minutes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If you are invited for a demonstration, you will have roughly </a:t>
          </a:r>
          <a:r>
            <a:rPr kumimoji="0" lang="en-ZA" sz="1100" b="0" i="0" u="none" strike="noStrike" kern="1200" cap="none" spc="0" normalizeH="0" baseline="0" noProof="0" dirty="0">
              <a:ln>
                <a:noFill/>
              </a:ln>
              <a:solidFill>
                <a:schemeClr val="accent1"/>
              </a:solidFill>
              <a:effectLst/>
              <a:uLnTx/>
              <a:uFillTx/>
              <a:latin typeface="+mn-lt"/>
              <a:ea typeface="+mn-ea"/>
              <a:cs typeface="+mn-cs"/>
            </a:rPr>
            <a:t>&lt;a week&gt; </a:t>
          </a:r>
          <a:r>
            <a:rPr kumimoji="0" lang="en-ZA" sz="1100" b="0" i="0" u="none" strike="noStrike" kern="1200" cap="none" spc="0" normalizeH="0" baseline="0" noProof="0" dirty="0">
              <a:ln>
                <a:noFill/>
              </a:ln>
              <a:solidFill>
                <a:prstClr val="black"/>
              </a:solidFill>
              <a:effectLst/>
              <a:uLnTx/>
              <a:uFillTx/>
              <a:latin typeface="+mn-lt"/>
              <a:ea typeface="+mn-ea"/>
              <a:cs typeface="+mn-cs"/>
            </a:rPr>
            <a:t>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For the demonstration you will be required to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what you expect i.e. prepare a power point presentation, present the UI of the system or present the back-end or both or share any preferable formats or other overall expectations, demonstrated system should not be any alpha or beta versions, it must be a final production version&gt;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&lt;if demonstrations will be done in person, edit then include the following delete if not applicable:&gt;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106257</xdr:colOff>
      <xdr:row>17</xdr:row>
      <xdr:rowOff>1691</xdr:rowOff>
    </xdr:from>
    <xdr:to>
      <xdr:col>11</xdr:col>
      <xdr:colOff>0</xdr:colOff>
      <xdr:row>20</xdr:row>
      <xdr:rowOff>10583</xdr:rowOff>
    </xdr:to>
    <xdr:sp macro="" textlink="">
      <xdr:nvSpPr>
        <xdr:cNvPr id="2" name="TextBox 1">
          <a:extLst>
            <a:ext uri="{FF2B5EF4-FFF2-40B4-BE49-F238E27FC236}">
              <a16:creationId xmlns:a16="http://schemas.microsoft.com/office/drawing/2014/main" id="{D29968D5-9F8B-4E9E-BFC7-BC374FEA3B02}"/>
            </a:ext>
          </a:extLst>
        </xdr:cNvPr>
        <xdr:cNvSpPr txBox="1"/>
      </xdr:nvSpPr>
      <xdr:spPr>
        <a:xfrm>
          <a:off x="106257" y="4207931"/>
          <a:ext cx="6766983" cy="55753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Each Tab/worksheet describes the technical requirements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the scoring summary tab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what needs to be presented if a vendor is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threshold to pass the demonstration is stated in the scoring summary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932871</xdr:colOff>
      <xdr:row>1</xdr:row>
      <xdr:rowOff>68332</xdr:rowOff>
    </xdr:from>
    <xdr:ext cx="1562679" cy="447416"/>
    <xdr:pic>
      <xdr:nvPicPr>
        <xdr:cNvPr id="2" name="Picture 1">
          <a:extLst>
            <a:ext uri="{FF2B5EF4-FFF2-40B4-BE49-F238E27FC236}">
              <a16:creationId xmlns:a16="http://schemas.microsoft.com/office/drawing/2014/main" id="{527E1989-4EA1-4559-9685-CAEF83EC81EA}"/>
            </a:ext>
          </a:extLst>
        </xdr:cNvPr>
        <xdr:cNvPicPr>
          <a:picLocks noChangeAspect="1"/>
        </xdr:cNvPicPr>
      </xdr:nvPicPr>
      <xdr:blipFill>
        <a:blip xmlns:r="http://schemas.openxmlformats.org/officeDocument/2006/relationships" r:embed="rId1"/>
        <a:stretch>
          <a:fillRect/>
        </a:stretch>
      </xdr:blipFill>
      <xdr:spPr>
        <a:xfrm>
          <a:off x="6876471" y="251212"/>
          <a:ext cx="1562679" cy="4474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C43CF0E5-9A98-496A-AA61-269519FBE95E}"/>
            </a:ext>
          </a:extLst>
        </xdr:cNvPr>
        <xdr:cNvPicPr>
          <a:picLocks noChangeAspect="1"/>
        </xdr:cNvPicPr>
      </xdr:nvPicPr>
      <xdr:blipFill>
        <a:blip xmlns:r="http://schemas.openxmlformats.org/officeDocument/2006/relationships" r:embed="rId1"/>
        <a:stretch>
          <a:fillRect/>
        </a:stretch>
      </xdr:blipFill>
      <xdr:spPr>
        <a:xfrm>
          <a:off x="1502225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120E27F1-F84D-495B-B068-C997C86DA895}"/>
            </a:ext>
            <a:ext uri="{147F2762-F138-4A5C-976F-8EAC2B608ADB}">
              <a16:predDERef xmlns:a16="http://schemas.microsoft.com/office/drawing/2014/main" pred="{C43CF0E5-9A98-496A-AA61-269519FBE95E}"/>
            </a:ext>
          </a:extLst>
        </xdr:cNvPr>
        <xdr:cNvPicPr>
          <a:picLocks noChangeAspect="1"/>
        </xdr:cNvPicPr>
      </xdr:nvPicPr>
      <xdr:blipFill>
        <a:blip xmlns:r="http://schemas.openxmlformats.org/officeDocument/2006/relationships" r:embed="rId1"/>
        <a:stretch>
          <a:fillRect/>
        </a:stretch>
      </xdr:blipFill>
      <xdr:spPr>
        <a:xfrm>
          <a:off x="1502225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C47F9439-C7E4-46B5-BDE8-86B61D5AE349}"/>
            </a:ext>
            <a:ext uri="{147F2762-F138-4A5C-976F-8EAC2B608ADB}">
              <a16:predDERef xmlns:a16="http://schemas.microsoft.com/office/drawing/2014/main" pred="{120E27F1-F84D-495B-B068-C997C86DA895}"/>
            </a:ext>
          </a:extLst>
        </xdr:cNvPr>
        <xdr:cNvPicPr>
          <a:picLocks noChangeAspect="1"/>
        </xdr:cNvPicPr>
      </xdr:nvPicPr>
      <xdr:blipFill>
        <a:blip xmlns:r="http://schemas.openxmlformats.org/officeDocument/2006/relationships" r:embed="rId1"/>
        <a:stretch>
          <a:fillRect/>
        </a:stretch>
      </xdr:blipFill>
      <xdr:spPr>
        <a:xfrm>
          <a:off x="15022251" y="0"/>
          <a:ext cx="1553154" cy="49842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4818"/>
    <xdr:pic>
      <xdr:nvPicPr>
        <xdr:cNvPr id="2" name="Picture 1" hidden="1">
          <a:extLst>
            <a:ext uri="{FF2B5EF4-FFF2-40B4-BE49-F238E27FC236}">
              <a16:creationId xmlns:a16="http://schemas.microsoft.com/office/drawing/2014/main" id="{891398BF-D582-4CDE-AF9A-11C390B50DEA}"/>
            </a:ext>
          </a:extLst>
        </xdr:cNvPr>
        <xdr:cNvPicPr>
          <a:picLocks noChangeAspect="1"/>
        </xdr:cNvPicPr>
      </xdr:nvPicPr>
      <xdr:blipFill>
        <a:blip xmlns:r="http://schemas.openxmlformats.org/officeDocument/2006/relationships" r:embed="rId1"/>
        <a:stretch>
          <a:fillRect/>
        </a:stretch>
      </xdr:blipFill>
      <xdr:spPr>
        <a:xfrm>
          <a:off x="8122341" y="39757"/>
          <a:ext cx="1553154" cy="444818"/>
        </a:xfrm>
        <a:prstGeom prst="rect">
          <a:avLst/>
        </a:prstGeom>
      </xdr:spPr>
    </xdr:pic>
    <xdr:clientData/>
  </xdr:oneCellAnchor>
  <xdr:oneCellAnchor>
    <xdr:from>
      <xdr:col>14</xdr:col>
      <xdr:colOff>944301</xdr:colOff>
      <xdr:row>0</xdr:row>
      <xdr:rowOff>39757</xdr:rowOff>
    </xdr:from>
    <xdr:ext cx="1549344" cy="446300"/>
    <xdr:pic>
      <xdr:nvPicPr>
        <xdr:cNvPr id="3" name="Picture 2" hidden="1">
          <a:extLst>
            <a:ext uri="{FF2B5EF4-FFF2-40B4-BE49-F238E27FC236}">
              <a16:creationId xmlns:a16="http://schemas.microsoft.com/office/drawing/2014/main" id="{02030D38-A803-4758-A102-3742787787FA}"/>
            </a:ext>
          </a:extLst>
        </xdr:cNvPr>
        <xdr:cNvPicPr>
          <a:picLocks noChangeAspect="1"/>
        </xdr:cNvPicPr>
      </xdr:nvPicPr>
      <xdr:blipFill>
        <a:blip xmlns:r="http://schemas.openxmlformats.org/officeDocument/2006/relationships" r:embed="rId1"/>
        <a:stretch>
          <a:fillRect/>
        </a:stretch>
      </xdr:blipFill>
      <xdr:spPr>
        <a:xfrm>
          <a:off x="8122341" y="39757"/>
          <a:ext cx="1549344" cy="446300"/>
        </a:xfrm>
        <a:prstGeom prst="rect">
          <a:avLst/>
        </a:prstGeom>
      </xdr:spPr>
    </xdr:pic>
    <xdr:clientData/>
  </xdr:oneCellAnchor>
  <xdr:oneCellAnchor>
    <xdr:from>
      <xdr:col>14</xdr:col>
      <xdr:colOff>944301</xdr:colOff>
      <xdr:row>0</xdr:row>
      <xdr:rowOff>0</xdr:rowOff>
    </xdr:from>
    <xdr:ext cx="1549344" cy="494964"/>
    <xdr:pic>
      <xdr:nvPicPr>
        <xdr:cNvPr id="4" name="Picture 3" hidden="1">
          <a:extLst>
            <a:ext uri="{FF2B5EF4-FFF2-40B4-BE49-F238E27FC236}">
              <a16:creationId xmlns:a16="http://schemas.microsoft.com/office/drawing/2014/main" id="{B79EB882-B670-46FA-A109-5AC4216FB93D}"/>
            </a:ext>
          </a:extLst>
        </xdr:cNvPr>
        <xdr:cNvPicPr>
          <a:picLocks noChangeAspect="1"/>
        </xdr:cNvPicPr>
      </xdr:nvPicPr>
      <xdr:blipFill>
        <a:blip xmlns:r="http://schemas.openxmlformats.org/officeDocument/2006/relationships" r:embed="rId1"/>
        <a:stretch>
          <a:fillRect/>
        </a:stretch>
      </xdr:blipFill>
      <xdr:spPr>
        <a:xfrm>
          <a:off x="8122341" y="0"/>
          <a:ext cx="1549344" cy="4949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F142A6A5-E3DA-4316-92BC-F9E0778A3BD2}"/>
            </a:ext>
          </a:extLst>
        </xdr:cNvPr>
        <xdr:cNvPicPr>
          <a:picLocks noChangeAspect="1"/>
        </xdr:cNvPicPr>
      </xdr:nvPicPr>
      <xdr:blipFill>
        <a:blip xmlns:r="http://schemas.openxmlformats.org/officeDocument/2006/relationships" r:embed="rId1"/>
        <a:stretch>
          <a:fillRect/>
        </a:stretch>
      </xdr:blipFill>
      <xdr:spPr>
        <a:xfrm>
          <a:off x="812234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E8C47C0A-916D-4BF9-A365-FC75D9C84F48}"/>
            </a:ext>
          </a:extLst>
        </xdr:cNvPr>
        <xdr:cNvPicPr>
          <a:picLocks noChangeAspect="1"/>
        </xdr:cNvPicPr>
      </xdr:nvPicPr>
      <xdr:blipFill>
        <a:blip xmlns:r="http://schemas.openxmlformats.org/officeDocument/2006/relationships" r:embed="rId1"/>
        <a:stretch>
          <a:fillRect/>
        </a:stretch>
      </xdr:blipFill>
      <xdr:spPr>
        <a:xfrm>
          <a:off x="812234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3A811861-16B9-412B-A778-288FC59ED5EF}"/>
            </a:ext>
          </a:extLst>
        </xdr:cNvPr>
        <xdr:cNvPicPr>
          <a:picLocks noChangeAspect="1"/>
        </xdr:cNvPicPr>
      </xdr:nvPicPr>
      <xdr:blipFill>
        <a:blip xmlns:r="http://schemas.openxmlformats.org/officeDocument/2006/relationships" r:embed="rId1"/>
        <a:stretch>
          <a:fillRect/>
        </a:stretch>
      </xdr:blipFill>
      <xdr:spPr>
        <a:xfrm>
          <a:off x="8122341" y="0"/>
          <a:ext cx="1553154" cy="49842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5BEA5526-6A89-4B66-B9E2-A056A6A7628C}"/>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144F053D-6A50-442C-9816-5122DCBA64D8}"/>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6B3FEB13-A98F-4271-B81F-C869AA8D13F4}"/>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EB7F5643-8663-446D-918D-A9D599EFB69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A1A3714B-C869-40DC-96CD-B8A8DDB6F43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F3581708-B5B4-4A23-99B3-58DAC47799AD}"/>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9BEC5FD2-8FA5-4D4A-A774-025C0C5C19F4}"/>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2D01C582-DF1E-4868-A566-3889F2D5DF43}"/>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A92C1DFF-15F9-4F02-9673-59A072DE9F16}"/>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Heiny Peck" id="{BA389EA2-4346-4A2F-857B-1F009AE1EAF2}" userId="S::PeckHG@eskom.co.za::d76039fb-a41c-4a72-8a74-a6bc0cc0d217" providerId="AD"/>
  <person displayName="Leon Jean-Louis" id="{F5C649D1-C584-489C-B7B6-CF381386BCAE}" userId="S::JLouisL@eskom.co.za::75f15992-28b8-47dd-9f42-95f9424244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D0C580-467A-49F1-B83F-04D68AE17FC4}" name="Table2" displayName="Table2" ref="C2:F12" totalsRowShown="0">
  <autoFilter ref="C2:F12" xr:uid="{28D0C580-467A-49F1-B83F-04D68AE17FC4}"/>
  <tableColumns count="4">
    <tableColumn id="1" xr3:uid="{E46ACCF2-8097-4B17-8620-8D94B7C30975}" name="no"/>
    <tableColumn id="2" xr3:uid="{9697FA2E-AD3F-4258-BA2D-10AE82759E85}" name="Topic"/>
    <tableColumn id="3" xr3:uid="{3242425B-4691-4AF7-95E3-45CB0C8894C0}" name="status "/>
    <tableColumn id="4" xr3:uid="{C0E0DBD8-88D1-48F9-AE4B-111DE6399EBF}" name="comm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5-24T12:07:36.37" personId="{BA389EA2-4346-4A2F-857B-1F009AE1EAF2}" id="{E75430E9-43E9-48A0-BB09-FF7E9AD833A3}">
    <text xml:space="preserve">The Business Requirement Specification document usually contains statements using business or plain English terminology. </text>
  </threadedComment>
  <threadedComment ref="C15" dT="2024-05-24T12:08:39.14" personId="{BA389EA2-4346-4A2F-857B-1F009AE1EAF2}" id="{BC04A9D1-4BB6-4653-94C2-28E89AA2BBCA}">
    <text xml:space="preserve">The logical design document contains a Functional Decomposition Model which has translated the BRS statements into more usable functional statements for purposes of evaluation </text>
  </threadedComment>
  <threadedComment ref="B19" dT="2024-05-27T08:52:07.19" personId="{F5C649D1-C584-489C-B7B6-CF381386BCAE}" id="{204E76B3-DCCC-4736-9EE4-E2AF023BC7B0}">
    <text xml:space="preserve">1- In this column define and as far as possible quantify the business/functional requirements in a clear statement. 
2- The statement defines only ONE requirement that will be measured and the scoring guideline (column J) must align to this. </text>
  </threadedComment>
  <threadedComment ref="I19" dT="2024-05-27T08:41:03.31" personId="{F5C649D1-C584-489C-B7B6-CF381386BCAE}" id="{AEA0F959-5ACA-49EC-856A-A17F04564678}">
    <text>1- To adjust the question weight, change the priority description (column G)
2- The tab/category weight must only be adjusted on the scoring summary tab any changes to the weighting on the scoring summary tab will automatically update here.</text>
  </threadedComment>
  <threadedComment ref="M19" dT="2024-06-03T07:57:49.45" personId="{F5C649D1-C584-489C-B7B6-CF381386BCAE}" id="{15A372FE-4F21-4570-86F1-76D547B2CC46}">
    <text>Evaluators must provide comments for every score given. The comments also assist evaluators to recall how they arrived at their score when asked at a later stage.</text>
  </threadedComment>
  <threadedComment ref="B20" dT="2024-06-03T07:47:09.54" personId="{F5C649D1-C584-489C-B7B6-CF381386BCAE}" id="{6F0ED03B-6B02-4ED2-A041-6B951068A516}">
    <text xml:space="preserve">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ext>
  </threadedComment>
  <threadedComment ref="C20" dT="2024-06-03T07:55:26.52" personId="{F5C649D1-C584-489C-B7B6-CF381386BCAE}" id="{7F862C7A-9DCB-463D-A46E-5838B726F7BC}">
    <text xml:space="preserve">Its good practice to ask a vendor to provide evidence for their answer but this is not mandatory.
NOTE: When evidence is requested, and a vendor does not provide the required evidence in their response, a TET member may not award points for that response. </text>
  </threadedComment>
  <threadedComment ref="K20" dT="2024-05-27T08:36:36.17" personId="{F5C649D1-C584-489C-B7B6-CF381386BCAE}" id="{7D78DFCD-1D22-4510-9061-48228658B0F9}">
    <text>1- The highest score will always be at the top.
2- The highest score must always equal the question weight.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4001-E9A5-4F3B-BA85-691B9152AD23}">
  <sheetPr>
    <pageSetUpPr fitToPage="1"/>
  </sheetPr>
  <dimension ref="A2:M33"/>
  <sheetViews>
    <sheetView topLeftCell="B5" zoomScaleNormal="100" workbookViewId="0">
      <selection activeCell="C11" sqref="C11"/>
    </sheetView>
  </sheetViews>
  <sheetFormatPr defaultColWidth="9.36328125" defaultRowHeight="10.5" x14ac:dyDescent="0.25"/>
  <cols>
    <col min="1" max="1" width="5.36328125" style="19" customWidth="1"/>
    <col min="2" max="2" width="37.36328125" style="18" customWidth="1"/>
    <col min="3" max="3" width="37.6328125" style="18" customWidth="1"/>
    <col min="4" max="5" width="23.36328125" style="18" customWidth="1"/>
    <col min="6" max="6" width="25.36328125" style="18" customWidth="1"/>
    <col min="7" max="7" width="11.36328125" style="18" customWidth="1"/>
    <col min="8" max="8" width="7.54296875" style="18" customWidth="1"/>
    <col min="9" max="9" width="7.36328125" style="17" customWidth="1"/>
    <col min="10" max="10" width="26.453125" style="16" customWidth="1"/>
    <col min="11" max="11" width="5.36328125" style="15" customWidth="1"/>
    <col min="12" max="12" width="5.453125" style="13" customWidth="1"/>
    <col min="13" max="13" width="40.453125" style="14" customWidth="1"/>
    <col min="14" max="14" width="8.54296875" style="13" customWidth="1"/>
    <col min="15" max="16384" width="9.36328125" style="13"/>
  </cols>
  <sheetData>
    <row r="2" spans="1:13" ht="36" customHeight="1" x14ac:dyDescent="0.25">
      <c r="B2" s="287" t="s">
        <v>0</v>
      </c>
      <c r="C2" s="287"/>
      <c r="D2" s="287"/>
      <c r="E2" s="287"/>
      <c r="F2" s="287"/>
      <c r="G2" s="287"/>
      <c r="H2" s="287"/>
      <c r="I2" s="287"/>
      <c r="J2" s="287"/>
    </row>
    <row r="3" spans="1:13" ht="22.25" customHeight="1" x14ac:dyDescent="0.25">
      <c r="A3" s="288" t="s">
        <v>1</v>
      </c>
      <c r="B3" s="288"/>
      <c r="C3" s="288"/>
      <c r="D3" s="288"/>
      <c r="E3" s="288"/>
      <c r="F3" s="288"/>
      <c r="G3" s="288"/>
      <c r="H3" s="288"/>
      <c r="I3" s="288"/>
      <c r="J3" s="288"/>
    </row>
    <row r="4" spans="1:13" ht="69" customHeight="1" x14ac:dyDescent="0.25">
      <c r="B4" s="289" t="s">
        <v>2</v>
      </c>
      <c r="C4" s="287"/>
      <c r="D4" s="287"/>
      <c r="E4" s="287"/>
      <c r="F4" s="287"/>
      <c r="G4" s="287"/>
      <c r="H4" s="287"/>
      <c r="I4" s="287"/>
      <c r="J4" s="287"/>
    </row>
    <row r="5" spans="1:13" ht="6" customHeight="1" x14ac:dyDescent="0.25">
      <c r="B5" s="120"/>
      <c r="C5" s="119"/>
      <c r="D5" s="119"/>
      <c r="E5" s="119"/>
      <c r="F5" s="119"/>
      <c r="G5" s="119"/>
      <c r="H5" s="119"/>
      <c r="I5" s="119"/>
      <c r="J5" s="119"/>
    </row>
    <row r="6" spans="1:13" ht="25.25" customHeight="1" x14ac:dyDescent="0.25">
      <c r="A6" s="288" t="s">
        <v>3</v>
      </c>
      <c r="B6" s="288"/>
      <c r="C6" s="288"/>
      <c r="D6" s="288"/>
      <c r="E6" s="288"/>
      <c r="F6" s="288"/>
      <c r="G6" s="288"/>
      <c r="H6" s="288"/>
      <c r="I6" s="288"/>
      <c r="J6" s="288"/>
    </row>
    <row r="7" spans="1:13" ht="92" customHeight="1" x14ac:dyDescent="0.25">
      <c r="B7" s="289" t="s">
        <v>4</v>
      </c>
      <c r="C7" s="287"/>
      <c r="D7" s="287"/>
      <c r="E7" s="287"/>
      <c r="F7" s="287"/>
      <c r="G7" s="287"/>
      <c r="H7" s="287"/>
      <c r="I7" s="287"/>
      <c r="J7" s="287"/>
    </row>
    <row r="8" spans="1:13" ht="11.75" customHeight="1" x14ac:dyDescent="0.25">
      <c r="B8" s="119"/>
      <c r="C8" s="119"/>
      <c r="D8" s="119"/>
      <c r="E8" s="119"/>
      <c r="F8" s="119"/>
      <c r="G8" s="119"/>
      <c r="H8" s="119"/>
      <c r="I8" s="119"/>
      <c r="J8" s="119"/>
    </row>
    <row r="9" spans="1:13" ht="20.75" customHeight="1" x14ac:dyDescent="0.25">
      <c r="A9" s="288" t="s">
        <v>5</v>
      </c>
      <c r="B9" s="288"/>
      <c r="C9" s="288"/>
      <c r="D9" s="288"/>
      <c r="E9" s="288"/>
      <c r="F9" s="288"/>
      <c r="G9" s="288"/>
      <c r="H9" s="288"/>
      <c r="I9" s="288"/>
      <c r="J9" s="288"/>
    </row>
    <row r="10" spans="1:13" ht="78.650000000000006" customHeight="1" x14ac:dyDescent="0.35">
      <c r="B10" s="290" t="s">
        <v>6</v>
      </c>
      <c r="C10" s="290"/>
      <c r="D10" s="290"/>
      <c r="E10" s="290"/>
      <c r="F10" s="290"/>
      <c r="G10" s="290"/>
      <c r="H10" s="290"/>
      <c r="I10" s="290"/>
      <c r="J10" s="290"/>
      <c r="K10" s="40"/>
      <c r="L10" s="40"/>
      <c r="M10" s="40"/>
    </row>
    <row r="11" spans="1:13" ht="12" customHeight="1" x14ac:dyDescent="0.3">
      <c r="B11" s="115" t="s">
        <v>7</v>
      </c>
    </row>
    <row r="12" spans="1:13" ht="12" customHeight="1" x14ac:dyDescent="0.25">
      <c r="B12" s="111"/>
    </row>
    <row r="13" spans="1:13" ht="49.25" customHeight="1" x14ac:dyDescent="0.25">
      <c r="B13" s="116" t="s">
        <v>8</v>
      </c>
      <c r="C13" s="117" t="s">
        <v>9</v>
      </c>
      <c r="J13" s="114" t="s">
        <v>10</v>
      </c>
    </row>
    <row r="14" spans="1:13" x14ac:dyDescent="0.25">
      <c r="B14" s="116"/>
      <c r="C14" s="116"/>
      <c r="D14" s="39"/>
      <c r="E14" s="39"/>
      <c r="F14" s="39"/>
      <c r="G14" s="39"/>
      <c r="H14" s="39"/>
    </row>
    <row r="15" spans="1:13" ht="74" customHeight="1" x14ac:dyDescent="0.25">
      <c r="B15" s="118" t="s">
        <v>11</v>
      </c>
      <c r="C15" s="117" t="s">
        <v>12</v>
      </c>
      <c r="J15" s="114" t="s">
        <v>13</v>
      </c>
    </row>
    <row r="16" spans="1:13" x14ac:dyDescent="0.25">
      <c r="B16" s="39"/>
      <c r="C16" s="39"/>
      <c r="D16" s="39"/>
      <c r="E16" s="39"/>
      <c r="F16" s="39"/>
      <c r="G16" s="39"/>
      <c r="H16" s="39"/>
    </row>
    <row r="17" spans="1:13" ht="11" thickBot="1" x14ac:dyDescent="0.3">
      <c r="B17" s="39"/>
      <c r="C17" s="39"/>
      <c r="D17" s="39"/>
      <c r="E17" s="39"/>
      <c r="F17" s="39"/>
      <c r="G17" s="39"/>
      <c r="H17" s="39"/>
    </row>
    <row r="18" spans="1:13" ht="14.75" customHeight="1" x14ac:dyDescent="0.2">
      <c r="A18" s="308" t="s">
        <v>14</v>
      </c>
      <c r="B18" s="310" t="s">
        <v>15</v>
      </c>
      <c r="C18" s="311"/>
      <c r="D18" s="312" t="s">
        <v>16</v>
      </c>
      <c r="E18" s="313"/>
      <c r="F18" s="314"/>
      <c r="G18" s="76"/>
      <c r="H18" s="76"/>
      <c r="I18" s="75" t="s">
        <v>17</v>
      </c>
      <c r="J18" s="74"/>
      <c r="K18" s="74"/>
      <c r="L18" s="74"/>
      <c r="M18" s="73"/>
    </row>
    <row r="19" spans="1:13" s="43" customFormat="1" ht="58.25" customHeight="1" thickBot="1" x14ac:dyDescent="0.4">
      <c r="A19" s="309"/>
      <c r="B19" s="72" t="s">
        <v>18</v>
      </c>
      <c r="C19" s="71" t="s">
        <v>19</v>
      </c>
      <c r="D19" s="70" t="s">
        <v>20</v>
      </c>
      <c r="E19" s="69" t="s">
        <v>21</v>
      </c>
      <c r="F19" s="68" t="s">
        <v>22</v>
      </c>
      <c r="G19" s="81" t="s">
        <v>23</v>
      </c>
      <c r="H19" s="66" t="s">
        <v>24</v>
      </c>
      <c r="I19" s="65" t="s">
        <v>25</v>
      </c>
      <c r="J19" s="64" t="s">
        <v>26</v>
      </c>
      <c r="K19" s="63" t="s">
        <v>27</v>
      </c>
      <c r="L19" s="62" t="s">
        <v>28</v>
      </c>
      <c r="M19" s="61" t="s">
        <v>29</v>
      </c>
    </row>
    <row r="20" spans="1:13" s="60" customFormat="1" ht="28.25" customHeight="1" x14ac:dyDescent="0.35">
      <c r="A20" s="315">
        <v>1</v>
      </c>
      <c r="B20" s="317" t="s">
        <v>30</v>
      </c>
      <c r="C20" s="319" t="s">
        <v>31</v>
      </c>
      <c r="D20" s="321"/>
      <c r="E20" s="322" t="s">
        <v>32</v>
      </c>
      <c r="F20" s="301"/>
      <c r="G20" s="326" t="s">
        <v>33</v>
      </c>
      <c r="H20" s="329">
        <f>IF(G20='Response Guidelines'!$D$81,'Response Guidelines'!$C$81, IF(G20='Response Guidelines'!$D$82,'Response Guidelines'!$C$82,IF(G20='Response Guidelines'!$D$83,'Response Guidelines'!$C$83,IF(G20='Response Guidelines'!$D$84,'Response Guidelines'!$C$84,IF(G20='Response Guidelines'!$D$85,'Response Guidelines'!$C$85,IF(G20='Response Guidelines'!$D$86,'Response Guidelines'!$C$86,IF(G20='Response Guidelines'!$D$87,'Response Guidelines'!$C$87,"No Rating")))))))</f>
        <v>3</v>
      </c>
      <c r="I20" s="306">
        <f>(H20/$H$30)/_xlfn.XLOOKUP(Scoring!$D$15,'Response Guidelines'!$D$92:$D$191,'Response Guidelines'!$C$92:$C$191,"",0,1)</f>
        <v>9.9999999999999659E-2</v>
      </c>
      <c r="J20" s="57" t="s">
        <v>34</v>
      </c>
      <c r="K20" s="56">
        <f>I20</f>
        <v>9.9999999999999659E-2</v>
      </c>
      <c r="L20" s="330"/>
      <c r="M20" s="331"/>
    </row>
    <row r="21" spans="1:13" s="60" customFormat="1" ht="1.25" hidden="1" customHeight="1" x14ac:dyDescent="0.35">
      <c r="A21" s="315"/>
      <c r="B21" s="318"/>
      <c r="C21" s="320"/>
      <c r="D21" s="295"/>
      <c r="E21" s="298"/>
      <c r="F21" s="301"/>
      <c r="G21" s="327"/>
      <c r="H21" s="305"/>
      <c r="I21" s="307"/>
      <c r="J21" s="53"/>
      <c r="K21" s="52"/>
      <c r="L21" s="325"/>
      <c r="M21" s="293"/>
    </row>
    <row r="22" spans="1:13" s="60" customFormat="1" ht="28.25" customHeight="1" x14ac:dyDescent="0.35">
      <c r="A22" s="315"/>
      <c r="B22" s="318"/>
      <c r="C22" s="320"/>
      <c r="D22" s="295"/>
      <c r="E22" s="298"/>
      <c r="F22" s="301"/>
      <c r="G22" s="327"/>
      <c r="H22" s="305"/>
      <c r="I22" s="307"/>
      <c r="J22" s="53" t="s">
        <v>35</v>
      </c>
      <c r="K22" s="52">
        <f>K20/2</f>
        <v>4.9999999999999829E-2</v>
      </c>
      <c r="L22" s="325"/>
      <c r="M22" s="293"/>
    </row>
    <row r="23" spans="1:13" s="60" customFormat="1" ht="15" hidden="1" customHeight="1" x14ac:dyDescent="0.35">
      <c r="A23" s="315"/>
      <c r="B23" s="318"/>
      <c r="C23" s="320"/>
      <c r="D23" s="295"/>
      <c r="E23" s="298"/>
      <c r="F23" s="301"/>
      <c r="G23" s="327"/>
      <c r="H23" s="305"/>
      <c r="I23" s="307"/>
      <c r="J23" s="53"/>
      <c r="K23" s="52"/>
      <c r="L23" s="325"/>
      <c r="M23" s="293"/>
    </row>
    <row r="24" spans="1:13" s="60" customFormat="1" ht="30" customHeight="1" x14ac:dyDescent="0.35">
      <c r="A24" s="316"/>
      <c r="B24" s="318"/>
      <c r="C24" s="320"/>
      <c r="D24" s="296"/>
      <c r="E24" s="299"/>
      <c r="F24" s="302"/>
      <c r="G24" s="328"/>
      <c r="H24" s="305"/>
      <c r="I24" s="307"/>
      <c r="J24" s="53" t="s">
        <v>36</v>
      </c>
      <c r="K24" s="52">
        <v>0</v>
      </c>
      <c r="L24" s="325"/>
      <c r="M24" s="293"/>
    </row>
    <row r="25" spans="1:13" s="43" customFormat="1" ht="10" x14ac:dyDescent="0.35">
      <c r="A25" s="291">
        <v>2</v>
      </c>
      <c r="B25" s="292"/>
      <c r="C25" s="293"/>
      <c r="D25" s="294"/>
      <c r="E25" s="297"/>
      <c r="F25" s="300"/>
      <c r="G25" s="303" t="s">
        <v>37</v>
      </c>
      <c r="H25" s="304">
        <f>IF(G25='Response Guidelines'!$D$81,'Response Guidelines'!$C$81, IF(G25='Response Guidelines'!$D$82,'Response Guidelines'!$C$82,IF(G25='Response Guidelines'!$D$83,'Response Guidelines'!$C$83,IF(G25='Response Guidelines'!$D$84,'Response Guidelines'!$C$84,IF(G25='Response Guidelines'!$D$85,'Response Guidelines'!$C$85,IF(G25='Response Guidelines'!$D$86,'Response Guidelines'!$C$86,IF(G25='Response Guidelines'!$D$87,'Response Guidelines'!$C$87,"No Rating")))))))</f>
        <v>6</v>
      </c>
      <c r="I25" s="306">
        <f>(H25/$H$30)/_xlfn.XLOOKUP(Scoring!$D$15,'Response Guidelines'!$D$92:$D$191,'Response Guidelines'!$C$92:$C$191,"",0,1)</f>
        <v>0.19999999999999932</v>
      </c>
      <c r="J25" s="53" t="s">
        <v>38</v>
      </c>
      <c r="K25" s="52">
        <f>I25</f>
        <v>0.19999999999999932</v>
      </c>
      <c r="L25" s="325"/>
      <c r="M25" s="293"/>
    </row>
    <row r="26" spans="1:13" s="43" customFormat="1" ht="10" x14ac:dyDescent="0.35">
      <c r="A26" s="291"/>
      <c r="B26" s="292"/>
      <c r="C26" s="293"/>
      <c r="D26" s="295"/>
      <c r="E26" s="298"/>
      <c r="F26" s="301"/>
      <c r="G26" s="303"/>
      <c r="H26" s="305"/>
      <c r="I26" s="307"/>
      <c r="J26" s="53" t="s">
        <v>39</v>
      </c>
      <c r="K26" s="52">
        <v>1.2E-2</v>
      </c>
      <c r="L26" s="325"/>
      <c r="M26" s="293"/>
    </row>
    <row r="27" spans="1:13" s="43" customFormat="1" ht="10" x14ac:dyDescent="0.35">
      <c r="A27" s="291"/>
      <c r="B27" s="292"/>
      <c r="C27" s="293"/>
      <c r="D27" s="295"/>
      <c r="E27" s="298"/>
      <c r="F27" s="301"/>
      <c r="G27" s="303"/>
      <c r="H27" s="305"/>
      <c r="I27" s="307"/>
      <c r="J27" s="59" t="s">
        <v>40</v>
      </c>
      <c r="K27" s="52">
        <v>0.01</v>
      </c>
      <c r="L27" s="325"/>
      <c r="M27" s="293"/>
    </row>
    <row r="28" spans="1:13" s="43" customFormat="1" ht="10" x14ac:dyDescent="0.35">
      <c r="A28" s="291"/>
      <c r="B28" s="292"/>
      <c r="C28" s="293"/>
      <c r="D28" s="295"/>
      <c r="E28" s="298"/>
      <c r="F28" s="301"/>
      <c r="G28" s="303"/>
      <c r="H28" s="305"/>
      <c r="I28" s="307"/>
      <c r="J28" s="59" t="s">
        <v>41</v>
      </c>
      <c r="K28" s="52">
        <v>5.0000000000000001E-3</v>
      </c>
      <c r="L28" s="325"/>
      <c r="M28" s="293"/>
    </row>
    <row r="29" spans="1:13" s="43" customFormat="1" thickBot="1" x14ac:dyDescent="0.4">
      <c r="A29" s="291"/>
      <c r="B29" s="292"/>
      <c r="C29" s="293"/>
      <c r="D29" s="296"/>
      <c r="E29" s="299"/>
      <c r="F29" s="302"/>
      <c r="G29" s="303"/>
      <c r="H29" s="305"/>
      <c r="I29" s="307"/>
      <c r="J29" s="53" t="s">
        <v>42</v>
      </c>
      <c r="K29" s="52">
        <v>0</v>
      </c>
      <c r="L29" s="325"/>
      <c r="M29" s="293"/>
    </row>
    <row r="30" spans="1:13" s="43" customFormat="1" ht="16.25" customHeight="1" thickBot="1" x14ac:dyDescent="0.4">
      <c r="A30" s="84"/>
      <c r="B30" s="48" t="s">
        <v>43</v>
      </c>
      <c r="C30" s="48"/>
      <c r="D30" s="83"/>
      <c r="E30" s="48"/>
      <c r="F30" s="48"/>
      <c r="G30" s="48"/>
      <c r="H30" s="47">
        <f>SUM(H20:H29)</f>
        <v>9</v>
      </c>
      <c r="I30" s="46">
        <f>SUM(I20:I29)</f>
        <v>0.29999999999999899</v>
      </c>
      <c r="J30" s="323" t="s">
        <v>44</v>
      </c>
      <c r="K30" s="324"/>
      <c r="L30" s="45">
        <f>SUM(L20:L29)</f>
        <v>0</v>
      </c>
      <c r="M30" s="82"/>
    </row>
    <row r="32" spans="1:13" ht="20.75" customHeight="1" x14ac:dyDescent="0.25">
      <c r="A32" s="288" t="s">
        <v>45</v>
      </c>
      <c r="B32" s="288"/>
      <c r="C32" s="288"/>
      <c r="D32" s="288"/>
      <c r="E32" s="288"/>
      <c r="F32" s="288"/>
      <c r="G32" s="288"/>
      <c r="H32" s="288"/>
      <c r="I32" s="288"/>
      <c r="J32" s="288"/>
    </row>
    <row r="33" spans="2:13" ht="48" customHeight="1" x14ac:dyDescent="0.35">
      <c r="B33" s="290" t="s">
        <v>46</v>
      </c>
      <c r="C33" s="290"/>
      <c r="D33" s="290"/>
      <c r="E33" s="290"/>
      <c r="F33" s="290"/>
      <c r="G33" s="290"/>
      <c r="H33" s="290"/>
      <c r="I33" s="290"/>
      <c r="J33" s="290"/>
      <c r="K33" s="40"/>
      <c r="L33" s="40"/>
      <c r="M33" s="40"/>
    </row>
  </sheetData>
  <mergeCells count="35">
    <mergeCell ref="B10:J10"/>
    <mergeCell ref="J30:K30"/>
    <mergeCell ref="L25:L29"/>
    <mergeCell ref="M25:M29"/>
    <mergeCell ref="G20:G24"/>
    <mergeCell ref="H20:H24"/>
    <mergeCell ref="I20:I24"/>
    <mergeCell ref="L20:L24"/>
    <mergeCell ref="M20:M24"/>
    <mergeCell ref="A18:A19"/>
    <mergeCell ref="B18:C18"/>
    <mergeCell ref="D18:F18"/>
    <mergeCell ref="A20:A24"/>
    <mergeCell ref="B20:B24"/>
    <mergeCell ref="C20:C24"/>
    <mergeCell ref="D20:D24"/>
    <mergeCell ref="E20:E24"/>
    <mergeCell ref="F20:F24"/>
    <mergeCell ref="A32:J32"/>
    <mergeCell ref="B33:J33"/>
    <mergeCell ref="A25:A29"/>
    <mergeCell ref="B25:B29"/>
    <mergeCell ref="C25:C29"/>
    <mergeCell ref="D25:D29"/>
    <mergeCell ref="E25:E29"/>
    <mergeCell ref="F25:F29"/>
    <mergeCell ref="G25:G29"/>
    <mergeCell ref="H25:H29"/>
    <mergeCell ref="I25:I29"/>
    <mergeCell ref="B2:J2"/>
    <mergeCell ref="A9:J9"/>
    <mergeCell ref="A3:J3"/>
    <mergeCell ref="B4:J4"/>
    <mergeCell ref="A6:J6"/>
    <mergeCell ref="B7:J7"/>
  </mergeCells>
  <dataValidations count="2">
    <dataValidation type="list" allowBlank="1" showInputMessage="1" showErrorMessage="1" sqref="D20:D24" xr:uid="{C846BFC2-480C-4BCC-906D-4831322C0934}">
      <formula1>$J$20:$J$24</formula1>
    </dataValidation>
    <dataValidation type="list" allowBlank="1" showInputMessage="1" showErrorMessage="1" sqref="D25:D29" xr:uid="{3AB017F2-5456-434E-A9E6-B72D65DFB31C}">
      <formula1>$J$25:$J$29</formula1>
    </dataValidation>
  </dataValidations>
  <pageMargins left="0.25" right="0.25" top="0.75" bottom="0.75" header="0.3" footer="0.3"/>
  <pageSetup paperSize="9" scale="59" orientation="landscape"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22529CF-36F0-4B9C-BB45-AFE23C200E51}">
          <x14:formula1>
            <xm:f>'Response Guidelines'!$D$81:$D$87</xm:f>
          </x14:formula1>
          <xm:sqref>G20:G29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E086-5838-426F-8868-E009B620200F}">
  <sheetPr>
    <tabColor rgb="FF22A2A8"/>
    <pageSetUpPr fitToPage="1"/>
  </sheetPr>
  <dimension ref="A1:AH44"/>
  <sheetViews>
    <sheetView topLeftCell="A35" zoomScale="115" zoomScaleNormal="115" workbookViewId="0">
      <selection activeCell="L43" sqref="L43"/>
    </sheetView>
  </sheetViews>
  <sheetFormatPr defaultColWidth="9.36328125" defaultRowHeight="11.25" customHeight="1" x14ac:dyDescent="0.25"/>
  <cols>
    <col min="1" max="1" width="5.6328125" style="19" customWidth="1"/>
    <col min="2" max="2" width="7.36328125" style="19" customWidth="1"/>
    <col min="3" max="3" width="7.08984375" style="19" customWidth="1"/>
    <col min="4" max="4" width="40.6328125" style="18" customWidth="1"/>
    <col min="5" max="5" width="35.6328125" style="18" customWidth="1"/>
    <col min="6" max="7" width="21.6328125" style="18" bestFit="1" customWidth="1"/>
    <col min="8" max="8" width="21.36328125" style="18" bestFit="1" customWidth="1"/>
    <col min="9" max="9" width="10.36328125" style="18" bestFit="1" customWidth="1"/>
    <col min="10" max="10" width="7.54296875" style="18" customWidth="1"/>
    <col min="11" max="11" width="7.36328125" style="17" customWidth="1"/>
    <col min="12" max="12" width="26.54296875" style="16" customWidth="1"/>
    <col min="13" max="13" width="10.08984375" style="15" customWidth="1"/>
    <col min="14" max="14" width="5.453125" style="13" customWidth="1"/>
    <col min="15" max="15" width="40.453125" style="14" customWidth="1"/>
    <col min="16" max="16" width="8.54296875" style="13" customWidth="1"/>
    <col min="17" max="16384" width="9.36328125" style="13"/>
  </cols>
  <sheetData>
    <row r="1" spans="1:15" ht="10.5" x14ac:dyDescent="0.25">
      <c r="D1" s="78"/>
      <c r="E1" s="78"/>
      <c r="F1" s="78"/>
      <c r="G1" s="78"/>
      <c r="H1" s="78"/>
      <c r="I1" s="78"/>
      <c r="J1" s="78"/>
    </row>
    <row r="2" spans="1:15" ht="15.5" x14ac:dyDescent="0.35">
      <c r="D2" s="11" t="s">
        <v>80</v>
      </c>
      <c r="E2" s="12" t="str">
        <f>Scoring!C2</f>
        <v>&lt;insert before tender publication&gt;</v>
      </c>
      <c r="F2" s="40"/>
      <c r="G2" s="346" t="s">
        <v>456</v>
      </c>
      <c r="H2" s="346"/>
      <c r="I2" s="346"/>
      <c r="J2" s="40"/>
      <c r="K2" s="40"/>
      <c r="L2" s="40"/>
      <c r="M2" s="40"/>
      <c r="N2" s="40"/>
      <c r="O2" s="40"/>
    </row>
    <row r="3" spans="1:15" ht="15.5" x14ac:dyDescent="0.35">
      <c r="D3" s="11" t="s">
        <v>83</v>
      </c>
      <c r="E3" s="12" t="str">
        <f>Scoring!C3</f>
        <v>&lt;insert before tender publication&gt;</v>
      </c>
      <c r="F3" s="40"/>
      <c r="G3" s="346"/>
      <c r="H3" s="346"/>
      <c r="I3" s="346"/>
      <c r="J3" s="40"/>
      <c r="K3" s="40"/>
      <c r="L3" s="40"/>
      <c r="M3" s="40"/>
      <c r="N3" s="40"/>
      <c r="O3" s="40"/>
    </row>
    <row r="4" spans="1:15" ht="15.5" x14ac:dyDescent="0.35">
      <c r="D4" s="11" t="s">
        <v>98</v>
      </c>
      <c r="E4" s="10" t="str">
        <f>Scoring!C4</f>
        <v>&lt;Evaluator to complete&gt;</v>
      </c>
      <c r="F4" s="40"/>
      <c r="G4" s="77"/>
      <c r="H4" s="77"/>
      <c r="I4" s="77"/>
      <c r="J4" s="40"/>
      <c r="K4" s="40"/>
      <c r="L4" s="40"/>
      <c r="M4" s="40"/>
      <c r="N4" s="40"/>
      <c r="O4" s="40"/>
    </row>
    <row r="5" spans="1:15" ht="15.5" x14ac:dyDescent="0.35">
      <c r="D5" s="11" t="s">
        <v>86</v>
      </c>
      <c r="E5" s="10" t="str">
        <f>Scoring!C5</f>
        <v>&lt;Evaluator to complete&gt;</v>
      </c>
      <c r="F5" s="40"/>
      <c r="G5" s="40"/>
      <c r="H5" s="40"/>
      <c r="I5" s="40"/>
      <c r="J5" s="40"/>
      <c r="K5" s="40"/>
      <c r="L5" s="40"/>
      <c r="M5" s="40"/>
      <c r="N5" s="40"/>
      <c r="O5" s="40"/>
    </row>
    <row r="6" spans="1:15" ht="15.5" x14ac:dyDescent="0.35">
      <c r="D6" s="11" t="s">
        <v>87</v>
      </c>
      <c r="E6" s="10" t="str">
        <f>Scoring!C6</f>
        <v>&lt;Evaluator to complete&gt;</v>
      </c>
      <c r="F6" s="40"/>
      <c r="G6" s="40"/>
      <c r="H6" s="40"/>
      <c r="I6" s="40"/>
      <c r="J6" s="40"/>
      <c r="K6" s="40"/>
      <c r="L6" s="40"/>
      <c r="M6" s="40"/>
      <c r="N6" s="40"/>
      <c r="O6" s="40"/>
    </row>
    <row r="7" spans="1:15" ht="15.5" x14ac:dyDescent="0.35">
      <c r="D7" s="11" t="s">
        <v>88</v>
      </c>
      <c r="E7" s="10"/>
      <c r="F7" s="40"/>
      <c r="G7" s="40"/>
      <c r="H7" s="40"/>
      <c r="I7" s="40"/>
      <c r="J7" s="40"/>
      <c r="K7" s="40"/>
      <c r="L7" s="40"/>
      <c r="M7" s="40"/>
      <c r="N7" s="40"/>
      <c r="O7" s="40"/>
    </row>
    <row r="10" spans="1:15" ht="10.5" x14ac:dyDescent="0.25">
      <c r="D10" s="39"/>
      <c r="E10" s="39"/>
      <c r="F10" s="39"/>
      <c r="G10" s="39"/>
      <c r="H10" s="39"/>
      <c r="I10" s="39"/>
      <c r="J10" s="39"/>
    </row>
    <row r="12" spans="1:15" ht="10.5" x14ac:dyDescent="0.25">
      <c r="D12" s="39"/>
      <c r="E12" s="39"/>
      <c r="F12" s="39"/>
      <c r="G12" s="39"/>
      <c r="H12" s="39"/>
      <c r="I12" s="39"/>
      <c r="J12" s="39"/>
    </row>
    <row r="13" spans="1:15" ht="10.5" x14ac:dyDescent="0.25">
      <c r="D13" s="39"/>
      <c r="E13" s="39"/>
      <c r="F13" s="39"/>
      <c r="G13" s="39"/>
      <c r="H13" s="39"/>
      <c r="I13" s="39"/>
      <c r="J13" s="39"/>
    </row>
    <row r="14" spans="1:15" ht="10.5" x14ac:dyDescent="0.2">
      <c r="A14" s="308" t="s">
        <v>14</v>
      </c>
      <c r="B14" s="308" t="s">
        <v>99</v>
      </c>
      <c r="C14" s="308" t="s">
        <v>319</v>
      </c>
      <c r="D14" s="310" t="s">
        <v>15</v>
      </c>
      <c r="E14" s="311"/>
      <c r="F14" s="312" t="s">
        <v>16</v>
      </c>
      <c r="G14" s="313"/>
      <c r="H14" s="314"/>
      <c r="I14" s="76"/>
      <c r="J14" s="76"/>
      <c r="K14" s="75" t="s">
        <v>17</v>
      </c>
      <c r="L14" s="74"/>
      <c r="M14" s="74"/>
      <c r="N14" s="74"/>
      <c r="O14" s="73"/>
    </row>
    <row r="15" spans="1:15" s="43" customFormat="1" ht="66" x14ac:dyDescent="0.35">
      <c r="A15" s="309"/>
      <c r="B15" s="309"/>
      <c r="C15" s="309"/>
      <c r="D15" s="206" t="s">
        <v>113</v>
      </c>
      <c r="E15" s="222" t="s">
        <v>457</v>
      </c>
      <c r="F15" s="207" t="s">
        <v>20</v>
      </c>
      <c r="G15" s="219" t="s">
        <v>21</v>
      </c>
      <c r="H15" s="220" t="s">
        <v>22</v>
      </c>
      <c r="I15" s="81" t="s">
        <v>23</v>
      </c>
      <c r="J15" s="208" t="s">
        <v>24</v>
      </c>
      <c r="K15" s="209" t="s">
        <v>25</v>
      </c>
      <c r="L15" s="210" t="s">
        <v>26</v>
      </c>
      <c r="M15" s="211" t="s">
        <v>27</v>
      </c>
      <c r="N15" s="212" t="s">
        <v>28</v>
      </c>
      <c r="O15" s="213" t="s">
        <v>29</v>
      </c>
    </row>
    <row r="16" spans="1:15" s="43" customFormat="1" ht="24" customHeight="1" x14ac:dyDescent="0.35">
      <c r="A16" s="291">
        <v>1</v>
      </c>
      <c r="B16" s="291" t="s">
        <v>58</v>
      </c>
      <c r="C16" s="291" t="s">
        <v>458</v>
      </c>
      <c r="D16" s="471" t="s">
        <v>459</v>
      </c>
      <c r="E16" s="482" t="s">
        <v>460</v>
      </c>
      <c r="F16" s="480"/>
      <c r="G16" s="480"/>
      <c r="H16" s="416"/>
      <c r="I16" s="303" t="s">
        <v>461</v>
      </c>
      <c r="J16" s="472">
        <v>6</v>
      </c>
      <c r="K16" s="307">
        <f>(J16/$J$44)/_xlfn.XLOOKUP(Scoring!$D$17,'Response Guidelines'!$D$92:$D$191,'Response Guidelines'!$C$92:$C$191,"",0,1)</f>
        <v>1.2162162162162081E-2</v>
      </c>
      <c r="L16" s="53" t="s">
        <v>462</v>
      </c>
      <c r="M16" s="52">
        <f>K16</f>
        <v>1.2162162162162081E-2</v>
      </c>
      <c r="N16" s="325"/>
      <c r="O16" s="452"/>
    </row>
    <row r="17" spans="1:34" s="43" customFormat="1" ht="32.25" customHeight="1" x14ac:dyDescent="0.35">
      <c r="A17" s="291"/>
      <c r="B17" s="291"/>
      <c r="C17" s="291"/>
      <c r="D17" s="481"/>
      <c r="E17" s="483"/>
      <c r="F17" s="481"/>
      <c r="G17" s="481"/>
      <c r="H17" s="416"/>
      <c r="I17" s="303"/>
      <c r="J17" s="472"/>
      <c r="K17" s="307"/>
      <c r="L17" s="53" t="s">
        <v>463</v>
      </c>
      <c r="M17" s="52">
        <v>0</v>
      </c>
      <c r="N17" s="325"/>
      <c r="O17" s="452"/>
    </row>
    <row r="18" spans="1:34" s="43" customFormat="1" ht="32.25" customHeight="1" x14ac:dyDescent="0.35">
      <c r="A18" s="291">
        <v>2</v>
      </c>
      <c r="B18" s="291" t="s">
        <v>58</v>
      </c>
      <c r="C18" s="291" t="s">
        <v>464</v>
      </c>
      <c r="D18" s="477" t="s">
        <v>465</v>
      </c>
      <c r="E18" s="473" t="s">
        <v>466</v>
      </c>
      <c r="F18" s="416"/>
      <c r="G18" s="479"/>
      <c r="H18" s="479"/>
      <c r="I18" s="303" t="s">
        <v>76</v>
      </c>
      <c r="J18" s="472">
        <v>5</v>
      </c>
      <c r="K18" s="307">
        <f>(J18/$J$44)/_xlfn.XLOOKUP(Scoring!$D$17,'Response Guidelines'!$D$92:$D$191,'Response Guidelines'!$C$92:$C$191,"",0,1)</f>
        <v>1.0135135135135068E-2</v>
      </c>
      <c r="L18" s="53" t="s">
        <v>467</v>
      </c>
      <c r="M18" s="52">
        <f>K18</f>
        <v>1.0135135135135068E-2</v>
      </c>
      <c r="N18" s="325"/>
      <c r="O18" s="456"/>
    </row>
    <row r="19" spans="1:34" s="43" customFormat="1" ht="88.5" customHeight="1" x14ac:dyDescent="0.35">
      <c r="A19" s="431"/>
      <c r="B19" s="291"/>
      <c r="C19" s="291"/>
      <c r="D19" s="492"/>
      <c r="E19" s="474"/>
      <c r="F19" s="416"/>
      <c r="G19" s="479"/>
      <c r="H19" s="479"/>
      <c r="I19" s="303"/>
      <c r="J19" s="472"/>
      <c r="K19" s="307"/>
      <c r="L19" s="53" t="s">
        <v>468</v>
      </c>
      <c r="M19" s="52">
        <v>0</v>
      </c>
      <c r="N19" s="325"/>
      <c r="O19" s="456"/>
    </row>
    <row r="20" spans="1:34" s="43" customFormat="1" ht="24" customHeight="1" x14ac:dyDescent="0.35">
      <c r="A20" s="486">
        <v>3</v>
      </c>
      <c r="B20" s="291" t="s">
        <v>58</v>
      </c>
      <c r="C20" s="291" t="s">
        <v>469</v>
      </c>
      <c r="D20" s="478" t="s">
        <v>470</v>
      </c>
      <c r="E20" s="473" t="s">
        <v>471</v>
      </c>
      <c r="F20" s="479"/>
      <c r="G20" s="479"/>
      <c r="H20" s="479"/>
      <c r="I20" s="303" t="s">
        <v>76</v>
      </c>
      <c r="J20" s="472">
        <v>5</v>
      </c>
      <c r="K20" s="307">
        <f>(J20/$J$44)/_xlfn.XLOOKUP(Scoring!$D$17,'Response Guidelines'!$D$92:$D$191,'Response Guidelines'!$C$92:$C$191,"",0,1)</f>
        <v>1.0135135135135068E-2</v>
      </c>
      <c r="L20" s="53" t="s">
        <v>472</v>
      </c>
      <c r="M20" s="52">
        <f>K20</f>
        <v>1.0135135135135068E-2</v>
      </c>
      <c r="N20" s="325"/>
      <c r="O20" s="456"/>
    </row>
    <row r="21" spans="1:34" s="43" customFormat="1" ht="24" customHeight="1" x14ac:dyDescent="0.35">
      <c r="A21" s="487"/>
      <c r="B21" s="291"/>
      <c r="C21" s="291"/>
      <c r="D21" s="491"/>
      <c r="E21" s="474"/>
      <c r="F21" s="479"/>
      <c r="G21" s="479"/>
      <c r="H21" s="479"/>
      <c r="I21" s="303"/>
      <c r="J21" s="472"/>
      <c r="K21" s="307"/>
      <c r="L21" s="53" t="s">
        <v>473</v>
      </c>
      <c r="M21" s="52">
        <v>0</v>
      </c>
      <c r="N21" s="325"/>
      <c r="O21" s="456"/>
    </row>
    <row r="22" spans="1:34" s="43" customFormat="1" ht="24" customHeight="1" x14ac:dyDescent="0.35">
      <c r="A22" s="486">
        <v>4</v>
      </c>
      <c r="B22" s="291" t="s">
        <v>58</v>
      </c>
      <c r="C22" s="291" t="s">
        <v>474</v>
      </c>
      <c r="D22" s="473" t="s">
        <v>475</v>
      </c>
      <c r="E22" s="473" t="s">
        <v>476</v>
      </c>
      <c r="F22" s="490"/>
      <c r="G22" s="400"/>
      <c r="H22" s="408"/>
      <c r="I22" s="303" t="s">
        <v>76</v>
      </c>
      <c r="J22" s="472">
        <v>5</v>
      </c>
      <c r="K22" s="307">
        <f>(J22/$J$44)/_xlfn.XLOOKUP(Scoring!$D$17,'Response Guidelines'!$D$92:$D$191,'Response Guidelines'!$C$92:$C$191,"",0,1)</f>
        <v>1.0135135135135068E-2</v>
      </c>
      <c r="L22" s="53" t="s">
        <v>477</v>
      </c>
      <c r="M22" s="52">
        <f>K22</f>
        <v>1.0135135135135068E-2</v>
      </c>
      <c r="N22" s="325"/>
      <c r="O22" s="456"/>
    </row>
    <row r="23" spans="1:34" s="43" customFormat="1" ht="24" customHeight="1" x14ac:dyDescent="0.35">
      <c r="A23" s="487"/>
      <c r="B23" s="291"/>
      <c r="C23" s="291"/>
      <c r="D23" s="488"/>
      <c r="E23" s="489"/>
      <c r="F23" s="479"/>
      <c r="G23" s="400"/>
      <c r="H23" s="408"/>
      <c r="I23" s="303"/>
      <c r="J23" s="472"/>
      <c r="K23" s="307"/>
      <c r="L23" s="53" t="s">
        <v>478</v>
      </c>
      <c r="M23" s="52">
        <v>0</v>
      </c>
      <c r="N23" s="325"/>
      <c r="O23" s="456"/>
    </row>
    <row r="24" spans="1:34" s="43" customFormat="1" ht="24" customHeight="1" x14ac:dyDescent="0.35">
      <c r="A24" s="291">
        <v>5</v>
      </c>
      <c r="B24" s="291" t="s">
        <v>58</v>
      </c>
      <c r="C24" s="291" t="s">
        <v>479</v>
      </c>
      <c r="D24" s="493" t="s">
        <v>480</v>
      </c>
      <c r="E24" s="482" t="s">
        <v>481</v>
      </c>
      <c r="F24" s="479"/>
      <c r="G24" s="404"/>
      <c r="H24" s="407"/>
      <c r="I24" s="303" t="s">
        <v>76</v>
      </c>
      <c r="J24" s="472">
        <v>5</v>
      </c>
      <c r="K24" s="307">
        <f>(J24/$J$44)/_xlfn.XLOOKUP(Scoring!$D$17,'Response Guidelines'!$D$92:$D$191,'Response Guidelines'!$C$92:$C$191,"",0,1)</f>
        <v>1.0135135135135068E-2</v>
      </c>
      <c r="L24" s="53" t="s">
        <v>482</v>
      </c>
      <c r="M24" s="52">
        <f>K24</f>
        <v>1.0135135135135068E-2</v>
      </c>
      <c r="N24" s="325"/>
      <c r="O24" s="456"/>
    </row>
    <row r="25" spans="1:34" s="43" customFormat="1" ht="35.25" customHeight="1" x14ac:dyDescent="0.35">
      <c r="A25" s="431"/>
      <c r="B25" s="291"/>
      <c r="C25" s="291"/>
      <c r="D25" s="494"/>
      <c r="E25" s="474"/>
      <c r="F25" s="479"/>
      <c r="G25" s="400"/>
      <c r="H25" s="408"/>
      <c r="I25" s="303"/>
      <c r="J25" s="472"/>
      <c r="K25" s="307"/>
      <c r="L25" s="53" t="s">
        <v>483</v>
      </c>
      <c r="M25" s="52">
        <v>0</v>
      </c>
      <c r="N25" s="325"/>
      <c r="O25" s="456"/>
    </row>
    <row r="26" spans="1:34" s="43" customFormat="1" ht="24" customHeight="1" x14ac:dyDescent="0.35">
      <c r="A26" s="475">
        <v>6</v>
      </c>
      <c r="B26" s="291" t="s">
        <v>58</v>
      </c>
      <c r="C26" s="291" t="s">
        <v>484</v>
      </c>
      <c r="D26" s="478" t="s">
        <v>485</v>
      </c>
      <c r="E26" s="482" t="s">
        <v>481</v>
      </c>
      <c r="F26" s="479"/>
      <c r="G26" s="404"/>
      <c r="H26" s="484"/>
      <c r="I26" s="303" t="s">
        <v>76</v>
      </c>
      <c r="J26" s="472">
        <v>6</v>
      </c>
      <c r="K26" s="307">
        <f>(J26/$J$44)/_xlfn.XLOOKUP(Scoring!$D$17,'Response Guidelines'!$D$92:$D$191,'Response Guidelines'!$C$92:$C$191,"",0,1)</f>
        <v>1.2162162162162081E-2</v>
      </c>
      <c r="L26" s="53" t="s">
        <v>486</v>
      </c>
      <c r="M26" s="52">
        <f>K26</f>
        <v>1.2162162162162081E-2</v>
      </c>
      <c r="N26" s="205"/>
      <c r="O26" s="452"/>
    </row>
    <row r="27" spans="1:34" s="43" customFormat="1" ht="24" customHeight="1" x14ac:dyDescent="0.35">
      <c r="A27" s="476"/>
      <c r="B27" s="291"/>
      <c r="C27" s="291"/>
      <c r="D27" s="478"/>
      <c r="E27" s="474"/>
      <c r="F27" s="479"/>
      <c r="G27" s="400"/>
      <c r="H27" s="485"/>
      <c r="I27" s="303"/>
      <c r="J27" s="472"/>
      <c r="K27" s="307"/>
      <c r="L27" s="53" t="s">
        <v>487</v>
      </c>
      <c r="M27" s="52">
        <v>0</v>
      </c>
      <c r="N27" s="205"/>
      <c r="O27" s="452"/>
    </row>
    <row r="28" spans="1:34" s="43" customFormat="1" ht="24" customHeight="1" x14ac:dyDescent="0.35">
      <c r="A28" s="475">
        <v>7</v>
      </c>
      <c r="B28" s="291" t="s">
        <v>58</v>
      </c>
      <c r="C28" s="291" t="s">
        <v>488</v>
      </c>
      <c r="D28" s="478" t="s">
        <v>489</v>
      </c>
      <c r="E28" s="482" t="s">
        <v>490</v>
      </c>
      <c r="F28" s="404"/>
      <c r="G28" s="507"/>
      <c r="H28" s="484"/>
      <c r="I28" s="303" t="s">
        <v>76</v>
      </c>
      <c r="J28" s="472">
        <v>5</v>
      </c>
      <c r="K28" s="307">
        <f>(J28/$J$44)/_xlfn.XLOOKUP(Scoring!$D$17,'Response Guidelines'!$D$92:$D$191,'Response Guidelines'!$C$92:$C$191,"",0,1)</f>
        <v>1.0135135135135068E-2</v>
      </c>
      <c r="L28" s="53" t="s">
        <v>491</v>
      </c>
      <c r="M28" s="52">
        <f>K28</f>
        <v>1.0135135135135068E-2</v>
      </c>
      <c r="N28" s="205"/>
      <c r="O28" s="452"/>
    </row>
    <row r="29" spans="1:34" s="43" customFormat="1" ht="24" customHeight="1" x14ac:dyDescent="0.35">
      <c r="A29" s="476"/>
      <c r="B29" s="291"/>
      <c r="C29" s="291"/>
      <c r="D29" s="478"/>
      <c r="E29" s="474"/>
      <c r="F29" s="400"/>
      <c r="G29" s="491"/>
      <c r="H29" s="485"/>
      <c r="I29" s="303"/>
      <c r="J29" s="472"/>
      <c r="K29" s="307"/>
      <c r="L29" s="53" t="s">
        <v>492</v>
      </c>
      <c r="M29" s="52">
        <v>0</v>
      </c>
      <c r="N29" s="205"/>
      <c r="O29" s="452"/>
    </row>
    <row r="30" spans="1:34" s="43" customFormat="1" ht="24" customHeight="1" x14ac:dyDescent="0.35">
      <c r="A30" s="195">
        <v>8</v>
      </c>
      <c r="B30" s="291" t="s">
        <v>58</v>
      </c>
      <c r="C30" s="291" t="s">
        <v>493</v>
      </c>
      <c r="D30" s="478" t="s">
        <v>494</v>
      </c>
      <c r="E30" s="480" t="s">
        <v>495</v>
      </c>
      <c r="F30" s="404"/>
      <c r="G30" s="507"/>
      <c r="H30" s="484"/>
      <c r="I30" s="303" t="s">
        <v>76</v>
      </c>
      <c r="J30" s="472">
        <v>5</v>
      </c>
      <c r="K30" s="307">
        <f>(J30/$J$44)/_xlfn.XLOOKUP(Scoring!$D$17,'Response Guidelines'!$D$92:$D$191,'Response Guidelines'!$C$92:$C$191,"",0,1)</f>
        <v>1.0135135135135068E-2</v>
      </c>
      <c r="L30" s="53" t="s">
        <v>496</v>
      </c>
      <c r="M30" s="52">
        <f>K30</f>
        <v>1.0135135135135068E-2</v>
      </c>
      <c r="N30" s="205"/>
      <c r="O30" s="452"/>
      <c r="P30" s="504"/>
      <c r="Q30" s="504"/>
      <c r="R30" s="504"/>
      <c r="S30" s="501"/>
      <c r="T30" s="502"/>
      <c r="U30" s="495"/>
      <c r="V30" s="495"/>
      <c r="W30" s="505"/>
      <c r="X30" s="506"/>
      <c r="Y30" s="503"/>
      <c r="Z30" s="503"/>
      <c r="AA30" s="503"/>
      <c r="AB30" s="503"/>
      <c r="AC30" s="497"/>
      <c r="AD30" s="498"/>
      <c r="AE30" s="499"/>
      <c r="AF30" s="199"/>
      <c r="AG30" s="200"/>
      <c r="AH30" s="500"/>
    </row>
    <row r="31" spans="1:34" ht="42.75" customHeight="1" x14ac:dyDescent="0.2">
      <c r="A31" s="196"/>
      <c r="B31" s="291"/>
      <c r="C31" s="291"/>
      <c r="D31" s="478"/>
      <c r="E31" s="471"/>
      <c r="F31" s="400"/>
      <c r="G31" s="491"/>
      <c r="H31" s="485"/>
      <c r="I31" s="303"/>
      <c r="J31" s="472"/>
      <c r="K31" s="307"/>
      <c r="L31" s="53" t="s">
        <v>497</v>
      </c>
      <c r="M31" s="52">
        <v>0</v>
      </c>
      <c r="N31" s="205"/>
      <c r="O31" s="452"/>
      <c r="P31" s="504"/>
      <c r="Q31" s="504"/>
      <c r="R31" s="504"/>
      <c r="S31" s="501"/>
      <c r="T31" s="502"/>
      <c r="U31" s="495"/>
      <c r="V31" s="495"/>
      <c r="W31" s="505"/>
      <c r="X31" s="506"/>
      <c r="Y31" s="503"/>
      <c r="Z31" s="503"/>
      <c r="AA31" s="503"/>
      <c r="AB31" s="503"/>
      <c r="AC31" s="497"/>
      <c r="AD31" s="498"/>
      <c r="AE31" s="499"/>
      <c r="AF31" s="199"/>
      <c r="AG31" s="200"/>
      <c r="AH31" s="500"/>
    </row>
    <row r="32" spans="1:34" ht="24" customHeight="1" x14ac:dyDescent="0.2">
      <c r="A32" s="195">
        <v>9</v>
      </c>
      <c r="B32" s="291" t="s">
        <v>58</v>
      </c>
      <c r="C32" s="291" t="s">
        <v>498</v>
      </c>
      <c r="D32" s="478" t="s">
        <v>499</v>
      </c>
      <c r="E32" s="471" t="s">
        <v>500</v>
      </c>
      <c r="F32" s="404"/>
      <c r="G32" s="507"/>
      <c r="H32" s="484"/>
      <c r="I32" s="303" t="s">
        <v>76</v>
      </c>
      <c r="J32" s="472">
        <v>6</v>
      </c>
      <c r="K32" s="307">
        <f>(J32/$J$44)/_xlfn.XLOOKUP(Scoring!$D$17,'Response Guidelines'!$D$92:$D$191,'Response Guidelines'!$C$92:$C$191,"",0,1)</f>
        <v>1.2162162162162081E-2</v>
      </c>
      <c r="L32" s="53" t="s">
        <v>501</v>
      </c>
      <c r="M32" s="52">
        <f>K32</f>
        <v>1.2162162162162081E-2</v>
      </c>
      <c r="N32" s="205"/>
      <c r="O32" s="452"/>
      <c r="P32" s="19"/>
      <c r="Q32" s="19"/>
      <c r="R32" s="215"/>
      <c r="S32" s="216"/>
      <c r="T32" s="217"/>
      <c r="U32" s="496"/>
      <c r="V32" s="496"/>
      <c r="W32" s="218"/>
      <c r="X32" s="214"/>
    </row>
    <row r="33" spans="1:24" ht="32.25" customHeight="1" x14ac:dyDescent="0.25">
      <c r="A33" s="196"/>
      <c r="B33" s="291"/>
      <c r="C33" s="291"/>
      <c r="D33" s="478"/>
      <c r="E33" s="471"/>
      <c r="F33" s="400"/>
      <c r="G33" s="491"/>
      <c r="H33" s="485"/>
      <c r="I33" s="303"/>
      <c r="J33" s="472"/>
      <c r="K33" s="307"/>
      <c r="L33" s="53" t="s">
        <v>502</v>
      </c>
      <c r="M33" s="52">
        <v>0</v>
      </c>
      <c r="N33" s="205"/>
      <c r="O33" s="452"/>
      <c r="P33" s="19"/>
      <c r="Q33" s="19"/>
      <c r="R33" s="18"/>
      <c r="S33" s="18"/>
      <c r="T33" s="17"/>
      <c r="U33" s="16"/>
      <c r="V33" s="15"/>
      <c r="X33" s="14"/>
    </row>
    <row r="34" spans="1:24" ht="24" customHeight="1" x14ac:dyDescent="0.2">
      <c r="A34" s="475">
        <v>10</v>
      </c>
      <c r="B34" s="291" t="s">
        <v>58</v>
      </c>
      <c r="C34" s="291" t="s">
        <v>503</v>
      </c>
      <c r="D34" s="478" t="s">
        <v>504</v>
      </c>
      <c r="E34" s="471" t="s">
        <v>505</v>
      </c>
      <c r="F34" s="297"/>
      <c r="G34" s="507"/>
      <c r="H34" s="484"/>
      <c r="I34" s="303" t="s">
        <v>76</v>
      </c>
      <c r="J34" s="472">
        <v>5</v>
      </c>
      <c r="K34" s="307">
        <f>(J34/$J$44)/_xlfn.XLOOKUP(Scoring!$D$17,'Response Guidelines'!$D$92:$D$191,'Response Guidelines'!$C$92:$C$191,"",0,1)</f>
        <v>1.0135135135135068E-2</v>
      </c>
      <c r="L34" s="53" t="s">
        <v>506</v>
      </c>
      <c r="M34" s="52">
        <f>K34</f>
        <v>1.0135135135135068E-2</v>
      </c>
      <c r="N34" s="205"/>
      <c r="O34" s="452"/>
    </row>
    <row r="35" spans="1:24" ht="36" customHeight="1" x14ac:dyDescent="0.2">
      <c r="A35" s="476"/>
      <c r="B35" s="291"/>
      <c r="C35" s="291"/>
      <c r="D35" s="478"/>
      <c r="E35" s="471"/>
      <c r="F35" s="298"/>
      <c r="G35" s="491"/>
      <c r="H35" s="485"/>
      <c r="I35" s="303"/>
      <c r="J35" s="472"/>
      <c r="K35" s="307"/>
      <c r="L35" s="53" t="s">
        <v>507</v>
      </c>
      <c r="M35" s="52">
        <v>0</v>
      </c>
      <c r="N35" s="205"/>
      <c r="O35" s="452"/>
    </row>
    <row r="36" spans="1:24" ht="24" customHeight="1" x14ac:dyDescent="0.2">
      <c r="A36" s="475">
        <v>11</v>
      </c>
      <c r="B36" s="291" t="s">
        <v>58</v>
      </c>
      <c r="C36" s="291" t="s">
        <v>508</v>
      </c>
      <c r="D36" s="477" t="s">
        <v>509</v>
      </c>
      <c r="E36" s="471" t="s">
        <v>510</v>
      </c>
      <c r="F36" s="473"/>
      <c r="G36" s="471"/>
      <c r="H36" s="471"/>
      <c r="I36" s="303" t="s">
        <v>76</v>
      </c>
      <c r="J36" s="472">
        <v>6</v>
      </c>
      <c r="K36" s="307">
        <f>(J36/$J$44)/_xlfn.XLOOKUP(Scoring!$D$17,'Response Guidelines'!$D$92:$D$191,'Response Guidelines'!$C$92:$C$191,"",0,1)</f>
        <v>1.2162162162162081E-2</v>
      </c>
      <c r="L36" s="53" t="s">
        <v>511</v>
      </c>
      <c r="M36" s="52">
        <f>K36</f>
        <v>1.2162162162162081E-2</v>
      </c>
      <c r="N36" s="205"/>
      <c r="O36" s="452"/>
    </row>
    <row r="37" spans="1:24" ht="43.5" customHeight="1" x14ac:dyDescent="0.2">
      <c r="A37" s="476"/>
      <c r="B37" s="291"/>
      <c r="C37" s="291"/>
      <c r="D37" s="478"/>
      <c r="E37" s="471"/>
      <c r="F37" s="474"/>
      <c r="G37" s="471"/>
      <c r="H37" s="471"/>
      <c r="I37" s="303"/>
      <c r="J37" s="472"/>
      <c r="K37" s="307"/>
      <c r="L37" s="53" t="s">
        <v>512</v>
      </c>
      <c r="M37" s="52">
        <v>0</v>
      </c>
      <c r="N37" s="205"/>
      <c r="O37" s="452"/>
    </row>
    <row r="38" spans="1:24" ht="24" customHeight="1" x14ac:dyDescent="0.2">
      <c r="A38" s="475">
        <v>12</v>
      </c>
      <c r="B38" s="291" t="s">
        <v>58</v>
      </c>
      <c r="C38" s="291" t="s">
        <v>513</v>
      </c>
      <c r="D38" s="477" t="s">
        <v>514</v>
      </c>
      <c r="E38" s="471" t="s">
        <v>515</v>
      </c>
      <c r="F38" s="473"/>
      <c r="G38" s="471"/>
      <c r="H38" s="471"/>
      <c r="I38" s="439" t="s">
        <v>76</v>
      </c>
      <c r="J38" s="472">
        <v>6</v>
      </c>
      <c r="K38" s="307">
        <f>(J38/$J$44)/_xlfn.XLOOKUP(Scoring!$D$17,'Response Guidelines'!$D$92:$D$191,'Response Guidelines'!$C$92:$C$191,"",0,1)</f>
        <v>1.2162162162162081E-2</v>
      </c>
      <c r="L38" s="53" t="s">
        <v>516</v>
      </c>
      <c r="M38" s="52">
        <f>K38</f>
        <v>1.2162162162162081E-2</v>
      </c>
      <c r="N38" s="205"/>
      <c r="O38" s="452"/>
    </row>
    <row r="39" spans="1:24" ht="24" customHeight="1" x14ac:dyDescent="0.2">
      <c r="A39" s="476"/>
      <c r="B39" s="291"/>
      <c r="C39" s="291"/>
      <c r="D39" s="478"/>
      <c r="E39" s="471"/>
      <c r="F39" s="474"/>
      <c r="G39" s="471"/>
      <c r="H39" s="471"/>
      <c r="I39" s="440"/>
      <c r="J39" s="472"/>
      <c r="K39" s="307"/>
      <c r="L39" s="53" t="s">
        <v>517</v>
      </c>
      <c r="M39" s="52">
        <v>0</v>
      </c>
      <c r="N39" s="205"/>
      <c r="O39" s="452"/>
    </row>
    <row r="40" spans="1:24" ht="36.75" customHeight="1" x14ac:dyDescent="0.2">
      <c r="A40" s="475">
        <v>13</v>
      </c>
      <c r="B40" s="291" t="s">
        <v>58</v>
      </c>
      <c r="C40" s="291" t="s">
        <v>518</v>
      </c>
      <c r="D40" s="477" t="s">
        <v>519</v>
      </c>
      <c r="E40" s="471" t="s">
        <v>520</v>
      </c>
      <c r="F40" s="473"/>
      <c r="G40" s="471"/>
      <c r="H40" s="471"/>
      <c r="I40" s="439" t="s">
        <v>76</v>
      </c>
      <c r="J40" s="472">
        <v>5</v>
      </c>
      <c r="K40" s="307">
        <f>(J40/$J$44)/_xlfn.XLOOKUP(Scoring!$D$17,'Response Guidelines'!$D$92:$D$191,'Response Guidelines'!$C$92:$C$191,"",0,1)</f>
        <v>1.0135135135135068E-2</v>
      </c>
      <c r="L40" s="53" t="s">
        <v>521</v>
      </c>
      <c r="M40" s="52">
        <f>K40</f>
        <v>1.0135135135135068E-2</v>
      </c>
      <c r="N40" s="205"/>
      <c r="O40" s="452"/>
    </row>
    <row r="41" spans="1:24" ht="68.25" customHeight="1" x14ac:dyDescent="0.2">
      <c r="A41" s="476"/>
      <c r="B41" s="291"/>
      <c r="C41" s="291"/>
      <c r="D41" s="478"/>
      <c r="E41" s="471"/>
      <c r="F41" s="474"/>
      <c r="G41" s="471"/>
      <c r="H41" s="471"/>
      <c r="I41" s="440"/>
      <c r="J41" s="472"/>
      <c r="K41" s="307"/>
      <c r="L41" s="53" t="s">
        <v>522</v>
      </c>
      <c r="M41" s="52">
        <v>0</v>
      </c>
      <c r="N41" s="205"/>
      <c r="O41" s="452"/>
    </row>
    <row r="42" spans="1:24" ht="24" customHeight="1" x14ac:dyDescent="0.2">
      <c r="A42" s="475">
        <v>14</v>
      </c>
      <c r="B42" s="291" t="s">
        <v>58</v>
      </c>
      <c r="C42" s="291" t="s">
        <v>523</v>
      </c>
      <c r="D42" s="508" t="s">
        <v>524</v>
      </c>
      <c r="E42" s="480" t="s">
        <v>525</v>
      </c>
      <c r="F42" s="473"/>
      <c r="G42" s="471"/>
      <c r="H42" s="471"/>
      <c r="I42" s="303" t="s">
        <v>75</v>
      </c>
      <c r="J42" s="472">
        <v>4</v>
      </c>
      <c r="K42" s="307">
        <f>(J42/$J$44)/_xlfn.XLOOKUP(Scoring!$D$17,'Response Guidelines'!$D$92:$D$191,'Response Guidelines'!$C$92:$C$191,"",0,1)</f>
        <v>8.1081081081080548E-3</v>
      </c>
      <c r="L42" s="53" t="s">
        <v>526</v>
      </c>
      <c r="M42" s="52">
        <f>K42</f>
        <v>8.1081081081080548E-3</v>
      </c>
      <c r="N42" s="205"/>
      <c r="O42" s="452"/>
    </row>
    <row r="43" spans="1:24" ht="24" customHeight="1" x14ac:dyDescent="0.2">
      <c r="A43" s="476"/>
      <c r="B43" s="291"/>
      <c r="C43" s="291"/>
      <c r="D43" s="507"/>
      <c r="E43" s="473"/>
      <c r="F43" s="474"/>
      <c r="G43" s="473"/>
      <c r="H43" s="473"/>
      <c r="I43" s="433"/>
      <c r="J43" s="304"/>
      <c r="K43" s="307"/>
      <c r="L43" s="55" t="s">
        <v>527</v>
      </c>
      <c r="M43" s="54">
        <v>0</v>
      </c>
      <c r="N43" s="224"/>
      <c r="O43" s="452"/>
    </row>
    <row r="44" spans="1:24" s="43" customFormat="1" ht="10.5" x14ac:dyDescent="0.35">
      <c r="A44" s="84"/>
      <c r="B44" s="84"/>
      <c r="C44" s="84"/>
      <c r="D44" s="83" t="s">
        <v>43</v>
      </c>
      <c r="E44" s="83"/>
      <c r="F44" s="83"/>
      <c r="G44" s="83"/>
      <c r="H44" s="83"/>
      <c r="I44" s="83"/>
      <c r="J44" s="86">
        <f>SUM(J16:J43)</f>
        <v>74</v>
      </c>
      <c r="K44" s="221">
        <f>SUM(K16:K43)</f>
        <v>0.14999999999999902</v>
      </c>
      <c r="L44" s="232" t="s">
        <v>44</v>
      </c>
      <c r="M44" s="237"/>
      <c r="N44" s="45">
        <f>SUM(N16:N43)</f>
        <v>0</v>
      </c>
      <c r="O44" s="44"/>
    </row>
  </sheetData>
  <mergeCells count="195">
    <mergeCell ref="I40:I41"/>
    <mergeCell ref="J40:J41"/>
    <mergeCell ref="K40:K41"/>
    <mergeCell ref="A42:A43"/>
    <mergeCell ref="B42:B43"/>
    <mergeCell ref="C42:C43"/>
    <mergeCell ref="D42:D43"/>
    <mergeCell ref="E42:E43"/>
    <mergeCell ref="F42:F43"/>
    <mergeCell ref="G42:G43"/>
    <mergeCell ref="H42:H43"/>
    <mergeCell ref="I42:I43"/>
    <mergeCell ref="J42:J43"/>
    <mergeCell ref="K42:K43"/>
    <mergeCell ref="G40:G41"/>
    <mergeCell ref="C28:C29"/>
    <mergeCell ref="D30:D31"/>
    <mergeCell ref="D28:D29"/>
    <mergeCell ref="F34:F35"/>
    <mergeCell ref="G34:G35"/>
    <mergeCell ref="H34:H35"/>
    <mergeCell ref="I34:I35"/>
    <mergeCell ref="E28:E29"/>
    <mergeCell ref="G30:G31"/>
    <mergeCell ref="G28:G29"/>
    <mergeCell ref="G32:G33"/>
    <mergeCell ref="U32:V32"/>
    <mergeCell ref="AC30:AC31"/>
    <mergeCell ref="AD30:AD31"/>
    <mergeCell ref="AE30:AE31"/>
    <mergeCell ref="AH30:AH31"/>
    <mergeCell ref="S30:S31"/>
    <mergeCell ref="T30:T31"/>
    <mergeCell ref="H32:H33"/>
    <mergeCell ref="K30:K31"/>
    <mergeCell ref="O30:O31"/>
    <mergeCell ref="AB30:AB31"/>
    <mergeCell ref="AA30:AA31"/>
    <mergeCell ref="P30:P31"/>
    <mergeCell ref="W30:W31"/>
    <mergeCell ref="X30:X31"/>
    <mergeCell ref="Y30:Y31"/>
    <mergeCell ref="Z30:Z31"/>
    <mergeCell ref="Q30:Q31"/>
    <mergeCell ref="U30:U31"/>
    <mergeCell ref="R30:R31"/>
    <mergeCell ref="J32:J33"/>
    <mergeCell ref="K32:K33"/>
    <mergeCell ref="I32:I33"/>
    <mergeCell ref="O32:O33"/>
    <mergeCell ref="N16:N17"/>
    <mergeCell ref="O16:O17"/>
    <mergeCell ref="J18:J19"/>
    <mergeCell ref="K18:K19"/>
    <mergeCell ref="N18:N19"/>
    <mergeCell ref="O18:O19"/>
    <mergeCell ref="G20:G21"/>
    <mergeCell ref="G26:G27"/>
    <mergeCell ref="V30:V31"/>
    <mergeCell ref="H22:H23"/>
    <mergeCell ref="I22:I23"/>
    <mergeCell ref="K22:K23"/>
    <mergeCell ref="N22:N23"/>
    <mergeCell ref="O22:O23"/>
    <mergeCell ref="I20:I21"/>
    <mergeCell ref="H24:H25"/>
    <mergeCell ref="H28:H29"/>
    <mergeCell ref="I28:I29"/>
    <mergeCell ref="J20:J21"/>
    <mergeCell ref="K20:K21"/>
    <mergeCell ref="N20:N21"/>
    <mergeCell ref="O20:O21"/>
    <mergeCell ref="K26:K27"/>
    <mergeCell ref="O26:O27"/>
    <mergeCell ref="B18:B19"/>
    <mergeCell ref="C18:C19"/>
    <mergeCell ref="H18:H19"/>
    <mergeCell ref="I18:I19"/>
    <mergeCell ref="H26:H27"/>
    <mergeCell ref="O28:O29"/>
    <mergeCell ref="K28:K29"/>
    <mergeCell ref="J28:J29"/>
    <mergeCell ref="D24:D25"/>
    <mergeCell ref="E24:E25"/>
    <mergeCell ref="F24:F25"/>
    <mergeCell ref="G24:G25"/>
    <mergeCell ref="K24:K25"/>
    <mergeCell ref="N24:N25"/>
    <mergeCell ref="J22:J23"/>
    <mergeCell ref="J24:J25"/>
    <mergeCell ref="J26:J27"/>
    <mergeCell ref="O24:O25"/>
    <mergeCell ref="I26:I27"/>
    <mergeCell ref="I24:I25"/>
    <mergeCell ref="B20:B21"/>
    <mergeCell ref="B22:B23"/>
    <mergeCell ref="C20:C21"/>
    <mergeCell ref="C22:C23"/>
    <mergeCell ref="K16:K17"/>
    <mergeCell ref="H30:H31"/>
    <mergeCell ref="I30:I31"/>
    <mergeCell ref="J30:J31"/>
    <mergeCell ref="J16:J17"/>
    <mergeCell ref="A22:A23"/>
    <mergeCell ref="D22:D23"/>
    <mergeCell ref="E22:E23"/>
    <mergeCell ref="F22:F23"/>
    <mergeCell ref="G22:G23"/>
    <mergeCell ref="H20:H21"/>
    <mergeCell ref="A26:A27"/>
    <mergeCell ref="A24:A25"/>
    <mergeCell ref="D26:D27"/>
    <mergeCell ref="E26:E27"/>
    <mergeCell ref="A20:A21"/>
    <mergeCell ref="D20:D21"/>
    <mergeCell ref="E20:E21"/>
    <mergeCell ref="F20:F21"/>
    <mergeCell ref="A18:A19"/>
    <mergeCell ref="D18:D19"/>
    <mergeCell ref="E18:E19"/>
    <mergeCell ref="F18:F19"/>
    <mergeCell ref="G18:G19"/>
    <mergeCell ref="G2:I3"/>
    <mergeCell ref="A14:A15"/>
    <mergeCell ref="D14:E14"/>
    <mergeCell ref="F14:H14"/>
    <mergeCell ref="H16:H17"/>
    <mergeCell ref="I16:I17"/>
    <mergeCell ref="B14:B15"/>
    <mergeCell ref="B16:B17"/>
    <mergeCell ref="C14:C15"/>
    <mergeCell ref="C16:C17"/>
    <mergeCell ref="A16:A17"/>
    <mergeCell ref="D16:D17"/>
    <mergeCell ref="E16:E17"/>
    <mergeCell ref="F16:F17"/>
    <mergeCell ref="G16:G17"/>
    <mergeCell ref="B24:B25"/>
    <mergeCell ref="B26:B27"/>
    <mergeCell ref="C24:C25"/>
    <mergeCell ref="C26:C27"/>
    <mergeCell ref="F26:F27"/>
    <mergeCell ref="A28:A29"/>
    <mergeCell ref="C36:C37"/>
    <mergeCell ref="A36:A37"/>
    <mergeCell ref="B36:B37"/>
    <mergeCell ref="D36:D37"/>
    <mergeCell ref="E36:E37"/>
    <mergeCell ref="F30:F31"/>
    <mergeCell ref="F28:F29"/>
    <mergeCell ref="E30:E31"/>
    <mergeCell ref="D32:D33"/>
    <mergeCell ref="E32:E33"/>
    <mergeCell ref="A34:A35"/>
    <mergeCell ref="B34:B35"/>
    <mergeCell ref="C34:C35"/>
    <mergeCell ref="D34:D35"/>
    <mergeCell ref="E34:E35"/>
    <mergeCell ref="F36:F37"/>
    <mergeCell ref="F32:F33"/>
    <mergeCell ref="B28:B29"/>
    <mergeCell ref="A38:A39"/>
    <mergeCell ref="B38:B39"/>
    <mergeCell ref="C38:C39"/>
    <mergeCell ref="D38:D39"/>
    <mergeCell ref="E38:E39"/>
    <mergeCell ref="A40:A41"/>
    <mergeCell ref="B40:B41"/>
    <mergeCell ref="C40:C41"/>
    <mergeCell ref="D40:D41"/>
    <mergeCell ref="E40:E41"/>
    <mergeCell ref="O42:O43"/>
    <mergeCell ref="B30:B31"/>
    <mergeCell ref="C30:C31"/>
    <mergeCell ref="B32:B33"/>
    <mergeCell ref="C32:C33"/>
    <mergeCell ref="O40:O41"/>
    <mergeCell ref="H36:H37"/>
    <mergeCell ref="H38:H39"/>
    <mergeCell ref="H40:H41"/>
    <mergeCell ref="O34:O35"/>
    <mergeCell ref="I36:I37"/>
    <mergeCell ref="J36:J37"/>
    <mergeCell ref="K36:K37"/>
    <mergeCell ref="O36:O37"/>
    <mergeCell ref="I38:I39"/>
    <mergeCell ref="J38:J39"/>
    <mergeCell ref="K38:K39"/>
    <mergeCell ref="O38:O39"/>
    <mergeCell ref="J34:J35"/>
    <mergeCell ref="K34:K35"/>
    <mergeCell ref="F38:F39"/>
    <mergeCell ref="F40:F41"/>
    <mergeCell ref="G36:G37"/>
    <mergeCell ref="G38:G39"/>
  </mergeCells>
  <phoneticPr fontId="38" type="noConversion"/>
  <dataValidations count="6">
    <dataValidation type="list" allowBlank="1" showInputMessage="1" showErrorMessage="1" sqref="I16 I18 I20 I22 I24 AC30 I26 I28 I34 I30 I32 I36" xr:uid="{D0FDD2F0-56D2-4B29-B8EF-3485BA432243}">
      <formula1>Priority</formula1>
    </dataValidation>
    <dataValidation type="list" allowBlank="1" showInputMessage="1" showErrorMessage="1" sqref="F16:F19" xr:uid="{5738B85C-E00D-4F4C-8C3C-1F7FCAEC5CB9}">
      <formula1>$L$16:$L$17</formula1>
    </dataValidation>
    <dataValidation type="list" allowBlank="1" showInputMessage="1" showErrorMessage="1" sqref="F20:F21" xr:uid="{B291149E-9C60-4FC7-B2C4-167823C61E0E}">
      <formula1>$L$20:$L$21</formula1>
    </dataValidation>
    <dataValidation type="list" allowBlank="1" showInputMessage="1" showErrorMessage="1" sqref="F22:F23" xr:uid="{E4B21626-31D3-43DE-A0DE-C4638EC8F0AB}">
      <formula1>$L$22:$L$23</formula1>
    </dataValidation>
    <dataValidation type="list" allowBlank="1" showInputMessage="1" showErrorMessage="1" sqref="Y30:Y31" xr:uid="{D020F7C7-68F4-4C49-AD0D-7997A159184F}">
      <formula1>#REF!</formula1>
    </dataValidation>
    <dataValidation type="list" allowBlank="1" showInputMessage="1" showErrorMessage="1" sqref="F24:F35" xr:uid="{57865A04-E8BA-4432-854E-44B45971BC6B}">
      <formula1>$L$24:$L$25</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9B6187-F87C-41B8-8A54-A29D64707DD9}">
          <x14:formula1>
            <xm:f>'Response Guidelines'!$D$81:$D$87</xm:f>
          </x14:formula1>
          <xm:sqref>I38:I43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4F21-DDC1-45B1-87BE-3DBD629D3C95}">
  <sheetPr>
    <tabColor rgb="FFC97A00"/>
    <pageSetUpPr fitToPage="1"/>
  </sheetPr>
  <dimension ref="A1:L86"/>
  <sheetViews>
    <sheetView topLeftCell="A76" zoomScaleNormal="100" workbookViewId="0">
      <selection activeCell="F74" sqref="F74:F76"/>
    </sheetView>
  </sheetViews>
  <sheetFormatPr defaultColWidth="9.36328125" defaultRowHeight="10.5" x14ac:dyDescent="0.25"/>
  <cols>
    <col min="1" max="1" width="4.6328125" style="19" customWidth="1"/>
    <col min="2" max="2" width="10.453125" style="19" customWidth="1"/>
    <col min="3" max="3" width="7.453125" style="19" customWidth="1"/>
    <col min="4" max="4" width="37.453125" style="18" customWidth="1"/>
    <col min="5" max="5" width="36.453125" style="18" customWidth="1"/>
    <col min="6" max="6" width="9.453125" style="18" customWidth="1"/>
    <col min="7" max="7" width="7.54296875" style="18" customWidth="1"/>
    <col min="8" max="8" width="7.36328125" style="17" customWidth="1"/>
    <col min="9" max="9" width="26" style="16" customWidth="1"/>
    <col min="10" max="10" width="5.36328125" style="225" customWidth="1"/>
    <col min="11" max="11" width="8.453125" style="13" customWidth="1"/>
    <col min="12" max="12" width="40.453125" style="14" customWidth="1"/>
    <col min="13" max="13" width="8.54296875" style="13" customWidth="1"/>
    <col min="14" max="16384" width="9.36328125" style="13"/>
  </cols>
  <sheetData>
    <row r="1" spans="1:12" x14ac:dyDescent="0.25">
      <c r="D1" s="78"/>
      <c r="E1" s="78"/>
      <c r="F1" s="78"/>
      <c r="G1" s="78"/>
    </row>
    <row r="2" spans="1:12" ht="14.75" customHeight="1" x14ac:dyDescent="0.35">
      <c r="D2" s="11" t="s">
        <v>80</v>
      </c>
      <c r="E2" s="12" t="str">
        <f>Scoring!C2</f>
        <v>&lt;insert before tender publication&gt;</v>
      </c>
      <c r="F2" s="77"/>
      <c r="G2" s="346" t="s">
        <v>528</v>
      </c>
      <c r="H2" s="346"/>
      <c r="I2" s="346"/>
      <c r="J2" s="346"/>
      <c r="K2" s="346"/>
      <c r="L2" s="40"/>
    </row>
    <row r="3" spans="1:12" ht="14.75" customHeight="1" x14ac:dyDescent="0.35">
      <c r="D3" s="11" t="s">
        <v>83</v>
      </c>
      <c r="E3" s="12" t="str">
        <f>Scoring!C3</f>
        <v>&lt;insert before tender publication&gt;</v>
      </c>
      <c r="F3" s="77"/>
      <c r="G3" s="346"/>
      <c r="H3" s="346"/>
      <c r="I3" s="346"/>
      <c r="J3" s="346"/>
      <c r="K3" s="346"/>
      <c r="L3" s="40"/>
    </row>
    <row r="4" spans="1:12" ht="14.75" customHeight="1" x14ac:dyDescent="0.35">
      <c r="D4" s="11" t="s">
        <v>529</v>
      </c>
      <c r="E4" s="12" t="s">
        <v>81</v>
      </c>
      <c r="F4" s="77"/>
      <c r="G4" s="346"/>
      <c r="H4" s="346"/>
      <c r="I4" s="346"/>
      <c r="J4" s="346"/>
      <c r="K4" s="346"/>
      <c r="L4" s="40"/>
    </row>
    <row r="5" spans="1:12" ht="14.75" customHeight="1" x14ac:dyDescent="0.35">
      <c r="D5" s="11" t="s">
        <v>98</v>
      </c>
      <c r="E5" s="10" t="str">
        <f>Scoring!C4</f>
        <v>&lt;Evaluator to complete&gt;</v>
      </c>
      <c r="F5" s="77"/>
      <c r="G5" s="40"/>
      <c r="H5" s="40"/>
      <c r="I5" s="40"/>
      <c r="J5" s="40"/>
      <c r="K5" s="40"/>
      <c r="L5" s="40"/>
    </row>
    <row r="6" spans="1:12" ht="14.75" customHeight="1" x14ac:dyDescent="0.35">
      <c r="D6" s="11" t="s">
        <v>86</v>
      </c>
      <c r="E6" s="10" t="str">
        <f>Scoring!C5</f>
        <v>&lt;Evaluator to complete&gt;</v>
      </c>
      <c r="F6" s="40"/>
      <c r="G6" s="40"/>
      <c r="H6" s="40"/>
      <c r="I6" s="40"/>
      <c r="J6" s="40"/>
      <c r="K6" s="40"/>
      <c r="L6" s="40"/>
    </row>
    <row r="7" spans="1:12" ht="14.75" customHeight="1" x14ac:dyDescent="0.35">
      <c r="D7" s="11" t="s">
        <v>87</v>
      </c>
      <c r="E7" s="10" t="str">
        <f>Scoring!C6</f>
        <v>&lt;Evaluator to complete&gt;</v>
      </c>
      <c r="F7" s="40"/>
      <c r="G7" s="40"/>
      <c r="H7" s="40"/>
      <c r="I7" s="40"/>
      <c r="J7" s="40"/>
      <c r="K7" s="40"/>
      <c r="L7" s="40"/>
    </row>
    <row r="8" spans="1:12" ht="27.65" customHeight="1" x14ac:dyDescent="0.35">
      <c r="D8" s="11" t="s">
        <v>88</v>
      </c>
      <c r="E8" s="10"/>
      <c r="F8" s="40"/>
      <c r="G8" s="40"/>
      <c r="H8" s="40"/>
      <c r="I8" s="40"/>
      <c r="J8" s="40"/>
      <c r="K8" s="40"/>
      <c r="L8" s="40"/>
    </row>
    <row r="9" spans="1:12" ht="12" customHeight="1" x14ac:dyDescent="0.25"/>
    <row r="10" spans="1:12" ht="43.25" customHeight="1" x14ac:dyDescent="0.25"/>
    <row r="11" spans="1:12" ht="43.25" customHeight="1" x14ac:dyDescent="0.25">
      <c r="D11" s="39"/>
      <c r="E11" s="39"/>
      <c r="F11" s="39"/>
      <c r="G11" s="39"/>
    </row>
    <row r="12" spans="1:12" ht="43.25" customHeight="1" x14ac:dyDescent="0.25"/>
    <row r="13" spans="1:12" ht="43.25" customHeight="1" x14ac:dyDescent="0.25">
      <c r="D13" s="39"/>
      <c r="E13" s="39"/>
      <c r="F13" s="39"/>
      <c r="G13" s="39"/>
    </row>
    <row r="14" spans="1:12" ht="11" thickBot="1" x14ac:dyDescent="0.3">
      <c r="D14" s="39"/>
      <c r="E14" s="39"/>
      <c r="F14" s="39"/>
      <c r="G14" s="39"/>
    </row>
    <row r="15" spans="1:12" ht="14.75" customHeight="1" x14ac:dyDescent="0.2">
      <c r="A15" s="308" t="s">
        <v>14</v>
      </c>
      <c r="B15" s="308" t="s">
        <v>99</v>
      </c>
      <c r="C15" s="520" t="s">
        <v>100</v>
      </c>
      <c r="D15" s="347" t="s">
        <v>15</v>
      </c>
      <c r="E15" s="311"/>
      <c r="F15" s="76"/>
      <c r="G15" s="76"/>
      <c r="H15" s="75" t="s">
        <v>17</v>
      </c>
      <c r="I15" s="74"/>
      <c r="J15" s="76"/>
      <c r="K15" s="74"/>
      <c r="L15" s="73"/>
    </row>
    <row r="16" spans="1:12" s="43" customFormat="1" ht="58.25" customHeight="1" thickBot="1" x14ac:dyDescent="0.4">
      <c r="A16" s="514"/>
      <c r="B16" s="514"/>
      <c r="C16" s="521"/>
      <c r="D16" s="231" t="s">
        <v>113</v>
      </c>
      <c r="E16" s="222" t="s">
        <v>530</v>
      </c>
      <c r="F16" s="81" t="s">
        <v>23</v>
      </c>
      <c r="G16" s="208" t="s">
        <v>24</v>
      </c>
      <c r="H16" s="209" t="s">
        <v>25</v>
      </c>
      <c r="I16" s="210" t="s">
        <v>26</v>
      </c>
      <c r="J16" s="229" t="s">
        <v>27</v>
      </c>
      <c r="K16" s="212" t="s">
        <v>28</v>
      </c>
      <c r="L16" s="213" t="s">
        <v>29</v>
      </c>
    </row>
    <row r="17" spans="1:12" s="43" customFormat="1" ht="31.5" x14ac:dyDescent="0.35">
      <c r="A17" s="509">
        <v>2</v>
      </c>
      <c r="B17" s="518" t="s">
        <v>101</v>
      </c>
      <c r="C17" s="518" t="s">
        <v>102</v>
      </c>
      <c r="D17" s="510" t="s">
        <v>125</v>
      </c>
      <c r="E17" s="512" t="s">
        <v>531</v>
      </c>
      <c r="F17" s="515" t="s">
        <v>37</v>
      </c>
      <c r="G17" s="517">
        <f>IF(F17='Response Guidelines'!$D$81,'Response Guidelines'!$C$81, IF(F17='Response Guidelines'!$D$82,'Response Guidelines'!$C$82,IF(F17='Response Guidelines'!$D$83,'Response Guidelines'!$C$83,IF(F17='Response Guidelines'!$D$84,'Response Guidelines'!$C$84,IF(F17='Response Guidelines'!$D$85,'Response Guidelines'!$C$85,IF(F17='Response Guidelines'!$D$86,'Response Guidelines'!$C$86,IF(F17='Response Guidelines'!$D$87,'Response Guidelines'!$C$87,"No Rating")))))))</f>
        <v>6</v>
      </c>
      <c r="H17" s="356">
        <f>(G17/$G$86)/_xlfn.XLOOKUP(Scoring!$D$24,'Response Guidelines'!$D$92:$D$191,'Response Guidelines'!$C$92:$C$191,"",0,1)</f>
        <v>5.2631578947368418E-2</v>
      </c>
      <c r="I17" s="230" t="s">
        <v>532</v>
      </c>
      <c r="J17" s="146">
        <f>H17</f>
        <v>5.2631578947368418E-2</v>
      </c>
      <c r="K17" s="522"/>
      <c r="L17" s="461"/>
    </row>
    <row r="18" spans="1:12" s="43" customFormat="1" ht="21" x14ac:dyDescent="0.35">
      <c r="A18" s="486"/>
      <c r="B18" s="519"/>
      <c r="C18" s="519"/>
      <c r="D18" s="511"/>
      <c r="E18" s="513"/>
      <c r="F18" s="516"/>
      <c r="G18" s="472"/>
      <c r="H18" s="307"/>
      <c r="I18" s="228" t="s">
        <v>533</v>
      </c>
      <c r="J18" s="52">
        <f>H17/2</f>
        <v>2.6315789473684209E-2</v>
      </c>
      <c r="K18" s="325"/>
      <c r="L18" s="293"/>
    </row>
    <row r="19" spans="1:12" s="43" customFormat="1" ht="31.5" x14ac:dyDescent="0.35">
      <c r="A19" s="486"/>
      <c r="B19" s="519"/>
      <c r="C19" s="519"/>
      <c r="D19" s="511"/>
      <c r="E19" s="513"/>
      <c r="F19" s="516"/>
      <c r="G19" s="472"/>
      <c r="H19" s="307"/>
      <c r="I19" s="53" t="s">
        <v>534</v>
      </c>
      <c r="J19" s="52">
        <v>0</v>
      </c>
      <c r="K19" s="325"/>
      <c r="L19" s="293"/>
    </row>
    <row r="20" spans="1:12" s="43" customFormat="1" ht="31.5" x14ac:dyDescent="0.35">
      <c r="A20" s="486">
        <v>3</v>
      </c>
      <c r="B20" s="519" t="s">
        <v>107</v>
      </c>
      <c r="C20" s="519" t="s">
        <v>108</v>
      </c>
      <c r="D20" s="524" t="s">
        <v>127</v>
      </c>
      <c r="E20" s="513" t="s">
        <v>535</v>
      </c>
      <c r="F20" s="516" t="s">
        <v>33</v>
      </c>
      <c r="G20" s="472">
        <f>IF(F20='Response Guidelines'!$D$81,'Response Guidelines'!$C$81, IF(F20='Response Guidelines'!$D$82,'Response Guidelines'!$C$82,IF(F20='Response Guidelines'!$D$83,'Response Guidelines'!$C$83,IF(F20='Response Guidelines'!$D$84,'Response Guidelines'!$C$84,IF(F20='Response Guidelines'!$D$85,'Response Guidelines'!$C$85,IF(F20='Response Guidelines'!$D$86,'Response Guidelines'!$C$86,IF(F20='Response Guidelines'!$D$87,'Response Guidelines'!$C$87,"No Rating")))))))</f>
        <v>3</v>
      </c>
      <c r="H20" s="307">
        <f>(G20/$G$86)/_xlfn.XLOOKUP(Scoring!$D$24,'Response Guidelines'!$D$92:$D$191,'Response Guidelines'!$C$92:$C$191,"",0,1)</f>
        <v>2.6315789473684209E-2</v>
      </c>
      <c r="I20" s="227" t="s">
        <v>532</v>
      </c>
      <c r="J20" s="52">
        <f>H20</f>
        <v>2.6315789473684209E-2</v>
      </c>
      <c r="K20" s="325"/>
      <c r="L20" s="382"/>
    </row>
    <row r="21" spans="1:12" s="43" customFormat="1" ht="21" x14ac:dyDescent="0.35">
      <c r="A21" s="486"/>
      <c r="B21" s="519"/>
      <c r="C21" s="519"/>
      <c r="D21" s="524"/>
      <c r="E21" s="513"/>
      <c r="F21" s="516"/>
      <c r="G21" s="472"/>
      <c r="H21" s="307"/>
      <c r="I21" s="228" t="s">
        <v>533</v>
      </c>
      <c r="J21" s="52">
        <f>H20/2</f>
        <v>1.3157894736842105E-2</v>
      </c>
      <c r="K21" s="325"/>
      <c r="L21" s="382"/>
    </row>
    <row r="22" spans="1:12" s="43" customFormat="1" ht="31.5" x14ac:dyDescent="0.35">
      <c r="A22" s="486"/>
      <c r="B22" s="519"/>
      <c r="C22" s="519"/>
      <c r="D22" s="524"/>
      <c r="E22" s="513"/>
      <c r="F22" s="516"/>
      <c r="G22" s="472"/>
      <c r="H22" s="307"/>
      <c r="I22" s="53" t="s">
        <v>534</v>
      </c>
      <c r="J22" s="52">
        <v>0</v>
      </c>
      <c r="K22" s="325"/>
      <c r="L22" s="382"/>
    </row>
    <row r="23" spans="1:12" s="43" customFormat="1" ht="31.5" x14ac:dyDescent="0.35">
      <c r="A23" s="523">
        <v>4</v>
      </c>
      <c r="B23" s="519" t="s">
        <v>107</v>
      </c>
      <c r="C23" s="519" t="s">
        <v>129</v>
      </c>
      <c r="D23" s="524" t="s">
        <v>130</v>
      </c>
      <c r="E23" s="513" t="s">
        <v>536</v>
      </c>
      <c r="F23" s="516" t="s">
        <v>33</v>
      </c>
      <c r="G23" s="472">
        <f>IF(F23='Response Guidelines'!$D$81,'Response Guidelines'!$C$81, IF(F23='Response Guidelines'!$D$82,'Response Guidelines'!$C$82,IF(F23='Response Guidelines'!$D$83,'Response Guidelines'!$C$83,IF(F23='Response Guidelines'!$D$84,'Response Guidelines'!$C$84,IF(F23='Response Guidelines'!$D$85,'Response Guidelines'!$C$85,IF(F23='Response Guidelines'!$D$86,'Response Guidelines'!$C$86,IF(F23='Response Guidelines'!$D$87,'Response Guidelines'!$C$87,"No Rating")))))))</f>
        <v>3</v>
      </c>
      <c r="H23" s="307">
        <f>(G23/$G$86)/_xlfn.XLOOKUP(Scoring!$D$24,'Response Guidelines'!$D$92:$D$191,'Response Guidelines'!$C$92:$C$191,"",0,1)</f>
        <v>2.6315789473684209E-2</v>
      </c>
      <c r="I23" s="227" t="s">
        <v>532</v>
      </c>
      <c r="J23" s="52">
        <f>H23</f>
        <v>2.6315789473684209E-2</v>
      </c>
      <c r="K23" s="325"/>
      <c r="L23" s="382"/>
    </row>
    <row r="24" spans="1:12" s="43" customFormat="1" ht="21" x14ac:dyDescent="0.35">
      <c r="A24" s="523"/>
      <c r="B24" s="519"/>
      <c r="C24" s="519"/>
      <c r="D24" s="524"/>
      <c r="E24" s="513"/>
      <c r="F24" s="516"/>
      <c r="G24" s="472"/>
      <c r="H24" s="307"/>
      <c r="I24" s="228" t="s">
        <v>533</v>
      </c>
      <c r="J24" s="52">
        <f>H23/2</f>
        <v>1.3157894736842105E-2</v>
      </c>
      <c r="K24" s="325"/>
      <c r="L24" s="382"/>
    </row>
    <row r="25" spans="1:12" s="43" customFormat="1" ht="31.5" x14ac:dyDescent="0.35">
      <c r="A25" s="523"/>
      <c r="B25" s="519"/>
      <c r="C25" s="519"/>
      <c r="D25" s="524"/>
      <c r="E25" s="513"/>
      <c r="F25" s="516"/>
      <c r="G25" s="472"/>
      <c r="H25" s="307"/>
      <c r="I25" s="53" t="s">
        <v>534</v>
      </c>
      <c r="J25" s="52">
        <v>0</v>
      </c>
      <c r="K25" s="325"/>
      <c r="L25" s="382"/>
    </row>
    <row r="26" spans="1:12" s="43" customFormat="1" ht="31.5" x14ac:dyDescent="0.35">
      <c r="A26" s="486">
        <v>5</v>
      </c>
      <c r="B26" s="519" t="s">
        <v>107</v>
      </c>
      <c r="C26" s="519" t="s">
        <v>132</v>
      </c>
      <c r="D26" s="524" t="s">
        <v>133</v>
      </c>
      <c r="E26" s="513" t="s">
        <v>537</v>
      </c>
      <c r="F26" s="516" t="s">
        <v>37</v>
      </c>
      <c r="G26" s="472">
        <f>IF(F26='Response Guidelines'!$D$81,'Response Guidelines'!$C$81, IF(F26='Response Guidelines'!$D$82,'Response Guidelines'!$C$82,IF(F26='Response Guidelines'!$D$83,'Response Guidelines'!$C$83,IF(F26='Response Guidelines'!$D$84,'Response Guidelines'!$C$84,IF(F26='Response Guidelines'!$D$85,'Response Guidelines'!$C$85,IF(F26='Response Guidelines'!$D$86,'Response Guidelines'!$C$86,IF(F26='Response Guidelines'!$D$87,'Response Guidelines'!$C$87,"No Rating")))))))</f>
        <v>6</v>
      </c>
      <c r="H26" s="307">
        <f>(G26/$G$86)/_xlfn.XLOOKUP(Scoring!$D$24,'Response Guidelines'!$D$92:$D$191,'Response Guidelines'!$C$92:$C$191,"",0,1)</f>
        <v>5.2631578947368418E-2</v>
      </c>
      <c r="I26" s="227" t="s">
        <v>532</v>
      </c>
      <c r="J26" s="52">
        <f>H26</f>
        <v>5.2631578947368418E-2</v>
      </c>
      <c r="K26" s="325"/>
      <c r="L26" s="382"/>
    </row>
    <row r="27" spans="1:12" s="43" customFormat="1" ht="21" x14ac:dyDescent="0.35">
      <c r="A27" s="486"/>
      <c r="B27" s="519"/>
      <c r="C27" s="519"/>
      <c r="D27" s="524"/>
      <c r="E27" s="513"/>
      <c r="F27" s="516"/>
      <c r="G27" s="472"/>
      <c r="H27" s="307"/>
      <c r="I27" s="228" t="s">
        <v>533</v>
      </c>
      <c r="J27" s="52">
        <f>H26/2</f>
        <v>2.6315789473684209E-2</v>
      </c>
      <c r="K27" s="325"/>
      <c r="L27" s="382"/>
    </row>
    <row r="28" spans="1:12" s="43" customFormat="1" ht="31.5" x14ac:dyDescent="0.35">
      <c r="A28" s="486"/>
      <c r="B28" s="519"/>
      <c r="C28" s="519"/>
      <c r="D28" s="524"/>
      <c r="E28" s="513"/>
      <c r="F28" s="516"/>
      <c r="G28" s="472"/>
      <c r="H28" s="307"/>
      <c r="I28" s="53" t="s">
        <v>534</v>
      </c>
      <c r="J28" s="52">
        <v>0</v>
      </c>
      <c r="K28" s="325"/>
      <c r="L28" s="382"/>
    </row>
    <row r="29" spans="1:12" s="43" customFormat="1" ht="31.5" x14ac:dyDescent="0.35">
      <c r="A29" s="486">
        <v>6</v>
      </c>
      <c r="B29" s="519" t="s">
        <v>150</v>
      </c>
      <c r="C29" s="519" t="s">
        <v>151</v>
      </c>
      <c r="D29" s="525" t="s">
        <v>152</v>
      </c>
      <c r="E29" s="513" t="s">
        <v>538</v>
      </c>
      <c r="F29" s="516" t="s">
        <v>75</v>
      </c>
      <c r="G29" s="472">
        <f>IF(F29='Response Guidelines'!$D$81,'Response Guidelines'!$C$81, IF(F29='Response Guidelines'!$D$82,'Response Guidelines'!$C$82,IF(F29='Response Guidelines'!$D$83,'Response Guidelines'!$C$83,IF(F29='Response Guidelines'!$D$84,'Response Guidelines'!$C$84,IF(F29='Response Guidelines'!$D$85,'Response Guidelines'!$C$85,IF(F29='Response Guidelines'!$D$86,'Response Guidelines'!$C$86,IF(F29='Response Guidelines'!$D$87,'Response Guidelines'!$C$87,"No Rating")))))))</f>
        <v>4</v>
      </c>
      <c r="H29" s="307">
        <f>(G29/$G$86)/_xlfn.XLOOKUP(Scoring!$D$24,'Response Guidelines'!$D$92:$D$191,'Response Guidelines'!$C$92:$C$191,"",0,1)</f>
        <v>3.5087719298245612E-2</v>
      </c>
      <c r="I29" s="227" t="s">
        <v>532</v>
      </c>
      <c r="J29" s="52">
        <f>H29</f>
        <v>3.5087719298245612E-2</v>
      </c>
      <c r="K29" s="325"/>
      <c r="L29" s="382"/>
    </row>
    <row r="30" spans="1:12" s="43" customFormat="1" ht="21" x14ac:dyDescent="0.35">
      <c r="A30" s="486"/>
      <c r="B30" s="519"/>
      <c r="C30" s="519"/>
      <c r="D30" s="525"/>
      <c r="E30" s="513"/>
      <c r="F30" s="516"/>
      <c r="G30" s="472"/>
      <c r="H30" s="307"/>
      <c r="I30" s="228" t="s">
        <v>533</v>
      </c>
      <c r="J30" s="52">
        <f>H29/2</f>
        <v>1.7543859649122806E-2</v>
      </c>
      <c r="K30" s="325"/>
      <c r="L30" s="382"/>
    </row>
    <row r="31" spans="1:12" s="43" customFormat="1" ht="31.5" x14ac:dyDescent="0.35">
      <c r="A31" s="486"/>
      <c r="B31" s="519"/>
      <c r="C31" s="519"/>
      <c r="D31" s="525"/>
      <c r="E31" s="513"/>
      <c r="F31" s="516"/>
      <c r="G31" s="472"/>
      <c r="H31" s="307"/>
      <c r="I31" s="53" t="s">
        <v>534</v>
      </c>
      <c r="J31" s="52">
        <v>0</v>
      </c>
      <c r="K31" s="325"/>
      <c r="L31" s="382"/>
    </row>
    <row r="32" spans="1:12" s="43" customFormat="1" ht="31.5" x14ac:dyDescent="0.35">
      <c r="A32" s="486">
        <v>7</v>
      </c>
      <c r="B32" s="519" t="s">
        <v>150</v>
      </c>
      <c r="C32" s="519" t="s">
        <v>154</v>
      </c>
      <c r="D32" s="525" t="s">
        <v>155</v>
      </c>
      <c r="E32" s="513" t="s">
        <v>539</v>
      </c>
      <c r="F32" s="516" t="s">
        <v>37</v>
      </c>
      <c r="G32" s="472">
        <f>IF(F32='Response Guidelines'!$D$81,'Response Guidelines'!$C$81, IF(F32='Response Guidelines'!$D$82,'Response Guidelines'!$C$82,IF(F32='Response Guidelines'!$D$83,'Response Guidelines'!$C$83,IF(F32='Response Guidelines'!$D$84,'Response Guidelines'!$C$84,IF(F32='Response Guidelines'!$D$85,'Response Guidelines'!$C$85,IF(F32='Response Guidelines'!$D$86,'Response Guidelines'!$C$86,IF(F32='Response Guidelines'!$D$87,'Response Guidelines'!$C$87,"No Rating")))))))</f>
        <v>6</v>
      </c>
      <c r="H32" s="307">
        <f>(G32/$G$86)/_xlfn.XLOOKUP(Scoring!$D$24,'Response Guidelines'!$D$92:$D$191,'Response Guidelines'!$C$92:$C$191,"",0,1)</f>
        <v>5.2631578947368418E-2</v>
      </c>
      <c r="I32" s="227" t="s">
        <v>532</v>
      </c>
      <c r="J32" s="52">
        <f>H32</f>
        <v>5.2631578947368418E-2</v>
      </c>
      <c r="K32" s="325"/>
      <c r="L32" s="382"/>
    </row>
    <row r="33" spans="1:12" s="43" customFormat="1" ht="21" x14ac:dyDescent="0.35">
      <c r="A33" s="486"/>
      <c r="B33" s="519"/>
      <c r="C33" s="519"/>
      <c r="D33" s="525"/>
      <c r="E33" s="513"/>
      <c r="F33" s="516"/>
      <c r="G33" s="472"/>
      <c r="H33" s="307"/>
      <c r="I33" s="228" t="s">
        <v>533</v>
      </c>
      <c r="J33" s="52">
        <f>H32/2</f>
        <v>2.6315789473684209E-2</v>
      </c>
      <c r="K33" s="325"/>
      <c r="L33" s="382"/>
    </row>
    <row r="34" spans="1:12" s="43" customFormat="1" ht="31.5" x14ac:dyDescent="0.35">
      <c r="A34" s="486"/>
      <c r="B34" s="519"/>
      <c r="C34" s="519"/>
      <c r="D34" s="525"/>
      <c r="E34" s="513"/>
      <c r="F34" s="516"/>
      <c r="G34" s="472"/>
      <c r="H34" s="307"/>
      <c r="I34" s="53" t="s">
        <v>534</v>
      </c>
      <c r="J34" s="52">
        <v>0</v>
      </c>
      <c r="K34" s="325"/>
      <c r="L34" s="382"/>
    </row>
    <row r="35" spans="1:12" s="43" customFormat="1" ht="42.65" customHeight="1" x14ac:dyDescent="0.35">
      <c r="A35" s="486">
        <v>8</v>
      </c>
      <c r="B35" s="519" t="s">
        <v>150</v>
      </c>
      <c r="C35" s="519" t="s">
        <v>157</v>
      </c>
      <c r="D35" s="524" t="s">
        <v>158</v>
      </c>
      <c r="E35" s="513" t="s">
        <v>540</v>
      </c>
      <c r="F35" s="516" t="s">
        <v>37</v>
      </c>
      <c r="G35" s="472">
        <f>IF(F35='Response Guidelines'!$D$81,'Response Guidelines'!$C$81, IF(F35='Response Guidelines'!$D$82,'Response Guidelines'!$C$82,IF(F35='Response Guidelines'!$D$83,'Response Guidelines'!$C$83,IF(F35='Response Guidelines'!$D$84,'Response Guidelines'!$C$84,IF(F35='Response Guidelines'!$D$85,'Response Guidelines'!$C$85,IF(F35='Response Guidelines'!$D$86,'Response Guidelines'!$C$86,IF(F35='Response Guidelines'!$D$87,'Response Guidelines'!$C$87,"No Rating")))))))</f>
        <v>6</v>
      </c>
      <c r="H35" s="307">
        <f>(G35/$G$86)/_xlfn.XLOOKUP(Scoring!$D$24,'Response Guidelines'!$D$92:$D$191,'Response Guidelines'!$C$92:$C$191,"",0,1)</f>
        <v>5.2631578947368418E-2</v>
      </c>
      <c r="I35" s="227" t="s">
        <v>532</v>
      </c>
      <c r="J35" s="52">
        <f>H35</f>
        <v>5.2631578947368418E-2</v>
      </c>
      <c r="K35" s="325"/>
      <c r="L35" s="293"/>
    </row>
    <row r="36" spans="1:12" s="43" customFormat="1" ht="42.65" customHeight="1" x14ac:dyDescent="0.35">
      <c r="A36" s="486"/>
      <c r="B36" s="519"/>
      <c r="C36" s="519"/>
      <c r="D36" s="524"/>
      <c r="E36" s="513"/>
      <c r="F36" s="516"/>
      <c r="G36" s="472"/>
      <c r="H36" s="307"/>
      <c r="I36" s="228" t="s">
        <v>533</v>
      </c>
      <c r="J36" s="52">
        <f>H35/2</f>
        <v>2.6315789473684209E-2</v>
      </c>
      <c r="K36" s="325"/>
      <c r="L36" s="293"/>
    </row>
    <row r="37" spans="1:12" s="43" customFormat="1" ht="42.65" customHeight="1" x14ac:dyDescent="0.35">
      <c r="A37" s="486"/>
      <c r="B37" s="519"/>
      <c r="C37" s="519"/>
      <c r="D37" s="524"/>
      <c r="E37" s="513"/>
      <c r="F37" s="516"/>
      <c r="G37" s="472"/>
      <c r="H37" s="307"/>
      <c r="I37" s="53" t="s">
        <v>534</v>
      </c>
      <c r="J37" s="52">
        <v>0</v>
      </c>
      <c r="K37" s="325"/>
      <c r="L37" s="293"/>
    </row>
    <row r="38" spans="1:12" s="43" customFormat="1" ht="31.5" x14ac:dyDescent="0.35">
      <c r="A38" s="486">
        <v>9</v>
      </c>
      <c r="B38" s="519" t="s">
        <v>150</v>
      </c>
      <c r="C38" s="519" t="s">
        <v>160</v>
      </c>
      <c r="D38" s="524" t="s">
        <v>161</v>
      </c>
      <c r="E38" s="513" t="s">
        <v>541</v>
      </c>
      <c r="F38" s="516" t="s">
        <v>33</v>
      </c>
      <c r="G38" s="472">
        <f>IF(F38='Response Guidelines'!$D$81,'Response Guidelines'!$C$81, IF(F38='Response Guidelines'!$D$82,'Response Guidelines'!$C$82,IF(F38='Response Guidelines'!$D$83,'Response Guidelines'!$C$83,IF(F38='Response Guidelines'!$D$84,'Response Guidelines'!$C$84,IF(F38='Response Guidelines'!$D$85,'Response Guidelines'!$C$85,IF(F38='Response Guidelines'!$D$86,'Response Guidelines'!$C$86,IF(F38='Response Guidelines'!$D$87,'Response Guidelines'!$C$87,"No Rating")))))))</f>
        <v>3</v>
      </c>
      <c r="H38" s="307">
        <f>(G38/$G$86)/_xlfn.XLOOKUP(Scoring!$D$24,'Response Guidelines'!$D$92:$D$191,'Response Guidelines'!$C$92:$C$191,"",0,1)</f>
        <v>2.6315789473684209E-2</v>
      </c>
      <c r="I38" s="227" t="s">
        <v>532</v>
      </c>
      <c r="J38" s="52">
        <f>H38</f>
        <v>2.6315789473684209E-2</v>
      </c>
      <c r="K38" s="325"/>
      <c r="L38" s="382"/>
    </row>
    <row r="39" spans="1:12" s="43" customFormat="1" ht="21" x14ac:dyDescent="0.35">
      <c r="A39" s="486"/>
      <c r="B39" s="519"/>
      <c r="C39" s="519"/>
      <c r="D39" s="524"/>
      <c r="E39" s="513"/>
      <c r="F39" s="516"/>
      <c r="G39" s="472"/>
      <c r="H39" s="307"/>
      <c r="I39" s="228" t="s">
        <v>533</v>
      </c>
      <c r="J39" s="52">
        <f>H38/2</f>
        <v>1.3157894736842105E-2</v>
      </c>
      <c r="K39" s="325"/>
      <c r="L39" s="382"/>
    </row>
    <row r="40" spans="1:12" s="43" customFormat="1" ht="31.5" x14ac:dyDescent="0.35">
      <c r="A40" s="486"/>
      <c r="B40" s="519"/>
      <c r="C40" s="519"/>
      <c r="D40" s="524"/>
      <c r="E40" s="513"/>
      <c r="F40" s="516"/>
      <c r="G40" s="472"/>
      <c r="H40" s="307"/>
      <c r="I40" s="53" t="s">
        <v>534</v>
      </c>
      <c r="J40" s="52">
        <v>0</v>
      </c>
      <c r="K40" s="325"/>
      <c r="L40" s="382"/>
    </row>
    <row r="41" spans="1:12" s="43" customFormat="1" ht="31.5" x14ac:dyDescent="0.35">
      <c r="A41" s="523">
        <v>10</v>
      </c>
      <c r="B41" s="519" t="s">
        <v>170</v>
      </c>
      <c r="C41" s="519" t="s">
        <v>171</v>
      </c>
      <c r="D41" s="524" t="s">
        <v>542</v>
      </c>
      <c r="E41" s="513" t="s">
        <v>543</v>
      </c>
      <c r="F41" s="516" t="s">
        <v>33</v>
      </c>
      <c r="G41" s="472">
        <f>IF(F41='Response Guidelines'!$D$81,'Response Guidelines'!$C$81, IF(F41='Response Guidelines'!$D$82,'Response Guidelines'!$C$82,IF(F41='Response Guidelines'!$D$83,'Response Guidelines'!$C$83,IF(F41='Response Guidelines'!$D$84,'Response Guidelines'!$C$84,IF(F41='Response Guidelines'!$D$85,'Response Guidelines'!$C$85,IF(F41='Response Guidelines'!$D$86,'Response Guidelines'!$C$86,IF(F41='Response Guidelines'!$D$87,'Response Guidelines'!$C$87,"No Rating")))))))</f>
        <v>3</v>
      </c>
      <c r="H41" s="307">
        <f>(G41/$G$86)/_xlfn.XLOOKUP(Scoring!$D$24,'Response Guidelines'!$D$92:$D$191,'Response Guidelines'!$C$92:$C$191,"",0,1)</f>
        <v>2.6315789473684209E-2</v>
      </c>
      <c r="I41" s="227" t="s">
        <v>532</v>
      </c>
      <c r="J41" s="52">
        <f>H41</f>
        <v>2.6315789473684209E-2</v>
      </c>
      <c r="K41" s="325"/>
      <c r="L41" s="382"/>
    </row>
    <row r="42" spans="1:12" s="43" customFormat="1" ht="21" x14ac:dyDescent="0.35">
      <c r="A42" s="523"/>
      <c r="B42" s="519"/>
      <c r="C42" s="519"/>
      <c r="D42" s="524"/>
      <c r="E42" s="513"/>
      <c r="F42" s="516"/>
      <c r="G42" s="472"/>
      <c r="H42" s="307"/>
      <c r="I42" s="228" t="s">
        <v>533</v>
      </c>
      <c r="J42" s="52">
        <f>H41/2</f>
        <v>1.3157894736842105E-2</v>
      </c>
      <c r="K42" s="325"/>
      <c r="L42" s="382"/>
    </row>
    <row r="43" spans="1:12" s="43" customFormat="1" ht="31.5" x14ac:dyDescent="0.35">
      <c r="A43" s="523"/>
      <c r="B43" s="519"/>
      <c r="C43" s="519"/>
      <c r="D43" s="524"/>
      <c r="E43" s="513"/>
      <c r="F43" s="516"/>
      <c r="G43" s="472"/>
      <c r="H43" s="307"/>
      <c r="I43" s="53" t="s">
        <v>534</v>
      </c>
      <c r="J43" s="52">
        <v>0</v>
      </c>
      <c r="K43" s="325"/>
      <c r="L43" s="382"/>
    </row>
    <row r="44" spans="1:12" s="43" customFormat="1" ht="71.400000000000006" customHeight="1" x14ac:dyDescent="0.35">
      <c r="A44" s="486">
        <v>11</v>
      </c>
      <c r="B44" s="519" t="s">
        <v>170</v>
      </c>
      <c r="C44" s="519" t="s">
        <v>180</v>
      </c>
      <c r="D44" s="524" t="s">
        <v>544</v>
      </c>
      <c r="E44" s="513" t="s">
        <v>545</v>
      </c>
      <c r="F44" s="516" t="s">
        <v>37</v>
      </c>
      <c r="G44" s="472">
        <f>IF(F44='Response Guidelines'!$D$81,'Response Guidelines'!$C$81, IF(F44='Response Guidelines'!$D$82,'Response Guidelines'!$C$82,IF(F44='Response Guidelines'!$D$83,'Response Guidelines'!$C$83,IF(F44='Response Guidelines'!$D$84,'Response Guidelines'!$C$84,IF(F44='Response Guidelines'!$D$85,'Response Guidelines'!$C$85,IF(F44='Response Guidelines'!$D$86,'Response Guidelines'!$C$86,IF(F44='Response Guidelines'!$D$87,'Response Guidelines'!$C$87,"No Rating")))))))</f>
        <v>6</v>
      </c>
      <c r="H44" s="307">
        <f>(G44/$G$86)/_xlfn.XLOOKUP(Scoring!$D$24,'Response Guidelines'!$D$92:$D$191,'Response Guidelines'!$C$92:$C$191,"",0,1)</f>
        <v>5.2631578947368418E-2</v>
      </c>
      <c r="I44" s="227" t="s">
        <v>532</v>
      </c>
      <c r="J44" s="52">
        <f>H44</f>
        <v>5.2631578947368418E-2</v>
      </c>
      <c r="K44" s="325"/>
      <c r="L44" s="382"/>
    </row>
    <row r="45" spans="1:12" s="43" customFormat="1" ht="71.400000000000006" customHeight="1" x14ac:dyDescent="0.35">
      <c r="A45" s="486"/>
      <c r="B45" s="519"/>
      <c r="C45" s="519"/>
      <c r="D45" s="524"/>
      <c r="E45" s="513"/>
      <c r="F45" s="516"/>
      <c r="G45" s="472"/>
      <c r="H45" s="307"/>
      <c r="I45" s="228" t="s">
        <v>533</v>
      </c>
      <c r="J45" s="52">
        <f>H44/2</f>
        <v>2.6315789473684209E-2</v>
      </c>
      <c r="K45" s="325"/>
      <c r="L45" s="382"/>
    </row>
    <row r="46" spans="1:12" s="43" customFormat="1" ht="71.400000000000006" customHeight="1" x14ac:dyDescent="0.35">
      <c r="A46" s="486"/>
      <c r="B46" s="519"/>
      <c r="C46" s="519"/>
      <c r="D46" s="524"/>
      <c r="E46" s="513"/>
      <c r="F46" s="516"/>
      <c r="G46" s="472"/>
      <c r="H46" s="307"/>
      <c r="I46" s="53" t="s">
        <v>534</v>
      </c>
      <c r="J46" s="52">
        <v>0</v>
      </c>
      <c r="K46" s="325"/>
      <c r="L46" s="382"/>
    </row>
    <row r="47" spans="1:12" s="43" customFormat="1" ht="70.25" customHeight="1" x14ac:dyDescent="0.35">
      <c r="A47" s="486">
        <v>12</v>
      </c>
      <c r="B47" s="519" t="s">
        <v>189</v>
      </c>
      <c r="C47" s="519" t="s">
        <v>190</v>
      </c>
      <c r="D47" s="524" t="s">
        <v>546</v>
      </c>
      <c r="E47" s="513" t="s">
        <v>547</v>
      </c>
      <c r="F47" s="516" t="s">
        <v>75</v>
      </c>
      <c r="G47" s="472">
        <f>IF(F47='Response Guidelines'!$D$81,'Response Guidelines'!$C$81, IF(F47='Response Guidelines'!$D$82,'Response Guidelines'!$C$82,IF(F47='Response Guidelines'!$D$83,'Response Guidelines'!$C$83,IF(F47='Response Guidelines'!$D$84,'Response Guidelines'!$C$84,IF(F47='Response Guidelines'!$D$85,'Response Guidelines'!$C$85,IF(F47='Response Guidelines'!$D$86,'Response Guidelines'!$C$86,IF(F47='Response Guidelines'!$D$87,'Response Guidelines'!$C$87,"No Rating")))))))</f>
        <v>4</v>
      </c>
      <c r="H47" s="307">
        <f>(G47/$G$86)/_xlfn.XLOOKUP(Scoring!$D$24,'Response Guidelines'!$D$92:$D$191,'Response Guidelines'!$C$92:$C$191,"",0,1)</f>
        <v>3.5087719298245612E-2</v>
      </c>
      <c r="I47" s="227" t="s">
        <v>532</v>
      </c>
      <c r="J47" s="52">
        <f>H47</f>
        <v>3.5087719298245612E-2</v>
      </c>
      <c r="K47" s="325"/>
      <c r="L47" s="382"/>
    </row>
    <row r="48" spans="1:12" s="43" customFormat="1" ht="70.25" customHeight="1" x14ac:dyDescent="0.35">
      <c r="A48" s="486"/>
      <c r="B48" s="519"/>
      <c r="C48" s="519"/>
      <c r="D48" s="524"/>
      <c r="E48" s="513"/>
      <c r="F48" s="516"/>
      <c r="G48" s="472"/>
      <c r="H48" s="307"/>
      <c r="I48" s="228" t="s">
        <v>533</v>
      </c>
      <c r="J48" s="52">
        <f>H47/2</f>
        <v>1.7543859649122806E-2</v>
      </c>
      <c r="K48" s="325"/>
      <c r="L48" s="382"/>
    </row>
    <row r="49" spans="1:12" s="43" customFormat="1" ht="70.25" customHeight="1" x14ac:dyDescent="0.35">
      <c r="A49" s="486"/>
      <c r="B49" s="519"/>
      <c r="C49" s="519"/>
      <c r="D49" s="524"/>
      <c r="E49" s="513"/>
      <c r="F49" s="516"/>
      <c r="G49" s="472"/>
      <c r="H49" s="307"/>
      <c r="I49" s="53" t="s">
        <v>534</v>
      </c>
      <c r="J49" s="52">
        <v>0</v>
      </c>
      <c r="K49" s="325"/>
      <c r="L49" s="382"/>
    </row>
    <row r="50" spans="1:12" s="43" customFormat="1" ht="31.5" x14ac:dyDescent="0.35">
      <c r="A50" s="486">
        <v>13</v>
      </c>
      <c r="B50" s="519" t="s">
        <v>201</v>
      </c>
      <c r="C50" s="519" t="s">
        <v>204</v>
      </c>
      <c r="D50" s="524" t="s">
        <v>205</v>
      </c>
      <c r="E50" s="513" t="s">
        <v>548</v>
      </c>
      <c r="F50" s="516" t="s">
        <v>37</v>
      </c>
      <c r="G50" s="472">
        <f>IF(F50='Response Guidelines'!$D$81,'Response Guidelines'!$C$81, IF(F50='Response Guidelines'!$D$82,'Response Guidelines'!$C$82,IF(F50='Response Guidelines'!$D$83,'Response Guidelines'!$C$83,IF(F50='Response Guidelines'!$D$84,'Response Guidelines'!$C$84,IF(F50='Response Guidelines'!$D$85,'Response Guidelines'!$C$85,IF(F50='Response Guidelines'!$D$86,'Response Guidelines'!$C$86,IF(F50='Response Guidelines'!$D$87,'Response Guidelines'!$C$87,"No Rating")))))))</f>
        <v>6</v>
      </c>
      <c r="H50" s="307">
        <f>(G50/$G$86)/_xlfn.XLOOKUP(Scoring!$D$24,'Response Guidelines'!$D$92:$D$191,'Response Guidelines'!$C$92:$C$191,"",0,1)</f>
        <v>5.2631578947368418E-2</v>
      </c>
      <c r="I50" s="227" t="s">
        <v>532</v>
      </c>
      <c r="J50" s="52">
        <f>H50</f>
        <v>5.2631578947368418E-2</v>
      </c>
      <c r="K50" s="325"/>
      <c r="L50" s="382"/>
    </row>
    <row r="51" spans="1:12" s="43" customFormat="1" ht="21" x14ac:dyDescent="0.35">
      <c r="A51" s="486"/>
      <c r="B51" s="519"/>
      <c r="C51" s="519"/>
      <c r="D51" s="524"/>
      <c r="E51" s="513"/>
      <c r="F51" s="516"/>
      <c r="G51" s="472"/>
      <c r="H51" s="307"/>
      <c r="I51" s="228" t="s">
        <v>533</v>
      </c>
      <c r="J51" s="52">
        <f>H50/2</f>
        <v>2.6315789473684209E-2</v>
      </c>
      <c r="K51" s="325"/>
      <c r="L51" s="382"/>
    </row>
    <row r="52" spans="1:12" s="43" customFormat="1" ht="31.5" x14ac:dyDescent="0.35">
      <c r="A52" s="486"/>
      <c r="B52" s="519"/>
      <c r="C52" s="519"/>
      <c r="D52" s="524"/>
      <c r="E52" s="513"/>
      <c r="F52" s="516"/>
      <c r="G52" s="472"/>
      <c r="H52" s="307"/>
      <c r="I52" s="53" t="s">
        <v>534</v>
      </c>
      <c r="J52" s="52">
        <v>0</v>
      </c>
      <c r="K52" s="325"/>
      <c r="L52" s="382"/>
    </row>
    <row r="53" spans="1:12" s="43" customFormat="1" ht="31.5" x14ac:dyDescent="0.35">
      <c r="A53" s="486">
        <v>23</v>
      </c>
      <c r="B53" s="519" t="s">
        <v>201</v>
      </c>
      <c r="C53" s="519" t="s">
        <v>207</v>
      </c>
      <c r="D53" s="524" t="s">
        <v>208</v>
      </c>
      <c r="E53" s="513" t="s">
        <v>548</v>
      </c>
      <c r="F53" s="516" t="s">
        <v>37</v>
      </c>
      <c r="G53" s="472">
        <f>IF(F53='Response Guidelines'!$D$81,'Response Guidelines'!$C$81, IF(F53='Response Guidelines'!$D$82,'Response Guidelines'!$C$82,IF(F53='Response Guidelines'!$D$83,'Response Guidelines'!$C$83,IF(F53='Response Guidelines'!$D$84,'Response Guidelines'!$C$84,IF(F53='Response Guidelines'!$D$85,'Response Guidelines'!$C$85,IF(F53='Response Guidelines'!$D$86,'Response Guidelines'!$C$86,IF(F53='Response Guidelines'!$D$87,'Response Guidelines'!$C$87,"No Rating")))))))</f>
        <v>6</v>
      </c>
      <c r="H53" s="307">
        <f>(G53/$G$86)/_xlfn.XLOOKUP(Scoring!$D$24,'Response Guidelines'!$D$92:$D$191,'Response Guidelines'!$C$92:$C$191,"",0,1)</f>
        <v>5.2631578947368418E-2</v>
      </c>
      <c r="I53" s="227" t="s">
        <v>532</v>
      </c>
      <c r="J53" s="52">
        <f>H53</f>
        <v>5.2631578947368418E-2</v>
      </c>
      <c r="K53" s="325"/>
      <c r="L53" s="382"/>
    </row>
    <row r="54" spans="1:12" s="43" customFormat="1" ht="21" x14ac:dyDescent="0.35">
      <c r="A54" s="486"/>
      <c r="B54" s="519"/>
      <c r="C54" s="519"/>
      <c r="D54" s="524"/>
      <c r="E54" s="513"/>
      <c r="F54" s="516"/>
      <c r="G54" s="472"/>
      <c r="H54" s="307"/>
      <c r="I54" s="228" t="s">
        <v>533</v>
      </c>
      <c r="J54" s="52">
        <f>H53/2</f>
        <v>2.6315789473684209E-2</v>
      </c>
      <c r="K54" s="325"/>
      <c r="L54" s="382"/>
    </row>
    <row r="55" spans="1:12" s="43" customFormat="1" ht="31.5" x14ac:dyDescent="0.35">
      <c r="A55" s="486"/>
      <c r="B55" s="519"/>
      <c r="C55" s="519"/>
      <c r="D55" s="524"/>
      <c r="E55" s="513"/>
      <c r="F55" s="516"/>
      <c r="G55" s="472"/>
      <c r="H55" s="307"/>
      <c r="I55" s="53" t="s">
        <v>534</v>
      </c>
      <c r="J55" s="52">
        <v>0</v>
      </c>
      <c r="K55" s="325"/>
      <c r="L55" s="382"/>
    </row>
    <row r="56" spans="1:12" s="43" customFormat="1" ht="47" customHeight="1" x14ac:dyDescent="0.35">
      <c r="A56" s="486">
        <v>24</v>
      </c>
      <c r="B56" s="519" t="s">
        <v>201</v>
      </c>
      <c r="C56" s="519" t="s">
        <v>209</v>
      </c>
      <c r="D56" s="524" t="s">
        <v>210</v>
      </c>
      <c r="E56" s="513" t="s">
        <v>549</v>
      </c>
      <c r="F56" s="516" t="s">
        <v>37</v>
      </c>
      <c r="G56" s="472">
        <f>IF(F56='Response Guidelines'!$D$81,'Response Guidelines'!$C$81, IF(F56='Response Guidelines'!$D$82,'Response Guidelines'!$C$82,IF(F56='Response Guidelines'!$D$83,'Response Guidelines'!$C$83,IF(F56='Response Guidelines'!$D$84,'Response Guidelines'!$C$84,IF(F56='Response Guidelines'!$D$85,'Response Guidelines'!$C$85,IF(F56='Response Guidelines'!$D$86,'Response Guidelines'!$C$86,IF(F56='Response Guidelines'!$D$87,'Response Guidelines'!$C$87,"No Rating")))))))</f>
        <v>6</v>
      </c>
      <c r="H56" s="307">
        <f>(G56/$G$86)/_xlfn.XLOOKUP(Scoring!$D$24,'Response Guidelines'!$D$92:$D$191,'Response Guidelines'!$C$92:$C$191,"",0,1)</f>
        <v>5.2631578947368418E-2</v>
      </c>
      <c r="I56" s="227" t="s">
        <v>532</v>
      </c>
      <c r="J56" s="52">
        <f>H56</f>
        <v>5.2631578947368418E-2</v>
      </c>
      <c r="K56" s="325"/>
      <c r="L56" s="382"/>
    </row>
    <row r="57" spans="1:12" s="43" customFormat="1" ht="47" customHeight="1" x14ac:dyDescent="0.35">
      <c r="A57" s="486"/>
      <c r="B57" s="519"/>
      <c r="C57" s="519"/>
      <c r="D57" s="524"/>
      <c r="E57" s="513"/>
      <c r="F57" s="516"/>
      <c r="G57" s="472"/>
      <c r="H57" s="307"/>
      <c r="I57" s="228" t="s">
        <v>533</v>
      </c>
      <c r="J57" s="52">
        <f>H56/2</f>
        <v>2.6315789473684209E-2</v>
      </c>
      <c r="K57" s="325"/>
      <c r="L57" s="382"/>
    </row>
    <row r="58" spans="1:12" s="43" customFormat="1" ht="47" customHeight="1" x14ac:dyDescent="0.35">
      <c r="A58" s="486"/>
      <c r="B58" s="519"/>
      <c r="C58" s="519"/>
      <c r="D58" s="524"/>
      <c r="E58" s="513"/>
      <c r="F58" s="516"/>
      <c r="G58" s="472"/>
      <c r="H58" s="307"/>
      <c r="I58" s="53" t="s">
        <v>534</v>
      </c>
      <c r="J58" s="52">
        <v>0</v>
      </c>
      <c r="K58" s="325"/>
      <c r="L58" s="382"/>
    </row>
    <row r="59" spans="1:12" s="43" customFormat="1" ht="47" customHeight="1" x14ac:dyDescent="0.35">
      <c r="A59" s="486">
        <v>25</v>
      </c>
      <c r="B59" s="519" t="s">
        <v>233</v>
      </c>
      <c r="C59" s="519" t="s">
        <v>234</v>
      </c>
      <c r="D59" s="524" t="s">
        <v>235</v>
      </c>
      <c r="E59" s="513" t="s">
        <v>550</v>
      </c>
      <c r="F59" s="516" t="s">
        <v>37</v>
      </c>
      <c r="G59" s="472">
        <f>IF(F59='Response Guidelines'!$D$81,'Response Guidelines'!$C$81, IF(F59='Response Guidelines'!$D$82,'Response Guidelines'!$C$82,IF(F59='Response Guidelines'!$D$83,'Response Guidelines'!$C$83,IF(F59='Response Guidelines'!$D$84,'Response Guidelines'!$C$84,IF(F59='Response Guidelines'!$D$85,'Response Guidelines'!$C$85,IF(F59='Response Guidelines'!$D$86,'Response Guidelines'!$C$86,IF(F59='Response Guidelines'!$D$87,'Response Guidelines'!$C$87,"No Rating")))))))</f>
        <v>6</v>
      </c>
      <c r="H59" s="307">
        <f>(G59/$G$86)/_xlfn.XLOOKUP(Scoring!$D$24,'Response Guidelines'!$D$92:$D$191,'Response Guidelines'!$C$92:$C$191,"",0,1)</f>
        <v>5.2631578947368418E-2</v>
      </c>
      <c r="I59" s="227" t="s">
        <v>532</v>
      </c>
      <c r="J59" s="52">
        <f>H59</f>
        <v>5.2631578947368418E-2</v>
      </c>
      <c r="K59" s="325"/>
      <c r="L59" s="293"/>
    </row>
    <row r="60" spans="1:12" s="43" customFormat="1" ht="47" customHeight="1" x14ac:dyDescent="0.35">
      <c r="A60" s="486"/>
      <c r="B60" s="519"/>
      <c r="C60" s="519"/>
      <c r="D60" s="524"/>
      <c r="E60" s="513"/>
      <c r="F60" s="516"/>
      <c r="G60" s="472"/>
      <c r="H60" s="307"/>
      <c r="I60" s="228" t="s">
        <v>533</v>
      </c>
      <c r="J60" s="52">
        <f>H59/2</f>
        <v>2.6315789473684209E-2</v>
      </c>
      <c r="K60" s="325"/>
      <c r="L60" s="293"/>
    </row>
    <row r="61" spans="1:12" s="43" customFormat="1" ht="47" customHeight="1" x14ac:dyDescent="0.35">
      <c r="A61" s="486"/>
      <c r="B61" s="519"/>
      <c r="C61" s="519"/>
      <c r="D61" s="524"/>
      <c r="E61" s="513"/>
      <c r="F61" s="516"/>
      <c r="G61" s="472"/>
      <c r="H61" s="307"/>
      <c r="I61" s="53" t="s">
        <v>534</v>
      </c>
      <c r="J61" s="52">
        <v>0</v>
      </c>
      <c r="K61" s="325"/>
      <c r="L61" s="293"/>
    </row>
    <row r="62" spans="1:12" s="43" customFormat="1" ht="41.4" customHeight="1" x14ac:dyDescent="0.35">
      <c r="A62" s="486">
        <v>28</v>
      </c>
      <c r="B62" s="528"/>
      <c r="C62" s="528"/>
      <c r="D62" s="526" t="s">
        <v>551</v>
      </c>
      <c r="E62" s="382" t="s">
        <v>552</v>
      </c>
      <c r="F62" s="516" t="s">
        <v>76</v>
      </c>
      <c r="G62" s="472">
        <f>IF(F62='Response Guidelines'!$D$81,'Response Guidelines'!$C$81, IF(F62='Response Guidelines'!$D$82,'Response Guidelines'!$C$82,IF(F62='Response Guidelines'!$D$83,'Response Guidelines'!$C$83,IF(F62='Response Guidelines'!$D$84,'Response Guidelines'!$C$84,IF(F62='Response Guidelines'!$D$85,'Response Guidelines'!$C$85,IF(F62='Response Guidelines'!$D$86,'Response Guidelines'!$C$86,IF(F62='Response Guidelines'!$D$87,'Response Guidelines'!$C$87,"No Rating")))))))</f>
        <v>5</v>
      </c>
      <c r="H62" s="307">
        <f>(G62/$G$86)/_xlfn.XLOOKUP(Scoring!$D$24,'Response Guidelines'!$D$92:$D$191,'Response Guidelines'!$C$92:$C$191,"",0,1)</f>
        <v>4.3859649122807015E-2</v>
      </c>
      <c r="I62" s="227" t="s">
        <v>532</v>
      </c>
      <c r="J62" s="52">
        <f>H62</f>
        <v>4.3859649122807015E-2</v>
      </c>
      <c r="K62" s="325"/>
      <c r="L62" s="382"/>
    </row>
    <row r="63" spans="1:12" s="43" customFormat="1" ht="41.4" customHeight="1" x14ac:dyDescent="0.35">
      <c r="A63" s="486"/>
      <c r="B63" s="528"/>
      <c r="C63" s="528"/>
      <c r="D63" s="527"/>
      <c r="E63" s="382"/>
      <c r="F63" s="516"/>
      <c r="G63" s="472"/>
      <c r="H63" s="307"/>
      <c r="I63" s="228"/>
      <c r="J63" s="52"/>
      <c r="K63" s="325"/>
      <c r="L63" s="382"/>
    </row>
    <row r="64" spans="1:12" s="43" customFormat="1" ht="41.4" customHeight="1" x14ac:dyDescent="0.35">
      <c r="A64" s="486"/>
      <c r="B64" s="528"/>
      <c r="C64" s="528"/>
      <c r="D64" s="527"/>
      <c r="E64" s="382"/>
      <c r="F64" s="516"/>
      <c r="G64" s="472"/>
      <c r="H64" s="307"/>
      <c r="I64" s="53" t="s">
        <v>534</v>
      </c>
      <c r="J64" s="52">
        <v>0</v>
      </c>
      <c r="K64" s="325"/>
      <c r="L64" s="382"/>
    </row>
    <row r="65" spans="1:12" s="43" customFormat="1" ht="31.5" x14ac:dyDescent="0.35">
      <c r="A65" s="486">
        <v>29</v>
      </c>
      <c r="B65" s="528"/>
      <c r="C65" s="528"/>
      <c r="D65" s="529" t="s">
        <v>553</v>
      </c>
      <c r="E65" s="530" t="s">
        <v>554</v>
      </c>
      <c r="F65" s="516" t="s">
        <v>76</v>
      </c>
      <c r="G65" s="472">
        <f>IF(F65='Response Guidelines'!$D$81,'Response Guidelines'!$C$81, IF(F65='Response Guidelines'!$D$82,'Response Guidelines'!$C$82,IF(F65='Response Guidelines'!$D$83,'Response Guidelines'!$C$83,IF(F65='Response Guidelines'!$D$84,'Response Guidelines'!$C$84,IF(F65='Response Guidelines'!$D$85,'Response Guidelines'!$C$85,IF(F65='Response Guidelines'!$D$86,'Response Guidelines'!$C$86,IF(F65='Response Guidelines'!$D$87,'Response Guidelines'!$C$87,"No Rating")))))))</f>
        <v>5</v>
      </c>
      <c r="H65" s="307">
        <f>(G65/$G$86)/_xlfn.XLOOKUP(Scoring!$D$24,'Response Guidelines'!$D$92:$D$191,'Response Guidelines'!$C$92:$C$191,"",0,1)</f>
        <v>4.3859649122807015E-2</v>
      </c>
      <c r="I65" s="227" t="s">
        <v>532</v>
      </c>
      <c r="J65" s="52">
        <f>H65</f>
        <v>4.3859649122807015E-2</v>
      </c>
      <c r="K65" s="325"/>
      <c r="L65" s="382"/>
    </row>
    <row r="66" spans="1:12" s="43" customFormat="1" ht="10" x14ac:dyDescent="0.35">
      <c r="A66" s="486"/>
      <c r="B66" s="528"/>
      <c r="C66" s="528"/>
      <c r="D66" s="525"/>
      <c r="E66" s="382"/>
      <c r="F66" s="516"/>
      <c r="G66" s="472"/>
      <c r="H66" s="307"/>
      <c r="I66" s="228"/>
      <c r="J66" s="52"/>
      <c r="K66" s="325"/>
      <c r="L66" s="382"/>
    </row>
    <row r="67" spans="1:12" s="43" customFormat="1" ht="31.5" x14ac:dyDescent="0.35">
      <c r="A67" s="486"/>
      <c r="B67" s="528"/>
      <c r="C67" s="528"/>
      <c r="D67" s="525"/>
      <c r="E67" s="382"/>
      <c r="F67" s="516"/>
      <c r="G67" s="472"/>
      <c r="H67" s="307"/>
      <c r="I67" s="53" t="s">
        <v>534</v>
      </c>
      <c r="J67" s="52">
        <v>0</v>
      </c>
      <c r="K67" s="325"/>
      <c r="L67" s="382"/>
    </row>
    <row r="68" spans="1:12" s="43" customFormat="1" ht="31.5" x14ac:dyDescent="0.35">
      <c r="A68" s="486">
        <v>30</v>
      </c>
      <c r="B68" s="528"/>
      <c r="C68" s="528"/>
      <c r="D68" s="529" t="s">
        <v>555</v>
      </c>
      <c r="E68" s="530" t="s">
        <v>556</v>
      </c>
      <c r="F68" s="516" t="s">
        <v>76</v>
      </c>
      <c r="G68" s="472">
        <f>IF(F68='Response Guidelines'!$D$81,'Response Guidelines'!$C$81, IF(F68='Response Guidelines'!$D$82,'Response Guidelines'!$C$82,IF(F68='Response Guidelines'!$D$83,'Response Guidelines'!$C$83,IF(F68='Response Guidelines'!$D$84,'Response Guidelines'!$C$84,IF(F68='Response Guidelines'!$D$85,'Response Guidelines'!$C$85,IF(F68='Response Guidelines'!$D$86,'Response Guidelines'!$C$86,IF(F68='Response Guidelines'!$D$87,'Response Guidelines'!$C$87,"No Rating")))))))</f>
        <v>5</v>
      </c>
      <c r="H68" s="307">
        <f>(G68/$G$86)/_xlfn.XLOOKUP(Scoring!$D$24,'Response Guidelines'!$D$92:$D$191,'Response Guidelines'!$C$92:$C$191,"",0,1)</f>
        <v>4.3859649122807015E-2</v>
      </c>
      <c r="I68" s="227" t="s">
        <v>532</v>
      </c>
      <c r="J68" s="52">
        <f>H68</f>
        <v>4.3859649122807015E-2</v>
      </c>
      <c r="K68" s="325"/>
      <c r="L68" s="382"/>
    </row>
    <row r="69" spans="1:12" s="43" customFormat="1" ht="10" x14ac:dyDescent="0.35">
      <c r="A69" s="486"/>
      <c r="B69" s="528"/>
      <c r="C69" s="528"/>
      <c r="D69" s="525"/>
      <c r="E69" s="382"/>
      <c r="F69" s="516"/>
      <c r="G69" s="472"/>
      <c r="H69" s="307"/>
      <c r="I69" s="228"/>
      <c r="J69" s="52"/>
      <c r="K69" s="325"/>
      <c r="L69" s="382"/>
    </row>
    <row r="70" spans="1:12" s="43" customFormat="1" ht="31.5" x14ac:dyDescent="0.35">
      <c r="A70" s="486"/>
      <c r="B70" s="528"/>
      <c r="C70" s="528"/>
      <c r="D70" s="525"/>
      <c r="E70" s="382"/>
      <c r="F70" s="516"/>
      <c r="G70" s="472"/>
      <c r="H70" s="307"/>
      <c r="I70" s="53" t="s">
        <v>534</v>
      </c>
      <c r="J70" s="52">
        <v>0</v>
      </c>
      <c r="K70" s="325"/>
      <c r="L70" s="382"/>
    </row>
    <row r="71" spans="1:12" s="43" customFormat="1" ht="31.5" x14ac:dyDescent="0.35">
      <c r="A71" s="486">
        <v>31</v>
      </c>
      <c r="B71" s="528"/>
      <c r="C71" s="528"/>
      <c r="D71" s="529" t="s">
        <v>557</v>
      </c>
      <c r="E71" s="530" t="s">
        <v>558</v>
      </c>
      <c r="F71" s="516" t="s">
        <v>76</v>
      </c>
      <c r="G71" s="472">
        <f>IF(F71='Response Guidelines'!$D$81,'Response Guidelines'!$C$81, IF(F71='Response Guidelines'!$D$82,'Response Guidelines'!$C$82,IF(F71='Response Guidelines'!$D$83,'Response Guidelines'!$C$83,IF(F71='Response Guidelines'!$D$84,'Response Guidelines'!$C$84,IF(F71='Response Guidelines'!$D$85,'Response Guidelines'!$C$85,IF(F71='Response Guidelines'!$D$86,'Response Guidelines'!$C$86,IF(F71='Response Guidelines'!$D$87,'Response Guidelines'!$C$87,"No Rating")))))))</f>
        <v>5</v>
      </c>
      <c r="H71" s="307">
        <f>(G71/$G$86)/_xlfn.XLOOKUP(Scoring!$D$24,'Response Guidelines'!$D$92:$D$191,'Response Guidelines'!$C$92:$C$191,"",0,1)</f>
        <v>4.3859649122807015E-2</v>
      </c>
      <c r="I71" s="227" t="s">
        <v>532</v>
      </c>
      <c r="J71" s="52">
        <f>H71</f>
        <v>4.3859649122807015E-2</v>
      </c>
      <c r="K71" s="325"/>
      <c r="L71" s="382"/>
    </row>
    <row r="72" spans="1:12" s="43" customFormat="1" ht="10" x14ac:dyDescent="0.35">
      <c r="A72" s="486"/>
      <c r="B72" s="528"/>
      <c r="C72" s="528"/>
      <c r="D72" s="525"/>
      <c r="E72" s="382"/>
      <c r="F72" s="516"/>
      <c r="G72" s="472"/>
      <c r="H72" s="307"/>
      <c r="I72" s="228"/>
      <c r="J72" s="52"/>
      <c r="K72" s="325"/>
      <c r="L72" s="382"/>
    </row>
    <row r="73" spans="1:12" s="43" customFormat="1" ht="31.5" x14ac:dyDescent="0.35">
      <c r="A73" s="486"/>
      <c r="B73" s="528"/>
      <c r="C73" s="528"/>
      <c r="D73" s="525"/>
      <c r="E73" s="382"/>
      <c r="F73" s="516"/>
      <c r="G73" s="472"/>
      <c r="H73" s="307"/>
      <c r="I73" s="53" t="s">
        <v>534</v>
      </c>
      <c r="J73" s="52">
        <v>0</v>
      </c>
      <c r="K73" s="325"/>
      <c r="L73" s="382"/>
    </row>
    <row r="74" spans="1:12" s="43" customFormat="1" ht="31.5" x14ac:dyDescent="0.35">
      <c r="A74" s="486">
        <v>32</v>
      </c>
      <c r="B74" s="528"/>
      <c r="C74" s="528"/>
      <c r="D74" s="529" t="s">
        <v>559</v>
      </c>
      <c r="E74" s="530" t="s">
        <v>560</v>
      </c>
      <c r="F74" s="516" t="s">
        <v>76</v>
      </c>
      <c r="G74" s="472">
        <f>IF(F74='Response Guidelines'!$D$81,'Response Guidelines'!$C$81, IF(F74='Response Guidelines'!$D$82,'Response Guidelines'!$C$82,IF(F74='Response Guidelines'!$D$83,'Response Guidelines'!$C$83,IF(F74='Response Guidelines'!$D$84,'Response Guidelines'!$C$84,IF(F74='Response Guidelines'!$D$85,'Response Guidelines'!$C$85,IF(F74='Response Guidelines'!$D$86,'Response Guidelines'!$C$86,IF(F74='Response Guidelines'!$D$87,'Response Guidelines'!$C$87,"No Rating")))))))</f>
        <v>5</v>
      </c>
      <c r="H74" s="307">
        <f>(G74/$G$86)/_xlfn.XLOOKUP(Scoring!$D$24,'Response Guidelines'!$D$92:$D$191,'Response Guidelines'!$C$92:$C$191,"",0,1)</f>
        <v>4.3859649122807015E-2</v>
      </c>
      <c r="I74" s="227" t="s">
        <v>532</v>
      </c>
      <c r="J74" s="52">
        <f>H74</f>
        <v>4.3859649122807015E-2</v>
      </c>
      <c r="K74" s="325"/>
      <c r="L74" s="382"/>
    </row>
    <row r="75" spans="1:12" s="43" customFormat="1" ht="10" x14ac:dyDescent="0.35">
      <c r="A75" s="486"/>
      <c r="B75" s="528"/>
      <c r="C75" s="528"/>
      <c r="D75" s="525"/>
      <c r="E75" s="530"/>
      <c r="F75" s="516"/>
      <c r="G75" s="472"/>
      <c r="H75" s="307"/>
      <c r="I75" s="228"/>
      <c r="J75" s="52"/>
      <c r="K75" s="325"/>
      <c r="L75" s="382"/>
    </row>
    <row r="76" spans="1:12" s="43" customFormat="1" ht="31.5" x14ac:dyDescent="0.35">
      <c r="A76" s="486"/>
      <c r="B76" s="528"/>
      <c r="C76" s="528"/>
      <c r="D76" s="525"/>
      <c r="E76" s="530"/>
      <c r="F76" s="516"/>
      <c r="G76" s="472"/>
      <c r="H76" s="307"/>
      <c r="I76" s="53" t="s">
        <v>534</v>
      </c>
      <c r="J76" s="52">
        <v>0</v>
      </c>
      <c r="K76" s="325"/>
      <c r="L76" s="382"/>
    </row>
    <row r="77" spans="1:12" s="43" customFormat="1" ht="31.5" x14ac:dyDescent="0.35">
      <c r="A77" s="486">
        <v>33</v>
      </c>
      <c r="B77" s="528"/>
      <c r="C77" s="528"/>
      <c r="D77" s="529" t="s">
        <v>561</v>
      </c>
      <c r="E77" s="530" t="s">
        <v>562</v>
      </c>
      <c r="F77" s="516" t="s">
        <v>76</v>
      </c>
      <c r="G77" s="472">
        <f>IF(F77='Response Guidelines'!$D$81,'Response Guidelines'!$C$81, IF(F77='Response Guidelines'!$D$82,'Response Guidelines'!$C$82,IF(F77='Response Guidelines'!$D$83,'Response Guidelines'!$C$83,IF(F77='Response Guidelines'!$D$84,'Response Guidelines'!$C$84,IF(F77='Response Guidelines'!$D$85,'Response Guidelines'!$C$85,IF(F77='Response Guidelines'!$D$86,'Response Guidelines'!$C$86,IF(F77='Response Guidelines'!$D$87,'Response Guidelines'!$C$87,"No Rating")))))))</f>
        <v>5</v>
      </c>
      <c r="H77" s="307">
        <f>(G77/$G$86)/_xlfn.XLOOKUP(Scoring!$D$24,'Response Guidelines'!$D$92:$D$191,'Response Guidelines'!$C$92:$C$191,"",0,1)</f>
        <v>4.3859649122807015E-2</v>
      </c>
      <c r="I77" s="227" t="s">
        <v>532</v>
      </c>
      <c r="J77" s="52">
        <f>H77</f>
        <v>4.3859649122807015E-2</v>
      </c>
      <c r="K77" s="325"/>
      <c r="L77" s="382"/>
    </row>
    <row r="78" spans="1:12" s="43" customFormat="1" ht="10" x14ac:dyDescent="0.35">
      <c r="A78" s="486"/>
      <c r="B78" s="528"/>
      <c r="C78" s="528"/>
      <c r="D78" s="525"/>
      <c r="E78" s="382"/>
      <c r="F78" s="516"/>
      <c r="G78" s="472"/>
      <c r="H78" s="307"/>
      <c r="I78" s="228"/>
      <c r="J78" s="52"/>
      <c r="K78" s="325"/>
      <c r="L78" s="382"/>
    </row>
    <row r="79" spans="1:12" s="43" customFormat="1" ht="31.5" x14ac:dyDescent="0.35">
      <c r="A79" s="486"/>
      <c r="B79" s="528"/>
      <c r="C79" s="528"/>
      <c r="D79" s="525"/>
      <c r="E79" s="382"/>
      <c r="F79" s="516"/>
      <c r="G79" s="472"/>
      <c r="H79" s="307"/>
      <c r="I79" s="53" t="s">
        <v>534</v>
      </c>
      <c r="J79" s="52">
        <v>0</v>
      </c>
      <c r="K79" s="325"/>
      <c r="L79" s="382"/>
    </row>
    <row r="80" spans="1:12" s="43" customFormat="1" ht="31.5" x14ac:dyDescent="0.35">
      <c r="A80" s="486">
        <v>34</v>
      </c>
      <c r="B80" s="528"/>
      <c r="C80" s="528"/>
      <c r="D80" s="529" t="s">
        <v>563</v>
      </c>
      <c r="E80" s="530" t="s">
        <v>564</v>
      </c>
      <c r="F80" s="516" t="s">
        <v>76</v>
      </c>
      <c r="G80" s="472">
        <f>IF(F80='Response Guidelines'!$D$81,'Response Guidelines'!$C$81, IF(F80='Response Guidelines'!$D$82,'Response Guidelines'!$C$82,IF(F80='Response Guidelines'!$D$83,'Response Guidelines'!$C$83,IF(F80='Response Guidelines'!$D$84,'Response Guidelines'!$C$84,IF(F80='Response Guidelines'!$D$85,'Response Guidelines'!$C$85,IF(F80='Response Guidelines'!$D$86,'Response Guidelines'!$C$86,IF(F80='Response Guidelines'!$D$87,'Response Guidelines'!$C$87,"No Rating")))))))</f>
        <v>5</v>
      </c>
      <c r="H80" s="307">
        <f>(G80/$G$86)/_xlfn.XLOOKUP(Scoring!$D$24,'Response Guidelines'!$D$92:$D$191,'Response Guidelines'!$C$92:$C$191,"",0,1)</f>
        <v>4.3859649122807015E-2</v>
      </c>
      <c r="I80" s="227" t="s">
        <v>532</v>
      </c>
      <c r="J80" s="52">
        <f>H80</f>
        <v>4.3859649122807015E-2</v>
      </c>
      <c r="K80" s="325"/>
      <c r="L80" s="382"/>
    </row>
    <row r="81" spans="1:12" s="43" customFormat="1" ht="10" x14ac:dyDescent="0.35">
      <c r="A81" s="486"/>
      <c r="B81" s="528"/>
      <c r="C81" s="528"/>
      <c r="D81" s="525"/>
      <c r="E81" s="382"/>
      <c r="F81" s="516"/>
      <c r="G81" s="472"/>
      <c r="H81" s="307"/>
      <c r="I81" s="228"/>
      <c r="J81" s="52"/>
      <c r="K81" s="325"/>
      <c r="L81" s="382"/>
    </row>
    <row r="82" spans="1:12" s="43" customFormat="1" ht="31.5" x14ac:dyDescent="0.35">
      <c r="A82" s="486"/>
      <c r="B82" s="528"/>
      <c r="C82" s="528"/>
      <c r="D82" s="525"/>
      <c r="E82" s="382"/>
      <c r="F82" s="516"/>
      <c r="G82" s="472"/>
      <c r="H82" s="307"/>
      <c r="I82" s="53" t="s">
        <v>534</v>
      </c>
      <c r="J82" s="52">
        <v>0</v>
      </c>
      <c r="K82" s="325"/>
      <c r="L82" s="382"/>
    </row>
    <row r="83" spans="1:12" s="43" customFormat="1" ht="31.5" x14ac:dyDescent="0.35">
      <c r="A83" s="486">
        <v>35</v>
      </c>
      <c r="B83" s="528"/>
      <c r="C83" s="528"/>
      <c r="D83" s="529" t="s">
        <v>519</v>
      </c>
      <c r="E83" s="530" t="s">
        <v>565</v>
      </c>
      <c r="F83" s="516" t="s">
        <v>76</v>
      </c>
      <c r="G83" s="472">
        <f>IF(F83='Response Guidelines'!$D$81,'Response Guidelines'!$C$81, IF(F83='Response Guidelines'!$D$82,'Response Guidelines'!$C$82,IF(F83='Response Guidelines'!$D$83,'Response Guidelines'!$C$83,IF(F83='Response Guidelines'!$D$84,'Response Guidelines'!$C$84,IF(F83='Response Guidelines'!$D$85,'Response Guidelines'!$C$85,IF(F83='Response Guidelines'!$D$86,'Response Guidelines'!$C$86,IF(F83='Response Guidelines'!$D$87,'Response Guidelines'!$C$87,"No Rating")))))))</f>
        <v>5</v>
      </c>
      <c r="H83" s="307">
        <f>(G83/$G$86)/_xlfn.XLOOKUP(Scoring!$D$24,'Response Guidelines'!$D$92:$D$191,'Response Guidelines'!$C$92:$C$191,"",0,1)</f>
        <v>4.3859649122807015E-2</v>
      </c>
      <c r="I83" s="227" t="s">
        <v>532</v>
      </c>
      <c r="J83" s="52">
        <f>H83</f>
        <v>4.3859649122807015E-2</v>
      </c>
      <c r="K83" s="325"/>
      <c r="L83" s="382"/>
    </row>
    <row r="84" spans="1:12" s="43" customFormat="1" ht="10" x14ac:dyDescent="0.35">
      <c r="A84" s="486"/>
      <c r="B84" s="528"/>
      <c r="C84" s="528"/>
      <c r="D84" s="525"/>
      <c r="E84" s="382"/>
      <c r="F84" s="516"/>
      <c r="G84" s="472"/>
      <c r="H84" s="307"/>
      <c r="I84" s="228"/>
      <c r="J84" s="52"/>
      <c r="K84" s="325"/>
      <c r="L84" s="382"/>
    </row>
    <row r="85" spans="1:12" s="43" customFormat="1" ht="32" thickBot="1" x14ac:dyDescent="0.4">
      <c r="A85" s="534"/>
      <c r="B85" s="535"/>
      <c r="C85" s="535"/>
      <c r="D85" s="532"/>
      <c r="E85" s="466"/>
      <c r="F85" s="533"/>
      <c r="G85" s="531"/>
      <c r="H85" s="357"/>
      <c r="I85" s="51" t="s">
        <v>534</v>
      </c>
      <c r="J85" s="50">
        <v>0</v>
      </c>
      <c r="K85" s="465"/>
      <c r="L85" s="466"/>
    </row>
    <row r="86" spans="1:12" s="43" customFormat="1" ht="16.25" customHeight="1" thickBot="1" x14ac:dyDescent="0.4">
      <c r="A86" s="49"/>
      <c r="B86" s="49"/>
      <c r="C86" s="49"/>
      <c r="D86" s="48" t="s">
        <v>43</v>
      </c>
      <c r="E86" s="48"/>
      <c r="F86" s="48"/>
      <c r="G86" s="47">
        <f>SUM(G17:G85)</f>
        <v>114</v>
      </c>
      <c r="H86" s="46">
        <f>SUM(H17:H85)</f>
        <v>1</v>
      </c>
      <c r="I86" s="323" t="s">
        <v>44</v>
      </c>
      <c r="J86" s="324"/>
      <c r="K86" s="85">
        <f>SUM(K17:K85)</f>
        <v>0</v>
      </c>
      <c r="L86" s="226"/>
    </row>
  </sheetData>
  <mergeCells count="236">
    <mergeCell ref="D80:D82"/>
    <mergeCell ref="D83:D85"/>
    <mergeCell ref="E80:E82"/>
    <mergeCell ref="E83:E85"/>
    <mergeCell ref="F80:F82"/>
    <mergeCell ref="F83:F85"/>
    <mergeCell ref="A80:A82"/>
    <mergeCell ref="A83:A85"/>
    <mergeCell ref="B80:B82"/>
    <mergeCell ref="B83:B85"/>
    <mergeCell ref="C80:C82"/>
    <mergeCell ref="C83:C85"/>
    <mergeCell ref="E74:E76"/>
    <mergeCell ref="F74:F76"/>
    <mergeCell ref="G74:G76"/>
    <mergeCell ref="D74:D76"/>
    <mergeCell ref="H74:H76"/>
    <mergeCell ref="K74:K76"/>
    <mergeCell ref="L74:L76"/>
    <mergeCell ref="A74:A76"/>
    <mergeCell ref="B74:B76"/>
    <mergeCell ref="C74:C76"/>
    <mergeCell ref="G2:K4"/>
    <mergeCell ref="F77:F79"/>
    <mergeCell ref="G77:G79"/>
    <mergeCell ref="H77:H79"/>
    <mergeCell ref="K77:K79"/>
    <mergeCell ref="L77:L79"/>
    <mergeCell ref="K65:K67"/>
    <mergeCell ref="L65:L67"/>
    <mergeCell ref="F62:F64"/>
    <mergeCell ref="H62:H64"/>
    <mergeCell ref="K62:K64"/>
    <mergeCell ref="L62:L64"/>
    <mergeCell ref="H65:H67"/>
    <mergeCell ref="H53:H55"/>
    <mergeCell ref="F53:F55"/>
    <mergeCell ref="G53:G55"/>
    <mergeCell ref="K53:K55"/>
    <mergeCell ref="L53:L55"/>
    <mergeCell ref="L50:L52"/>
    <mergeCell ref="K41:K43"/>
    <mergeCell ref="L41:L43"/>
    <mergeCell ref="F38:F40"/>
    <mergeCell ref="G38:G40"/>
    <mergeCell ref="H38:H40"/>
    <mergeCell ref="I86:J86"/>
    <mergeCell ref="H71:H73"/>
    <mergeCell ref="F71:F73"/>
    <mergeCell ref="G71:G73"/>
    <mergeCell ref="K71:K73"/>
    <mergeCell ref="L71:L73"/>
    <mergeCell ref="F68:F70"/>
    <mergeCell ref="G68:G70"/>
    <mergeCell ref="H68:H70"/>
    <mergeCell ref="K68:K70"/>
    <mergeCell ref="L68:L70"/>
    <mergeCell ref="G80:G82"/>
    <mergeCell ref="G83:G85"/>
    <mergeCell ref="H80:H82"/>
    <mergeCell ref="H83:H85"/>
    <mergeCell ref="K80:K82"/>
    <mergeCell ref="K83:K85"/>
    <mergeCell ref="L80:L82"/>
    <mergeCell ref="L83:L85"/>
    <mergeCell ref="B68:B70"/>
    <mergeCell ref="B71:B73"/>
    <mergeCell ref="C62:C64"/>
    <mergeCell ref="C65:C67"/>
    <mergeCell ref="C68:C70"/>
    <mergeCell ref="C71:C73"/>
    <mergeCell ref="G62:G64"/>
    <mergeCell ref="A77:A79"/>
    <mergeCell ref="D77:D79"/>
    <mergeCell ref="E77:E79"/>
    <mergeCell ref="C77:C79"/>
    <mergeCell ref="B77:B79"/>
    <mergeCell ref="A71:A73"/>
    <mergeCell ref="D71:D73"/>
    <mergeCell ref="E71:E73"/>
    <mergeCell ref="A68:A70"/>
    <mergeCell ref="D68:D70"/>
    <mergeCell ref="E68:E70"/>
    <mergeCell ref="F65:F67"/>
    <mergeCell ref="G65:G67"/>
    <mergeCell ref="A65:A67"/>
    <mergeCell ref="D65:D67"/>
    <mergeCell ref="E65:E67"/>
    <mergeCell ref="A62:A64"/>
    <mergeCell ref="D62:D64"/>
    <mergeCell ref="E62:E64"/>
    <mergeCell ref="B62:B64"/>
    <mergeCell ref="B65:B67"/>
    <mergeCell ref="K59:K61"/>
    <mergeCell ref="L59:L61"/>
    <mergeCell ref="F56:F58"/>
    <mergeCell ref="G56:G58"/>
    <mergeCell ref="H56:H58"/>
    <mergeCell ref="K56:K58"/>
    <mergeCell ref="L56:L58"/>
    <mergeCell ref="A59:A61"/>
    <mergeCell ref="D59:D61"/>
    <mergeCell ref="E59:E61"/>
    <mergeCell ref="A56:A58"/>
    <mergeCell ref="D56:D58"/>
    <mergeCell ref="E56:E58"/>
    <mergeCell ref="B56:B58"/>
    <mergeCell ref="C56:C58"/>
    <mergeCell ref="H59:H61"/>
    <mergeCell ref="F59:F61"/>
    <mergeCell ref="G59:G61"/>
    <mergeCell ref="B59:B61"/>
    <mergeCell ref="C59:C61"/>
    <mergeCell ref="A53:A55"/>
    <mergeCell ref="D53:D55"/>
    <mergeCell ref="E53:E55"/>
    <mergeCell ref="B53:B55"/>
    <mergeCell ref="C53:C55"/>
    <mergeCell ref="F50:F52"/>
    <mergeCell ref="G50:G52"/>
    <mergeCell ref="H50:H52"/>
    <mergeCell ref="K50:K52"/>
    <mergeCell ref="A47:A49"/>
    <mergeCell ref="D47:D49"/>
    <mergeCell ref="E47:E49"/>
    <mergeCell ref="A44:A46"/>
    <mergeCell ref="D44:D46"/>
    <mergeCell ref="E44:E46"/>
    <mergeCell ref="A50:A52"/>
    <mergeCell ref="D50:D52"/>
    <mergeCell ref="E50:E52"/>
    <mergeCell ref="B44:B46"/>
    <mergeCell ref="B47:B49"/>
    <mergeCell ref="B50:B52"/>
    <mergeCell ref="C44:C46"/>
    <mergeCell ref="C47:C49"/>
    <mergeCell ref="C50:C52"/>
    <mergeCell ref="K38:K40"/>
    <mergeCell ref="L38:L40"/>
    <mergeCell ref="K47:K49"/>
    <mergeCell ref="L47:L49"/>
    <mergeCell ref="F44:F46"/>
    <mergeCell ref="G44:G46"/>
    <mergeCell ref="H44:H46"/>
    <mergeCell ref="K44:K46"/>
    <mergeCell ref="L44:L46"/>
    <mergeCell ref="H47:H49"/>
    <mergeCell ref="F47:F49"/>
    <mergeCell ref="G47:G49"/>
    <mergeCell ref="A41:A43"/>
    <mergeCell ref="D41:D43"/>
    <mergeCell ref="E41:E43"/>
    <mergeCell ref="A38:A40"/>
    <mergeCell ref="D38:D40"/>
    <mergeCell ref="E38:E40"/>
    <mergeCell ref="H35:H37"/>
    <mergeCell ref="F35:F37"/>
    <mergeCell ref="G35:G37"/>
    <mergeCell ref="H41:H43"/>
    <mergeCell ref="F41:F43"/>
    <mergeCell ref="G41:G43"/>
    <mergeCell ref="B35:B37"/>
    <mergeCell ref="B38:B40"/>
    <mergeCell ref="B41:B43"/>
    <mergeCell ref="C35:C37"/>
    <mergeCell ref="C38:C40"/>
    <mergeCell ref="C41:C43"/>
    <mergeCell ref="K35:K37"/>
    <mergeCell ref="L35:L37"/>
    <mergeCell ref="F32:F34"/>
    <mergeCell ref="G32:G34"/>
    <mergeCell ref="H32:H34"/>
    <mergeCell ref="K32:K34"/>
    <mergeCell ref="L32:L34"/>
    <mergeCell ref="A35:A37"/>
    <mergeCell ref="D35:D37"/>
    <mergeCell ref="E35:E37"/>
    <mergeCell ref="A32:A34"/>
    <mergeCell ref="D32:D34"/>
    <mergeCell ref="E32:E34"/>
    <mergeCell ref="B32:B34"/>
    <mergeCell ref="C32:C34"/>
    <mergeCell ref="H29:H31"/>
    <mergeCell ref="F29:F31"/>
    <mergeCell ref="G29:G31"/>
    <mergeCell ref="K29:K31"/>
    <mergeCell ref="L29:L31"/>
    <mergeCell ref="F26:F28"/>
    <mergeCell ref="G26:G28"/>
    <mergeCell ref="H26:H28"/>
    <mergeCell ref="K26:K28"/>
    <mergeCell ref="L26:L28"/>
    <mergeCell ref="A23:A25"/>
    <mergeCell ref="D23:D25"/>
    <mergeCell ref="E23:E25"/>
    <mergeCell ref="A20:A22"/>
    <mergeCell ref="D20:D22"/>
    <mergeCell ref="E20:E22"/>
    <mergeCell ref="A29:A31"/>
    <mergeCell ref="D29:D31"/>
    <mergeCell ref="E29:E31"/>
    <mergeCell ref="A26:A28"/>
    <mergeCell ref="D26:D28"/>
    <mergeCell ref="E26:E28"/>
    <mergeCell ref="B20:B22"/>
    <mergeCell ref="B23:B25"/>
    <mergeCell ref="B26:B28"/>
    <mergeCell ref="B29:B31"/>
    <mergeCell ref="C20:C22"/>
    <mergeCell ref="C23:C25"/>
    <mergeCell ref="C26:C28"/>
    <mergeCell ref="C29:C31"/>
    <mergeCell ref="K17:K19"/>
    <mergeCell ref="L17:L19"/>
    <mergeCell ref="K23:K25"/>
    <mergeCell ref="L23:L25"/>
    <mergeCell ref="F20:F22"/>
    <mergeCell ref="G20:G22"/>
    <mergeCell ref="H20:H22"/>
    <mergeCell ref="K20:K22"/>
    <mergeCell ref="L20:L22"/>
    <mergeCell ref="H23:H25"/>
    <mergeCell ref="F23:F25"/>
    <mergeCell ref="G23:G25"/>
    <mergeCell ref="A17:A19"/>
    <mergeCell ref="D17:D19"/>
    <mergeCell ref="E17:E19"/>
    <mergeCell ref="A15:A16"/>
    <mergeCell ref="D15:E15"/>
    <mergeCell ref="H17:H19"/>
    <mergeCell ref="F17:F19"/>
    <mergeCell ref="G17:G19"/>
    <mergeCell ref="B15:B16"/>
    <mergeCell ref="B17:B19"/>
    <mergeCell ref="C15:C16"/>
    <mergeCell ref="C17:C19"/>
  </mergeCells>
  <dataValidations count="1">
    <dataValidation type="list" allowBlank="1" showInputMessage="1" showErrorMessage="1" sqref="F77 F17 F20 F23 F26 F29 F32 F35 F38 F41 F44 F47 F50 F53 F56 F59 F62 F65 F68 F71 F74 F80 F83" xr:uid="{646FFF76-4916-4C56-AA22-06A09A347318}">
      <formula1>Priority</formula1>
    </dataValidation>
  </dataValidations>
  <pageMargins left="0.25" right="0.25" top="0.75" bottom="0.75" header="0.3" footer="0.3"/>
  <pageSetup paperSize="9" scale="59"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4EA1-1E5E-4B14-9158-FE2A24279598}">
  <dimension ref="B1:C29"/>
  <sheetViews>
    <sheetView workbookViewId="0">
      <selection activeCell="C11" sqref="C11"/>
    </sheetView>
  </sheetViews>
  <sheetFormatPr defaultRowHeight="14.5" x14ac:dyDescent="0.35"/>
  <cols>
    <col min="2" max="2" width="20.36328125" customWidth="1"/>
    <col min="3" max="3" width="79.36328125" customWidth="1"/>
  </cols>
  <sheetData>
    <row r="1" spans="2:3" ht="15" thickBot="1" x14ac:dyDescent="0.4"/>
    <row r="2" spans="2:3" ht="16" thickBot="1" x14ac:dyDescent="0.4">
      <c r="B2" s="536" t="s">
        <v>566</v>
      </c>
      <c r="C2" s="537"/>
    </row>
    <row r="3" spans="2:3" x14ac:dyDescent="0.35">
      <c r="B3" s="106" t="s">
        <v>567</v>
      </c>
      <c r="C3" s="107" t="s">
        <v>568</v>
      </c>
    </row>
    <row r="4" spans="2:3" x14ac:dyDescent="0.35">
      <c r="B4" s="102" t="s">
        <v>569</v>
      </c>
      <c r="C4" s="103" t="s">
        <v>570</v>
      </c>
    </row>
    <row r="5" spans="2:3" x14ac:dyDescent="0.35">
      <c r="B5" s="102" t="s">
        <v>571</v>
      </c>
      <c r="C5" s="103" t="s">
        <v>572</v>
      </c>
    </row>
    <row r="6" spans="2:3" x14ac:dyDescent="0.35">
      <c r="B6" s="102" t="s">
        <v>573</v>
      </c>
      <c r="C6" s="103" t="s">
        <v>574</v>
      </c>
    </row>
    <row r="7" spans="2:3" x14ac:dyDescent="0.35">
      <c r="B7" s="102" t="s">
        <v>575</v>
      </c>
      <c r="C7" s="103" t="s">
        <v>576</v>
      </c>
    </row>
    <row r="8" spans="2:3" x14ac:dyDescent="0.35">
      <c r="B8" s="102" t="s">
        <v>577</v>
      </c>
      <c r="C8" s="103" t="s">
        <v>578</v>
      </c>
    </row>
    <row r="9" spans="2:3" x14ac:dyDescent="0.35">
      <c r="B9" s="102" t="s">
        <v>579</v>
      </c>
      <c r="C9" s="103" t="s">
        <v>580</v>
      </c>
    </row>
    <row r="10" spans="2:3" x14ac:dyDescent="0.35">
      <c r="B10" s="102" t="s">
        <v>581</v>
      </c>
      <c r="C10" s="103" t="s">
        <v>582</v>
      </c>
    </row>
    <row r="11" spans="2:3" x14ac:dyDescent="0.35">
      <c r="B11" s="102" t="s">
        <v>583</v>
      </c>
      <c r="C11" s="103" t="s">
        <v>584</v>
      </c>
    </row>
    <row r="12" spans="2:3" x14ac:dyDescent="0.35">
      <c r="B12" s="102"/>
      <c r="C12" s="103"/>
    </row>
    <row r="13" spans="2:3" x14ac:dyDescent="0.35">
      <c r="B13" s="102"/>
      <c r="C13" s="103"/>
    </row>
    <row r="14" spans="2:3" ht="15" thickBot="1" x14ac:dyDescent="0.4">
      <c r="B14" s="104"/>
      <c r="C14" s="105"/>
    </row>
    <row r="16" spans="2:3" ht="15" thickBot="1" x14ac:dyDescent="0.4"/>
    <row r="17" spans="2:3" ht="16" thickBot="1" x14ac:dyDescent="0.4">
      <c r="B17" s="536" t="s">
        <v>585</v>
      </c>
      <c r="C17" s="537"/>
    </row>
    <row r="18" spans="2:3" x14ac:dyDescent="0.35">
      <c r="B18" s="106" t="s">
        <v>569</v>
      </c>
      <c r="C18" s="103" t="s">
        <v>586</v>
      </c>
    </row>
    <row r="19" spans="2:3" ht="29" x14ac:dyDescent="0.35">
      <c r="B19" s="102" t="s">
        <v>587</v>
      </c>
      <c r="C19" s="130" t="s">
        <v>588</v>
      </c>
    </row>
    <row r="20" spans="2:3" x14ac:dyDescent="0.35">
      <c r="B20" s="102"/>
      <c r="C20" s="103"/>
    </row>
    <row r="21" spans="2:3" x14ac:dyDescent="0.35">
      <c r="B21" s="102"/>
      <c r="C21" s="103"/>
    </row>
    <row r="22" spans="2:3" x14ac:dyDescent="0.35">
      <c r="B22" s="102"/>
      <c r="C22" s="103"/>
    </row>
    <row r="23" spans="2:3" x14ac:dyDescent="0.35">
      <c r="B23" s="102"/>
      <c r="C23" s="103"/>
    </row>
    <row r="24" spans="2:3" x14ac:dyDescent="0.35">
      <c r="B24" s="102"/>
      <c r="C24" s="103"/>
    </row>
    <row r="25" spans="2:3" x14ac:dyDescent="0.35">
      <c r="B25" s="102"/>
      <c r="C25" s="103"/>
    </row>
    <row r="26" spans="2:3" x14ac:dyDescent="0.35">
      <c r="B26" s="102"/>
      <c r="C26" s="103"/>
    </row>
    <row r="27" spans="2:3" x14ac:dyDescent="0.35">
      <c r="B27" s="102"/>
      <c r="C27" s="103"/>
    </row>
    <row r="28" spans="2:3" x14ac:dyDescent="0.35">
      <c r="B28" s="102"/>
      <c r="C28" s="103"/>
    </row>
    <row r="29" spans="2:3" ht="15" thickBot="1" x14ac:dyDescent="0.4">
      <c r="B29" s="104"/>
      <c r="C29" s="105"/>
    </row>
  </sheetData>
  <mergeCells count="2">
    <mergeCell ref="B2:C2"/>
    <mergeCell ref="B17:C17"/>
  </mergeCells>
  <pageMargins left="0.7" right="0.7" top="0.75" bottom="0.75" header="0.3" footer="0.3"/>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6CE3C-EB87-491B-B4E1-272683ECAD95}">
  <dimension ref="A1:H145"/>
  <sheetViews>
    <sheetView topLeftCell="A128" workbookViewId="0">
      <selection activeCell="H150" sqref="H150"/>
    </sheetView>
  </sheetViews>
  <sheetFormatPr defaultColWidth="69" defaultRowHeight="14.5" x14ac:dyDescent="0.35"/>
  <cols>
    <col min="1" max="1" width="12.453125" bestFit="1" customWidth="1"/>
    <col min="2" max="2" width="13.90625" bestFit="1" customWidth="1"/>
    <col min="3" max="3" width="24.36328125" bestFit="1" customWidth="1"/>
    <col min="4" max="4" width="17" bestFit="1" customWidth="1"/>
    <col min="5" max="5" width="22.90625" bestFit="1" customWidth="1"/>
    <col min="6" max="6" width="17.453125" style="239" customWidth="1"/>
    <col min="7" max="7" width="8.90625" bestFit="1" customWidth="1"/>
  </cols>
  <sheetData>
    <row r="1" spans="1:8" ht="16" thickBot="1" x14ac:dyDescent="0.4">
      <c r="A1" s="553" t="s">
        <v>589</v>
      </c>
      <c r="B1" s="553"/>
      <c r="C1" s="553"/>
      <c r="D1" s="553"/>
    </row>
    <row r="2" spans="1:8" ht="15" thickBot="1" x14ac:dyDescent="0.4">
      <c r="A2" s="538" t="s">
        <v>590</v>
      </c>
      <c r="B2" s="539"/>
      <c r="C2" s="539"/>
      <c r="D2" s="539"/>
      <c r="E2" s="539"/>
      <c r="F2" s="539"/>
      <c r="G2" s="539"/>
      <c r="H2" s="540"/>
    </row>
    <row r="3" spans="1:8" ht="15" thickBot="1" x14ac:dyDescent="0.4">
      <c r="A3" s="131" t="s">
        <v>591</v>
      </c>
      <c r="B3" s="132" t="s">
        <v>592</v>
      </c>
      <c r="C3" s="132" t="s">
        <v>593</v>
      </c>
      <c r="D3" s="132" t="s">
        <v>594</v>
      </c>
      <c r="E3" s="132" t="s">
        <v>595</v>
      </c>
      <c r="F3" s="132" t="s">
        <v>596</v>
      </c>
      <c r="G3" s="132" t="s">
        <v>597</v>
      </c>
      <c r="H3" s="132" t="s">
        <v>598</v>
      </c>
    </row>
    <row r="4" spans="1:8" ht="70.5" thickBot="1" x14ac:dyDescent="0.4">
      <c r="A4" s="133" t="s">
        <v>599</v>
      </c>
      <c r="B4" s="134" t="s">
        <v>600</v>
      </c>
      <c r="C4" s="134" t="s">
        <v>601</v>
      </c>
      <c r="D4" s="134" t="s">
        <v>602</v>
      </c>
      <c r="E4" s="135" t="s">
        <v>603</v>
      </c>
      <c r="F4" s="134" t="s">
        <v>604</v>
      </c>
      <c r="G4" s="134" t="s">
        <v>605</v>
      </c>
      <c r="H4" s="138" t="s">
        <v>606</v>
      </c>
    </row>
    <row r="5" spans="1:8" ht="28" x14ac:dyDescent="0.35">
      <c r="A5" s="541" t="s">
        <v>607</v>
      </c>
      <c r="B5" s="541" t="s">
        <v>601</v>
      </c>
      <c r="C5" s="541" t="s">
        <v>608</v>
      </c>
      <c r="D5" s="541" t="s">
        <v>609</v>
      </c>
      <c r="E5" s="543" t="s">
        <v>603</v>
      </c>
      <c r="F5" s="541" t="s">
        <v>604</v>
      </c>
      <c r="G5" s="541" t="s">
        <v>610</v>
      </c>
      <c r="H5" s="139" t="s">
        <v>611</v>
      </c>
    </row>
    <row r="6" spans="1:8" ht="42.5" thickBot="1" x14ac:dyDescent="0.4">
      <c r="A6" s="542"/>
      <c r="B6" s="542"/>
      <c r="C6" s="542"/>
      <c r="D6" s="542"/>
      <c r="E6" s="544"/>
      <c r="F6" s="542"/>
      <c r="G6" s="542"/>
      <c r="H6" s="134" t="s">
        <v>971</v>
      </c>
    </row>
    <row r="7" spans="1:8" ht="84.5" thickBot="1" x14ac:dyDescent="0.4">
      <c r="A7" s="133" t="s">
        <v>612</v>
      </c>
      <c r="B7" s="134" t="s">
        <v>601</v>
      </c>
      <c r="C7" s="134" t="s">
        <v>613</v>
      </c>
      <c r="D7" s="134" t="s">
        <v>609</v>
      </c>
      <c r="E7" s="135" t="s">
        <v>603</v>
      </c>
      <c r="F7" s="134" t="s">
        <v>604</v>
      </c>
      <c r="G7" s="134" t="s">
        <v>610</v>
      </c>
      <c r="H7" s="138" t="s">
        <v>614</v>
      </c>
    </row>
    <row r="8" spans="1:8" ht="15" thickBot="1" x14ac:dyDescent="0.4">
      <c r="A8" s="545"/>
      <c r="B8" s="545"/>
      <c r="C8" s="545"/>
      <c r="D8" s="545"/>
      <c r="E8" s="545"/>
      <c r="F8" s="545"/>
      <c r="G8" s="545"/>
      <c r="H8" s="545"/>
    </row>
    <row r="9" spans="1:8" ht="15" thickBot="1" x14ac:dyDescent="0.4">
      <c r="A9" s="538" t="s">
        <v>615</v>
      </c>
      <c r="B9" s="539"/>
      <c r="C9" s="539"/>
      <c r="D9" s="539"/>
      <c r="E9" s="539"/>
      <c r="F9" s="539"/>
      <c r="G9" s="539"/>
      <c r="H9" s="540"/>
    </row>
    <row r="10" spans="1:8" ht="15" thickBot="1" x14ac:dyDescent="0.4">
      <c r="A10" s="131" t="s">
        <v>591</v>
      </c>
      <c r="B10" s="132" t="s">
        <v>592</v>
      </c>
      <c r="C10" s="132" t="s">
        <v>593</v>
      </c>
      <c r="D10" s="132" t="s">
        <v>594</v>
      </c>
      <c r="E10" s="132" t="s">
        <v>595</v>
      </c>
      <c r="F10" s="132" t="s">
        <v>596</v>
      </c>
      <c r="G10" s="132" t="s">
        <v>597</v>
      </c>
      <c r="H10" s="132" t="s">
        <v>598</v>
      </c>
    </row>
    <row r="11" spans="1:8" ht="15" thickBot="1" x14ac:dyDescent="0.4">
      <c r="A11" s="133" t="s">
        <v>616</v>
      </c>
      <c r="B11" s="134" t="s">
        <v>617</v>
      </c>
      <c r="C11" s="134" t="s">
        <v>617</v>
      </c>
      <c r="D11" s="134" t="s">
        <v>618</v>
      </c>
      <c r="E11" s="135" t="s">
        <v>617</v>
      </c>
      <c r="F11" s="134" t="s">
        <v>617</v>
      </c>
      <c r="G11" s="134" t="s">
        <v>610</v>
      </c>
      <c r="H11" s="134" t="s">
        <v>619</v>
      </c>
    </row>
    <row r="12" spans="1:8" ht="15" thickBot="1" x14ac:dyDescent="0.4">
      <c r="A12" s="133" t="s">
        <v>620</v>
      </c>
      <c r="B12" s="134" t="s">
        <v>617</v>
      </c>
      <c r="C12" s="134" t="s">
        <v>621</v>
      </c>
      <c r="D12" s="134" t="s">
        <v>622</v>
      </c>
      <c r="E12" s="135" t="s">
        <v>617</v>
      </c>
      <c r="F12" s="134" t="s">
        <v>623</v>
      </c>
      <c r="G12" s="134" t="s">
        <v>610</v>
      </c>
      <c r="H12" s="134"/>
    </row>
    <row r="13" spans="1:8" ht="84.5" thickBot="1" x14ac:dyDescent="0.4">
      <c r="A13" s="133" t="s">
        <v>624</v>
      </c>
      <c r="B13" s="134" t="s">
        <v>617</v>
      </c>
      <c r="C13" s="134" t="s">
        <v>625</v>
      </c>
      <c r="D13" s="134"/>
      <c r="E13" s="135" t="s">
        <v>617</v>
      </c>
      <c r="F13" s="134" t="s">
        <v>626</v>
      </c>
      <c r="G13" s="134" t="s">
        <v>610</v>
      </c>
      <c r="H13" s="134" t="s">
        <v>627</v>
      </c>
    </row>
    <row r="14" spans="1:8" ht="28.5" thickBot="1" x14ac:dyDescent="0.4">
      <c r="A14" s="133" t="s">
        <v>628</v>
      </c>
      <c r="B14" s="134" t="s">
        <v>617</v>
      </c>
      <c r="C14" s="134" t="s">
        <v>629</v>
      </c>
      <c r="D14" s="134"/>
      <c r="E14" s="135" t="s">
        <v>630</v>
      </c>
      <c r="F14" s="134" t="s">
        <v>631</v>
      </c>
      <c r="G14" s="134" t="s">
        <v>610</v>
      </c>
      <c r="H14" s="134" t="s">
        <v>632</v>
      </c>
    </row>
    <row r="15" spans="1:8" ht="28.5" thickBot="1" x14ac:dyDescent="0.4">
      <c r="A15" s="133" t="s">
        <v>633</v>
      </c>
      <c r="B15" s="134" t="s">
        <v>617</v>
      </c>
      <c r="C15" s="134" t="s">
        <v>634</v>
      </c>
      <c r="D15" s="134"/>
      <c r="E15" s="135" t="s">
        <v>630</v>
      </c>
      <c r="F15" s="134" t="s">
        <v>635</v>
      </c>
      <c r="G15" s="134" t="s">
        <v>610</v>
      </c>
      <c r="H15" s="134" t="s">
        <v>636</v>
      </c>
    </row>
    <row r="16" spans="1:8" ht="28.5" thickBot="1" x14ac:dyDescent="0.4">
      <c r="A16" s="133" t="s">
        <v>637</v>
      </c>
      <c r="B16" s="134" t="s">
        <v>617</v>
      </c>
      <c r="C16" s="134" t="s">
        <v>634</v>
      </c>
      <c r="D16" s="134"/>
      <c r="E16" s="135" t="s">
        <v>630</v>
      </c>
      <c r="F16" s="134" t="s">
        <v>638</v>
      </c>
      <c r="G16" s="134" t="s">
        <v>610</v>
      </c>
      <c r="H16" s="134" t="s">
        <v>639</v>
      </c>
    </row>
    <row r="17" spans="1:8" x14ac:dyDescent="0.35">
      <c r="A17" s="546"/>
      <c r="B17" s="546"/>
      <c r="C17" s="546"/>
      <c r="D17" s="546"/>
      <c r="E17" s="546"/>
      <c r="F17" s="546"/>
      <c r="G17" s="546"/>
      <c r="H17" s="546"/>
    </row>
    <row r="18" spans="1:8" x14ac:dyDescent="0.35">
      <c r="A18" s="547"/>
      <c r="B18" s="547"/>
      <c r="C18" s="547"/>
      <c r="D18" s="547"/>
      <c r="E18" s="547"/>
      <c r="F18" s="547"/>
      <c r="G18" s="547"/>
      <c r="H18" s="547"/>
    </row>
    <row r="19" spans="1:8" ht="15" thickBot="1" x14ac:dyDescent="0.4">
      <c r="A19" s="548"/>
      <c r="B19" s="548"/>
      <c r="C19" s="548"/>
      <c r="D19" s="548"/>
      <c r="E19" s="548"/>
      <c r="F19" s="548"/>
      <c r="G19" s="548"/>
      <c r="H19" s="548"/>
    </row>
    <row r="20" spans="1:8" ht="15" thickBot="1" x14ac:dyDescent="0.4">
      <c r="A20" s="538" t="s">
        <v>640</v>
      </c>
      <c r="B20" s="539"/>
      <c r="C20" s="539"/>
      <c r="D20" s="539"/>
      <c r="E20" s="539"/>
      <c r="F20" s="539"/>
      <c r="G20" s="539"/>
      <c r="H20" s="540"/>
    </row>
    <row r="21" spans="1:8" ht="15" thickBot="1" x14ac:dyDescent="0.4">
      <c r="A21" s="131" t="s">
        <v>591</v>
      </c>
      <c r="B21" s="132" t="s">
        <v>592</v>
      </c>
      <c r="C21" s="132" t="s">
        <v>593</v>
      </c>
      <c r="D21" s="132" t="s">
        <v>594</v>
      </c>
      <c r="E21" s="132" t="s">
        <v>595</v>
      </c>
      <c r="F21" s="132" t="s">
        <v>596</v>
      </c>
      <c r="G21" s="132" t="s">
        <v>597</v>
      </c>
      <c r="H21" s="132" t="s">
        <v>598</v>
      </c>
    </row>
    <row r="22" spans="1:8" ht="28" x14ac:dyDescent="0.35">
      <c r="A22" s="541" t="s">
        <v>641</v>
      </c>
      <c r="B22" s="541" t="s">
        <v>642</v>
      </c>
      <c r="C22" s="541" t="s">
        <v>643</v>
      </c>
      <c r="D22" s="541" t="s">
        <v>644</v>
      </c>
      <c r="E22" s="543" t="s">
        <v>645</v>
      </c>
      <c r="F22" s="541" t="s">
        <v>646</v>
      </c>
      <c r="G22" s="541" t="s">
        <v>605</v>
      </c>
      <c r="H22" s="136" t="s">
        <v>647</v>
      </c>
    </row>
    <row r="23" spans="1:8" x14ac:dyDescent="0.35">
      <c r="A23" s="549"/>
      <c r="B23" s="549"/>
      <c r="C23" s="549"/>
      <c r="D23" s="549"/>
      <c r="E23" s="550"/>
      <c r="F23" s="549"/>
      <c r="G23" s="549"/>
      <c r="H23" s="136" t="s">
        <v>648</v>
      </c>
    </row>
    <row r="24" spans="1:8" ht="42.5" thickBot="1" x14ac:dyDescent="0.4">
      <c r="A24" s="542"/>
      <c r="B24" s="542"/>
      <c r="C24" s="542"/>
      <c r="D24" s="542"/>
      <c r="E24" s="544"/>
      <c r="F24" s="542"/>
      <c r="G24" s="542"/>
      <c r="H24" s="140" t="s">
        <v>649</v>
      </c>
    </row>
    <row r="25" spans="1:8" ht="28" x14ac:dyDescent="0.35">
      <c r="A25" s="541" t="s">
        <v>650</v>
      </c>
      <c r="B25" s="541" t="s">
        <v>642</v>
      </c>
      <c r="C25" s="541" t="s">
        <v>643</v>
      </c>
      <c r="D25" s="541" t="s">
        <v>644</v>
      </c>
      <c r="E25" s="543" t="s">
        <v>645</v>
      </c>
      <c r="F25" s="541" t="s">
        <v>646</v>
      </c>
      <c r="G25" s="541" t="s">
        <v>610</v>
      </c>
      <c r="H25" s="136" t="s">
        <v>647</v>
      </c>
    </row>
    <row r="26" spans="1:8" x14ac:dyDescent="0.35">
      <c r="A26" s="549"/>
      <c r="B26" s="549"/>
      <c r="C26" s="549"/>
      <c r="D26" s="549"/>
      <c r="E26" s="550"/>
      <c r="F26" s="549"/>
      <c r="G26" s="549"/>
      <c r="H26" s="141"/>
    </row>
    <row r="27" spans="1:8" x14ac:dyDescent="0.35">
      <c r="A27" s="549"/>
      <c r="B27" s="549"/>
      <c r="C27" s="549"/>
      <c r="D27" s="549"/>
      <c r="E27" s="550"/>
      <c r="F27" s="549"/>
      <c r="G27" s="549"/>
      <c r="H27" s="142" t="s">
        <v>651</v>
      </c>
    </row>
    <row r="28" spans="1:8" ht="56.5" thickBot="1" x14ac:dyDescent="0.4">
      <c r="A28" s="542"/>
      <c r="B28" s="542"/>
      <c r="C28" s="542"/>
      <c r="D28" s="542"/>
      <c r="E28" s="544"/>
      <c r="F28" s="542"/>
      <c r="G28" s="542"/>
      <c r="H28" s="134" t="s">
        <v>652</v>
      </c>
    </row>
    <row r="29" spans="1:8" ht="28.5" thickBot="1" x14ac:dyDescent="0.4">
      <c r="A29" s="133" t="s">
        <v>653</v>
      </c>
      <c r="B29" s="134" t="s">
        <v>654</v>
      </c>
      <c r="C29" s="134" t="s">
        <v>655</v>
      </c>
      <c r="D29" s="134" t="s">
        <v>656</v>
      </c>
      <c r="E29" s="135" t="s">
        <v>645</v>
      </c>
      <c r="F29" s="134" t="s">
        <v>657</v>
      </c>
      <c r="G29" s="134" t="s">
        <v>658</v>
      </c>
      <c r="H29" s="134" t="s">
        <v>659</v>
      </c>
    </row>
    <row r="30" spans="1:8" ht="28.5" thickBot="1" x14ac:dyDescent="0.4">
      <c r="A30" s="133" t="s">
        <v>660</v>
      </c>
      <c r="B30" s="134" t="s">
        <v>654</v>
      </c>
      <c r="C30" s="134" t="s">
        <v>634</v>
      </c>
      <c r="D30" s="134"/>
      <c r="E30" s="135" t="s">
        <v>661</v>
      </c>
      <c r="F30" s="134" t="s">
        <v>638</v>
      </c>
      <c r="G30" s="134" t="s">
        <v>658</v>
      </c>
      <c r="H30" s="134" t="s">
        <v>662</v>
      </c>
    </row>
    <row r="31" spans="1:8" ht="42" x14ac:dyDescent="0.35">
      <c r="A31" s="541" t="s">
        <v>663</v>
      </c>
      <c r="B31" s="541" t="s">
        <v>654</v>
      </c>
      <c r="C31" s="541" t="s">
        <v>634</v>
      </c>
      <c r="D31" s="541"/>
      <c r="E31" s="543" t="s">
        <v>661</v>
      </c>
      <c r="F31" s="541" t="s">
        <v>664</v>
      </c>
      <c r="G31" s="541" t="s">
        <v>658</v>
      </c>
      <c r="H31" s="136" t="s">
        <v>665</v>
      </c>
    </row>
    <row r="32" spans="1:8" ht="28.5" thickBot="1" x14ac:dyDescent="0.4">
      <c r="A32" s="542"/>
      <c r="B32" s="542"/>
      <c r="C32" s="542"/>
      <c r="D32" s="542"/>
      <c r="E32" s="544"/>
      <c r="F32" s="542"/>
      <c r="G32" s="542"/>
      <c r="H32" s="134" t="s">
        <v>666</v>
      </c>
    </row>
    <row r="33" spans="1:8" x14ac:dyDescent="0.35">
      <c r="A33" s="541" t="s">
        <v>667</v>
      </c>
      <c r="B33" s="541" t="s">
        <v>642</v>
      </c>
      <c r="C33" s="541" t="s">
        <v>668</v>
      </c>
      <c r="D33" s="541" t="s">
        <v>669</v>
      </c>
      <c r="E33" s="543" t="s">
        <v>645</v>
      </c>
      <c r="F33" s="541" t="s">
        <v>670</v>
      </c>
      <c r="G33" s="541" t="s">
        <v>658</v>
      </c>
      <c r="H33" s="136" t="s">
        <v>671</v>
      </c>
    </row>
    <row r="34" spans="1:8" x14ac:dyDescent="0.35">
      <c r="A34" s="549"/>
      <c r="B34" s="549"/>
      <c r="C34" s="549"/>
      <c r="D34" s="549"/>
      <c r="E34" s="550"/>
      <c r="F34" s="549"/>
      <c r="G34" s="549"/>
      <c r="H34" s="136" t="s">
        <v>672</v>
      </c>
    </row>
    <row r="35" spans="1:8" ht="28" x14ac:dyDescent="0.35">
      <c r="A35" s="549"/>
      <c r="B35" s="549"/>
      <c r="C35" s="549"/>
      <c r="D35" s="549"/>
      <c r="E35" s="550"/>
      <c r="F35" s="549"/>
      <c r="G35" s="549"/>
      <c r="H35" s="136" t="s">
        <v>673</v>
      </c>
    </row>
    <row r="36" spans="1:8" x14ac:dyDescent="0.35">
      <c r="A36" s="549"/>
      <c r="B36" s="549"/>
      <c r="C36" s="549"/>
      <c r="D36" s="549"/>
      <c r="E36" s="550"/>
      <c r="F36" s="549"/>
      <c r="G36" s="549"/>
      <c r="H36" s="141"/>
    </row>
    <row r="37" spans="1:8" x14ac:dyDescent="0.35">
      <c r="A37" s="549"/>
      <c r="B37" s="549"/>
      <c r="C37" s="549"/>
      <c r="D37" s="549"/>
      <c r="E37" s="550"/>
      <c r="F37" s="549"/>
      <c r="G37" s="549"/>
      <c r="H37" s="136" t="s">
        <v>674</v>
      </c>
    </row>
    <row r="38" spans="1:8" x14ac:dyDescent="0.35">
      <c r="A38" s="549"/>
      <c r="B38" s="549"/>
      <c r="C38" s="549"/>
      <c r="D38" s="549"/>
      <c r="E38" s="550"/>
      <c r="F38" s="549"/>
      <c r="G38" s="549"/>
      <c r="H38" s="141"/>
    </row>
    <row r="39" spans="1:8" ht="28.5" thickBot="1" x14ac:dyDescent="0.4">
      <c r="A39" s="542"/>
      <c r="B39" s="542"/>
      <c r="C39" s="542"/>
      <c r="D39" s="542"/>
      <c r="E39" s="544"/>
      <c r="F39" s="542"/>
      <c r="G39" s="542"/>
      <c r="H39" s="134" t="s">
        <v>675</v>
      </c>
    </row>
    <row r="40" spans="1:8" ht="28.5" thickBot="1" x14ac:dyDescent="0.4">
      <c r="A40" s="133" t="s">
        <v>676</v>
      </c>
      <c r="B40" s="134" t="s">
        <v>654</v>
      </c>
      <c r="C40" s="134" t="s">
        <v>677</v>
      </c>
      <c r="D40" s="134" t="s">
        <v>678</v>
      </c>
      <c r="E40" s="135" t="s">
        <v>645</v>
      </c>
      <c r="F40" s="134" t="s">
        <v>679</v>
      </c>
      <c r="G40" s="134" t="s">
        <v>658</v>
      </c>
      <c r="H40" s="134"/>
    </row>
    <row r="41" spans="1:8" ht="28.5" thickBot="1" x14ac:dyDescent="0.4">
      <c r="A41" s="133" t="s">
        <v>680</v>
      </c>
      <c r="B41" s="134" t="s">
        <v>654</v>
      </c>
      <c r="C41" s="134" t="s">
        <v>681</v>
      </c>
      <c r="D41" s="134"/>
      <c r="E41" s="135" t="s">
        <v>682</v>
      </c>
      <c r="F41" s="134" t="s">
        <v>683</v>
      </c>
      <c r="G41" s="134" t="s">
        <v>658</v>
      </c>
      <c r="H41" s="134"/>
    </row>
    <row r="42" spans="1:8" ht="42.5" thickBot="1" x14ac:dyDescent="0.4">
      <c r="A42" s="133" t="s">
        <v>684</v>
      </c>
      <c r="B42" s="134" t="s">
        <v>654</v>
      </c>
      <c r="C42" s="134" t="s">
        <v>685</v>
      </c>
      <c r="D42" s="134" t="s">
        <v>686</v>
      </c>
      <c r="E42" s="135" t="s">
        <v>645</v>
      </c>
      <c r="F42" s="134" t="s">
        <v>687</v>
      </c>
      <c r="G42" s="134" t="s">
        <v>658</v>
      </c>
      <c r="H42" s="134" t="s">
        <v>688</v>
      </c>
    </row>
    <row r="43" spans="1:8" ht="28.5" thickBot="1" x14ac:dyDescent="0.4">
      <c r="A43" s="133" t="s">
        <v>689</v>
      </c>
      <c r="B43" s="134" t="s">
        <v>654</v>
      </c>
      <c r="C43" s="134" t="s">
        <v>690</v>
      </c>
      <c r="D43" s="134" t="s">
        <v>691</v>
      </c>
      <c r="E43" s="135" t="s">
        <v>645</v>
      </c>
      <c r="F43" s="134" t="s">
        <v>692</v>
      </c>
      <c r="G43" s="134" t="s">
        <v>658</v>
      </c>
      <c r="H43" s="134" t="s">
        <v>693</v>
      </c>
    </row>
    <row r="44" spans="1:8" ht="42.5" thickBot="1" x14ac:dyDescent="0.4">
      <c r="A44" s="133" t="s">
        <v>694</v>
      </c>
      <c r="B44" s="134" t="s">
        <v>654</v>
      </c>
      <c r="C44" s="134" t="s">
        <v>695</v>
      </c>
      <c r="D44" s="134" t="s">
        <v>696</v>
      </c>
      <c r="E44" s="135" t="s">
        <v>645</v>
      </c>
      <c r="F44" s="134" t="s">
        <v>697</v>
      </c>
      <c r="G44" s="134" t="s">
        <v>658</v>
      </c>
      <c r="H44" s="134" t="s">
        <v>698</v>
      </c>
    </row>
    <row r="45" spans="1:8" ht="42.5" thickBot="1" x14ac:dyDescent="0.4">
      <c r="A45" s="133" t="s">
        <v>699</v>
      </c>
      <c r="B45" s="134" t="s">
        <v>654</v>
      </c>
      <c r="C45" s="134" t="s">
        <v>700</v>
      </c>
      <c r="D45" s="134" t="s">
        <v>701</v>
      </c>
      <c r="E45" s="135" t="s">
        <v>702</v>
      </c>
      <c r="F45" s="134" t="s">
        <v>703</v>
      </c>
      <c r="G45" s="134" t="s">
        <v>658</v>
      </c>
      <c r="H45" s="134"/>
    </row>
    <row r="46" spans="1:8" ht="28.5" thickBot="1" x14ac:dyDescent="0.4">
      <c r="A46" s="133" t="s">
        <v>704</v>
      </c>
      <c r="B46" s="134" t="s">
        <v>654</v>
      </c>
      <c r="C46" s="134" t="s">
        <v>705</v>
      </c>
      <c r="D46" s="134" t="s">
        <v>706</v>
      </c>
      <c r="E46" s="135" t="s">
        <v>707</v>
      </c>
      <c r="F46" s="134" t="s">
        <v>708</v>
      </c>
      <c r="G46" s="134" t="s">
        <v>658</v>
      </c>
      <c r="H46" s="134"/>
    </row>
    <row r="47" spans="1:8" ht="42.5" thickBot="1" x14ac:dyDescent="0.4">
      <c r="A47" s="133" t="s">
        <v>709</v>
      </c>
      <c r="B47" s="134" t="s">
        <v>654</v>
      </c>
      <c r="C47" s="134" t="s">
        <v>710</v>
      </c>
      <c r="D47" s="134" t="s">
        <v>711</v>
      </c>
      <c r="E47" s="135" t="s">
        <v>707</v>
      </c>
      <c r="F47" s="134" t="s">
        <v>712</v>
      </c>
      <c r="G47" s="134" t="s">
        <v>658</v>
      </c>
      <c r="H47" s="134"/>
    </row>
    <row r="48" spans="1:8" ht="42.5" thickBot="1" x14ac:dyDescent="0.4">
      <c r="A48" s="133" t="s">
        <v>713</v>
      </c>
      <c r="B48" s="134" t="s">
        <v>654</v>
      </c>
      <c r="C48" s="134" t="s">
        <v>714</v>
      </c>
      <c r="D48" s="134" t="s">
        <v>715</v>
      </c>
      <c r="E48" s="135" t="s">
        <v>661</v>
      </c>
      <c r="F48" s="134" t="s">
        <v>716</v>
      </c>
      <c r="G48" s="134" t="s">
        <v>658</v>
      </c>
      <c r="H48" s="134"/>
    </row>
    <row r="49" spans="1:8" ht="28.5" thickBot="1" x14ac:dyDescent="0.4">
      <c r="A49" s="133" t="s">
        <v>717</v>
      </c>
      <c r="B49" s="134" t="s">
        <v>654</v>
      </c>
      <c r="C49" s="134" t="s">
        <v>718</v>
      </c>
      <c r="D49" s="134" t="s">
        <v>719</v>
      </c>
      <c r="E49" s="135" t="s">
        <v>707</v>
      </c>
      <c r="F49" s="134" t="s">
        <v>720</v>
      </c>
      <c r="G49" s="134" t="s">
        <v>658</v>
      </c>
      <c r="H49" s="134"/>
    </row>
    <row r="50" spans="1:8" ht="56.5" thickBot="1" x14ac:dyDescent="0.4">
      <c r="A50" s="133" t="s">
        <v>721</v>
      </c>
      <c r="B50" s="134" t="s">
        <v>654</v>
      </c>
      <c r="C50" s="134" t="s">
        <v>722</v>
      </c>
      <c r="D50" s="134" t="s">
        <v>723</v>
      </c>
      <c r="E50" s="135" t="s">
        <v>661</v>
      </c>
      <c r="F50" s="134" t="s">
        <v>724</v>
      </c>
      <c r="G50" s="134" t="s">
        <v>658</v>
      </c>
      <c r="H50" s="134" t="s">
        <v>725</v>
      </c>
    </row>
    <row r="51" spans="1:8" ht="42.5" thickBot="1" x14ac:dyDescent="0.4">
      <c r="A51" s="133" t="s">
        <v>726</v>
      </c>
      <c r="B51" s="134" t="s">
        <v>654</v>
      </c>
      <c r="C51" s="134" t="s">
        <v>727</v>
      </c>
      <c r="D51" s="134" t="s">
        <v>728</v>
      </c>
      <c r="E51" s="135" t="s">
        <v>661</v>
      </c>
      <c r="F51" s="134" t="s">
        <v>729</v>
      </c>
      <c r="G51" s="134" t="s">
        <v>658</v>
      </c>
      <c r="H51" s="134"/>
    </row>
    <row r="52" spans="1:8" ht="42.5" thickBot="1" x14ac:dyDescent="0.4">
      <c r="A52" s="133" t="s">
        <v>730</v>
      </c>
      <c r="B52" s="134" t="s">
        <v>654</v>
      </c>
      <c r="C52" s="134" t="s">
        <v>731</v>
      </c>
      <c r="D52" s="134" t="s">
        <v>732</v>
      </c>
      <c r="E52" s="135" t="s">
        <v>661</v>
      </c>
      <c r="F52" s="134" t="s">
        <v>733</v>
      </c>
      <c r="G52" s="134" t="s">
        <v>658</v>
      </c>
      <c r="H52" s="134"/>
    </row>
    <row r="53" spans="1:8" ht="42.5" thickBot="1" x14ac:dyDescent="0.4">
      <c r="A53" s="133" t="s">
        <v>734</v>
      </c>
      <c r="B53" s="134" t="s">
        <v>654</v>
      </c>
      <c r="C53" s="134" t="s">
        <v>735</v>
      </c>
      <c r="D53" s="134" t="s">
        <v>736</v>
      </c>
      <c r="E53" s="135" t="s">
        <v>661</v>
      </c>
      <c r="F53" s="134" t="s">
        <v>737</v>
      </c>
      <c r="G53" s="134" t="s">
        <v>658</v>
      </c>
      <c r="H53" s="134"/>
    </row>
    <row r="54" spans="1:8" ht="42.5" thickBot="1" x14ac:dyDescent="0.4">
      <c r="A54" s="133" t="s">
        <v>738</v>
      </c>
      <c r="B54" s="134" t="s">
        <v>654</v>
      </c>
      <c r="C54" s="134" t="s">
        <v>739</v>
      </c>
      <c r="D54" s="134" t="s">
        <v>740</v>
      </c>
      <c r="E54" s="135" t="s">
        <v>661</v>
      </c>
      <c r="F54" s="134" t="s">
        <v>741</v>
      </c>
      <c r="G54" s="134" t="s">
        <v>658</v>
      </c>
      <c r="H54" s="134"/>
    </row>
    <row r="55" spans="1:8" ht="42.5" thickBot="1" x14ac:dyDescent="0.4">
      <c r="A55" s="133" t="s">
        <v>742</v>
      </c>
      <c r="B55" s="134" t="s">
        <v>654</v>
      </c>
      <c r="C55" s="134" t="s">
        <v>743</v>
      </c>
      <c r="D55" s="134" t="s">
        <v>744</v>
      </c>
      <c r="E55" s="135" t="s">
        <v>661</v>
      </c>
      <c r="F55" s="134" t="s">
        <v>745</v>
      </c>
      <c r="G55" s="134" t="s">
        <v>658</v>
      </c>
      <c r="H55" s="134"/>
    </row>
    <row r="56" spans="1:8" ht="42.5" thickBot="1" x14ac:dyDescent="0.4">
      <c r="A56" s="133" t="s">
        <v>746</v>
      </c>
      <c r="B56" s="134" t="s">
        <v>654</v>
      </c>
      <c r="C56" s="134" t="s">
        <v>747</v>
      </c>
      <c r="D56" s="134" t="s">
        <v>748</v>
      </c>
      <c r="E56" s="135" t="s">
        <v>661</v>
      </c>
      <c r="F56" s="134" t="s">
        <v>749</v>
      </c>
      <c r="G56" s="134" t="s">
        <v>658</v>
      </c>
      <c r="H56" s="134"/>
    </row>
    <row r="57" spans="1:8" ht="42.5" thickBot="1" x14ac:dyDescent="0.4">
      <c r="A57" s="133" t="s">
        <v>750</v>
      </c>
      <c r="B57" s="134" t="s">
        <v>654</v>
      </c>
      <c r="C57" s="134" t="s">
        <v>751</v>
      </c>
      <c r="D57" s="134" t="s">
        <v>752</v>
      </c>
      <c r="E57" s="135" t="s">
        <v>661</v>
      </c>
      <c r="F57" s="134" t="s">
        <v>753</v>
      </c>
      <c r="G57" s="134" t="s">
        <v>658</v>
      </c>
      <c r="H57" s="134"/>
    </row>
    <row r="58" spans="1:8" ht="42.5" thickBot="1" x14ac:dyDescent="0.4">
      <c r="A58" s="133" t="s">
        <v>754</v>
      </c>
      <c r="B58" s="134" t="s">
        <v>654</v>
      </c>
      <c r="C58" s="134" t="s">
        <v>755</v>
      </c>
      <c r="D58" s="134" t="s">
        <v>756</v>
      </c>
      <c r="E58" s="135" t="s">
        <v>661</v>
      </c>
      <c r="F58" s="134" t="s">
        <v>757</v>
      </c>
      <c r="G58" s="134" t="s">
        <v>658</v>
      </c>
      <c r="H58" s="134"/>
    </row>
    <row r="59" spans="1:8" ht="42.5" thickBot="1" x14ac:dyDescent="0.4">
      <c r="A59" s="133" t="s">
        <v>758</v>
      </c>
      <c r="B59" s="134" t="s">
        <v>654</v>
      </c>
      <c r="C59" s="134" t="s">
        <v>759</v>
      </c>
      <c r="D59" s="134" t="s">
        <v>760</v>
      </c>
      <c r="E59" s="135" t="s">
        <v>661</v>
      </c>
      <c r="F59" s="134" t="s">
        <v>761</v>
      </c>
      <c r="G59" s="134" t="s">
        <v>658</v>
      </c>
      <c r="H59" s="134"/>
    </row>
    <row r="60" spans="1:8" ht="42.5" thickBot="1" x14ac:dyDescent="0.4">
      <c r="A60" s="133" t="s">
        <v>762</v>
      </c>
      <c r="B60" s="134" t="s">
        <v>654</v>
      </c>
      <c r="C60" s="134" t="s">
        <v>763</v>
      </c>
      <c r="D60" s="134" t="s">
        <v>756</v>
      </c>
      <c r="E60" s="135" t="s">
        <v>661</v>
      </c>
      <c r="F60" s="134" t="s">
        <v>764</v>
      </c>
      <c r="G60" s="134" t="s">
        <v>658</v>
      </c>
      <c r="H60" s="134"/>
    </row>
    <row r="61" spans="1:8" ht="42.5" thickBot="1" x14ac:dyDescent="0.4">
      <c r="A61" s="133" t="s">
        <v>765</v>
      </c>
      <c r="B61" s="134" t="s">
        <v>654</v>
      </c>
      <c r="C61" s="134" t="s">
        <v>766</v>
      </c>
      <c r="D61" s="134" t="s">
        <v>760</v>
      </c>
      <c r="E61" s="135" t="s">
        <v>661</v>
      </c>
      <c r="F61" s="134" t="s">
        <v>767</v>
      </c>
      <c r="G61" s="134" t="s">
        <v>658</v>
      </c>
      <c r="H61" s="134"/>
    </row>
    <row r="62" spans="1:8" ht="15" thickBot="1" x14ac:dyDescent="0.4">
      <c r="A62" s="545"/>
      <c r="B62" s="545"/>
      <c r="C62" s="545"/>
      <c r="D62" s="545"/>
      <c r="E62" s="545"/>
      <c r="F62" s="545"/>
      <c r="G62" s="545"/>
      <c r="H62" s="545"/>
    </row>
    <row r="63" spans="1:8" ht="15" thickBot="1" x14ac:dyDescent="0.4">
      <c r="A63" s="538" t="s">
        <v>768</v>
      </c>
      <c r="B63" s="539"/>
      <c r="C63" s="539"/>
      <c r="D63" s="539"/>
      <c r="E63" s="539"/>
      <c r="F63" s="539"/>
      <c r="G63" s="539"/>
      <c r="H63" s="540"/>
    </row>
    <row r="64" spans="1:8" ht="15" thickBot="1" x14ac:dyDescent="0.4">
      <c r="A64" s="131" t="s">
        <v>591</v>
      </c>
      <c r="B64" s="132" t="s">
        <v>592</v>
      </c>
      <c r="C64" s="132" t="s">
        <v>593</v>
      </c>
      <c r="D64" s="132" t="s">
        <v>594</v>
      </c>
      <c r="E64" s="132" t="s">
        <v>595</v>
      </c>
      <c r="F64" s="132" t="s">
        <v>596</v>
      </c>
      <c r="G64" s="132" t="s">
        <v>597</v>
      </c>
      <c r="H64" s="132" t="s">
        <v>598</v>
      </c>
    </row>
    <row r="65" spans="1:8" ht="42.5" thickBot="1" x14ac:dyDescent="0.4">
      <c r="A65" s="133" t="s">
        <v>769</v>
      </c>
      <c r="B65" s="134" t="s">
        <v>642</v>
      </c>
      <c r="C65" s="134" t="s">
        <v>770</v>
      </c>
      <c r="D65" s="134" t="s">
        <v>771</v>
      </c>
      <c r="E65" s="135" t="s">
        <v>772</v>
      </c>
      <c r="F65" s="134" t="s">
        <v>773</v>
      </c>
      <c r="G65" s="134" t="s">
        <v>658</v>
      </c>
      <c r="H65" s="134"/>
    </row>
    <row r="66" spans="1:8" ht="28.5" thickBot="1" x14ac:dyDescent="0.4">
      <c r="A66" s="133" t="s">
        <v>774</v>
      </c>
      <c r="B66" s="134" t="s">
        <v>642</v>
      </c>
      <c r="C66" s="134" t="s">
        <v>775</v>
      </c>
      <c r="D66" s="134" t="s">
        <v>644</v>
      </c>
      <c r="E66" s="135" t="s">
        <v>661</v>
      </c>
      <c r="F66" s="134" t="s">
        <v>776</v>
      </c>
      <c r="G66" s="134" t="s">
        <v>658</v>
      </c>
      <c r="H66" s="134"/>
    </row>
    <row r="67" spans="1:8" ht="28.5" thickBot="1" x14ac:dyDescent="0.4">
      <c r="A67" s="133" t="s">
        <v>777</v>
      </c>
      <c r="B67" s="134" t="s">
        <v>642</v>
      </c>
      <c r="C67" s="134" t="s">
        <v>778</v>
      </c>
      <c r="D67" s="134" t="s">
        <v>779</v>
      </c>
      <c r="E67" s="135" t="s">
        <v>707</v>
      </c>
      <c r="F67" s="134" t="s">
        <v>780</v>
      </c>
      <c r="G67" s="134" t="s">
        <v>658</v>
      </c>
      <c r="H67" s="134" t="s">
        <v>781</v>
      </c>
    </row>
    <row r="68" spans="1:8" ht="28.5" thickBot="1" x14ac:dyDescent="0.4">
      <c r="A68" s="133" t="s">
        <v>782</v>
      </c>
      <c r="B68" s="134" t="s">
        <v>642</v>
      </c>
      <c r="C68" s="134" t="s">
        <v>783</v>
      </c>
      <c r="D68" s="134" t="s">
        <v>784</v>
      </c>
      <c r="E68" s="135" t="s">
        <v>772</v>
      </c>
      <c r="F68" s="134" t="s">
        <v>785</v>
      </c>
      <c r="G68" s="134" t="s">
        <v>658</v>
      </c>
      <c r="H68" s="134" t="s">
        <v>781</v>
      </c>
    </row>
    <row r="69" spans="1:8" ht="15" thickBot="1" x14ac:dyDescent="0.4">
      <c r="A69" s="133" t="s">
        <v>786</v>
      </c>
      <c r="B69" s="134" t="s">
        <v>642</v>
      </c>
      <c r="C69" s="134" t="s">
        <v>787</v>
      </c>
      <c r="D69" s="134" t="s">
        <v>788</v>
      </c>
      <c r="E69" s="135" t="s">
        <v>707</v>
      </c>
      <c r="F69" s="134" t="s">
        <v>789</v>
      </c>
      <c r="G69" s="134" t="s">
        <v>658</v>
      </c>
      <c r="H69" s="134" t="s">
        <v>781</v>
      </c>
    </row>
    <row r="70" spans="1:8" ht="28.5" thickBot="1" x14ac:dyDescent="0.4">
      <c r="A70" s="133" t="s">
        <v>790</v>
      </c>
      <c r="B70" s="134" t="s">
        <v>642</v>
      </c>
      <c r="C70" s="134" t="s">
        <v>791</v>
      </c>
      <c r="D70" s="134" t="s">
        <v>792</v>
      </c>
      <c r="E70" s="135" t="s">
        <v>772</v>
      </c>
      <c r="F70" s="134" t="s">
        <v>793</v>
      </c>
      <c r="G70" s="134" t="s">
        <v>658</v>
      </c>
      <c r="H70" s="134" t="s">
        <v>794</v>
      </c>
    </row>
    <row r="71" spans="1:8" ht="28.5" thickBot="1" x14ac:dyDescent="0.4">
      <c r="A71" s="133" t="s">
        <v>795</v>
      </c>
      <c r="B71" s="134" t="s">
        <v>642</v>
      </c>
      <c r="C71" s="134" t="s">
        <v>796</v>
      </c>
      <c r="D71" s="134" t="s">
        <v>797</v>
      </c>
      <c r="E71" s="135" t="s">
        <v>707</v>
      </c>
      <c r="F71" s="134" t="s">
        <v>798</v>
      </c>
      <c r="G71" s="134" t="s">
        <v>658</v>
      </c>
      <c r="H71" s="134" t="s">
        <v>799</v>
      </c>
    </row>
    <row r="72" spans="1:8" ht="15" thickBot="1" x14ac:dyDescent="0.4">
      <c r="A72" s="133" t="s">
        <v>800</v>
      </c>
      <c r="B72" s="134" t="s">
        <v>642</v>
      </c>
      <c r="C72" s="134" t="s">
        <v>24</v>
      </c>
      <c r="D72" s="134" t="s">
        <v>801</v>
      </c>
      <c r="E72" s="135" t="s">
        <v>707</v>
      </c>
      <c r="F72" s="134" t="s">
        <v>802</v>
      </c>
      <c r="G72" s="134" t="s">
        <v>658</v>
      </c>
      <c r="H72" s="134"/>
    </row>
    <row r="73" spans="1:8" ht="28.5" thickBot="1" x14ac:dyDescent="0.4">
      <c r="A73" s="133" t="s">
        <v>803</v>
      </c>
      <c r="B73" s="134" t="s">
        <v>642</v>
      </c>
      <c r="C73" s="134" t="s">
        <v>601</v>
      </c>
      <c r="D73" s="134" t="s">
        <v>602</v>
      </c>
      <c r="E73" s="135" t="s">
        <v>772</v>
      </c>
      <c r="F73" s="134" t="s">
        <v>804</v>
      </c>
      <c r="G73" s="134" t="s">
        <v>658</v>
      </c>
      <c r="H73" s="134"/>
    </row>
    <row r="74" spans="1:8" ht="28.5" thickBot="1" x14ac:dyDescent="0.4">
      <c r="A74" s="133" t="s">
        <v>805</v>
      </c>
      <c r="B74" s="134" t="s">
        <v>642</v>
      </c>
      <c r="C74" s="134" t="s">
        <v>806</v>
      </c>
      <c r="D74" s="134" t="s">
        <v>807</v>
      </c>
      <c r="E74" s="135" t="s">
        <v>707</v>
      </c>
      <c r="F74" s="134" t="s">
        <v>808</v>
      </c>
      <c r="G74" s="134" t="s">
        <v>658</v>
      </c>
      <c r="H74" s="134" t="s">
        <v>781</v>
      </c>
    </row>
    <row r="75" spans="1:8" ht="28.5" thickBot="1" x14ac:dyDescent="0.4">
      <c r="A75" s="133" t="s">
        <v>809</v>
      </c>
      <c r="B75" s="134" t="s">
        <v>642</v>
      </c>
      <c r="C75" s="134" t="s">
        <v>810</v>
      </c>
      <c r="D75" s="134" t="s">
        <v>811</v>
      </c>
      <c r="E75" s="135" t="s">
        <v>661</v>
      </c>
      <c r="F75" s="134" t="s">
        <v>812</v>
      </c>
      <c r="G75" s="134" t="s">
        <v>658</v>
      </c>
      <c r="H75" s="134"/>
    </row>
    <row r="76" spans="1:8" ht="28.5" thickBot="1" x14ac:dyDescent="0.4">
      <c r="A76" s="133" t="s">
        <v>813</v>
      </c>
      <c r="B76" s="134" t="s">
        <v>642</v>
      </c>
      <c r="C76" s="134" t="s">
        <v>814</v>
      </c>
      <c r="D76" s="134" t="s">
        <v>815</v>
      </c>
      <c r="E76" s="135" t="s">
        <v>661</v>
      </c>
      <c r="F76" s="134" t="s">
        <v>816</v>
      </c>
      <c r="G76" s="134" t="s">
        <v>658</v>
      </c>
      <c r="H76" s="134"/>
    </row>
    <row r="77" spans="1:8" x14ac:dyDescent="0.35">
      <c r="A77" s="541" t="s">
        <v>817</v>
      </c>
      <c r="B77" s="541" t="s">
        <v>642</v>
      </c>
      <c r="C77" s="541" t="s">
        <v>818</v>
      </c>
      <c r="D77" s="541" t="s">
        <v>669</v>
      </c>
      <c r="E77" s="543" t="s">
        <v>772</v>
      </c>
      <c r="F77" s="541" t="s">
        <v>819</v>
      </c>
      <c r="G77" s="541" t="s">
        <v>658</v>
      </c>
      <c r="H77" s="136" t="s">
        <v>820</v>
      </c>
    </row>
    <row r="78" spans="1:8" ht="15" thickBot="1" x14ac:dyDescent="0.4">
      <c r="A78" s="542"/>
      <c r="B78" s="542"/>
      <c r="C78" s="542"/>
      <c r="D78" s="542"/>
      <c r="E78" s="544"/>
      <c r="F78" s="542"/>
      <c r="G78" s="542"/>
      <c r="H78" s="134" t="s">
        <v>821</v>
      </c>
    </row>
    <row r="79" spans="1:8" ht="28.5" thickBot="1" x14ac:dyDescent="0.4">
      <c r="A79" s="133" t="s">
        <v>822</v>
      </c>
      <c r="B79" s="134" t="s">
        <v>642</v>
      </c>
      <c r="C79" s="134" t="s">
        <v>823</v>
      </c>
      <c r="D79" s="134" t="s">
        <v>824</v>
      </c>
      <c r="E79" s="135" t="s">
        <v>772</v>
      </c>
      <c r="F79" s="134" t="s">
        <v>825</v>
      </c>
      <c r="G79" s="134" t="s">
        <v>658</v>
      </c>
      <c r="H79" s="134"/>
    </row>
    <row r="80" spans="1:8" ht="28.5" thickBot="1" x14ac:dyDescent="0.4">
      <c r="A80" s="133" t="s">
        <v>826</v>
      </c>
      <c r="B80" s="134" t="s">
        <v>642</v>
      </c>
      <c r="C80" s="134" t="s">
        <v>827</v>
      </c>
      <c r="D80" s="134" t="s">
        <v>828</v>
      </c>
      <c r="E80" s="135" t="s">
        <v>661</v>
      </c>
      <c r="F80" s="134" t="s">
        <v>829</v>
      </c>
      <c r="G80" s="134" t="s">
        <v>658</v>
      </c>
      <c r="H80" s="134"/>
    </row>
    <row r="81" spans="1:8" ht="28.5" thickBot="1" x14ac:dyDescent="0.4">
      <c r="A81" s="133" t="s">
        <v>830</v>
      </c>
      <c r="B81" s="134" t="s">
        <v>642</v>
      </c>
      <c r="C81" s="134" t="s">
        <v>831</v>
      </c>
      <c r="D81" s="134" t="s">
        <v>832</v>
      </c>
      <c r="E81" s="135" t="s">
        <v>661</v>
      </c>
      <c r="F81" s="134" t="s">
        <v>833</v>
      </c>
      <c r="G81" s="134" t="s">
        <v>658</v>
      </c>
      <c r="H81" s="134" t="s">
        <v>834</v>
      </c>
    </row>
    <row r="82" spans="1:8" ht="28.5" thickBot="1" x14ac:dyDescent="0.4">
      <c r="A82" s="133" t="s">
        <v>835</v>
      </c>
      <c r="B82" s="134" t="s">
        <v>642</v>
      </c>
      <c r="C82" s="134" t="s">
        <v>629</v>
      </c>
      <c r="D82" s="134" t="s">
        <v>836</v>
      </c>
      <c r="E82" s="134" t="s">
        <v>661</v>
      </c>
      <c r="F82" s="134" t="s">
        <v>837</v>
      </c>
      <c r="G82" s="134" t="s">
        <v>658</v>
      </c>
      <c r="H82" s="137"/>
    </row>
    <row r="83" spans="1:8" ht="28.5" thickBot="1" x14ac:dyDescent="0.4">
      <c r="A83" s="133" t="s">
        <v>838</v>
      </c>
      <c r="B83" s="134" t="s">
        <v>642</v>
      </c>
      <c r="C83" s="134" t="s">
        <v>839</v>
      </c>
      <c r="D83" s="134" t="s">
        <v>840</v>
      </c>
      <c r="E83" s="135" t="s">
        <v>707</v>
      </c>
      <c r="F83" s="134" t="s">
        <v>841</v>
      </c>
      <c r="G83" s="134" t="s">
        <v>658</v>
      </c>
      <c r="H83" s="134" t="s">
        <v>781</v>
      </c>
    </row>
    <row r="84" spans="1:8" ht="28.5" thickBot="1" x14ac:dyDescent="0.4">
      <c r="A84" s="133" t="s">
        <v>842</v>
      </c>
      <c r="B84" s="134" t="s">
        <v>642</v>
      </c>
      <c r="C84" s="134" t="s">
        <v>843</v>
      </c>
      <c r="D84" s="134" t="s">
        <v>844</v>
      </c>
      <c r="E84" s="135" t="s">
        <v>707</v>
      </c>
      <c r="F84" s="134" t="s">
        <v>845</v>
      </c>
      <c r="G84" s="134" t="s">
        <v>658</v>
      </c>
      <c r="H84" s="134"/>
    </row>
    <row r="85" spans="1:8" ht="28.5" thickBot="1" x14ac:dyDescent="0.4">
      <c r="A85" s="133" t="s">
        <v>846</v>
      </c>
      <c r="B85" s="134" t="s">
        <v>642</v>
      </c>
      <c r="C85" s="134" t="s">
        <v>847</v>
      </c>
      <c r="D85" s="134" t="s">
        <v>848</v>
      </c>
      <c r="E85" s="135" t="s">
        <v>661</v>
      </c>
      <c r="F85" s="134" t="s">
        <v>849</v>
      </c>
      <c r="G85" s="134" t="s">
        <v>658</v>
      </c>
      <c r="H85" s="134"/>
    </row>
    <row r="86" spans="1:8" ht="28.5" thickBot="1" x14ac:dyDescent="0.4">
      <c r="A86" s="133" t="s">
        <v>850</v>
      </c>
      <c r="B86" s="134" t="s">
        <v>642</v>
      </c>
      <c r="C86" s="134" t="s">
        <v>851</v>
      </c>
      <c r="D86" s="134" t="s">
        <v>852</v>
      </c>
      <c r="E86" s="135" t="s">
        <v>707</v>
      </c>
      <c r="F86" s="134" t="s">
        <v>853</v>
      </c>
      <c r="G86" s="134" t="s">
        <v>658</v>
      </c>
      <c r="H86" s="134"/>
    </row>
    <row r="87" spans="1:8" ht="28.5" thickBot="1" x14ac:dyDescent="0.4">
      <c r="A87" s="133" t="s">
        <v>854</v>
      </c>
      <c r="B87" s="134" t="s">
        <v>642</v>
      </c>
      <c r="C87" s="134" t="s">
        <v>855</v>
      </c>
      <c r="D87" s="134" t="s">
        <v>856</v>
      </c>
      <c r="E87" s="135" t="s">
        <v>661</v>
      </c>
      <c r="F87" s="134" t="s">
        <v>857</v>
      </c>
      <c r="G87" s="134" t="s">
        <v>658</v>
      </c>
      <c r="H87" s="134"/>
    </row>
    <row r="88" spans="1:8" ht="28.5" thickBot="1" x14ac:dyDescent="0.4">
      <c r="A88" s="133" t="s">
        <v>858</v>
      </c>
      <c r="B88" s="134" t="s">
        <v>642</v>
      </c>
      <c r="C88" s="134" t="s">
        <v>859</v>
      </c>
      <c r="D88" s="134" t="s">
        <v>860</v>
      </c>
      <c r="E88" s="135" t="s">
        <v>772</v>
      </c>
      <c r="F88" s="134" t="s">
        <v>861</v>
      </c>
      <c r="G88" s="134" t="s">
        <v>658</v>
      </c>
      <c r="H88" s="134"/>
    </row>
    <row r="89" spans="1:8" x14ac:dyDescent="0.35">
      <c r="A89" s="546"/>
      <c r="B89" s="546"/>
      <c r="C89" s="546"/>
      <c r="D89" s="546"/>
      <c r="E89" s="546"/>
      <c r="F89" s="546"/>
      <c r="G89" s="546"/>
      <c r="H89" s="546"/>
    </row>
    <row r="90" spans="1:8" x14ac:dyDescent="0.35">
      <c r="A90" s="547"/>
      <c r="B90" s="547"/>
      <c r="C90" s="547"/>
      <c r="D90" s="547"/>
      <c r="E90" s="547"/>
      <c r="F90" s="547"/>
      <c r="G90" s="547"/>
      <c r="H90" s="547"/>
    </row>
    <row r="91" spans="1:8" x14ac:dyDescent="0.35">
      <c r="A91" s="547"/>
      <c r="B91" s="547"/>
      <c r="C91" s="547"/>
      <c r="D91" s="547"/>
      <c r="E91" s="547"/>
      <c r="F91" s="547"/>
      <c r="G91" s="547"/>
      <c r="H91" s="547"/>
    </row>
    <row r="92" spans="1:8" ht="15" thickBot="1" x14ac:dyDescent="0.4">
      <c r="A92" s="548"/>
      <c r="B92" s="548"/>
      <c r="C92" s="548"/>
      <c r="D92" s="548"/>
      <c r="E92" s="548"/>
      <c r="F92" s="548"/>
      <c r="G92" s="548"/>
      <c r="H92" s="548"/>
    </row>
    <row r="93" spans="1:8" ht="15" thickBot="1" x14ac:dyDescent="0.4">
      <c r="A93" s="538" t="s">
        <v>862</v>
      </c>
      <c r="B93" s="539"/>
      <c r="C93" s="539"/>
      <c r="D93" s="539"/>
      <c r="E93" s="539"/>
      <c r="F93" s="539"/>
      <c r="G93" s="539"/>
      <c r="H93" s="540"/>
    </row>
    <row r="94" spans="1:8" ht="15" thickBot="1" x14ac:dyDescent="0.4">
      <c r="A94" s="131" t="s">
        <v>591</v>
      </c>
      <c r="B94" s="132" t="s">
        <v>592</v>
      </c>
      <c r="C94" s="132" t="s">
        <v>593</v>
      </c>
      <c r="D94" s="132" t="s">
        <v>594</v>
      </c>
      <c r="E94" s="132" t="s">
        <v>595</v>
      </c>
      <c r="F94" s="132" t="s">
        <v>596</v>
      </c>
      <c r="G94" s="132" t="s">
        <v>597</v>
      </c>
      <c r="H94" s="132" t="s">
        <v>598</v>
      </c>
    </row>
    <row r="95" spans="1:8" ht="15" thickBot="1" x14ac:dyDescent="0.4">
      <c r="A95" s="133" t="s">
        <v>863</v>
      </c>
      <c r="B95" s="134" t="s">
        <v>654</v>
      </c>
      <c r="C95" s="134" t="s">
        <v>864</v>
      </c>
      <c r="D95" s="134" t="s">
        <v>701</v>
      </c>
      <c r="E95" s="135" t="s">
        <v>865</v>
      </c>
      <c r="F95" s="134" t="s">
        <v>866</v>
      </c>
      <c r="G95" s="134" t="s">
        <v>658</v>
      </c>
      <c r="H95" s="134" t="s">
        <v>867</v>
      </c>
    </row>
    <row r="96" spans="1:8" ht="15" thickBot="1" x14ac:dyDescent="0.4">
      <c r="A96" s="133" t="s">
        <v>868</v>
      </c>
      <c r="B96" s="134" t="s">
        <v>700</v>
      </c>
      <c r="C96" s="134" t="s">
        <v>869</v>
      </c>
      <c r="D96" s="134" t="s">
        <v>870</v>
      </c>
      <c r="E96" s="135" t="s">
        <v>865</v>
      </c>
      <c r="F96" s="134" t="s">
        <v>871</v>
      </c>
      <c r="G96" s="134" t="s">
        <v>658</v>
      </c>
      <c r="H96" s="134"/>
    </row>
    <row r="97" spans="1:8" ht="15" thickBot="1" x14ac:dyDescent="0.4">
      <c r="A97" s="133" t="s">
        <v>872</v>
      </c>
      <c r="B97" s="134" t="s">
        <v>700</v>
      </c>
      <c r="C97" s="134" t="s">
        <v>873</v>
      </c>
      <c r="D97" s="134" t="s">
        <v>874</v>
      </c>
      <c r="E97" s="135" t="s">
        <v>865</v>
      </c>
      <c r="F97" s="134" t="s">
        <v>875</v>
      </c>
      <c r="G97" s="134" t="s">
        <v>658</v>
      </c>
      <c r="H97" s="134" t="s">
        <v>876</v>
      </c>
    </row>
    <row r="98" spans="1:8" ht="15" thickBot="1" x14ac:dyDescent="0.4">
      <c r="A98" s="133" t="s">
        <v>877</v>
      </c>
      <c r="B98" s="134" t="s">
        <v>700</v>
      </c>
      <c r="C98" s="134" t="s">
        <v>878</v>
      </c>
      <c r="D98" s="134"/>
      <c r="E98" s="134" t="s">
        <v>865</v>
      </c>
      <c r="F98" s="134" t="s">
        <v>879</v>
      </c>
      <c r="G98" s="134" t="s">
        <v>658</v>
      </c>
      <c r="H98" s="134" t="s">
        <v>880</v>
      </c>
    </row>
    <row r="99" spans="1:8" x14ac:dyDescent="0.35">
      <c r="A99" s="546"/>
      <c r="B99" s="546"/>
      <c r="C99" s="546"/>
      <c r="D99" s="546"/>
      <c r="E99" s="546"/>
      <c r="F99" s="546"/>
      <c r="G99" s="546"/>
      <c r="H99" s="546"/>
    </row>
    <row r="100" spans="1:8" ht="15" thickBot="1" x14ac:dyDescent="0.4">
      <c r="A100" s="548"/>
      <c r="B100" s="548"/>
      <c r="C100" s="548"/>
      <c r="D100" s="548"/>
      <c r="E100" s="548"/>
      <c r="F100" s="548"/>
      <c r="G100" s="548"/>
      <c r="H100" s="548"/>
    </row>
    <row r="101" spans="1:8" ht="15" thickBot="1" x14ac:dyDescent="0.4">
      <c r="A101" s="538" t="s">
        <v>881</v>
      </c>
      <c r="B101" s="539"/>
      <c r="C101" s="539"/>
      <c r="D101" s="539"/>
      <c r="E101" s="539"/>
      <c r="F101" s="539"/>
      <c r="G101" s="539"/>
      <c r="H101" s="540"/>
    </row>
    <row r="102" spans="1:8" ht="15" thickBot="1" x14ac:dyDescent="0.4">
      <c r="A102" s="131" t="s">
        <v>591</v>
      </c>
      <c r="B102" s="132" t="s">
        <v>592</v>
      </c>
      <c r="C102" s="132" t="s">
        <v>593</v>
      </c>
      <c r="D102" s="132" t="s">
        <v>594</v>
      </c>
      <c r="E102" s="132" t="s">
        <v>595</v>
      </c>
      <c r="F102" s="132" t="s">
        <v>596</v>
      </c>
      <c r="G102" s="132" t="s">
        <v>597</v>
      </c>
      <c r="H102" s="132" t="s">
        <v>598</v>
      </c>
    </row>
    <row r="103" spans="1:8" ht="15" thickBot="1" x14ac:dyDescent="0.4">
      <c r="A103" s="133" t="s">
        <v>882</v>
      </c>
      <c r="B103" s="134" t="s">
        <v>654</v>
      </c>
      <c r="C103" s="134" t="s">
        <v>864</v>
      </c>
      <c r="D103" s="134" t="s">
        <v>701</v>
      </c>
      <c r="E103" s="135" t="s">
        <v>883</v>
      </c>
      <c r="F103" s="134" t="s">
        <v>866</v>
      </c>
      <c r="G103" s="134" t="s">
        <v>658</v>
      </c>
      <c r="H103" s="134" t="s">
        <v>884</v>
      </c>
    </row>
    <row r="104" spans="1:8" ht="28.5" thickBot="1" x14ac:dyDescent="0.4">
      <c r="A104" s="133" t="s">
        <v>885</v>
      </c>
      <c r="B104" s="134" t="s">
        <v>654</v>
      </c>
      <c r="C104" s="134" t="s">
        <v>886</v>
      </c>
      <c r="D104" s="134" t="s">
        <v>887</v>
      </c>
      <c r="E104" s="135" t="s">
        <v>883</v>
      </c>
      <c r="F104" s="134" t="s">
        <v>888</v>
      </c>
      <c r="G104" s="134" t="s">
        <v>658</v>
      </c>
      <c r="H104" s="134"/>
    </row>
    <row r="105" spans="1:8" ht="15" thickBot="1" x14ac:dyDescent="0.4">
      <c r="A105" s="133" t="s">
        <v>889</v>
      </c>
      <c r="B105" s="134" t="s">
        <v>654</v>
      </c>
      <c r="C105" s="134" t="s">
        <v>890</v>
      </c>
      <c r="D105" s="134" t="s">
        <v>891</v>
      </c>
      <c r="E105" s="135" t="s">
        <v>883</v>
      </c>
      <c r="F105" s="134" t="s">
        <v>892</v>
      </c>
      <c r="G105" s="134" t="s">
        <v>658</v>
      </c>
      <c r="H105" s="140"/>
    </row>
    <row r="106" spans="1:8" ht="15" thickBot="1" x14ac:dyDescent="0.4">
      <c r="A106" s="551"/>
      <c r="B106" s="551"/>
      <c r="C106" s="551"/>
      <c r="D106" s="551"/>
      <c r="E106" s="551"/>
      <c r="F106" s="551"/>
      <c r="G106" s="551"/>
      <c r="H106" s="551"/>
    </row>
    <row r="107" spans="1:8" ht="15" thickBot="1" x14ac:dyDescent="0.4">
      <c r="A107" s="538" t="s">
        <v>893</v>
      </c>
      <c r="B107" s="539"/>
      <c r="C107" s="539"/>
      <c r="D107" s="539"/>
      <c r="E107" s="539"/>
      <c r="F107" s="539"/>
      <c r="G107" s="539"/>
      <c r="H107" s="540"/>
    </row>
    <row r="108" spans="1:8" ht="15" thickBot="1" x14ac:dyDescent="0.4">
      <c r="A108" s="131" t="s">
        <v>591</v>
      </c>
      <c r="B108" s="132" t="s">
        <v>592</v>
      </c>
      <c r="C108" s="132" t="s">
        <v>593</v>
      </c>
      <c r="D108" s="132" t="s">
        <v>594</v>
      </c>
      <c r="E108" s="132" t="s">
        <v>595</v>
      </c>
      <c r="F108" s="132" t="s">
        <v>596</v>
      </c>
      <c r="G108" s="132" t="s">
        <v>597</v>
      </c>
      <c r="H108" s="132" t="s">
        <v>598</v>
      </c>
    </row>
    <row r="109" spans="1:8" ht="15" thickBot="1" x14ac:dyDescent="0.4">
      <c r="A109" s="133" t="s">
        <v>894</v>
      </c>
      <c r="B109" s="134" t="s">
        <v>895</v>
      </c>
      <c r="C109" s="134" t="s">
        <v>896</v>
      </c>
      <c r="D109" s="134"/>
      <c r="E109" s="134" t="s">
        <v>645</v>
      </c>
      <c r="F109" s="134" t="s">
        <v>896</v>
      </c>
      <c r="G109" s="134" t="s">
        <v>610</v>
      </c>
      <c r="H109" s="134" t="s">
        <v>897</v>
      </c>
    </row>
    <row r="110" spans="1:8" ht="15" thickBot="1" x14ac:dyDescent="0.4">
      <c r="A110" s="133" t="s">
        <v>898</v>
      </c>
      <c r="B110" s="134" t="s">
        <v>895</v>
      </c>
      <c r="C110" s="134" t="s">
        <v>899</v>
      </c>
      <c r="D110" s="134"/>
      <c r="E110" s="134" t="s">
        <v>645</v>
      </c>
      <c r="F110" s="134" t="s">
        <v>899</v>
      </c>
      <c r="G110" s="134" t="s">
        <v>610</v>
      </c>
      <c r="H110" s="134" t="s">
        <v>897</v>
      </c>
    </row>
    <row r="111" spans="1:8" ht="15" thickBot="1" x14ac:dyDescent="0.4">
      <c r="A111" s="133" t="s">
        <v>900</v>
      </c>
      <c r="B111" s="134" t="s">
        <v>895</v>
      </c>
      <c r="C111" s="134" t="s">
        <v>901</v>
      </c>
      <c r="D111" s="134"/>
      <c r="E111" s="134" t="s">
        <v>645</v>
      </c>
      <c r="F111" s="134" t="s">
        <v>901</v>
      </c>
      <c r="G111" s="134" t="s">
        <v>610</v>
      </c>
      <c r="H111" s="134" t="s">
        <v>897</v>
      </c>
    </row>
    <row r="112" spans="1:8" ht="15" thickBot="1" x14ac:dyDescent="0.4">
      <c r="A112" s="133" t="s">
        <v>902</v>
      </c>
      <c r="B112" s="134" t="s">
        <v>895</v>
      </c>
      <c r="C112" s="134" t="s">
        <v>903</v>
      </c>
      <c r="D112" s="134"/>
      <c r="E112" s="134" t="s">
        <v>645</v>
      </c>
      <c r="F112" s="134" t="s">
        <v>903</v>
      </c>
      <c r="G112" s="134" t="s">
        <v>610</v>
      </c>
      <c r="H112" s="134" t="s">
        <v>897</v>
      </c>
    </row>
    <row r="113" spans="1:8" ht="15" thickBot="1" x14ac:dyDescent="0.4">
      <c r="A113" s="133" t="s">
        <v>904</v>
      </c>
      <c r="B113" s="134" t="s">
        <v>895</v>
      </c>
      <c r="C113" s="134" t="s">
        <v>905</v>
      </c>
      <c r="D113" s="134"/>
      <c r="E113" s="134" t="s">
        <v>645</v>
      </c>
      <c r="F113" s="134" t="s">
        <v>905</v>
      </c>
      <c r="G113" s="134" t="s">
        <v>610</v>
      </c>
      <c r="H113" s="134" t="s">
        <v>897</v>
      </c>
    </row>
    <row r="115" spans="1:8" ht="16" thickBot="1" x14ac:dyDescent="0.4">
      <c r="A115" s="557" t="s">
        <v>906</v>
      </c>
      <c r="B115" s="553"/>
      <c r="C115" s="553"/>
    </row>
    <row r="116" spans="1:8" ht="15" thickBot="1" x14ac:dyDescent="0.4">
      <c r="A116" s="538" t="s">
        <v>907</v>
      </c>
      <c r="B116" s="539"/>
      <c r="C116" s="539"/>
      <c r="D116" s="539"/>
      <c r="E116" s="539"/>
      <c r="F116" s="539"/>
      <c r="G116" s="539"/>
      <c r="H116" s="540"/>
    </row>
    <row r="117" spans="1:8" ht="15" thickBot="1" x14ac:dyDescent="0.4">
      <c r="A117" s="131" t="s">
        <v>591</v>
      </c>
      <c r="B117" s="132" t="s">
        <v>595</v>
      </c>
      <c r="C117" s="132" t="s">
        <v>596</v>
      </c>
      <c r="D117" s="132" t="s">
        <v>594</v>
      </c>
      <c r="E117" s="132" t="s">
        <v>592</v>
      </c>
      <c r="F117" s="132" t="s">
        <v>908</v>
      </c>
      <c r="G117" s="132"/>
      <c r="H117" s="132" t="s">
        <v>909</v>
      </c>
    </row>
    <row r="118" spans="1:8" ht="42.5" thickBot="1" x14ac:dyDescent="0.4">
      <c r="A118" s="133" t="s">
        <v>910</v>
      </c>
      <c r="B118" s="134" t="s">
        <v>645</v>
      </c>
      <c r="C118" s="134" t="s">
        <v>911</v>
      </c>
      <c r="D118" s="134" t="s">
        <v>912</v>
      </c>
      <c r="E118" s="134" t="s">
        <v>654</v>
      </c>
      <c r="F118" s="134" t="s">
        <v>913</v>
      </c>
      <c r="G118" s="134" t="s">
        <v>658</v>
      </c>
      <c r="H118" s="134" t="s">
        <v>914</v>
      </c>
    </row>
    <row r="119" spans="1:8" ht="28.5" thickBot="1" x14ac:dyDescent="0.4">
      <c r="A119" s="133" t="s">
        <v>915</v>
      </c>
      <c r="B119" s="134" t="s">
        <v>645</v>
      </c>
      <c r="C119" s="134" t="s">
        <v>916</v>
      </c>
      <c r="D119" s="134" t="s">
        <v>917</v>
      </c>
      <c r="E119" s="134" t="s">
        <v>654</v>
      </c>
      <c r="F119" s="134" t="s">
        <v>918</v>
      </c>
      <c r="G119" s="134" t="s">
        <v>658</v>
      </c>
      <c r="H119" s="134" t="s">
        <v>919</v>
      </c>
    </row>
    <row r="121" spans="1:8" ht="16" thickBot="1" x14ac:dyDescent="0.4">
      <c r="A121" s="557" t="s">
        <v>920</v>
      </c>
      <c r="B121" s="553"/>
      <c r="C121" s="553"/>
      <c r="D121" s="553"/>
      <c r="E121" s="553"/>
    </row>
    <row r="122" spans="1:8" ht="15" thickBot="1" x14ac:dyDescent="0.4">
      <c r="A122" s="538" t="s">
        <v>921</v>
      </c>
      <c r="B122" s="539"/>
      <c r="C122" s="539"/>
      <c r="D122" s="539"/>
      <c r="E122" s="539"/>
      <c r="F122" s="539"/>
      <c r="G122" s="539"/>
      <c r="H122" s="540"/>
    </row>
    <row r="123" spans="1:8" ht="15" thickBot="1" x14ac:dyDescent="0.4">
      <c r="A123" s="131" t="s">
        <v>591</v>
      </c>
      <c r="B123" s="132" t="s">
        <v>595</v>
      </c>
      <c r="C123" s="132" t="s">
        <v>596</v>
      </c>
      <c r="D123" s="132" t="s">
        <v>594</v>
      </c>
      <c r="E123" s="132" t="s">
        <v>592</v>
      </c>
      <c r="F123" s="132" t="s">
        <v>908</v>
      </c>
      <c r="G123" s="132"/>
      <c r="H123" s="132" t="s">
        <v>909</v>
      </c>
    </row>
    <row r="124" spans="1:8" ht="28.5" thickBot="1" x14ac:dyDescent="0.4">
      <c r="A124" s="133" t="s">
        <v>922</v>
      </c>
      <c r="B124" s="134" t="s">
        <v>923</v>
      </c>
      <c r="C124" s="134" t="s">
        <v>923</v>
      </c>
      <c r="D124" s="134"/>
      <c r="E124" s="134" t="s">
        <v>645</v>
      </c>
      <c r="F124" s="134" t="s">
        <v>664</v>
      </c>
      <c r="G124" s="134" t="s">
        <v>610</v>
      </c>
      <c r="H124" s="134" t="s">
        <v>924</v>
      </c>
    </row>
    <row r="125" spans="1:8" ht="15" thickBot="1" x14ac:dyDescent="0.4"/>
    <row r="126" spans="1:8" ht="15" thickBot="1" x14ac:dyDescent="0.4">
      <c r="A126" s="538" t="s">
        <v>925</v>
      </c>
      <c r="B126" s="539"/>
      <c r="C126" s="539"/>
      <c r="D126" s="539"/>
      <c r="E126" s="539"/>
      <c r="F126" s="539"/>
      <c r="G126" s="539"/>
      <c r="H126" s="540"/>
    </row>
    <row r="127" spans="1:8" ht="15" thickBot="1" x14ac:dyDescent="0.4">
      <c r="A127" s="131" t="s">
        <v>591</v>
      </c>
      <c r="B127" s="132" t="s">
        <v>592</v>
      </c>
      <c r="C127" s="132" t="s">
        <v>593</v>
      </c>
      <c r="D127" s="132" t="s">
        <v>594</v>
      </c>
      <c r="E127" s="132" t="s">
        <v>595</v>
      </c>
      <c r="F127" s="132" t="s">
        <v>596</v>
      </c>
      <c r="G127" s="132" t="s">
        <v>597</v>
      </c>
      <c r="H127" s="132" t="s">
        <v>598</v>
      </c>
    </row>
    <row r="128" spans="1:8" ht="15" thickBot="1" x14ac:dyDescent="0.4">
      <c r="A128" s="133" t="s">
        <v>926</v>
      </c>
      <c r="B128" s="134" t="s">
        <v>603</v>
      </c>
      <c r="C128" s="134" t="s">
        <v>617</v>
      </c>
      <c r="D128" s="134" t="s">
        <v>618</v>
      </c>
      <c r="E128" s="135" t="s">
        <v>617</v>
      </c>
      <c r="F128" s="134" t="s">
        <v>617</v>
      </c>
      <c r="G128" s="134" t="s">
        <v>610</v>
      </c>
      <c r="H128" s="134" t="s">
        <v>927</v>
      </c>
    </row>
    <row r="129" spans="1:8" ht="15" thickBot="1" x14ac:dyDescent="0.4">
      <c r="A129" s="133" t="s">
        <v>928</v>
      </c>
      <c r="B129" s="134" t="s">
        <v>617</v>
      </c>
      <c r="C129" s="134" t="s">
        <v>621</v>
      </c>
      <c r="D129" s="134" t="s">
        <v>622</v>
      </c>
      <c r="E129" s="135" t="s">
        <v>617</v>
      </c>
      <c r="F129" s="134" t="s">
        <v>623</v>
      </c>
      <c r="G129" s="134" t="s">
        <v>610</v>
      </c>
      <c r="H129" s="134"/>
    </row>
    <row r="130" spans="1:8" ht="15" thickBot="1" x14ac:dyDescent="0.4">
      <c r="A130" s="133" t="s">
        <v>929</v>
      </c>
      <c r="B130" s="134" t="s">
        <v>617</v>
      </c>
      <c r="C130" s="134" t="s">
        <v>626</v>
      </c>
      <c r="D130" s="134"/>
      <c r="E130" s="135" t="s">
        <v>617</v>
      </c>
      <c r="F130" s="134" t="s">
        <v>626</v>
      </c>
      <c r="G130" s="134" t="s">
        <v>610</v>
      </c>
      <c r="H130" s="134" t="s">
        <v>930</v>
      </c>
    </row>
    <row r="131" spans="1:8" ht="28.5" thickBot="1" x14ac:dyDescent="0.4">
      <c r="A131" s="133" t="s">
        <v>931</v>
      </c>
      <c r="B131" s="134" t="s">
        <v>617</v>
      </c>
      <c r="C131" s="134" t="s">
        <v>923</v>
      </c>
      <c r="D131" s="134"/>
      <c r="E131" s="135" t="s">
        <v>630</v>
      </c>
      <c r="F131" s="134" t="s">
        <v>631</v>
      </c>
      <c r="G131" s="134" t="s">
        <v>610</v>
      </c>
      <c r="H131" s="134" t="s">
        <v>932</v>
      </c>
    </row>
    <row r="132" spans="1:8" ht="15" thickBot="1" x14ac:dyDescent="0.4">
      <c r="A132" s="133" t="s">
        <v>933</v>
      </c>
      <c r="B132" s="134" t="s">
        <v>923</v>
      </c>
      <c r="C132" s="134" t="s">
        <v>923</v>
      </c>
      <c r="D132" s="134"/>
      <c r="E132" s="135" t="s">
        <v>630</v>
      </c>
      <c r="F132" s="134" t="s">
        <v>635</v>
      </c>
      <c r="G132" s="134" t="s">
        <v>610</v>
      </c>
      <c r="H132" s="134" t="s">
        <v>934</v>
      </c>
    </row>
    <row r="133" spans="1:8" ht="28.5" thickBot="1" x14ac:dyDescent="0.4">
      <c r="A133" s="133" t="s">
        <v>935</v>
      </c>
      <c r="B133" s="134" t="s">
        <v>617</v>
      </c>
      <c r="C133" s="134" t="s">
        <v>634</v>
      </c>
      <c r="D133" s="134"/>
      <c r="E133" s="135" t="s">
        <v>630</v>
      </c>
      <c r="F133" s="134" t="s">
        <v>638</v>
      </c>
      <c r="G133" s="134" t="s">
        <v>610</v>
      </c>
      <c r="H133" s="134" t="s">
        <v>936</v>
      </c>
    </row>
    <row r="135" spans="1:8" ht="15" thickBot="1" x14ac:dyDescent="0.4"/>
    <row r="136" spans="1:8" ht="15" thickBot="1" x14ac:dyDescent="0.4">
      <c r="A136" s="538" t="s">
        <v>937</v>
      </c>
      <c r="B136" s="539"/>
      <c r="C136" s="540"/>
    </row>
    <row r="137" spans="1:8" x14ac:dyDescent="0.35">
      <c r="A137" s="143" t="s">
        <v>591</v>
      </c>
      <c r="B137" s="144" t="s">
        <v>938</v>
      </c>
      <c r="C137" s="554" t="s">
        <v>939</v>
      </c>
      <c r="D137" s="555"/>
      <c r="E137" s="555"/>
      <c r="F137" s="556"/>
    </row>
    <row r="138" spans="1:8" x14ac:dyDescent="0.35">
      <c r="A138" s="145" t="s">
        <v>940</v>
      </c>
      <c r="B138" s="145" t="s">
        <v>941</v>
      </c>
      <c r="C138" s="552" t="s">
        <v>942</v>
      </c>
      <c r="D138" s="552"/>
      <c r="E138" s="552"/>
      <c r="F138" s="552"/>
    </row>
    <row r="139" spans="1:8" x14ac:dyDescent="0.35">
      <c r="A139" s="145" t="s">
        <v>943</v>
      </c>
      <c r="B139" s="145" t="s">
        <v>941</v>
      </c>
      <c r="C139" s="552" t="s">
        <v>944</v>
      </c>
      <c r="D139" s="552"/>
      <c r="E139" s="552"/>
      <c r="F139" s="552"/>
    </row>
    <row r="140" spans="1:8" x14ac:dyDescent="0.35">
      <c r="A140" s="145" t="s">
        <v>945</v>
      </c>
      <c r="B140" s="145" t="s">
        <v>946</v>
      </c>
      <c r="C140" s="552" t="s">
        <v>947</v>
      </c>
      <c r="D140" s="552"/>
      <c r="E140" s="552"/>
      <c r="F140" s="552"/>
    </row>
    <row r="141" spans="1:8" x14ac:dyDescent="0.35">
      <c r="A141" s="145" t="s">
        <v>948</v>
      </c>
      <c r="B141" s="145" t="s">
        <v>946</v>
      </c>
      <c r="C141" s="552" t="s">
        <v>949</v>
      </c>
      <c r="D141" s="552"/>
      <c r="E141" s="552"/>
      <c r="F141" s="552"/>
    </row>
    <row r="142" spans="1:8" x14ac:dyDescent="0.35">
      <c r="A142" s="145" t="s">
        <v>950</v>
      </c>
      <c r="B142" s="145" t="s">
        <v>951</v>
      </c>
      <c r="C142" s="552" t="s">
        <v>952</v>
      </c>
      <c r="D142" s="552"/>
      <c r="E142" s="552"/>
      <c r="F142" s="552"/>
    </row>
    <row r="143" spans="1:8" x14ac:dyDescent="0.35">
      <c r="A143" s="145" t="s">
        <v>953</v>
      </c>
      <c r="B143" s="145" t="s">
        <v>946</v>
      </c>
      <c r="C143" s="552" t="s">
        <v>954</v>
      </c>
      <c r="D143" s="552"/>
      <c r="E143" s="552"/>
      <c r="F143" s="552"/>
    </row>
    <row r="144" spans="1:8" x14ac:dyDescent="0.35">
      <c r="A144" s="145" t="s">
        <v>955</v>
      </c>
      <c r="B144" s="145" t="s">
        <v>946</v>
      </c>
      <c r="C144" s="552" t="s">
        <v>956</v>
      </c>
      <c r="D144" s="552"/>
      <c r="E144" s="552"/>
      <c r="F144" s="552"/>
    </row>
    <row r="145" spans="1:6" x14ac:dyDescent="0.35">
      <c r="A145" s="145" t="s">
        <v>957</v>
      </c>
      <c r="B145" s="145" t="s">
        <v>946</v>
      </c>
      <c r="C145" s="552" t="s">
        <v>958</v>
      </c>
      <c r="D145" s="552"/>
      <c r="E145" s="552"/>
      <c r="F145" s="552"/>
    </row>
  </sheetData>
  <mergeCells count="71">
    <mergeCell ref="C142:F142"/>
    <mergeCell ref="C143:F143"/>
    <mergeCell ref="C144:F144"/>
    <mergeCell ref="C145:F145"/>
    <mergeCell ref="A1:D1"/>
    <mergeCell ref="A136:C136"/>
    <mergeCell ref="C138:F138"/>
    <mergeCell ref="C137:F137"/>
    <mergeCell ref="C139:F139"/>
    <mergeCell ref="C140:F140"/>
    <mergeCell ref="C141:F141"/>
    <mergeCell ref="A116:H116"/>
    <mergeCell ref="A115:C115"/>
    <mergeCell ref="A122:H122"/>
    <mergeCell ref="A121:E121"/>
    <mergeCell ref="A126:H126"/>
    <mergeCell ref="A107:H107"/>
    <mergeCell ref="A62:H62"/>
    <mergeCell ref="A63:H63"/>
    <mergeCell ref="A77:A78"/>
    <mergeCell ref="B77:B78"/>
    <mergeCell ref="C77:C78"/>
    <mergeCell ref="D77:D78"/>
    <mergeCell ref="E77:E78"/>
    <mergeCell ref="F77:F78"/>
    <mergeCell ref="G77:G78"/>
    <mergeCell ref="A89:H92"/>
    <mergeCell ref="A93:H93"/>
    <mergeCell ref="A99:H100"/>
    <mergeCell ref="A101:H101"/>
    <mergeCell ref="A106:H106"/>
    <mergeCell ref="F25:F28"/>
    <mergeCell ref="G25:G28"/>
    <mergeCell ref="G31:G32"/>
    <mergeCell ref="A33:A39"/>
    <mergeCell ref="B33:B39"/>
    <mergeCell ref="C33:C39"/>
    <mergeCell ref="D33:D39"/>
    <mergeCell ref="E33:E39"/>
    <mergeCell ref="F33:F39"/>
    <mergeCell ref="G33:G39"/>
    <mergeCell ref="A31:A32"/>
    <mergeCell ref="B31:B32"/>
    <mergeCell ref="C31:C32"/>
    <mergeCell ref="D31:D32"/>
    <mergeCell ref="E31:E32"/>
    <mergeCell ref="F31:F32"/>
    <mergeCell ref="A25:A28"/>
    <mergeCell ref="B25:B28"/>
    <mergeCell ref="C25:C28"/>
    <mergeCell ref="D25:D28"/>
    <mergeCell ref="E25:E28"/>
    <mergeCell ref="A8:H8"/>
    <mergeCell ref="A9:H9"/>
    <mergeCell ref="A17:H19"/>
    <mergeCell ref="A20:H20"/>
    <mergeCell ref="A22:A24"/>
    <mergeCell ref="B22:B24"/>
    <mergeCell ref="C22:C24"/>
    <mergeCell ref="D22:D24"/>
    <mergeCell ref="E22:E24"/>
    <mergeCell ref="F22:F24"/>
    <mergeCell ref="G22:G24"/>
    <mergeCell ref="A2:H2"/>
    <mergeCell ref="A5:A6"/>
    <mergeCell ref="B5:B6"/>
    <mergeCell ref="C5:C6"/>
    <mergeCell ref="D5:D6"/>
    <mergeCell ref="E5:E6"/>
    <mergeCell ref="F5:F6"/>
    <mergeCell ref="G5:G6"/>
  </mergeCells>
  <pageMargins left="0.7" right="0.7" top="0.75" bottom="0.75" header="0.3" footer="0.3"/>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84B8-2610-48D1-A9D0-87FB7AFA4E63}">
  <dimension ref="A1:H10"/>
  <sheetViews>
    <sheetView workbookViewId="0">
      <selection sqref="A1:H10"/>
    </sheetView>
  </sheetViews>
  <sheetFormatPr defaultColWidth="26.453125" defaultRowHeight="14.5" x14ac:dyDescent="0.35"/>
  <cols>
    <col min="1" max="1" width="12.453125" bestFit="1" customWidth="1"/>
    <col min="2" max="2" width="12" bestFit="1" customWidth="1"/>
    <col min="3" max="3" width="17.36328125" bestFit="1" customWidth="1"/>
    <col min="4" max="4" width="16.6328125" bestFit="1" customWidth="1"/>
    <col min="5" max="5" width="10.36328125" bestFit="1" customWidth="1"/>
    <col min="6" max="6" width="8.6328125" bestFit="1" customWidth="1"/>
    <col min="7" max="7" width="8.90625" bestFit="1" customWidth="1"/>
    <col min="8" max="8" width="42.08984375" customWidth="1"/>
  </cols>
  <sheetData>
    <row r="1" spans="1:8" ht="15" thickBot="1" x14ac:dyDescent="0.4">
      <c r="A1" s="538" t="s">
        <v>27</v>
      </c>
      <c r="B1" s="539"/>
      <c r="C1" s="539"/>
      <c r="D1" s="539"/>
      <c r="E1" s="539"/>
      <c r="F1" s="539"/>
      <c r="G1" s="539"/>
      <c r="H1" s="540"/>
    </row>
    <row r="2" spans="1:8" ht="15" thickBot="1" x14ac:dyDescent="0.4">
      <c r="A2" s="131" t="s">
        <v>591</v>
      </c>
      <c r="B2" s="132" t="s">
        <v>592</v>
      </c>
      <c r="C2" s="132" t="s">
        <v>593</v>
      </c>
      <c r="D2" s="132" t="s">
        <v>594</v>
      </c>
      <c r="E2" s="132" t="s">
        <v>595</v>
      </c>
      <c r="F2" s="132" t="s">
        <v>596</v>
      </c>
      <c r="G2" s="132" t="s">
        <v>597</v>
      </c>
      <c r="H2" s="132" t="s">
        <v>909</v>
      </c>
    </row>
    <row r="3" spans="1:8" ht="15" thickBot="1" x14ac:dyDescent="0.4">
      <c r="A3" s="133"/>
      <c r="B3" s="134" t="s">
        <v>600</v>
      </c>
      <c r="C3" s="134" t="s">
        <v>787</v>
      </c>
      <c r="D3" s="134" t="s">
        <v>788</v>
      </c>
      <c r="E3" s="135"/>
      <c r="F3" s="134"/>
      <c r="G3" s="134" t="s">
        <v>658</v>
      </c>
      <c r="H3" s="134" t="s">
        <v>959</v>
      </c>
    </row>
    <row r="4" spans="1:8" x14ac:dyDescent="0.35">
      <c r="A4" s="541"/>
      <c r="B4" s="541" t="s">
        <v>600</v>
      </c>
      <c r="C4" s="541" t="s">
        <v>601</v>
      </c>
      <c r="D4" s="541" t="s">
        <v>602</v>
      </c>
      <c r="E4" s="543"/>
      <c r="F4" s="541"/>
      <c r="G4" s="541" t="s">
        <v>658</v>
      </c>
      <c r="H4" s="136" t="s">
        <v>960</v>
      </c>
    </row>
    <row r="5" spans="1:8" ht="42" x14ac:dyDescent="0.35">
      <c r="A5" s="549"/>
      <c r="B5" s="549"/>
      <c r="C5" s="549"/>
      <c r="D5" s="549"/>
      <c r="E5" s="550"/>
      <c r="F5" s="549"/>
      <c r="G5" s="549"/>
      <c r="H5" s="136" t="s">
        <v>961</v>
      </c>
    </row>
    <row r="6" spans="1:8" ht="28.5" thickBot="1" x14ac:dyDescent="0.4">
      <c r="A6" s="542"/>
      <c r="B6" s="542"/>
      <c r="C6" s="542"/>
      <c r="D6" s="542"/>
      <c r="E6" s="544"/>
      <c r="F6" s="542"/>
      <c r="G6" s="542"/>
      <c r="H6" s="134" t="s">
        <v>962</v>
      </c>
    </row>
    <row r="7" spans="1:8" ht="28.5" thickBot="1" x14ac:dyDescent="0.4">
      <c r="A7" s="133"/>
      <c r="B7" s="134" t="s">
        <v>600</v>
      </c>
      <c r="C7" s="134" t="s">
        <v>778</v>
      </c>
      <c r="D7" s="134" t="s">
        <v>779</v>
      </c>
      <c r="E7" s="135"/>
      <c r="F7" s="134"/>
      <c r="G7" s="134" t="s">
        <v>658</v>
      </c>
      <c r="H7" s="134" t="s">
        <v>963</v>
      </c>
    </row>
    <row r="8" spans="1:8" ht="28.5" thickBot="1" x14ac:dyDescent="0.4">
      <c r="A8" s="133"/>
      <c r="B8" s="134" t="s">
        <v>600</v>
      </c>
      <c r="C8" s="134" t="s">
        <v>783</v>
      </c>
      <c r="D8" s="134" t="s">
        <v>784</v>
      </c>
      <c r="E8" s="135"/>
      <c r="F8" s="134"/>
      <c r="G8" s="134" t="s">
        <v>658</v>
      </c>
      <c r="H8" s="134" t="s">
        <v>964</v>
      </c>
    </row>
    <row r="9" spans="1:8" ht="28.5" thickBot="1" x14ac:dyDescent="0.4">
      <c r="A9" s="133"/>
      <c r="B9" s="134" t="s">
        <v>600</v>
      </c>
      <c r="C9" s="134" t="s">
        <v>770</v>
      </c>
      <c r="D9" s="134" t="s">
        <v>771</v>
      </c>
      <c r="E9" s="135"/>
      <c r="F9" s="137"/>
      <c r="G9" s="134" t="s">
        <v>658</v>
      </c>
      <c r="H9" s="134" t="s">
        <v>965</v>
      </c>
    </row>
    <row r="10" spans="1:8" ht="28.5" thickBot="1" x14ac:dyDescent="0.4">
      <c r="A10" s="133"/>
      <c r="B10" s="134" t="s">
        <v>600</v>
      </c>
      <c r="C10" s="134" t="s">
        <v>600</v>
      </c>
      <c r="D10" s="134" t="s">
        <v>644</v>
      </c>
      <c r="E10" s="135"/>
      <c r="F10" s="134"/>
      <c r="G10" s="134" t="s">
        <v>658</v>
      </c>
      <c r="H10" s="134" t="s">
        <v>966</v>
      </c>
    </row>
  </sheetData>
  <mergeCells count="8">
    <mergeCell ref="A1:H1"/>
    <mergeCell ref="A4:A6"/>
    <mergeCell ref="B4:B6"/>
    <mergeCell ref="C4:C6"/>
    <mergeCell ref="D4:D6"/>
    <mergeCell ref="E4:E6"/>
    <mergeCell ref="F4:F6"/>
    <mergeCell ref="G4:G6"/>
  </mergeCell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8DB6-3CA8-4321-9C39-437C74C40705}">
  <dimension ref="C2:F3"/>
  <sheetViews>
    <sheetView workbookViewId="0">
      <selection activeCell="C3" sqref="C3"/>
    </sheetView>
  </sheetViews>
  <sheetFormatPr defaultRowHeight="14.5" x14ac:dyDescent="0.35"/>
  <cols>
    <col min="4" max="4" width="32.453125" customWidth="1"/>
    <col min="5" max="5" width="14.90625" customWidth="1"/>
    <col min="6" max="6" width="30.36328125" customWidth="1"/>
  </cols>
  <sheetData>
    <row r="2" spans="3:6" x14ac:dyDescent="0.35">
      <c r="C2" t="s">
        <v>319</v>
      </c>
      <c r="D2" t="s">
        <v>967</v>
      </c>
      <c r="E2" t="s">
        <v>968</v>
      </c>
      <c r="F2" t="s">
        <v>969</v>
      </c>
    </row>
    <row r="3" spans="3:6" x14ac:dyDescent="0.35">
      <c r="C3">
        <v>1</v>
      </c>
      <c r="D3" t="s">
        <v>970</v>
      </c>
    </row>
  </sheetData>
  <pageMargins left="0.7" right="0.7" top="0.75" bottom="0.75" header="0.3" footer="0.3"/>
  <customProperties>
    <customPr name="_pios_id"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8DBA-558F-46A3-9FDC-6536A3099C51}">
  <dimension ref="A1:R191"/>
  <sheetViews>
    <sheetView zoomScale="115" zoomScaleNormal="115" workbookViewId="0">
      <selection activeCell="C10" sqref="C10:K10"/>
    </sheetView>
  </sheetViews>
  <sheetFormatPr defaultColWidth="9.36328125" defaultRowHeight="14" x14ac:dyDescent="0.35"/>
  <cols>
    <col min="1" max="1" width="1.6328125" style="1" customWidth="1"/>
    <col min="2" max="2" width="3.54296875" style="1" customWidth="1"/>
    <col min="3" max="3" width="23.6328125" style="2" customWidth="1"/>
    <col min="4" max="4" width="37.54296875" style="2" customWidth="1"/>
    <col min="5" max="5" width="11.36328125" style="1" customWidth="1"/>
    <col min="6" max="16384" width="9.36328125" style="1"/>
  </cols>
  <sheetData>
    <row r="1" spans="1:11" x14ac:dyDescent="0.35">
      <c r="A1" s="92"/>
    </row>
    <row r="2" spans="1:11" ht="21" customHeight="1" x14ac:dyDescent="0.35">
      <c r="A2" s="92"/>
      <c r="B2" s="339" t="s">
        <v>47</v>
      </c>
      <c r="C2" s="339"/>
      <c r="D2" s="339"/>
      <c r="E2" s="339"/>
      <c r="F2" s="339"/>
      <c r="G2" s="339"/>
      <c r="H2" s="339"/>
      <c r="I2" s="339"/>
      <c r="J2" s="339"/>
      <c r="K2" s="339"/>
    </row>
    <row r="3" spans="1:11" ht="14.5" x14ac:dyDescent="0.35">
      <c r="A3" s="92"/>
      <c r="B3" s="2"/>
      <c r="C3" s="335"/>
      <c r="D3" s="340"/>
    </row>
    <row r="4" spans="1:11" ht="7.25" customHeight="1" x14ac:dyDescent="0.35">
      <c r="A4" s="92"/>
      <c r="B4" s="335"/>
      <c r="C4" s="335"/>
    </row>
    <row r="5" spans="1:11" s="9" customFormat="1" ht="24" customHeight="1" x14ac:dyDescent="0.35">
      <c r="A5" s="93"/>
      <c r="B5" s="336" t="s">
        <v>48</v>
      </c>
      <c r="C5" s="337"/>
      <c r="D5" s="337"/>
      <c r="E5" s="337"/>
      <c r="F5" s="337"/>
      <c r="G5" s="337"/>
      <c r="H5" s="337"/>
      <c r="I5" s="337"/>
      <c r="J5" s="337"/>
      <c r="K5" s="337"/>
    </row>
    <row r="6" spans="1:11" ht="8.25" customHeight="1" x14ac:dyDescent="0.35">
      <c r="A6" s="92"/>
      <c r="B6" s="5"/>
      <c r="E6" s="4"/>
    </row>
    <row r="7" spans="1:11" ht="14" customHeight="1" x14ac:dyDescent="0.35">
      <c r="A7" s="92"/>
      <c r="B7" s="94" t="s">
        <v>49</v>
      </c>
      <c r="C7" s="341" t="s">
        <v>50</v>
      </c>
      <c r="D7" s="341"/>
      <c r="E7" s="341"/>
      <c r="F7" s="341"/>
      <c r="G7" s="341"/>
      <c r="H7" s="341"/>
      <c r="I7" s="341"/>
      <c r="J7" s="341"/>
      <c r="K7" s="341"/>
    </row>
    <row r="8" spans="1:11" ht="14" customHeight="1" x14ac:dyDescent="0.35">
      <c r="A8" s="92"/>
      <c r="B8" s="110"/>
      <c r="C8" s="341" t="s">
        <v>51</v>
      </c>
      <c r="D8" s="341"/>
      <c r="E8" s="341"/>
      <c r="F8" s="341"/>
      <c r="G8" s="341"/>
      <c r="H8" s="341"/>
      <c r="I8" s="341"/>
      <c r="J8" s="341"/>
      <c r="K8" s="341"/>
    </row>
    <row r="9" spans="1:11" ht="14" customHeight="1" x14ac:dyDescent="0.35">
      <c r="A9" s="92"/>
      <c r="B9" s="238"/>
      <c r="C9" s="223" t="s">
        <v>52</v>
      </c>
      <c r="D9" s="223"/>
      <c r="E9" s="223"/>
      <c r="F9" s="223"/>
      <c r="G9" s="223"/>
      <c r="H9" s="223"/>
      <c r="I9" s="223"/>
      <c r="J9" s="223"/>
      <c r="K9" s="223"/>
    </row>
    <row r="10" spans="1:11" ht="15.75" customHeight="1" x14ac:dyDescent="0.35">
      <c r="A10" s="92"/>
      <c r="B10" s="95"/>
      <c r="C10" s="332" t="s">
        <v>53</v>
      </c>
      <c r="D10" s="333"/>
      <c r="E10" s="333"/>
      <c r="F10" s="333"/>
      <c r="G10" s="333"/>
      <c r="H10" s="333"/>
      <c r="I10" s="333"/>
      <c r="J10" s="333"/>
      <c r="K10" s="333"/>
    </row>
    <row r="11" spans="1:11" ht="15.75" customHeight="1" x14ac:dyDescent="0.35">
      <c r="A11" s="92"/>
      <c r="B11" s="96"/>
      <c r="C11" s="332" t="s">
        <v>54</v>
      </c>
      <c r="D11" s="333"/>
      <c r="E11" s="333"/>
      <c r="F11" s="333"/>
      <c r="G11" s="333"/>
      <c r="H11" s="333"/>
      <c r="I11" s="333"/>
      <c r="J11" s="333"/>
      <c r="K11" s="333"/>
    </row>
    <row r="12" spans="1:11" ht="15.75" customHeight="1" x14ac:dyDescent="0.35">
      <c r="A12" s="92"/>
      <c r="B12" s="97"/>
      <c r="C12" s="332" t="s">
        <v>55</v>
      </c>
      <c r="D12" s="333"/>
      <c r="E12" s="333"/>
      <c r="F12" s="333"/>
      <c r="G12" s="333"/>
      <c r="H12" s="333"/>
      <c r="I12" s="333"/>
      <c r="J12" s="333"/>
      <c r="K12" s="333"/>
    </row>
    <row r="13" spans="1:11" ht="15.75" customHeight="1" x14ac:dyDescent="0.35">
      <c r="A13" s="92"/>
      <c r="B13" s="98"/>
      <c r="C13" s="332" t="s">
        <v>56</v>
      </c>
      <c r="D13" s="333"/>
      <c r="E13" s="333"/>
      <c r="F13" s="333"/>
      <c r="G13" s="333"/>
      <c r="H13" s="333"/>
      <c r="I13" s="333"/>
      <c r="J13" s="333"/>
      <c r="K13" s="333"/>
    </row>
    <row r="14" spans="1:11" ht="15.75" hidden="1" customHeight="1" x14ac:dyDescent="0.35">
      <c r="A14" s="92"/>
      <c r="B14" s="109"/>
      <c r="C14" s="332" t="s">
        <v>57</v>
      </c>
      <c r="D14" s="333"/>
      <c r="E14" s="333"/>
      <c r="F14" s="333"/>
      <c r="G14" s="333"/>
      <c r="H14" s="333"/>
      <c r="I14" s="333"/>
      <c r="J14" s="333"/>
      <c r="K14" s="333"/>
    </row>
    <row r="15" spans="1:11" ht="15.75" customHeight="1" x14ac:dyDescent="0.35">
      <c r="A15" s="92"/>
      <c r="B15" s="99"/>
      <c r="C15" s="332" t="s">
        <v>58</v>
      </c>
      <c r="D15" s="333"/>
      <c r="E15" s="333"/>
      <c r="F15" s="333"/>
      <c r="G15" s="333"/>
      <c r="H15" s="333"/>
      <c r="I15" s="333"/>
      <c r="J15" s="333"/>
      <c r="K15" s="333"/>
    </row>
    <row r="16" spans="1:11" ht="15.75" customHeight="1" x14ac:dyDescent="0.35">
      <c r="A16" s="92"/>
      <c r="B16" s="100"/>
      <c r="C16" s="332" t="s">
        <v>59</v>
      </c>
      <c r="D16" s="333"/>
      <c r="E16" s="333"/>
      <c r="F16" s="333"/>
      <c r="G16" s="333"/>
      <c r="H16" s="333"/>
      <c r="I16" s="333"/>
      <c r="J16" s="333"/>
      <c r="K16" s="333"/>
    </row>
    <row r="17" spans="1:18" ht="7.5" customHeight="1" x14ac:dyDescent="0.35">
      <c r="A17" s="92"/>
      <c r="B17" s="335"/>
      <c r="C17" s="335"/>
    </row>
    <row r="18" spans="1:18" ht="202.25" customHeight="1" x14ac:dyDescent="0.35">
      <c r="A18" s="92"/>
      <c r="B18" s="94" t="s">
        <v>49</v>
      </c>
      <c r="C18" s="335" t="s">
        <v>60</v>
      </c>
      <c r="D18" s="335"/>
      <c r="E18" s="335"/>
      <c r="F18" s="335"/>
      <c r="G18" s="335"/>
      <c r="H18" s="335"/>
      <c r="I18" s="335"/>
      <c r="J18" s="335"/>
      <c r="K18" s="335"/>
    </row>
    <row r="19" spans="1:18" ht="47" customHeight="1" x14ac:dyDescent="0.35">
      <c r="A19" s="92"/>
      <c r="B19" s="335"/>
      <c r="C19" s="335"/>
    </row>
    <row r="20" spans="1:18" ht="7.5" customHeight="1" x14ac:dyDescent="0.35">
      <c r="A20" s="92"/>
      <c r="B20" s="335"/>
      <c r="C20" s="335"/>
    </row>
    <row r="21" spans="1:18" s="7" customFormat="1" x14ac:dyDescent="0.35">
      <c r="A21" s="92"/>
      <c r="B21" s="2"/>
      <c r="C21" s="2"/>
      <c r="D21" s="2"/>
      <c r="E21" s="1"/>
      <c r="F21" s="1"/>
      <c r="G21" s="1"/>
      <c r="H21" s="1"/>
      <c r="I21" s="1"/>
      <c r="J21" s="1"/>
      <c r="K21" s="1"/>
      <c r="L21" s="1"/>
      <c r="M21" s="1"/>
      <c r="N21" s="1"/>
      <c r="O21" s="1"/>
      <c r="P21" s="1"/>
      <c r="Q21" s="1"/>
      <c r="R21" s="1"/>
    </row>
    <row r="22" spans="1:18" s="8" customFormat="1" ht="24" customHeight="1" x14ac:dyDescent="0.35">
      <c r="A22" s="93"/>
      <c r="B22" s="336" t="s">
        <v>61</v>
      </c>
      <c r="C22" s="337"/>
      <c r="D22" s="337"/>
      <c r="E22" s="337"/>
      <c r="F22" s="337"/>
      <c r="G22" s="337"/>
      <c r="H22" s="337"/>
      <c r="I22" s="337"/>
      <c r="J22" s="337"/>
      <c r="K22" s="337"/>
      <c r="L22" s="9"/>
      <c r="M22" s="9"/>
      <c r="N22" s="9"/>
      <c r="O22" s="9"/>
      <c r="P22" s="9"/>
      <c r="Q22" s="9"/>
      <c r="R22" s="9"/>
    </row>
    <row r="23" spans="1:18" s="7" customFormat="1" ht="8.25" customHeight="1" x14ac:dyDescent="0.35">
      <c r="A23" s="92"/>
      <c r="B23" s="1"/>
      <c r="C23" s="101"/>
      <c r="D23" s="101"/>
      <c r="E23" s="1"/>
      <c r="F23" s="1"/>
      <c r="G23" s="1"/>
      <c r="H23" s="1"/>
      <c r="I23" s="1"/>
      <c r="J23" s="1"/>
      <c r="K23" s="1"/>
      <c r="L23" s="1"/>
      <c r="M23" s="1"/>
      <c r="N23" s="1"/>
      <c r="O23" s="1"/>
      <c r="P23" s="1"/>
      <c r="Q23" s="1"/>
      <c r="R23" s="1"/>
    </row>
    <row r="24" spans="1:18" s="7" customFormat="1" ht="28.25" customHeight="1" x14ac:dyDescent="0.35">
      <c r="A24" s="92"/>
      <c r="B24" s="124" t="s">
        <v>49</v>
      </c>
      <c r="C24" s="108" t="s">
        <v>62</v>
      </c>
      <c r="D24" s="338" t="s">
        <v>63</v>
      </c>
      <c r="E24" s="338"/>
      <c r="F24" s="338"/>
      <c r="G24" s="338"/>
      <c r="H24" s="338"/>
      <c r="I24" s="338"/>
      <c r="J24" s="338"/>
      <c r="K24" s="338"/>
      <c r="L24" s="1"/>
      <c r="M24" s="1"/>
      <c r="N24" s="1"/>
      <c r="O24" s="1"/>
      <c r="P24" s="1"/>
      <c r="Q24" s="1"/>
      <c r="R24" s="1"/>
    </row>
    <row r="25" spans="1:18" x14ac:dyDescent="0.35">
      <c r="B25" s="123" t="s">
        <v>49</v>
      </c>
      <c r="C25" s="101" t="s">
        <v>64</v>
      </c>
      <c r="D25" s="101" t="s">
        <v>65</v>
      </c>
    </row>
    <row r="71" spans="2:4" s="2" customFormat="1" x14ac:dyDescent="0.35">
      <c r="C71" s="89" t="s">
        <v>66</v>
      </c>
      <c r="D71" s="90"/>
    </row>
    <row r="72" spans="2:4" s="2" customFormat="1" x14ac:dyDescent="0.35">
      <c r="C72" s="90" t="s">
        <v>67</v>
      </c>
      <c r="D72" s="90"/>
    </row>
    <row r="73" spans="2:4" s="2" customFormat="1" x14ac:dyDescent="0.35">
      <c r="C73" s="90" t="s">
        <v>68</v>
      </c>
      <c r="D73" s="90"/>
    </row>
    <row r="74" spans="2:4" x14ac:dyDescent="0.35">
      <c r="C74" s="90" t="s">
        <v>69</v>
      </c>
      <c r="D74" s="90"/>
    </row>
    <row r="75" spans="2:4" x14ac:dyDescent="0.35">
      <c r="C75" s="90"/>
      <c r="D75" s="90"/>
    </row>
    <row r="76" spans="2:4" ht="28" x14ac:dyDescent="0.35">
      <c r="C76" s="90" t="s">
        <v>70</v>
      </c>
      <c r="D76" s="90"/>
    </row>
    <row r="77" spans="2:4" x14ac:dyDescent="0.35">
      <c r="B77" s="334"/>
      <c r="C77" s="90" t="e">
        <f>IF(AND(Scoring!#REF!="Pass",Scoring!#REF!="Pass"),"Pass","")</f>
        <v>#REF!</v>
      </c>
      <c r="D77" s="90"/>
    </row>
    <row r="78" spans="2:4" x14ac:dyDescent="0.35">
      <c r="B78" s="334"/>
      <c r="C78" s="90" t="e">
        <f>IF(OR(Scoring!#REF!="Fail",Scoring!#REF!="Fail"),"Fail","")</f>
        <v>#REF!</v>
      </c>
      <c r="D78" s="90"/>
    </row>
    <row r="79" spans="2:4" x14ac:dyDescent="0.35">
      <c r="C79" s="90"/>
      <c r="D79" s="90"/>
    </row>
    <row r="80" spans="2:4" x14ac:dyDescent="0.35">
      <c r="C80" s="89" t="s">
        <v>71</v>
      </c>
      <c r="D80" s="89"/>
    </row>
    <row r="81" spans="3:8" x14ac:dyDescent="0.35">
      <c r="C81" s="90">
        <v>0</v>
      </c>
      <c r="D81" s="90" t="s">
        <v>72</v>
      </c>
    </row>
    <row r="82" spans="3:8" x14ac:dyDescent="0.35">
      <c r="C82" s="90">
        <v>1</v>
      </c>
      <c r="D82" s="90" t="s">
        <v>73</v>
      </c>
    </row>
    <row r="83" spans="3:8" x14ac:dyDescent="0.35">
      <c r="C83" s="90">
        <v>2</v>
      </c>
      <c r="D83" s="90" t="s">
        <v>74</v>
      </c>
    </row>
    <row r="84" spans="3:8" x14ac:dyDescent="0.35">
      <c r="C84" s="90">
        <v>3</v>
      </c>
      <c r="D84" s="90" t="s">
        <v>33</v>
      </c>
    </row>
    <row r="85" spans="3:8" x14ac:dyDescent="0.35">
      <c r="C85" s="90">
        <v>4</v>
      </c>
      <c r="D85" s="90" t="s">
        <v>75</v>
      </c>
    </row>
    <row r="86" spans="3:8" x14ac:dyDescent="0.35">
      <c r="C86" s="90">
        <v>5</v>
      </c>
      <c r="D86" s="90" t="s">
        <v>76</v>
      </c>
    </row>
    <row r="87" spans="3:8" x14ac:dyDescent="0.35">
      <c r="C87" s="90">
        <v>6</v>
      </c>
      <c r="D87" s="90" t="s">
        <v>37</v>
      </c>
    </row>
    <row r="88" spans="3:8" x14ac:dyDescent="0.35">
      <c r="C88" s="90"/>
      <c r="D88" s="90"/>
    </row>
    <row r="89" spans="3:8" x14ac:dyDescent="0.35">
      <c r="C89" s="90"/>
      <c r="D89" s="90"/>
      <c r="H89" s="6"/>
    </row>
    <row r="90" spans="3:8" ht="28" x14ac:dyDescent="0.35">
      <c r="C90" s="89" t="s">
        <v>77</v>
      </c>
      <c r="D90" s="90"/>
    </row>
    <row r="91" spans="3:8" x14ac:dyDescent="0.35">
      <c r="C91" s="90" t="s">
        <v>78</v>
      </c>
      <c r="D91" s="89" t="s">
        <v>79</v>
      </c>
      <c r="E91" s="4"/>
    </row>
    <row r="92" spans="3:8" x14ac:dyDescent="0.35">
      <c r="C92" s="90">
        <v>1</v>
      </c>
      <c r="D92" s="91">
        <v>1</v>
      </c>
      <c r="E92" s="3"/>
    </row>
    <row r="93" spans="3:8" x14ac:dyDescent="0.35">
      <c r="C93" s="90">
        <v>1.0101010101010102</v>
      </c>
      <c r="D93" s="91">
        <v>0.99</v>
      </c>
      <c r="E93" s="3"/>
    </row>
    <row r="94" spans="3:8" x14ac:dyDescent="0.35">
      <c r="C94" s="90">
        <v>1.0204081632653061</v>
      </c>
      <c r="D94" s="91">
        <v>0.98</v>
      </c>
      <c r="E94" s="3"/>
    </row>
    <row r="95" spans="3:8" x14ac:dyDescent="0.35">
      <c r="C95" s="90">
        <v>1.0309278350515465</v>
      </c>
      <c r="D95" s="91">
        <v>0.97</v>
      </c>
      <c r="E95" s="3"/>
    </row>
    <row r="96" spans="3:8" x14ac:dyDescent="0.35">
      <c r="C96" s="90">
        <v>1.0416666666666667</v>
      </c>
      <c r="D96" s="91">
        <v>0.96</v>
      </c>
      <c r="E96" s="3"/>
    </row>
    <row r="97" spans="3:5" x14ac:dyDescent="0.35">
      <c r="C97" s="90">
        <v>1.0526315789473684</v>
      </c>
      <c r="D97" s="91">
        <v>0.95</v>
      </c>
      <c r="E97" s="3"/>
    </row>
    <row r="98" spans="3:5" x14ac:dyDescent="0.35">
      <c r="C98" s="90">
        <v>1.0638297872340425</v>
      </c>
      <c r="D98" s="91">
        <v>0.94</v>
      </c>
      <c r="E98" s="3"/>
    </row>
    <row r="99" spans="3:5" x14ac:dyDescent="0.35">
      <c r="C99" s="90">
        <v>1.075268817204301</v>
      </c>
      <c r="D99" s="91">
        <v>0.93</v>
      </c>
      <c r="E99" s="3"/>
    </row>
    <row r="100" spans="3:5" x14ac:dyDescent="0.35">
      <c r="C100" s="90">
        <v>1.0869565217391304</v>
      </c>
      <c r="D100" s="91">
        <v>0.92</v>
      </c>
      <c r="E100" s="3"/>
    </row>
    <row r="101" spans="3:5" x14ac:dyDescent="0.35">
      <c r="C101" s="90">
        <v>1.0989010989010988</v>
      </c>
      <c r="D101" s="91">
        <v>0.91</v>
      </c>
      <c r="E101" s="3"/>
    </row>
    <row r="102" spans="3:5" x14ac:dyDescent="0.35">
      <c r="C102" s="90">
        <v>1.1111111111111112</v>
      </c>
      <c r="D102" s="91">
        <v>0.9</v>
      </c>
      <c r="E102" s="3"/>
    </row>
    <row r="103" spans="3:5" x14ac:dyDescent="0.35">
      <c r="C103" s="90">
        <v>1.1235955056179776</v>
      </c>
      <c r="D103" s="91">
        <v>0.89</v>
      </c>
      <c r="E103" s="3"/>
    </row>
    <row r="104" spans="3:5" x14ac:dyDescent="0.35">
      <c r="C104" s="90">
        <v>1.1363636363636365</v>
      </c>
      <c r="D104" s="91">
        <v>0.88</v>
      </c>
      <c r="E104" s="3"/>
    </row>
    <row r="105" spans="3:5" x14ac:dyDescent="0.35">
      <c r="C105" s="90">
        <v>1.1494252873563218</v>
      </c>
      <c r="D105" s="91">
        <v>0.87</v>
      </c>
      <c r="E105" s="3"/>
    </row>
    <row r="106" spans="3:5" x14ac:dyDescent="0.35">
      <c r="C106" s="90">
        <v>1.1627906976744187</v>
      </c>
      <c r="D106" s="91">
        <v>0.86</v>
      </c>
      <c r="E106" s="3"/>
    </row>
    <row r="107" spans="3:5" x14ac:dyDescent="0.35">
      <c r="C107" s="90">
        <v>1.1764705882352942</v>
      </c>
      <c r="D107" s="91">
        <v>0.85</v>
      </c>
      <c r="E107" s="3"/>
    </row>
    <row r="108" spans="3:5" x14ac:dyDescent="0.35">
      <c r="C108" s="90">
        <v>1.1904761904761905</v>
      </c>
      <c r="D108" s="91">
        <v>0.84</v>
      </c>
      <c r="E108" s="3"/>
    </row>
    <row r="109" spans="3:5" x14ac:dyDescent="0.35">
      <c r="C109" s="90">
        <v>1.2048192771084338</v>
      </c>
      <c r="D109" s="91">
        <v>0.83</v>
      </c>
      <c r="E109" s="3"/>
    </row>
    <row r="110" spans="3:5" x14ac:dyDescent="0.35">
      <c r="C110" s="90">
        <v>1.2195121951219512</v>
      </c>
      <c r="D110" s="91">
        <v>0.82</v>
      </c>
      <c r="E110" s="3"/>
    </row>
    <row r="111" spans="3:5" x14ac:dyDescent="0.35">
      <c r="C111" s="90">
        <v>1.2345679012345678</v>
      </c>
      <c r="D111" s="91">
        <v>0.81</v>
      </c>
      <c r="E111" s="3"/>
    </row>
    <row r="112" spans="3:5" x14ac:dyDescent="0.35">
      <c r="C112" s="90">
        <v>1.25</v>
      </c>
      <c r="D112" s="91">
        <v>0.8</v>
      </c>
      <c r="E112" s="3"/>
    </row>
    <row r="113" spans="3:5" x14ac:dyDescent="0.35">
      <c r="C113" s="90">
        <v>1.2658227848101264</v>
      </c>
      <c r="D113" s="91">
        <v>0.79</v>
      </c>
      <c r="E113" s="3"/>
    </row>
    <row r="114" spans="3:5" x14ac:dyDescent="0.35">
      <c r="C114" s="90">
        <v>1.2820512820512819</v>
      </c>
      <c r="D114" s="91">
        <v>0.78</v>
      </c>
      <c r="E114" s="3"/>
    </row>
    <row r="115" spans="3:5" x14ac:dyDescent="0.35">
      <c r="C115" s="90">
        <v>1.2987012987012987</v>
      </c>
      <c r="D115" s="91">
        <v>0.77</v>
      </c>
      <c r="E115" s="3"/>
    </row>
    <row r="116" spans="3:5" x14ac:dyDescent="0.35">
      <c r="C116" s="90">
        <v>1.3157894736842106</v>
      </c>
      <c r="D116" s="91">
        <v>0.76</v>
      </c>
      <c r="E116" s="3"/>
    </row>
    <row r="117" spans="3:5" x14ac:dyDescent="0.35">
      <c r="C117" s="90">
        <v>1.3333333333333333</v>
      </c>
      <c r="D117" s="91">
        <v>0.75</v>
      </c>
      <c r="E117" s="3"/>
    </row>
    <row r="118" spans="3:5" x14ac:dyDescent="0.35">
      <c r="C118" s="90">
        <v>1.3513513513513513</v>
      </c>
      <c r="D118" s="91">
        <v>0.74</v>
      </c>
      <c r="E118" s="3"/>
    </row>
    <row r="119" spans="3:5" x14ac:dyDescent="0.35">
      <c r="C119" s="90">
        <v>1.3698630136986301</v>
      </c>
      <c r="D119" s="91">
        <v>0.73</v>
      </c>
      <c r="E119" s="3"/>
    </row>
    <row r="120" spans="3:5" x14ac:dyDescent="0.35">
      <c r="C120" s="90">
        <v>1.3888888888888888</v>
      </c>
      <c r="D120" s="91">
        <v>0.72</v>
      </c>
      <c r="E120" s="3"/>
    </row>
    <row r="121" spans="3:5" x14ac:dyDescent="0.35">
      <c r="C121" s="90">
        <v>1.4084507042253522</v>
      </c>
      <c r="D121" s="91">
        <v>0.71</v>
      </c>
      <c r="E121" s="3"/>
    </row>
    <row r="122" spans="3:5" x14ac:dyDescent="0.35">
      <c r="C122" s="90">
        <v>1.4285714285714286</v>
      </c>
      <c r="D122" s="91">
        <v>0.7</v>
      </c>
      <c r="E122" s="3"/>
    </row>
    <row r="123" spans="3:5" x14ac:dyDescent="0.35">
      <c r="C123" s="90">
        <v>1.4492753623188408</v>
      </c>
      <c r="D123" s="91">
        <v>0.69</v>
      </c>
      <c r="E123" s="3"/>
    </row>
    <row r="124" spans="3:5" x14ac:dyDescent="0.35">
      <c r="C124" s="90">
        <v>1.4705882352941175</v>
      </c>
      <c r="D124" s="91">
        <v>0.68</v>
      </c>
      <c r="E124" s="3"/>
    </row>
    <row r="125" spans="3:5" x14ac:dyDescent="0.35">
      <c r="C125" s="90">
        <v>1.4925373134328357</v>
      </c>
      <c r="D125" s="91">
        <v>0.67</v>
      </c>
      <c r="E125" s="3"/>
    </row>
    <row r="126" spans="3:5" x14ac:dyDescent="0.35">
      <c r="C126" s="90">
        <v>1.5151515151515151</v>
      </c>
      <c r="D126" s="91">
        <v>0.66</v>
      </c>
      <c r="E126" s="3"/>
    </row>
    <row r="127" spans="3:5" x14ac:dyDescent="0.35">
      <c r="C127" s="90">
        <v>1.5384615384615383</v>
      </c>
      <c r="D127" s="91">
        <v>0.65</v>
      </c>
      <c r="E127" s="3"/>
    </row>
    <row r="128" spans="3:5" x14ac:dyDescent="0.35">
      <c r="C128" s="90">
        <v>1.5625</v>
      </c>
      <c r="D128" s="91">
        <v>0.64</v>
      </c>
      <c r="E128" s="3"/>
    </row>
    <row r="129" spans="3:5" x14ac:dyDescent="0.35">
      <c r="C129" s="90">
        <v>1.5873015873015872</v>
      </c>
      <c r="D129" s="91">
        <v>0.63</v>
      </c>
      <c r="E129" s="3"/>
    </row>
    <row r="130" spans="3:5" x14ac:dyDescent="0.35">
      <c r="C130" s="90">
        <v>1.6129032258064517</v>
      </c>
      <c r="D130" s="91">
        <v>0.62</v>
      </c>
      <c r="E130" s="3"/>
    </row>
    <row r="131" spans="3:5" x14ac:dyDescent="0.35">
      <c r="C131" s="90">
        <v>1.639344262295082</v>
      </c>
      <c r="D131" s="91">
        <v>0.61</v>
      </c>
      <c r="E131" s="3"/>
    </row>
    <row r="132" spans="3:5" x14ac:dyDescent="0.35">
      <c r="C132" s="90">
        <v>1.6666666666666667</v>
      </c>
      <c r="D132" s="91">
        <v>0.6</v>
      </c>
      <c r="E132" s="3"/>
    </row>
    <row r="133" spans="3:5" x14ac:dyDescent="0.35">
      <c r="C133" s="90">
        <v>1.6949152542372883</v>
      </c>
      <c r="D133" s="91">
        <v>0.59</v>
      </c>
      <c r="E133" s="3"/>
    </row>
    <row r="134" spans="3:5" x14ac:dyDescent="0.35">
      <c r="C134" s="90">
        <v>1.7241379310344829</v>
      </c>
      <c r="D134" s="91">
        <v>0.57999999999999996</v>
      </c>
      <c r="E134" s="3"/>
    </row>
    <row r="135" spans="3:5" x14ac:dyDescent="0.35">
      <c r="C135" s="90">
        <v>1.7543859649122808</v>
      </c>
      <c r="D135" s="91">
        <v>0.56999999999999995</v>
      </c>
      <c r="E135" s="3"/>
    </row>
    <row r="136" spans="3:5" x14ac:dyDescent="0.35">
      <c r="C136" s="90">
        <v>1.7857142857142856</v>
      </c>
      <c r="D136" s="91">
        <v>0.56000000000000005</v>
      </c>
      <c r="E136" s="3"/>
    </row>
    <row r="137" spans="3:5" x14ac:dyDescent="0.35">
      <c r="C137" s="90">
        <v>1.8181818181818181</v>
      </c>
      <c r="D137" s="91">
        <v>0.55000000000000004</v>
      </c>
      <c r="E137" s="3"/>
    </row>
    <row r="138" spans="3:5" x14ac:dyDescent="0.35">
      <c r="C138" s="90">
        <v>1.8518518518518516</v>
      </c>
      <c r="D138" s="91">
        <v>0.54</v>
      </c>
      <c r="E138" s="3"/>
    </row>
    <row r="139" spans="3:5" x14ac:dyDescent="0.35">
      <c r="C139" s="90">
        <v>1.8867924528301885</v>
      </c>
      <c r="D139" s="91">
        <v>0.53</v>
      </c>
      <c r="E139" s="3"/>
    </row>
    <row r="140" spans="3:5" x14ac:dyDescent="0.35">
      <c r="C140" s="90">
        <v>1.9230769230769229</v>
      </c>
      <c r="D140" s="91">
        <v>0.52</v>
      </c>
      <c r="E140" s="3"/>
    </row>
    <row r="141" spans="3:5" x14ac:dyDescent="0.35">
      <c r="C141" s="90">
        <v>1.9607843137254901</v>
      </c>
      <c r="D141" s="91">
        <v>0.51</v>
      </c>
      <c r="E141" s="3"/>
    </row>
    <row r="142" spans="3:5" x14ac:dyDescent="0.35">
      <c r="C142" s="90">
        <v>2</v>
      </c>
      <c r="D142" s="91">
        <v>0.5</v>
      </c>
      <c r="E142" s="3"/>
    </row>
    <row r="143" spans="3:5" x14ac:dyDescent="0.35">
      <c r="C143" s="90">
        <v>2.0408163265306123</v>
      </c>
      <c r="D143" s="91">
        <v>0.49</v>
      </c>
      <c r="E143" s="3"/>
    </row>
    <row r="144" spans="3:5" x14ac:dyDescent="0.35">
      <c r="C144" s="90">
        <v>2.0833333333333335</v>
      </c>
      <c r="D144" s="91">
        <v>0.48</v>
      </c>
      <c r="E144" s="3"/>
    </row>
    <row r="145" spans="3:5" x14ac:dyDescent="0.35">
      <c r="C145" s="90">
        <v>2.1276595744680851</v>
      </c>
      <c r="D145" s="91">
        <v>0.47</v>
      </c>
      <c r="E145" s="3"/>
    </row>
    <row r="146" spans="3:5" x14ac:dyDescent="0.35">
      <c r="C146" s="90">
        <v>2.1739130434782608</v>
      </c>
      <c r="D146" s="91">
        <v>0.46</v>
      </c>
      <c r="E146" s="3"/>
    </row>
    <row r="147" spans="3:5" x14ac:dyDescent="0.35">
      <c r="C147" s="90">
        <v>2.2222222222222223</v>
      </c>
      <c r="D147" s="91">
        <v>0.45</v>
      </c>
      <c r="E147" s="3"/>
    </row>
    <row r="148" spans="3:5" x14ac:dyDescent="0.35">
      <c r="C148" s="90">
        <v>2.2727272727272729</v>
      </c>
      <c r="D148" s="91">
        <v>0.44</v>
      </c>
      <c r="E148" s="3"/>
    </row>
    <row r="149" spans="3:5" x14ac:dyDescent="0.35">
      <c r="C149" s="90">
        <v>2.3255813953488427</v>
      </c>
      <c r="D149" s="91">
        <v>0.43</v>
      </c>
      <c r="E149" s="3"/>
    </row>
    <row r="150" spans="3:5" x14ac:dyDescent="0.35">
      <c r="C150" s="90">
        <v>2.3809523809523867</v>
      </c>
      <c r="D150" s="91">
        <v>0.42</v>
      </c>
      <c r="E150" s="3"/>
    </row>
    <row r="151" spans="3:5" x14ac:dyDescent="0.35">
      <c r="C151" s="90">
        <v>2.4390243902439086</v>
      </c>
      <c r="D151" s="91">
        <v>0.41</v>
      </c>
      <c r="E151" s="3"/>
    </row>
    <row r="152" spans="3:5" x14ac:dyDescent="0.35">
      <c r="C152" s="90">
        <v>2.5000000000000062</v>
      </c>
      <c r="D152" s="91">
        <v>0.4</v>
      </c>
      <c r="E152" s="3"/>
    </row>
    <row r="153" spans="3:5" x14ac:dyDescent="0.35">
      <c r="C153" s="90">
        <v>2.5641025641025705</v>
      </c>
      <c r="D153" s="91">
        <v>0.39</v>
      </c>
      <c r="E153" s="3"/>
    </row>
    <row r="154" spans="3:5" x14ac:dyDescent="0.35">
      <c r="C154" s="90">
        <v>2.6315789473684279</v>
      </c>
      <c r="D154" s="91">
        <v>0.38</v>
      </c>
      <c r="E154" s="3"/>
    </row>
    <row r="155" spans="3:5" x14ac:dyDescent="0.35">
      <c r="C155" s="90">
        <v>2.7027027027027102</v>
      </c>
      <c r="D155" s="91">
        <v>0.37</v>
      </c>
      <c r="E155" s="3"/>
    </row>
    <row r="156" spans="3:5" x14ac:dyDescent="0.35">
      <c r="C156" s="90">
        <v>2.7777777777777857</v>
      </c>
      <c r="D156" s="91">
        <v>0.36</v>
      </c>
      <c r="E156" s="3"/>
    </row>
    <row r="157" spans="3:5" x14ac:dyDescent="0.35">
      <c r="C157" s="90">
        <v>2.8571428571428656</v>
      </c>
      <c r="D157" s="91">
        <v>0.35</v>
      </c>
      <c r="E157" s="3"/>
    </row>
    <row r="158" spans="3:5" x14ac:dyDescent="0.35">
      <c r="C158" s="90">
        <v>2.9411764705882439</v>
      </c>
      <c r="D158" s="91">
        <v>0.34</v>
      </c>
      <c r="E158" s="3"/>
    </row>
    <row r="159" spans="3:5" x14ac:dyDescent="0.35">
      <c r="C159" s="90">
        <v>3.0303030303030392</v>
      </c>
      <c r="D159" s="91">
        <v>0.33</v>
      </c>
      <c r="E159" s="3"/>
    </row>
    <row r="160" spans="3:5" x14ac:dyDescent="0.35">
      <c r="C160" s="90">
        <v>3.1250000000000098</v>
      </c>
      <c r="D160" s="91">
        <v>0.32</v>
      </c>
      <c r="E160" s="3"/>
    </row>
    <row r="161" spans="3:5" x14ac:dyDescent="0.35">
      <c r="C161" s="90">
        <v>3.2258064516129137</v>
      </c>
      <c r="D161" s="91">
        <v>0.31</v>
      </c>
      <c r="E161" s="3"/>
    </row>
    <row r="162" spans="3:5" x14ac:dyDescent="0.35">
      <c r="C162" s="90">
        <v>3.3333333333333446</v>
      </c>
      <c r="D162" s="91">
        <v>0.3</v>
      </c>
      <c r="E162" s="3"/>
    </row>
    <row r="163" spans="3:5" x14ac:dyDescent="0.35">
      <c r="C163" s="90">
        <v>3.4482758620689777</v>
      </c>
      <c r="D163" s="91">
        <v>0.28999999999999998</v>
      </c>
      <c r="E163" s="3"/>
    </row>
    <row r="164" spans="3:5" x14ac:dyDescent="0.35">
      <c r="C164" s="90">
        <v>3.5714285714285841</v>
      </c>
      <c r="D164" s="91">
        <v>0.28000000000000003</v>
      </c>
      <c r="E164" s="3"/>
    </row>
    <row r="165" spans="3:5" x14ac:dyDescent="0.35">
      <c r="C165" s="90">
        <v>3.703703703703717</v>
      </c>
      <c r="D165" s="91">
        <v>0.27</v>
      </c>
      <c r="E165" s="3"/>
    </row>
    <row r="166" spans="3:5" x14ac:dyDescent="0.35">
      <c r="C166" s="90">
        <v>3.8461538461538609</v>
      </c>
      <c r="D166" s="91">
        <v>0.26</v>
      </c>
      <c r="E166" s="3"/>
    </row>
    <row r="167" spans="3:5" x14ac:dyDescent="0.35">
      <c r="C167" s="90">
        <v>4.000000000000016</v>
      </c>
      <c r="D167" s="91">
        <v>0.25</v>
      </c>
      <c r="E167" s="3"/>
    </row>
    <row r="168" spans="3:5" x14ac:dyDescent="0.35">
      <c r="C168" s="90">
        <v>4.1666666666666838</v>
      </c>
      <c r="D168" s="91">
        <v>0.24</v>
      </c>
      <c r="E168" s="3"/>
    </row>
    <row r="169" spans="3:5" x14ac:dyDescent="0.35">
      <c r="C169" s="90">
        <v>4.3478260869565402</v>
      </c>
      <c r="D169" s="91">
        <v>0.23</v>
      </c>
      <c r="E169" s="3"/>
    </row>
    <row r="170" spans="3:5" x14ac:dyDescent="0.35">
      <c r="C170" s="90">
        <v>4.5454545454545663</v>
      </c>
      <c r="D170" s="91">
        <v>0.22</v>
      </c>
      <c r="E170" s="3"/>
    </row>
    <row r="171" spans="3:5" x14ac:dyDescent="0.35">
      <c r="C171" s="90">
        <v>4.761904761904785</v>
      </c>
      <c r="D171" s="91">
        <v>0.21</v>
      </c>
      <c r="E171" s="3"/>
    </row>
    <row r="172" spans="3:5" x14ac:dyDescent="0.35">
      <c r="C172" s="90">
        <v>5.0000000000000249</v>
      </c>
      <c r="D172" s="91">
        <v>0.2</v>
      </c>
      <c r="E172" s="3"/>
    </row>
    <row r="173" spans="3:5" x14ac:dyDescent="0.35">
      <c r="C173" s="90">
        <v>5.26315789473687</v>
      </c>
      <c r="D173" s="91">
        <v>0.19</v>
      </c>
      <c r="E173" s="3"/>
    </row>
    <row r="174" spans="3:5" x14ac:dyDescent="0.35">
      <c r="C174" s="90">
        <v>5.5555555555555864</v>
      </c>
      <c r="D174" s="91">
        <v>0.18</v>
      </c>
      <c r="E174" s="3"/>
    </row>
    <row r="175" spans="3:5" x14ac:dyDescent="0.35">
      <c r="C175" s="90">
        <v>5.8823529411765048</v>
      </c>
      <c r="D175" s="91">
        <v>0.17</v>
      </c>
      <c r="E175" s="3"/>
    </row>
    <row r="176" spans="3:5" x14ac:dyDescent="0.35">
      <c r="C176" s="90">
        <v>6.2500000000000391</v>
      </c>
      <c r="D176" s="91">
        <v>0.16</v>
      </c>
      <c r="E176" s="3"/>
    </row>
    <row r="177" spans="3:5" x14ac:dyDescent="0.35">
      <c r="C177" s="90">
        <v>6.6666666666667114</v>
      </c>
      <c r="D177" s="91">
        <v>0.15</v>
      </c>
      <c r="E177" s="3"/>
    </row>
    <row r="178" spans="3:5" x14ac:dyDescent="0.35">
      <c r="C178" s="90">
        <v>7.1428571428571948</v>
      </c>
      <c r="D178" s="91">
        <v>0.14000000000000001</v>
      </c>
      <c r="E178" s="3"/>
    </row>
    <row r="179" spans="3:5" x14ac:dyDescent="0.35">
      <c r="C179" s="90">
        <v>7.6923076923077511</v>
      </c>
      <c r="D179" s="91">
        <v>0.13</v>
      </c>
      <c r="E179" s="3"/>
    </row>
    <row r="180" spans="3:5" x14ac:dyDescent="0.35">
      <c r="C180" s="90">
        <v>8.3333333333334032</v>
      </c>
      <c r="D180" s="91">
        <v>0.12</v>
      </c>
      <c r="E180" s="3"/>
    </row>
    <row r="181" spans="3:5" x14ac:dyDescent="0.35">
      <c r="C181" s="90">
        <v>9.0909090909091734</v>
      </c>
      <c r="D181" s="91">
        <v>0.11</v>
      </c>
      <c r="E181" s="3"/>
    </row>
    <row r="182" spans="3:5" x14ac:dyDescent="0.35">
      <c r="C182" s="90">
        <v>10.000000000000099</v>
      </c>
      <c r="D182" s="91">
        <v>0.1</v>
      </c>
      <c r="E182" s="3"/>
    </row>
    <row r="183" spans="3:5" x14ac:dyDescent="0.35">
      <c r="C183" s="90">
        <v>11.111111111111235</v>
      </c>
      <c r="D183" s="91">
        <v>0.09</v>
      </c>
      <c r="E183" s="3"/>
    </row>
    <row r="184" spans="3:5" x14ac:dyDescent="0.35">
      <c r="C184" s="90">
        <v>12.500000000000156</v>
      </c>
      <c r="D184" s="91">
        <v>0.08</v>
      </c>
      <c r="E184" s="3"/>
    </row>
    <row r="185" spans="3:5" x14ac:dyDescent="0.35">
      <c r="C185" s="90">
        <v>14.285714285714491</v>
      </c>
      <c r="D185" s="91">
        <v>7.0000000000000007E-2</v>
      </c>
      <c r="E185" s="3"/>
    </row>
    <row r="186" spans="3:5" x14ac:dyDescent="0.35">
      <c r="C186" s="90">
        <v>16.666666666666917</v>
      </c>
      <c r="D186" s="91">
        <v>0.06</v>
      </c>
      <c r="E186" s="3"/>
    </row>
    <row r="187" spans="3:5" x14ac:dyDescent="0.35">
      <c r="C187" s="90">
        <v>20.000000000000401</v>
      </c>
      <c r="D187" s="91">
        <v>0.05</v>
      </c>
      <c r="E187" s="3"/>
    </row>
    <row r="188" spans="3:5" x14ac:dyDescent="0.35">
      <c r="C188" s="90">
        <v>25.000000000000625</v>
      </c>
      <c r="D188" s="91">
        <v>0.04</v>
      </c>
      <c r="E188" s="3"/>
    </row>
    <row r="189" spans="3:5" x14ac:dyDescent="0.35">
      <c r="C189" s="90">
        <v>33.333333333334444</v>
      </c>
      <c r="D189" s="91">
        <v>0.03</v>
      </c>
      <c r="E189" s="3"/>
    </row>
    <row r="190" spans="3:5" x14ac:dyDescent="0.35">
      <c r="C190" s="90">
        <v>50.000000000002494</v>
      </c>
      <c r="D190" s="91">
        <v>0.02</v>
      </c>
      <c r="E190" s="3"/>
    </row>
    <row r="191" spans="3:5" x14ac:dyDescent="0.35">
      <c r="C191" s="90">
        <v>100.0000000000099</v>
      </c>
      <c r="D191" s="91">
        <v>0.01</v>
      </c>
      <c r="E191" s="3"/>
    </row>
  </sheetData>
  <sheetProtection formatCells="0" formatColumns="0" formatRows="0" insertColumns="0" insertRows="0" insertHyperlinks="0" deleteColumns="0" deleteRows="0" selectLockedCells="1" sort="0" autoFilter="0" pivotTables="0"/>
  <mergeCells count="20">
    <mergeCell ref="C15:K15"/>
    <mergeCell ref="B2:K2"/>
    <mergeCell ref="C3:D3"/>
    <mergeCell ref="B4:C4"/>
    <mergeCell ref="B5:K5"/>
    <mergeCell ref="C7:K7"/>
    <mergeCell ref="C8:K8"/>
    <mergeCell ref="C14:K14"/>
    <mergeCell ref="C10:K10"/>
    <mergeCell ref="C11:K11"/>
    <mergeCell ref="C12:K12"/>
    <mergeCell ref="C13:K13"/>
    <mergeCell ref="C16:K16"/>
    <mergeCell ref="B77:B78"/>
    <mergeCell ref="B17:C17"/>
    <mergeCell ref="C18:K18"/>
    <mergeCell ref="B19:C19"/>
    <mergeCell ref="B20:C20"/>
    <mergeCell ref="B22:K22"/>
    <mergeCell ref="D24:K24"/>
  </mergeCells>
  <pageMargins left="0.7" right="0.7" top="0.75" bottom="0.75" header="0.3" footer="0.3"/>
  <pageSetup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FFFE-74DE-499A-B9B3-5A062F9E6940}">
  <sheetPr>
    <tabColor rgb="FF96330F"/>
    <pageSetUpPr fitToPage="1"/>
  </sheetPr>
  <dimension ref="A1:K24"/>
  <sheetViews>
    <sheetView showGridLines="0" tabSelected="1" topLeftCell="A10" zoomScale="115" zoomScaleNormal="115" workbookViewId="0">
      <selection activeCell="E30" sqref="E30"/>
    </sheetView>
  </sheetViews>
  <sheetFormatPr defaultColWidth="9.36328125" defaultRowHeight="10.5" x14ac:dyDescent="0.25"/>
  <cols>
    <col min="1" max="1" width="3.36328125" style="19" bestFit="1" customWidth="1"/>
    <col min="2" max="2" width="40.453125" style="18" customWidth="1"/>
    <col min="3" max="3" width="44" style="18" customWidth="1"/>
    <col min="4" max="5" width="23.36328125" style="18" customWidth="1"/>
    <col min="6" max="6" width="22.36328125" style="18" customWidth="1"/>
    <col min="7" max="7" width="7.36328125" style="17" customWidth="1"/>
    <col min="8" max="8" width="23.6328125" style="16" customWidth="1"/>
    <col min="9" max="9" width="5.36328125" style="15" customWidth="1"/>
    <col min="10" max="10" width="5.453125" style="13" customWidth="1"/>
    <col min="11" max="11" width="40.453125" style="14" customWidth="1"/>
    <col min="12" max="12" width="8.54296875" style="13" customWidth="1"/>
    <col min="13" max="16384" width="9.36328125" style="13"/>
  </cols>
  <sheetData>
    <row r="1" spans="2:11" ht="14.75" customHeight="1" x14ac:dyDescent="0.35">
      <c r="B1" s="40"/>
      <c r="C1" s="40"/>
      <c r="D1" s="40"/>
      <c r="E1" s="40"/>
      <c r="F1" s="40"/>
      <c r="G1" s="40"/>
      <c r="H1" s="40"/>
      <c r="I1" s="40"/>
      <c r="J1" s="40"/>
      <c r="K1" s="40"/>
    </row>
    <row r="2" spans="2:11" ht="15.65" customHeight="1" x14ac:dyDescent="0.35">
      <c r="B2" s="11" t="s">
        <v>80</v>
      </c>
      <c r="C2" s="42" t="s">
        <v>81</v>
      </c>
      <c r="D2" s="40"/>
      <c r="E2" s="346" t="s">
        <v>82</v>
      </c>
      <c r="F2" s="346"/>
      <c r="G2" s="346"/>
      <c r="H2" s="40"/>
      <c r="I2" s="40"/>
      <c r="J2" s="40"/>
      <c r="K2" s="40"/>
    </row>
    <row r="3" spans="2:11" ht="15.65" customHeight="1" x14ac:dyDescent="0.35">
      <c r="B3" s="11" t="s">
        <v>83</v>
      </c>
      <c r="C3" s="42" t="s">
        <v>81</v>
      </c>
      <c r="D3" s="40"/>
      <c r="E3" s="346"/>
      <c r="F3" s="346"/>
      <c r="G3" s="346"/>
      <c r="H3" s="40"/>
      <c r="I3" s="40"/>
      <c r="J3" s="40"/>
      <c r="K3" s="40"/>
    </row>
    <row r="4" spans="2:11" ht="14.75" customHeight="1" x14ac:dyDescent="0.35">
      <c r="B4" s="11" t="s">
        <v>84</v>
      </c>
      <c r="C4" s="41" t="s">
        <v>85</v>
      </c>
      <c r="D4" s="40"/>
      <c r="E4" s="40"/>
      <c r="F4" s="40"/>
      <c r="G4" s="40"/>
      <c r="H4" s="40"/>
      <c r="I4" s="40"/>
      <c r="J4" s="40"/>
      <c r="K4" s="40"/>
    </row>
    <row r="5" spans="2:11" ht="14.75" customHeight="1" x14ac:dyDescent="0.35">
      <c r="B5" s="11" t="s">
        <v>86</v>
      </c>
      <c r="C5" s="41" t="s">
        <v>85</v>
      </c>
      <c r="D5" s="40"/>
      <c r="E5" s="40"/>
      <c r="F5" s="40"/>
      <c r="G5" s="40"/>
      <c r="H5" s="40"/>
      <c r="I5" s="40"/>
      <c r="J5" s="40"/>
      <c r="K5" s="40"/>
    </row>
    <row r="6" spans="2:11" ht="14.75" customHeight="1" x14ac:dyDescent="0.35">
      <c r="B6" s="11" t="s">
        <v>87</v>
      </c>
      <c r="C6" s="41" t="s">
        <v>85</v>
      </c>
      <c r="D6" s="40"/>
      <c r="E6" s="40"/>
      <c r="F6" s="40"/>
      <c r="G6" s="40"/>
      <c r="H6" s="40"/>
      <c r="I6" s="40"/>
      <c r="J6" s="40"/>
      <c r="K6" s="40"/>
    </row>
    <row r="7" spans="2:11" ht="32.75" customHeight="1" x14ac:dyDescent="0.35">
      <c r="B7" s="11" t="s">
        <v>88</v>
      </c>
      <c r="C7" s="41"/>
      <c r="D7" s="40"/>
      <c r="E7" s="40"/>
      <c r="F7" s="40"/>
      <c r="G7" s="40"/>
      <c r="H7" s="40"/>
      <c r="I7" s="40"/>
      <c r="J7" s="40"/>
      <c r="K7" s="40"/>
    </row>
    <row r="8" spans="2:11" ht="12.65" customHeight="1" x14ac:dyDescent="0.25"/>
    <row r="9" spans="2:11" ht="12.65" customHeight="1" x14ac:dyDescent="0.25">
      <c r="B9" s="151"/>
      <c r="C9" s="151"/>
      <c r="G9" s="80"/>
    </row>
    <row r="10" spans="2:11" ht="12.65" customHeight="1" x14ac:dyDescent="0.4">
      <c r="B10" s="150"/>
      <c r="C10" s="149"/>
      <c r="D10" s="121"/>
      <c r="E10" s="121"/>
      <c r="F10" s="121"/>
    </row>
    <row r="11" spans="2:11" ht="12.65" customHeight="1" thickBot="1" x14ac:dyDescent="0.45">
      <c r="B11" s="150"/>
      <c r="C11" s="148"/>
      <c r="D11" s="122"/>
      <c r="E11" s="122"/>
      <c r="F11" s="122"/>
    </row>
    <row r="12" spans="2:11" ht="16" thickBot="1" x14ac:dyDescent="0.3">
      <c r="B12" s="151"/>
      <c r="C12" s="345" t="s">
        <v>89</v>
      </c>
      <c r="D12" s="343"/>
      <c r="E12" s="343"/>
      <c r="F12" s="344"/>
    </row>
    <row r="13" spans="2:11" ht="16" thickBot="1" x14ac:dyDescent="0.3">
      <c r="C13" s="38" t="s">
        <v>90</v>
      </c>
      <c r="D13" s="37" t="s">
        <v>91</v>
      </c>
      <c r="E13" s="36" t="s">
        <v>92</v>
      </c>
      <c r="F13" s="36" t="s">
        <v>93</v>
      </c>
    </row>
    <row r="14" spans="2:11" ht="15.5" x14ac:dyDescent="0.25">
      <c r="C14" s="35" t="s">
        <v>53</v>
      </c>
      <c r="D14" s="34">
        <v>0.25</v>
      </c>
      <c r="E14" s="33"/>
      <c r="F14" s="32">
        <f>'Key Requriements'!N25</f>
        <v>0</v>
      </c>
    </row>
    <row r="15" spans="2:11" ht="15.5" x14ac:dyDescent="0.25">
      <c r="C15" s="30" t="s">
        <v>54</v>
      </c>
      <c r="D15" s="29">
        <v>0.3</v>
      </c>
      <c r="E15" s="28"/>
      <c r="F15" s="27">
        <f>Functional!N141</f>
        <v>0</v>
      </c>
    </row>
    <row r="16" spans="2:11" ht="15.5" x14ac:dyDescent="0.25">
      <c r="C16" s="30" t="s">
        <v>55</v>
      </c>
      <c r="D16" s="29">
        <v>0.15</v>
      </c>
      <c r="E16" s="28"/>
      <c r="F16" s="27">
        <f>'Non-Functional'!N73</f>
        <v>0</v>
      </c>
    </row>
    <row r="17" spans="3:6" ht="15.5" x14ac:dyDescent="0.25">
      <c r="C17" s="31" t="s">
        <v>56</v>
      </c>
      <c r="D17" s="29">
        <v>0.15</v>
      </c>
      <c r="E17" s="28"/>
      <c r="F17" s="27">
        <f>Architecture!N82</f>
        <v>0</v>
      </c>
    </row>
    <row r="18" spans="3:6" ht="15.5" x14ac:dyDescent="0.25">
      <c r="C18" s="31" t="s">
        <v>57</v>
      </c>
      <c r="D18" s="29">
        <v>0</v>
      </c>
      <c r="E18" s="28"/>
      <c r="F18" s="27">
        <f>Testing!N181</f>
        <v>0</v>
      </c>
    </row>
    <row r="19" spans="3:6" ht="15.5" x14ac:dyDescent="0.25">
      <c r="C19" s="30" t="s">
        <v>58</v>
      </c>
      <c r="D19" s="29">
        <v>0.15</v>
      </c>
      <c r="E19" s="28"/>
      <c r="F19" s="27">
        <f>Security!W32</f>
        <v>0</v>
      </c>
    </row>
    <row r="20" spans="3:6" ht="20.5" thickBot="1" x14ac:dyDescent="0.3">
      <c r="C20" s="26" t="s">
        <v>94</v>
      </c>
      <c r="D20" s="25">
        <f>SUM(D14:D19)</f>
        <v>1</v>
      </c>
      <c r="E20" s="126">
        <v>0.75</v>
      </c>
      <c r="F20" s="24">
        <f>SUM(F14:F19)</f>
        <v>0</v>
      </c>
    </row>
    <row r="21" spans="3:6" ht="11" thickBot="1" x14ac:dyDescent="0.3">
      <c r="C21" s="23"/>
      <c r="F21" s="22"/>
    </row>
    <row r="22" spans="3:6" ht="16" thickBot="1" x14ac:dyDescent="0.3">
      <c r="C22" s="342" t="s">
        <v>95</v>
      </c>
      <c r="D22" s="343"/>
      <c r="E22" s="343"/>
      <c r="F22" s="344"/>
    </row>
    <row r="23" spans="3:6" ht="16" thickBot="1" x14ac:dyDescent="0.3">
      <c r="C23" s="38" t="s">
        <v>59</v>
      </c>
      <c r="D23" s="37" t="s">
        <v>91</v>
      </c>
      <c r="E23" s="36" t="s">
        <v>92</v>
      </c>
      <c r="F23" s="36" t="s">
        <v>93</v>
      </c>
    </row>
    <row r="24" spans="3:6" ht="16" thickBot="1" x14ac:dyDescent="0.4">
      <c r="C24" s="21" t="s">
        <v>59</v>
      </c>
      <c r="D24" s="20">
        <v>1</v>
      </c>
      <c r="E24" s="125">
        <v>0.8</v>
      </c>
      <c r="F24" s="20">
        <f>Demo!K86</f>
        <v>0</v>
      </c>
    </row>
  </sheetData>
  <mergeCells count="3">
    <mergeCell ref="C22:F22"/>
    <mergeCell ref="C12:F12"/>
    <mergeCell ref="E2:G3"/>
  </mergeCells>
  <conditionalFormatting sqref="F20">
    <cfRule type="expression" dxfId="2" priority="4">
      <formula>$F$20&lt;$E$20</formula>
    </cfRule>
    <cfRule type="expression" dxfId="1" priority="5">
      <formula>$F$20&gt;$E$20</formula>
    </cfRule>
    <cfRule type="expression" dxfId="0" priority="6">
      <formula>$F$20=$E$20</formula>
    </cfRule>
  </conditionalFormatting>
  <pageMargins left="0.25" right="0.25" top="0.75" bottom="0.75" header="0.3" footer="0.3"/>
  <pageSetup paperSize="9" scale="59"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DF8F-5948-41B0-9661-7B70561EEE2B}">
  <sheetPr>
    <tabColor rgb="FFFFC000"/>
    <pageSetUpPr fitToPage="1"/>
  </sheetPr>
  <dimension ref="A1:O22"/>
  <sheetViews>
    <sheetView topLeftCell="A10" zoomScale="115" zoomScaleNormal="115" workbookViewId="0">
      <selection activeCell="D25" sqref="D25"/>
    </sheetView>
  </sheetViews>
  <sheetFormatPr defaultColWidth="9.36328125" defaultRowHeight="23.4" customHeight="1" x14ac:dyDescent="0.25"/>
  <cols>
    <col min="1" max="1" width="7.6328125" style="154" customWidth="1"/>
    <col min="2" max="2" width="13" style="154" customWidth="1"/>
    <col min="3" max="3" width="8.54296875" style="154" customWidth="1"/>
    <col min="4" max="4" width="48.6328125" style="151" customWidth="1"/>
    <col min="5" max="5" width="37.6328125" style="151" customWidth="1"/>
    <col min="6" max="8" width="10.54296875" style="151" customWidth="1"/>
    <col min="9" max="9" width="11.36328125" style="151" customWidth="1"/>
    <col min="10" max="10" width="7.54296875" style="151" customWidth="1"/>
    <col min="11" max="11" width="7.36328125" style="155" customWidth="1"/>
    <col min="12" max="12" width="23.6328125" style="156" customWidth="1"/>
    <col min="13" max="13" width="5.36328125" style="157" customWidth="1"/>
    <col min="14" max="14" width="8.54296875" style="153" customWidth="1"/>
    <col min="15" max="15" width="40.453125" style="158" customWidth="1"/>
    <col min="16" max="16" width="8.54296875" style="153" customWidth="1"/>
    <col min="17" max="16384" width="9.36328125" style="153"/>
  </cols>
  <sheetData>
    <row r="1" spans="1:15" ht="23.4" customHeight="1" x14ac:dyDescent="0.25">
      <c r="D1" s="159"/>
      <c r="E1" s="159"/>
      <c r="F1" s="159"/>
      <c r="G1" s="159"/>
      <c r="H1" s="159"/>
      <c r="I1" s="159"/>
      <c r="J1" s="159"/>
    </row>
    <row r="2" spans="1:15" ht="23.4" customHeight="1" x14ac:dyDescent="0.35">
      <c r="D2" s="160" t="s">
        <v>80</v>
      </c>
      <c r="E2" s="161" t="str">
        <f>Scoring!C2</f>
        <v>&lt;insert before tender publication&gt;</v>
      </c>
      <c r="F2" s="162"/>
      <c r="G2" s="279" t="s">
        <v>96</v>
      </c>
      <c r="H2" s="279"/>
      <c r="I2" s="279"/>
      <c r="J2" s="163"/>
      <c r="K2" s="163"/>
      <c r="L2" s="162"/>
      <c r="M2" s="162"/>
      <c r="N2" s="162"/>
      <c r="O2" s="162"/>
    </row>
    <row r="3" spans="1:15" ht="23.4" customHeight="1" x14ac:dyDescent="0.35">
      <c r="D3" s="160" t="s">
        <v>83</v>
      </c>
      <c r="E3" s="161" t="str">
        <f>Scoring!C3</f>
        <v>&lt;insert before tender publication&gt;</v>
      </c>
      <c r="F3" s="162"/>
      <c r="G3" s="164" t="s">
        <v>97</v>
      </c>
      <c r="H3" s="163" t="s">
        <v>54</v>
      </c>
      <c r="I3" s="163"/>
      <c r="J3" s="162"/>
      <c r="K3" s="162"/>
      <c r="L3" s="162"/>
      <c r="M3" s="162"/>
      <c r="N3" s="162"/>
      <c r="O3" s="162"/>
    </row>
    <row r="4" spans="1:15" ht="23.4" customHeight="1" x14ac:dyDescent="0.35">
      <c r="D4" s="160" t="s">
        <v>98</v>
      </c>
      <c r="E4" s="165" t="str">
        <f>Scoring!C4</f>
        <v>&lt;Evaluator to complete&gt;</v>
      </c>
      <c r="F4" s="162"/>
      <c r="G4" s="163"/>
      <c r="H4" s="163"/>
      <c r="I4" s="163"/>
      <c r="J4" s="162"/>
      <c r="K4" s="162"/>
      <c r="L4" s="162"/>
      <c r="M4" s="162"/>
      <c r="N4" s="162"/>
      <c r="O4" s="162"/>
    </row>
    <row r="5" spans="1:15" ht="23.4" customHeight="1" x14ac:dyDescent="0.35">
      <c r="D5" s="160" t="s">
        <v>86</v>
      </c>
      <c r="E5" s="165" t="str">
        <f>Scoring!C5</f>
        <v>&lt;Evaluator to complete&gt;</v>
      </c>
      <c r="F5" s="162"/>
      <c r="G5" s="162"/>
      <c r="H5" s="162"/>
      <c r="I5" s="162"/>
      <c r="J5" s="162"/>
      <c r="K5" s="162"/>
      <c r="L5" s="162"/>
      <c r="M5" s="162"/>
      <c r="N5" s="162"/>
      <c r="O5" s="162"/>
    </row>
    <row r="6" spans="1:15" ht="23.4" customHeight="1" x14ac:dyDescent="0.35">
      <c r="D6" s="160" t="s">
        <v>87</v>
      </c>
      <c r="E6" s="165" t="str">
        <f>Scoring!C6</f>
        <v>&lt;Evaluator to complete&gt;</v>
      </c>
      <c r="F6" s="162"/>
      <c r="G6" s="162"/>
      <c r="H6" s="162"/>
      <c r="I6" s="162"/>
      <c r="J6" s="162"/>
      <c r="K6" s="162"/>
      <c r="L6" s="162"/>
      <c r="M6" s="162"/>
      <c r="N6" s="162"/>
      <c r="O6" s="162"/>
    </row>
    <row r="7" spans="1:15" ht="23.4" customHeight="1" x14ac:dyDescent="0.35">
      <c r="D7" s="160" t="s">
        <v>88</v>
      </c>
      <c r="E7" s="165"/>
      <c r="F7" s="162"/>
      <c r="G7" s="162"/>
      <c r="H7" s="162"/>
      <c r="I7" s="162"/>
      <c r="J7" s="162"/>
      <c r="K7" s="162"/>
      <c r="L7" s="162"/>
      <c r="M7" s="162"/>
      <c r="N7" s="162"/>
      <c r="O7" s="162"/>
    </row>
    <row r="8" spans="1:15" ht="23.4" customHeight="1" x14ac:dyDescent="0.35">
      <c r="D8" s="166"/>
      <c r="E8" s="167"/>
      <c r="F8" s="162"/>
      <c r="G8" s="162"/>
      <c r="H8" s="162"/>
      <c r="I8" s="162"/>
      <c r="J8" s="162"/>
      <c r="K8" s="162"/>
      <c r="L8" s="162"/>
      <c r="M8" s="162"/>
      <c r="N8" s="162"/>
      <c r="O8" s="162"/>
    </row>
    <row r="9" spans="1:15" ht="23.4" customHeight="1" thickBot="1" x14ac:dyDescent="0.3">
      <c r="D9" s="150"/>
      <c r="E9" s="150"/>
      <c r="F9" s="150"/>
      <c r="G9" s="150"/>
      <c r="H9" s="150"/>
      <c r="I9" s="150"/>
      <c r="J9" s="150"/>
    </row>
    <row r="10" spans="1:15" ht="23.4" customHeight="1" x14ac:dyDescent="0.2">
      <c r="A10" s="280" t="s">
        <v>14</v>
      </c>
      <c r="B10" s="280" t="s">
        <v>99</v>
      </c>
      <c r="C10" s="280" t="s">
        <v>100</v>
      </c>
      <c r="D10" s="282" t="s">
        <v>15</v>
      </c>
      <c r="E10" s="283"/>
      <c r="F10" s="284" t="s">
        <v>16</v>
      </c>
      <c r="G10" s="285"/>
      <c r="H10" s="286"/>
      <c r="I10" s="168"/>
      <c r="J10" s="168"/>
      <c r="K10" s="169" t="s">
        <v>17</v>
      </c>
      <c r="L10" s="170"/>
      <c r="M10" s="170"/>
      <c r="N10" s="170"/>
      <c r="O10" s="171"/>
    </row>
    <row r="11" spans="1:15" s="129" customFormat="1" ht="30" customHeight="1" x14ac:dyDescent="0.35">
      <c r="A11" s="281"/>
      <c r="B11" s="281"/>
      <c r="C11" s="281"/>
      <c r="D11" s="172" t="s">
        <v>18</v>
      </c>
      <c r="E11" s="173" t="s">
        <v>19</v>
      </c>
      <c r="F11" s="174" t="s">
        <v>20</v>
      </c>
      <c r="G11" s="175" t="s">
        <v>21</v>
      </c>
      <c r="H11" s="176" t="s">
        <v>22</v>
      </c>
      <c r="I11" s="177" t="s">
        <v>23</v>
      </c>
      <c r="J11" s="178" t="s">
        <v>24</v>
      </c>
      <c r="K11" s="179" t="s">
        <v>25</v>
      </c>
      <c r="L11" s="180" t="s">
        <v>26</v>
      </c>
      <c r="M11" s="181" t="s">
        <v>27</v>
      </c>
      <c r="N11" s="182" t="s">
        <v>28</v>
      </c>
      <c r="O11" s="183" t="s">
        <v>29</v>
      </c>
    </row>
    <row r="12" spans="1:15" s="129" customFormat="1" ht="10" x14ac:dyDescent="0.35">
      <c r="A12" s="251">
        <f>'Key Requriements'!A22+1</f>
        <v>4</v>
      </c>
      <c r="B12" s="252" t="s">
        <v>101</v>
      </c>
      <c r="C12" s="251" t="s">
        <v>102</v>
      </c>
      <c r="D12" s="254" t="s">
        <v>103</v>
      </c>
      <c r="E12" s="276" t="s">
        <v>104</v>
      </c>
      <c r="F12" s="267"/>
      <c r="G12" s="270"/>
      <c r="H12" s="273"/>
      <c r="I12" s="242" t="s">
        <v>37</v>
      </c>
      <c r="J12" s="243">
        <f>IF(I12='Response Guidelines'!$D$81,'Response Guidelines'!$C$81, IF(I12='Response Guidelines'!$D$82,'Response Guidelines'!$C$82,IF(I12='Response Guidelines'!$D$83,'Response Guidelines'!$C$83,IF(I12='Response Guidelines'!$D$84,'Response Guidelines'!$C$84,IF(I12='Response Guidelines'!$D$85,'Response Guidelines'!$C$85,IF(I12='Response Guidelines'!$D$86,'Response Guidelines'!$C$86,IF(I12='Response Guidelines'!$D$87,'Response Guidelines'!$C$87,"No Rating")))))))</f>
        <v>6</v>
      </c>
      <c r="K12" s="245">
        <f>(J12/$J$22)/_xlfn.XLOOKUP(Scoring!$D$15,'Response Guidelines'!$D$92:$D$191,'Response Guidelines'!$C$92:$C$191,"",0,1)</f>
        <v>0.14999999999999949</v>
      </c>
      <c r="L12" s="185" t="s">
        <v>105</v>
      </c>
      <c r="M12" s="184">
        <f>K12</f>
        <v>0.14999999999999949</v>
      </c>
      <c r="N12" s="247"/>
      <c r="O12" s="278"/>
    </row>
    <row r="13" spans="1:15" s="129" customFormat="1" ht="10" x14ac:dyDescent="0.35">
      <c r="A13" s="251"/>
      <c r="B13" s="252"/>
      <c r="C13" s="251"/>
      <c r="D13" s="254"/>
      <c r="E13" s="277"/>
      <c r="F13" s="268"/>
      <c r="G13" s="271"/>
      <c r="H13" s="274"/>
      <c r="I13" s="242"/>
      <c r="J13" s="244"/>
      <c r="K13" s="246"/>
      <c r="L13" s="187"/>
      <c r="M13" s="186"/>
      <c r="N13" s="247"/>
      <c r="O13" s="278"/>
    </row>
    <row r="14" spans="1:15" s="129" customFormat="1" ht="10" x14ac:dyDescent="0.35">
      <c r="A14" s="251"/>
      <c r="B14" s="252"/>
      <c r="C14" s="251"/>
      <c r="D14" s="255"/>
      <c r="E14" s="277"/>
      <c r="F14" s="268"/>
      <c r="G14" s="271"/>
      <c r="H14" s="274"/>
      <c r="I14" s="242"/>
      <c r="J14" s="244"/>
      <c r="K14" s="246"/>
      <c r="L14" s="187"/>
      <c r="M14" s="186"/>
      <c r="N14" s="247"/>
      <c r="O14" s="278"/>
    </row>
    <row r="15" spans="1:15" s="129" customFormat="1" ht="10" x14ac:dyDescent="0.35">
      <c r="A15" s="251"/>
      <c r="B15" s="252"/>
      <c r="C15" s="251"/>
      <c r="D15" s="255"/>
      <c r="E15" s="277"/>
      <c r="F15" s="268"/>
      <c r="G15" s="271"/>
      <c r="H15" s="274"/>
      <c r="I15" s="242"/>
      <c r="J15" s="244"/>
      <c r="K15" s="246"/>
      <c r="L15" s="187"/>
      <c r="M15" s="186"/>
      <c r="N15" s="247"/>
      <c r="O15" s="278"/>
    </row>
    <row r="16" spans="1:15" s="129" customFormat="1" ht="10" x14ac:dyDescent="0.35">
      <c r="A16" s="251"/>
      <c r="B16" s="252"/>
      <c r="C16" s="251"/>
      <c r="D16" s="254"/>
      <c r="E16" s="277"/>
      <c r="F16" s="269"/>
      <c r="G16" s="272"/>
      <c r="H16" s="275"/>
      <c r="I16" s="242"/>
      <c r="J16" s="244"/>
      <c r="K16" s="246"/>
      <c r="L16" s="187" t="s">
        <v>106</v>
      </c>
      <c r="M16" s="186">
        <v>0</v>
      </c>
      <c r="N16" s="247"/>
      <c r="O16" s="278"/>
    </row>
    <row r="17" spans="1:15" s="129" customFormat="1" ht="10" x14ac:dyDescent="0.35">
      <c r="A17" s="251">
        <f>A12+1</f>
        <v>5</v>
      </c>
      <c r="B17" s="252" t="s">
        <v>107</v>
      </c>
      <c r="C17" s="251" t="s">
        <v>108</v>
      </c>
      <c r="D17" s="254" t="s">
        <v>109</v>
      </c>
      <c r="E17" s="256" t="s">
        <v>110</v>
      </c>
      <c r="F17" s="258"/>
      <c r="G17" s="261"/>
      <c r="H17" s="264"/>
      <c r="I17" s="242" t="s">
        <v>37</v>
      </c>
      <c r="J17" s="243">
        <f>IF(I17='Response Guidelines'!$D$81,'Response Guidelines'!$C$81, IF(I17='Response Guidelines'!$D$82,'Response Guidelines'!$C$82,IF(I17='Response Guidelines'!$D$83,'Response Guidelines'!$C$83,IF(I17='Response Guidelines'!$D$84,'Response Guidelines'!$C$84,IF(I17='Response Guidelines'!$D$85,'Response Guidelines'!$C$85,IF(I17='Response Guidelines'!$D$86,'Response Guidelines'!$C$86,IF(I17='Response Guidelines'!$D$87,'Response Guidelines'!$C$87,"No Rating")))))))</f>
        <v>6</v>
      </c>
      <c r="K17" s="245">
        <f>(J17/$J$22)/_xlfn.XLOOKUP(Scoring!$D$15,'Response Guidelines'!$D$92:$D$191,'Response Guidelines'!$C$92:$C$191,"",0,1)</f>
        <v>0.14999999999999949</v>
      </c>
      <c r="L17" s="185" t="s">
        <v>105</v>
      </c>
      <c r="M17" s="184">
        <f>K17</f>
        <v>0.14999999999999949</v>
      </c>
      <c r="N17" s="247"/>
      <c r="O17" s="249"/>
    </row>
    <row r="18" spans="1:15" s="129" customFormat="1" ht="10" x14ac:dyDescent="0.35">
      <c r="A18" s="251"/>
      <c r="B18" s="252"/>
      <c r="C18" s="251"/>
      <c r="D18" s="254"/>
      <c r="E18" s="256"/>
      <c r="F18" s="259"/>
      <c r="G18" s="262"/>
      <c r="H18" s="265"/>
      <c r="I18" s="242"/>
      <c r="J18" s="244"/>
      <c r="K18" s="246"/>
      <c r="L18" s="187"/>
      <c r="M18" s="186"/>
      <c r="N18" s="247"/>
      <c r="O18" s="249"/>
    </row>
    <row r="19" spans="1:15" s="129" customFormat="1" ht="10" x14ac:dyDescent="0.35">
      <c r="A19" s="251"/>
      <c r="B19" s="252"/>
      <c r="C19" s="253"/>
      <c r="D19" s="255"/>
      <c r="E19" s="257"/>
      <c r="F19" s="259"/>
      <c r="G19" s="262"/>
      <c r="H19" s="265"/>
      <c r="I19" s="242"/>
      <c r="J19" s="244"/>
      <c r="K19" s="246"/>
      <c r="L19" s="187"/>
      <c r="M19" s="186"/>
      <c r="N19" s="248"/>
      <c r="O19" s="250"/>
    </row>
    <row r="20" spans="1:15" s="129" customFormat="1" ht="10" x14ac:dyDescent="0.35">
      <c r="A20" s="251"/>
      <c r="B20" s="252"/>
      <c r="C20" s="253"/>
      <c r="D20" s="255"/>
      <c r="E20" s="257"/>
      <c r="F20" s="259"/>
      <c r="G20" s="262"/>
      <c r="H20" s="265"/>
      <c r="I20" s="242"/>
      <c r="J20" s="244"/>
      <c r="K20" s="246"/>
      <c r="L20" s="187"/>
      <c r="M20" s="186"/>
      <c r="N20" s="248"/>
      <c r="O20" s="250"/>
    </row>
    <row r="21" spans="1:15" s="129" customFormat="1" ht="10" x14ac:dyDescent="0.35">
      <c r="A21" s="251"/>
      <c r="B21" s="252"/>
      <c r="C21" s="253"/>
      <c r="D21" s="254"/>
      <c r="E21" s="256"/>
      <c r="F21" s="260"/>
      <c r="G21" s="263"/>
      <c r="H21" s="266"/>
      <c r="I21" s="242"/>
      <c r="J21" s="244"/>
      <c r="K21" s="246"/>
      <c r="L21" s="187" t="s">
        <v>106</v>
      </c>
      <c r="M21" s="186">
        <v>0</v>
      </c>
      <c r="N21" s="247"/>
      <c r="O21" s="249"/>
    </row>
    <row r="22" spans="1:15" s="129" customFormat="1" ht="23.4" customHeight="1" x14ac:dyDescent="0.35">
      <c r="A22" s="188"/>
      <c r="B22" s="188"/>
      <c r="C22" s="188"/>
      <c r="D22" s="189" t="s">
        <v>43</v>
      </c>
      <c r="E22" s="189"/>
      <c r="F22" s="190"/>
      <c r="G22" s="189"/>
      <c r="H22" s="189"/>
      <c r="I22" s="189"/>
      <c r="J22" s="191">
        <f>SUM(J12:J21)</f>
        <v>12</v>
      </c>
      <c r="K22" s="192">
        <f>SUM(K12:K21)</f>
        <v>0.29999999999999899</v>
      </c>
      <c r="L22" s="240" t="s">
        <v>44</v>
      </c>
      <c r="M22" s="241"/>
      <c r="N22" s="193">
        <f>SUM(N12:N21)</f>
        <v>0</v>
      </c>
      <c r="O22" s="194"/>
    </row>
  </sheetData>
  <mergeCells count="33">
    <mergeCell ref="G2:I2"/>
    <mergeCell ref="A10:A11"/>
    <mergeCell ref="B10:B11"/>
    <mergeCell ref="C10:C11"/>
    <mergeCell ref="D10:E10"/>
    <mergeCell ref="F10:H10"/>
    <mergeCell ref="N12:N16"/>
    <mergeCell ref="O12:O16"/>
    <mergeCell ref="I12:I16"/>
    <mergeCell ref="J12:J16"/>
    <mergeCell ref="K12:K16"/>
    <mergeCell ref="F12:F16"/>
    <mergeCell ref="G12:G16"/>
    <mergeCell ref="H12:H16"/>
    <mergeCell ref="A12:A16"/>
    <mergeCell ref="B12:B16"/>
    <mergeCell ref="C12:C16"/>
    <mergeCell ref="D12:D16"/>
    <mergeCell ref="E12:E16"/>
    <mergeCell ref="O17:O21"/>
    <mergeCell ref="A17:A21"/>
    <mergeCell ref="B17:B21"/>
    <mergeCell ref="C17:C21"/>
    <mergeCell ref="D17:D21"/>
    <mergeCell ref="E17:E21"/>
    <mergeCell ref="F17:F21"/>
    <mergeCell ref="G17:G21"/>
    <mergeCell ref="H17:H21"/>
    <mergeCell ref="L22:M22"/>
    <mergeCell ref="I17:I21"/>
    <mergeCell ref="J17:J21"/>
    <mergeCell ref="K17:K21"/>
    <mergeCell ref="N17:N21"/>
  </mergeCells>
  <dataValidations count="2">
    <dataValidation type="list" allowBlank="1" showInputMessage="1" showErrorMessage="1" sqref="F12:F16" xr:uid="{5301905D-DB8A-4483-8AAD-DCD0B48B4663}">
      <formula1>$L$12:$L$16</formula1>
    </dataValidation>
    <dataValidation type="list" allowBlank="1" showInputMessage="1" showErrorMessage="1" sqref="F17:F21" xr:uid="{59A8F50D-1CDE-49CE-9F18-B90B6B68CA19}">
      <formula1>$L$17:$L$21</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87C9DEC-9659-4344-96E2-5E6BC047213A}">
          <x14:formula1>
            <xm:f>'Response Guidelines'!$D$81:$D$87</xm:f>
          </x14:formula1>
          <xm:sqref>I12:I21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D472-0F3A-475A-BCA7-40A0C358344D}">
  <sheetPr>
    <tabColor rgb="FF598787"/>
    <pageSetUpPr fitToPage="1"/>
  </sheetPr>
  <dimension ref="A1:O25"/>
  <sheetViews>
    <sheetView topLeftCell="A15" zoomScale="126" zoomScaleNormal="126" workbookViewId="0">
      <selection activeCell="F16" sqref="F16:F18"/>
    </sheetView>
  </sheetViews>
  <sheetFormatPr defaultColWidth="9.36328125" defaultRowHeight="10.5" x14ac:dyDescent="0.25"/>
  <cols>
    <col min="1" max="1" width="5.90625" style="19" customWidth="1"/>
    <col min="2" max="2" width="11.08984375" style="19" customWidth="1"/>
    <col min="3" max="3" width="7.6328125" style="19" customWidth="1"/>
    <col min="4" max="4" width="31.6328125" style="18" customWidth="1"/>
    <col min="5" max="5" width="34.90625" style="18" bestFit="1" customWidth="1"/>
    <col min="6" max="6" width="13.6328125" style="18" bestFit="1" customWidth="1"/>
    <col min="7" max="7" width="15.90625" style="18" bestFit="1" customWidth="1"/>
    <col min="8" max="8" width="17.90625" style="18" bestFit="1" customWidth="1"/>
    <col min="9" max="9" width="9.54296875" style="18" bestFit="1" customWidth="1"/>
    <col min="10" max="10" width="7.54296875" style="18" customWidth="1"/>
    <col min="11" max="11" width="7.36328125" style="17" customWidth="1"/>
    <col min="12" max="12" width="27.0898437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6.25" customHeight="1" x14ac:dyDescent="0.35">
      <c r="D2" s="11" t="s">
        <v>80</v>
      </c>
      <c r="E2" s="12" t="str">
        <f>Scoring!C2</f>
        <v>&lt;insert before tender publication&gt;</v>
      </c>
      <c r="F2" s="40"/>
      <c r="G2" s="346" t="s">
        <v>111</v>
      </c>
      <c r="H2" s="346"/>
      <c r="I2" s="346"/>
      <c r="J2" s="40"/>
      <c r="K2" s="40"/>
      <c r="L2" s="40"/>
      <c r="M2" s="40"/>
      <c r="N2" s="40"/>
      <c r="O2" s="40"/>
    </row>
    <row r="3" spans="1:15" ht="16.25" customHeight="1" x14ac:dyDescent="0.35">
      <c r="D3" s="11" t="s">
        <v>83</v>
      </c>
      <c r="E3" s="12" t="str">
        <f>Scoring!C3</f>
        <v>&lt;insert before tender publication&gt;</v>
      </c>
      <c r="F3" s="40"/>
      <c r="G3" s="346"/>
      <c r="H3" s="346"/>
      <c r="I3" s="346"/>
      <c r="J3" s="40"/>
      <c r="K3" s="40"/>
      <c r="L3" s="40"/>
      <c r="M3" s="40"/>
      <c r="N3" s="40"/>
      <c r="O3" s="40"/>
    </row>
    <row r="4" spans="1:15" ht="14.75" customHeight="1" x14ac:dyDescent="0.35">
      <c r="D4" s="11" t="s">
        <v>98</v>
      </c>
      <c r="E4" s="12" t="str">
        <f>Scoring!C4</f>
        <v>&lt;Evaluator to complete&gt;</v>
      </c>
      <c r="F4" s="40"/>
      <c r="G4" s="77"/>
      <c r="H4" s="77"/>
      <c r="I4" s="77"/>
      <c r="J4" s="40"/>
      <c r="K4" s="40"/>
      <c r="L4" s="40"/>
      <c r="M4" s="40"/>
      <c r="N4" s="40"/>
      <c r="O4" s="40"/>
    </row>
    <row r="5" spans="1:15" ht="14.75" customHeight="1" x14ac:dyDescent="0.35">
      <c r="D5" s="11" t="s">
        <v>86</v>
      </c>
      <c r="E5" s="12" t="str">
        <f>Scoring!C5</f>
        <v>&lt;Evaluator to complete&gt;</v>
      </c>
      <c r="F5" s="40"/>
      <c r="G5" s="40"/>
      <c r="H5" s="40"/>
      <c r="I5" s="40"/>
      <c r="J5" s="40"/>
      <c r="K5" s="40"/>
      <c r="L5" s="40"/>
      <c r="M5" s="40"/>
      <c r="N5" s="40"/>
      <c r="O5" s="40"/>
    </row>
    <row r="6" spans="1:15" ht="14.75" customHeight="1" x14ac:dyDescent="0.35">
      <c r="D6" s="11" t="s">
        <v>87</v>
      </c>
      <c r="E6" s="12" t="str">
        <f>Scoring!C6</f>
        <v>&lt;Evaluator to complete&gt;</v>
      </c>
      <c r="F6" s="40"/>
      <c r="G6" s="40"/>
      <c r="H6" s="40"/>
      <c r="I6" s="40"/>
      <c r="J6" s="40"/>
      <c r="K6" s="40"/>
      <c r="L6" s="40"/>
      <c r="M6" s="40"/>
      <c r="N6" s="40"/>
      <c r="O6" s="40"/>
    </row>
    <row r="7" spans="1:15" ht="27.65" customHeight="1" x14ac:dyDescent="0.35">
      <c r="D7" s="11" t="s">
        <v>88</v>
      </c>
      <c r="E7" s="12"/>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308" t="s">
        <v>14</v>
      </c>
      <c r="B14" s="350" t="s">
        <v>112</v>
      </c>
      <c r="C14" s="348"/>
      <c r="D14" s="347" t="s">
        <v>15</v>
      </c>
      <c r="E14" s="311"/>
      <c r="F14" s="312" t="s">
        <v>16</v>
      </c>
      <c r="G14" s="313"/>
      <c r="H14" s="314"/>
      <c r="I14" s="76"/>
      <c r="J14" s="76"/>
      <c r="K14" s="75" t="s">
        <v>17</v>
      </c>
      <c r="L14" s="74"/>
      <c r="M14" s="74"/>
      <c r="N14" s="74"/>
      <c r="O14" s="73"/>
    </row>
    <row r="15" spans="1:15" s="43" customFormat="1" ht="58.25" customHeight="1" thickBot="1" x14ac:dyDescent="0.4">
      <c r="A15" s="309"/>
      <c r="B15" s="351"/>
      <c r="C15" s="349"/>
      <c r="D15" s="127" t="s">
        <v>113</v>
      </c>
      <c r="E15" s="71" t="s">
        <v>19</v>
      </c>
      <c r="F15" s="70" t="s">
        <v>20</v>
      </c>
      <c r="G15" s="69" t="s">
        <v>21</v>
      </c>
      <c r="H15" s="68" t="s">
        <v>22</v>
      </c>
      <c r="I15" s="67" t="s">
        <v>23</v>
      </c>
      <c r="J15" s="66" t="s">
        <v>24</v>
      </c>
      <c r="K15" s="65" t="s">
        <v>25</v>
      </c>
      <c r="L15" s="64" t="s">
        <v>26</v>
      </c>
      <c r="M15" s="63" t="s">
        <v>27</v>
      </c>
      <c r="N15" s="62" t="s">
        <v>28</v>
      </c>
      <c r="O15" s="61" t="s">
        <v>29</v>
      </c>
    </row>
    <row r="16" spans="1:15" s="129" customFormat="1" ht="23" customHeight="1" thickBot="1" x14ac:dyDescent="0.4">
      <c r="A16" s="367">
        <v>1</v>
      </c>
      <c r="B16" s="368" t="s">
        <v>114</v>
      </c>
      <c r="C16" s="367" t="s">
        <v>115</v>
      </c>
      <c r="D16" s="369" t="s">
        <v>116</v>
      </c>
      <c r="E16" s="278" t="s">
        <v>117</v>
      </c>
      <c r="F16" s="383"/>
      <c r="G16" s="385"/>
      <c r="H16" s="387"/>
      <c r="I16" s="390" t="s">
        <v>37</v>
      </c>
      <c r="J16" s="329">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356">
        <f>(J16/$J$25)/_xlfn.XLOOKUP(Scoring!$D$14,'Response Guidelines'!$D$92:$D$191,'Response Guidelines'!$C$92:$C$191,"",0,1)</f>
        <v>8.3333333333332996E-2</v>
      </c>
      <c r="L16" s="147" t="s">
        <v>105</v>
      </c>
      <c r="M16" s="146">
        <f>K16</f>
        <v>8.3333333333332996E-2</v>
      </c>
      <c r="N16" s="352"/>
      <c r="O16" s="358"/>
    </row>
    <row r="17" spans="1:15" s="129" customFormat="1" ht="23" customHeight="1" thickBot="1" x14ac:dyDescent="0.4">
      <c r="A17" s="367"/>
      <c r="B17" s="368"/>
      <c r="C17" s="367"/>
      <c r="D17" s="370"/>
      <c r="E17" s="278"/>
      <c r="F17" s="268"/>
      <c r="G17" s="271"/>
      <c r="H17" s="388"/>
      <c r="I17" s="365"/>
      <c r="J17" s="305"/>
      <c r="K17" s="307"/>
      <c r="L17" s="53" t="s">
        <v>118</v>
      </c>
      <c r="M17" s="52">
        <f>M16/2</f>
        <v>4.1666666666666498E-2</v>
      </c>
      <c r="N17" s="247"/>
      <c r="O17" s="278"/>
    </row>
    <row r="18" spans="1:15" s="129" customFormat="1" ht="23" customHeight="1" thickBot="1" x14ac:dyDescent="0.4">
      <c r="A18" s="367"/>
      <c r="B18" s="368"/>
      <c r="C18" s="367"/>
      <c r="D18" s="371"/>
      <c r="E18" s="278"/>
      <c r="F18" s="384"/>
      <c r="G18" s="386"/>
      <c r="H18" s="389"/>
      <c r="I18" s="391"/>
      <c r="J18" s="363"/>
      <c r="K18" s="357"/>
      <c r="L18" s="51" t="s">
        <v>106</v>
      </c>
      <c r="M18" s="50">
        <v>0</v>
      </c>
      <c r="N18" s="353"/>
      <c r="O18" s="359"/>
    </row>
    <row r="19" spans="1:15" s="129" customFormat="1" ht="23" customHeight="1" thickBot="1" x14ac:dyDescent="0.4">
      <c r="A19" s="367">
        <f>A16+1</f>
        <v>2</v>
      </c>
      <c r="B19" s="368" t="s">
        <v>114</v>
      </c>
      <c r="C19" s="367" t="s">
        <v>119</v>
      </c>
      <c r="D19" s="371" t="s">
        <v>120</v>
      </c>
      <c r="E19" s="382" t="s">
        <v>121</v>
      </c>
      <c r="F19" s="259"/>
      <c r="G19" s="262"/>
      <c r="H19" s="380"/>
      <c r="I19" s="364" t="s">
        <v>37</v>
      </c>
      <c r="J19" s="305">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6</v>
      </c>
      <c r="K19" s="306">
        <f>(J19/$J$25)/_xlfn.XLOOKUP(Scoring!$D$14,'Response Guidelines'!$D$92:$D$191,'Response Guidelines'!$C$92:$C$191,"",0,1)</f>
        <v>8.3333333333332996E-2</v>
      </c>
      <c r="L19" s="57" t="s">
        <v>105</v>
      </c>
      <c r="M19" s="56">
        <f>K19</f>
        <v>8.3333333333332996E-2</v>
      </c>
      <c r="N19" s="361"/>
      <c r="O19" s="362"/>
    </row>
    <row r="20" spans="1:15" s="129" customFormat="1" ht="23" customHeight="1" thickBot="1" x14ac:dyDescent="0.4">
      <c r="A20" s="367"/>
      <c r="B20" s="368"/>
      <c r="C20" s="367"/>
      <c r="D20" s="370"/>
      <c r="E20" s="250"/>
      <c r="F20" s="259"/>
      <c r="G20" s="262"/>
      <c r="H20" s="380"/>
      <c r="I20" s="365"/>
      <c r="J20" s="305"/>
      <c r="K20" s="307"/>
      <c r="L20" s="53" t="s">
        <v>118</v>
      </c>
      <c r="M20" s="52">
        <f>M19/2</f>
        <v>4.1666666666666498E-2</v>
      </c>
      <c r="N20" s="248"/>
      <c r="O20" s="250"/>
    </row>
    <row r="21" spans="1:15" s="129" customFormat="1" ht="23" customHeight="1" thickBot="1" x14ac:dyDescent="0.4">
      <c r="A21" s="367"/>
      <c r="B21" s="368"/>
      <c r="C21" s="367"/>
      <c r="D21" s="371"/>
      <c r="E21" s="249"/>
      <c r="F21" s="259"/>
      <c r="G21" s="262"/>
      <c r="H21" s="380"/>
      <c r="I21" s="366"/>
      <c r="J21" s="305"/>
      <c r="K21" s="360"/>
      <c r="L21" s="55" t="s">
        <v>106</v>
      </c>
      <c r="M21" s="54">
        <v>0</v>
      </c>
      <c r="N21" s="248"/>
      <c r="O21" s="250"/>
    </row>
    <row r="22" spans="1:15" s="129" customFormat="1" ht="23" customHeight="1" thickBot="1" x14ac:dyDescent="0.4">
      <c r="A22" s="367">
        <f>A19+1</f>
        <v>3</v>
      </c>
      <c r="B22" s="368" t="s">
        <v>114</v>
      </c>
      <c r="C22" s="367" t="s">
        <v>122</v>
      </c>
      <c r="D22" s="371" t="s">
        <v>123</v>
      </c>
      <c r="E22" s="362" t="s">
        <v>124</v>
      </c>
      <c r="F22" s="375"/>
      <c r="G22" s="377"/>
      <c r="H22" s="379"/>
      <c r="I22" s="372" t="s">
        <v>37</v>
      </c>
      <c r="J22" s="329">
        <v>6</v>
      </c>
      <c r="K22" s="356">
        <f>(J22/$J$25)/_xlfn.XLOOKUP(Scoring!$D$14,'Response Guidelines'!$D$92:$D$191,'Response Guidelines'!$C$92:$C$191,"",0,1)</f>
        <v>8.3333333333332996E-2</v>
      </c>
      <c r="L22" s="147" t="s">
        <v>105</v>
      </c>
      <c r="M22" s="146">
        <f>K22</f>
        <v>8.3333333333332996E-2</v>
      </c>
      <c r="N22" s="352"/>
      <c r="O22" s="354"/>
    </row>
    <row r="23" spans="1:15" s="129" customFormat="1" ht="23" customHeight="1" thickBot="1" x14ac:dyDescent="0.4">
      <c r="A23" s="367"/>
      <c r="B23" s="368"/>
      <c r="C23" s="367"/>
      <c r="D23" s="371"/>
      <c r="E23" s="249"/>
      <c r="F23" s="259"/>
      <c r="G23" s="262"/>
      <c r="H23" s="380"/>
      <c r="I23" s="373"/>
      <c r="J23" s="305"/>
      <c r="K23" s="307"/>
      <c r="L23" s="53" t="s">
        <v>118</v>
      </c>
      <c r="M23" s="52">
        <f>M22/2</f>
        <v>4.1666666666666498E-2</v>
      </c>
      <c r="N23" s="247"/>
      <c r="O23" s="249"/>
    </row>
    <row r="24" spans="1:15" s="129" customFormat="1" ht="23" customHeight="1" thickBot="1" x14ac:dyDescent="0.4">
      <c r="A24" s="367"/>
      <c r="B24" s="368"/>
      <c r="C24" s="367"/>
      <c r="D24" s="371"/>
      <c r="E24" s="249"/>
      <c r="F24" s="376"/>
      <c r="G24" s="378"/>
      <c r="H24" s="381"/>
      <c r="I24" s="374"/>
      <c r="J24" s="363"/>
      <c r="K24" s="357"/>
      <c r="L24" s="51" t="s">
        <v>106</v>
      </c>
      <c r="M24" s="50">
        <v>0</v>
      </c>
      <c r="N24" s="353"/>
      <c r="O24" s="355"/>
    </row>
    <row r="25" spans="1:15" s="43" customFormat="1" ht="16.25" customHeight="1" thickBot="1" x14ac:dyDescent="0.4">
      <c r="A25" s="128"/>
      <c r="B25" s="128"/>
      <c r="C25" s="128"/>
      <c r="D25" s="48" t="s">
        <v>43</v>
      </c>
      <c r="E25" s="48"/>
      <c r="F25" s="48"/>
      <c r="G25" s="48"/>
      <c r="H25" s="48"/>
      <c r="I25" s="48"/>
      <c r="J25" s="47">
        <f>SUM(J16:J24)</f>
        <v>18</v>
      </c>
      <c r="K25" s="46">
        <f>SUM(K16:K24)</f>
        <v>0.249999999999999</v>
      </c>
      <c r="L25" s="323" t="s">
        <v>44</v>
      </c>
      <c r="M25" s="324"/>
      <c r="N25" s="85">
        <f>SUM(N16:N24)</f>
        <v>0</v>
      </c>
      <c r="O25" s="44"/>
    </row>
  </sheetData>
  <mergeCells count="46">
    <mergeCell ref="E16:E18"/>
    <mergeCell ref="F16:F18"/>
    <mergeCell ref="G16:G18"/>
    <mergeCell ref="H16:H18"/>
    <mergeCell ref="I16:I18"/>
    <mergeCell ref="D19:D21"/>
    <mergeCell ref="E19:E21"/>
    <mergeCell ref="F19:F21"/>
    <mergeCell ref="G19:G21"/>
    <mergeCell ref="H19:H21"/>
    <mergeCell ref="A16:A18"/>
    <mergeCell ref="B16:B18"/>
    <mergeCell ref="C16:C18"/>
    <mergeCell ref="D16:D18"/>
    <mergeCell ref="I22:I24"/>
    <mergeCell ref="A22:A24"/>
    <mergeCell ref="B22:B24"/>
    <mergeCell ref="C22:C24"/>
    <mergeCell ref="D22:D24"/>
    <mergeCell ref="E22:E24"/>
    <mergeCell ref="F22:F24"/>
    <mergeCell ref="G22:G24"/>
    <mergeCell ref="H22:H24"/>
    <mergeCell ref="A19:A21"/>
    <mergeCell ref="B19:B21"/>
    <mergeCell ref="C19:C21"/>
    <mergeCell ref="L25:M25"/>
    <mergeCell ref="G2:I3"/>
    <mergeCell ref="J22:J24"/>
    <mergeCell ref="I19:I21"/>
    <mergeCell ref="J16:J18"/>
    <mergeCell ref="J19:J21"/>
    <mergeCell ref="K22:K24"/>
    <mergeCell ref="N22:N24"/>
    <mergeCell ref="O22:O24"/>
    <mergeCell ref="K16:K18"/>
    <mergeCell ref="N16:N18"/>
    <mergeCell ref="O16:O18"/>
    <mergeCell ref="K19:K21"/>
    <mergeCell ref="N19:N21"/>
    <mergeCell ref="O19:O21"/>
    <mergeCell ref="A14:A15"/>
    <mergeCell ref="D14:E14"/>
    <mergeCell ref="F14:H14"/>
    <mergeCell ref="C14:C15"/>
    <mergeCell ref="B14:B15"/>
  </mergeCells>
  <dataValidations count="2">
    <dataValidation type="list" allowBlank="1" showInputMessage="1" showErrorMessage="1" sqref="F16:F18" xr:uid="{2D31E996-611E-4D92-AFA5-387E885B3C1D}">
      <formula1>$L$23:$L$24</formula1>
    </dataValidation>
    <dataValidation type="list" allowBlank="1" showInputMessage="1" showErrorMessage="1" sqref="F19:F24" xr:uid="{355D0273-CB5B-465C-BB50-699465D4EC61}">
      <formula1>#REF!</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9810A9-D3CD-4ECB-BF3E-D8A3FC9A72A7}">
          <x14:formula1>
            <xm:f>'Response Guidelines'!$D$81:$D$87</xm:f>
          </x14:formula1>
          <xm:sqref>I16:I24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276A-FCF1-4F53-A083-351B022F6550}">
  <sheetPr>
    <tabColor rgb="FF003896"/>
    <pageSetUpPr fitToPage="1"/>
  </sheetPr>
  <dimension ref="A1:P141"/>
  <sheetViews>
    <sheetView topLeftCell="A133" zoomScaleNormal="100" workbookViewId="0">
      <selection activeCell="D132" sqref="D132:D134"/>
    </sheetView>
  </sheetViews>
  <sheetFormatPr defaultColWidth="9.36328125" defaultRowHeight="23.4" customHeight="1" x14ac:dyDescent="0.25"/>
  <cols>
    <col min="1" max="1" width="4.6328125" style="19" customWidth="1"/>
    <col min="2" max="2" width="13" style="19" customWidth="1"/>
    <col min="3" max="3" width="8.54296875" style="19" customWidth="1"/>
    <col min="4" max="4" width="44.6328125" style="18" customWidth="1"/>
    <col min="5" max="5" width="76.453125" style="18" bestFit="1" customWidth="1"/>
    <col min="6" max="6" width="12.6328125" style="18" bestFit="1" customWidth="1"/>
    <col min="7" max="7" width="24.36328125" style="18" bestFit="1" customWidth="1"/>
    <col min="8" max="8" width="28.36328125" style="18" bestFit="1" customWidth="1"/>
    <col min="9" max="9" width="10.36328125" style="18" bestFit="1" customWidth="1"/>
    <col min="10" max="10" width="7.54296875" style="18" customWidth="1"/>
    <col min="11" max="11" width="7.36328125" style="17" customWidth="1"/>
    <col min="12" max="12" width="23.6328125" style="16" customWidth="1"/>
    <col min="13" max="13" width="5.36328125" style="15" customWidth="1"/>
    <col min="14" max="14" width="9.6328125" style="13" customWidth="1"/>
    <col min="15" max="15" width="16.36328125" style="14" customWidth="1"/>
    <col min="16" max="16" width="8.54296875" style="13" customWidth="1"/>
    <col min="17" max="16384" width="9.36328125" style="13"/>
  </cols>
  <sheetData>
    <row r="1" spans="1:15" ht="23.4" customHeight="1" x14ac:dyDescent="0.25">
      <c r="D1" s="78"/>
      <c r="E1" s="78"/>
      <c r="F1" s="78"/>
      <c r="G1" s="78"/>
      <c r="H1" s="78"/>
      <c r="I1" s="78"/>
      <c r="J1" s="78"/>
    </row>
    <row r="2" spans="1:15" ht="23.4" customHeight="1" x14ac:dyDescent="0.35">
      <c r="D2" s="11" t="s">
        <v>80</v>
      </c>
      <c r="E2" s="12" t="str">
        <f>Scoring!C2</f>
        <v>&lt;insert before tender publication&gt;</v>
      </c>
      <c r="F2" s="40"/>
      <c r="G2" s="427" t="s">
        <v>96</v>
      </c>
      <c r="H2" s="427"/>
      <c r="I2" s="427"/>
      <c r="J2" s="77"/>
      <c r="K2" s="77"/>
      <c r="L2" s="40"/>
      <c r="M2" s="40"/>
      <c r="N2" s="40"/>
      <c r="O2" s="40"/>
    </row>
    <row r="3" spans="1:15" ht="23.4" customHeight="1" x14ac:dyDescent="0.35">
      <c r="D3" s="11" t="s">
        <v>83</v>
      </c>
      <c r="E3" s="12" t="str">
        <f>Scoring!C3</f>
        <v>&lt;insert before tender publication&gt;</v>
      </c>
      <c r="F3" s="40"/>
      <c r="G3" s="87" t="s">
        <v>97</v>
      </c>
      <c r="H3" s="77" t="s">
        <v>54</v>
      </c>
      <c r="I3" s="77"/>
      <c r="J3" s="40"/>
      <c r="K3" s="40"/>
      <c r="L3" s="40"/>
      <c r="M3" s="40"/>
      <c r="N3" s="40"/>
      <c r="O3" s="40"/>
    </row>
    <row r="4" spans="1:15" ht="23.4" customHeight="1" x14ac:dyDescent="0.35">
      <c r="D4" s="11" t="s">
        <v>98</v>
      </c>
      <c r="E4" s="10" t="str">
        <f>Scoring!C4</f>
        <v>&lt;Evaluator to complete&gt;</v>
      </c>
      <c r="F4" s="40"/>
      <c r="G4" s="77"/>
      <c r="H4" s="77"/>
      <c r="I4" s="77"/>
      <c r="J4" s="40"/>
      <c r="K4" s="40"/>
      <c r="L4" s="40"/>
      <c r="M4" s="40"/>
      <c r="N4" s="40"/>
      <c r="O4" s="40"/>
    </row>
    <row r="5" spans="1:15" ht="23.4" customHeight="1" x14ac:dyDescent="0.35">
      <c r="D5" s="11" t="s">
        <v>86</v>
      </c>
      <c r="E5" s="10" t="str">
        <f>Scoring!C5</f>
        <v>&lt;Evaluator to complete&gt;</v>
      </c>
      <c r="F5" s="40"/>
      <c r="G5" s="40"/>
      <c r="H5" s="40"/>
      <c r="I5" s="40"/>
      <c r="J5" s="40"/>
      <c r="K5" s="40"/>
      <c r="L5" s="40"/>
      <c r="M5" s="40"/>
      <c r="N5" s="40"/>
      <c r="O5" s="40"/>
    </row>
    <row r="6" spans="1:15" ht="23.4" customHeight="1" x14ac:dyDescent="0.35">
      <c r="D6" s="11" t="s">
        <v>87</v>
      </c>
      <c r="E6" s="10" t="str">
        <f>Scoring!C6</f>
        <v>&lt;Evaluator to complete&gt;</v>
      </c>
      <c r="F6" s="40"/>
      <c r="G6" s="40"/>
      <c r="H6" s="40"/>
      <c r="I6" s="40"/>
      <c r="J6" s="40"/>
      <c r="K6" s="40"/>
      <c r="L6" s="40"/>
      <c r="M6" s="40"/>
      <c r="N6" s="40"/>
      <c r="O6" s="40"/>
    </row>
    <row r="7" spans="1:15" ht="23.4" customHeight="1" x14ac:dyDescent="0.35">
      <c r="D7" s="11" t="s">
        <v>88</v>
      </c>
      <c r="E7" s="10"/>
      <c r="F7" s="40"/>
      <c r="G7" s="40"/>
      <c r="H7" s="40"/>
      <c r="I7" s="40"/>
      <c r="J7" s="40"/>
      <c r="K7" s="40"/>
      <c r="L7" s="40"/>
      <c r="M7" s="40"/>
      <c r="N7" s="40"/>
      <c r="O7" s="40"/>
    </row>
    <row r="8" spans="1:15" ht="23.4" customHeight="1" x14ac:dyDescent="0.35">
      <c r="D8" s="112"/>
      <c r="E8" s="113"/>
      <c r="F8" s="40"/>
      <c r="G8" s="40"/>
      <c r="H8" s="40"/>
      <c r="I8" s="40"/>
      <c r="J8" s="40"/>
      <c r="K8" s="40"/>
      <c r="L8" s="40"/>
      <c r="M8" s="40"/>
      <c r="N8" s="40"/>
      <c r="O8" s="40"/>
    </row>
    <row r="9" spans="1:15" ht="23.4" customHeight="1" thickBot="1" x14ac:dyDescent="0.3">
      <c r="D9" s="39"/>
      <c r="E9" s="39"/>
      <c r="F9" s="39"/>
      <c r="G9" s="39"/>
      <c r="H9" s="39"/>
      <c r="I9" s="39"/>
      <c r="J9" s="39"/>
    </row>
    <row r="10" spans="1:15" ht="39.65" customHeight="1" x14ac:dyDescent="0.2">
      <c r="A10" s="308" t="s">
        <v>14</v>
      </c>
      <c r="B10" s="308" t="s">
        <v>99</v>
      </c>
      <c r="C10" s="308" t="s">
        <v>100</v>
      </c>
      <c r="D10" s="310" t="s">
        <v>15</v>
      </c>
      <c r="E10" s="311"/>
      <c r="F10" s="312" t="s">
        <v>16</v>
      </c>
      <c r="G10" s="313"/>
      <c r="H10" s="314"/>
      <c r="I10" s="76"/>
      <c r="J10" s="76"/>
      <c r="K10" s="75" t="s">
        <v>17</v>
      </c>
      <c r="L10" s="74"/>
      <c r="M10" s="74"/>
      <c r="N10" s="74"/>
      <c r="O10" s="73"/>
    </row>
    <row r="11" spans="1:15" s="43" customFormat="1" ht="39.65" customHeight="1" thickBot="1" x14ac:dyDescent="0.4">
      <c r="A11" s="309"/>
      <c r="B11" s="309"/>
      <c r="C11" s="309"/>
      <c r="D11" s="72" t="s">
        <v>18</v>
      </c>
      <c r="E11" s="71" t="s">
        <v>19</v>
      </c>
      <c r="F11" s="70" t="s">
        <v>20</v>
      </c>
      <c r="G11" s="69" t="s">
        <v>21</v>
      </c>
      <c r="H11" s="68" t="s">
        <v>22</v>
      </c>
      <c r="I11" s="81" t="s">
        <v>23</v>
      </c>
      <c r="J11" s="66" t="s">
        <v>24</v>
      </c>
      <c r="K11" s="65" t="s">
        <v>25</v>
      </c>
      <c r="L11" s="64" t="s">
        <v>26</v>
      </c>
      <c r="M11" s="63" t="s">
        <v>27</v>
      </c>
      <c r="N11" s="62" t="s">
        <v>28</v>
      </c>
      <c r="O11" s="61" t="s">
        <v>29</v>
      </c>
    </row>
    <row r="12" spans="1:15" s="43" customFormat="1" ht="10" x14ac:dyDescent="0.35">
      <c r="A12" s="291">
        <v>1</v>
      </c>
      <c r="B12" s="394" t="s">
        <v>101</v>
      </c>
      <c r="C12" s="291" t="s">
        <v>102</v>
      </c>
      <c r="D12" s="392" t="s">
        <v>125</v>
      </c>
      <c r="E12" s="256" t="s">
        <v>126</v>
      </c>
      <c r="F12" s="294"/>
      <c r="G12" s="297"/>
      <c r="H12" s="300"/>
      <c r="I12" s="303" t="s">
        <v>37</v>
      </c>
      <c r="J12" s="304">
        <f>IF(I12='Response Guidelines'!$D$81,'Response Guidelines'!$C$81, IF(I12='Response Guidelines'!$D$82,'Response Guidelines'!$C$82,IF(I12='Response Guidelines'!$D$83,'Response Guidelines'!$C$83,IF(I12='Response Guidelines'!$D$84,'Response Guidelines'!$C$84,IF(I12='Response Guidelines'!$D$85,'Response Guidelines'!$C$85,IF(I12='Response Guidelines'!$D$86,'Response Guidelines'!$C$86,IF(I12='Response Guidelines'!$D$87,'Response Guidelines'!$C$87,"No Rating")))))))</f>
        <v>6</v>
      </c>
      <c r="K12" s="306">
        <f>(J12/$J$141)/_xlfn.XLOOKUP(Scoring!$D$15,'Response Guidelines'!$D$92:$D$191,'Response Guidelines'!$C$92:$C$191,"",0,1)</f>
        <v>8.4507042253520841E-3</v>
      </c>
      <c r="L12" s="57" t="s">
        <v>105</v>
      </c>
      <c r="M12" s="56">
        <f>K12</f>
        <v>8.4507042253520841E-3</v>
      </c>
      <c r="N12" s="325"/>
      <c r="O12" s="293"/>
    </row>
    <row r="13" spans="1:15" s="43" customFormat="1" ht="10" x14ac:dyDescent="0.35">
      <c r="A13" s="291"/>
      <c r="B13" s="394"/>
      <c r="C13" s="291"/>
      <c r="D13" s="393"/>
      <c r="E13" s="257"/>
      <c r="F13" s="295"/>
      <c r="G13" s="298"/>
      <c r="H13" s="301"/>
      <c r="I13" s="303"/>
      <c r="J13" s="305"/>
      <c r="K13" s="307"/>
      <c r="L13" s="53" t="s">
        <v>118</v>
      </c>
      <c r="M13" s="52">
        <f>M12/2</f>
        <v>4.225352112676042E-3</v>
      </c>
      <c r="N13" s="325"/>
      <c r="O13" s="293"/>
    </row>
    <row r="14" spans="1:15" s="43" customFormat="1" ht="10" x14ac:dyDescent="0.35">
      <c r="A14" s="291"/>
      <c r="B14" s="394"/>
      <c r="C14" s="291"/>
      <c r="D14" s="392"/>
      <c r="E14" s="256"/>
      <c r="F14" s="296"/>
      <c r="G14" s="299"/>
      <c r="H14" s="302"/>
      <c r="I14" s="303"/>
      <c r="J14" s="305"/>
      <c r="K14" s="307"/>
      <c r="L14" s="53" t="s">
        <v>106</v>
      </c>
      <c r="M14" s="52">
        <v>0</v>
      </c>
      <c r="N14" s="325"/>
      <c r="O14" s="293"/>
    </row>
    <row r="15" spans="1:15" s="43" customFormat="1" ht="10" x14ac:dyDescent="0.35">
      <c r="A15" s="291">
        <f>A12+1</f>
        <v>2</v>
      </c>
      <c r="B15" s="394" t="s">
        <v>107</v>
      </c>
      <c r="C15" s="291" t="s">
        <v>108</v>
      </c>
      <c r="D15" s="392" t="s">
        <v>127</v>
      </c>
      <c r="E15" s="396" t="s">
        <v>128</v>
      </c>
      <c r="F15" s="403"/>
      <c r="G15" s="404"/>
      <c r="H15" s="407"/>
      <c r="I15" s="303" t="s">
        <v>76</v>
      </c>
      <c r="J15" s="304">
        <f>IF(I15='Response Guidelines'!$D$81,'Response Guidelines'!$C$81, IF(I15='Response Guidelines'!$D$82,'Response Guidelines'!$C$82,IF(I15='Response Guidelines'!$D$83,'Response Guidelines'!$C$83,IF(I15='Response Guidelines'!$D$84,'Response Guidelines'!$C$84,IF(I15='Response Guidelines'!$D$85,'Response Guidelines'!$C$85,IF(I15='Response Guidelines'!$D$86,'Response Guidelines'!$C$86,IF(I15='Response Guidelines'!$D$87,'Response Guidelines'!$C$87,"No Rating")))))))</f>
        <v>5</v>
      </c>
      <c r="K15" s="306">
        <f>(J15/$J$141)/_xlfn.XLOOKUP(Scoring!$D$15,'Response Guidelines'!$D$92:$D$191,'Response Guidelines'!$C$92:$C$191,"",0,1)</f>
        <v>7.0422535211267364E-3</v>
      </c>
      <c r="L15" s="57" t="s">
        <v>105</v>
      </c>
      <c r="M15" s="56">
        <f>K15</f>
        <v>7.0422535211267364E-3</v>
      </c>
      <c r="N15" s="325"/>
      <c r="O15" s="382"/>
    </row>
    <row r="16" spans="1:15" s="43" customFormat="1" ht="10" x14ac:dyDescent="0.35">
      <c r="A16" s="291"/>
      <c r="B16" s="394"/>
      <c r="C16" s="291"/>
      <c r="D16" s="393"/>
      <c r="E16" s="402"/>
      <c r="F16" s="398"/>
      <c r="G16" s="400"/>
      <c r="H16" s="408"/>
      <c r="I16" s="303"/>
      <c r="J16" s="305"/>
      <c r="K16" s="307"/>
      <c r="L16" s="53" t="s">
        <v>118</v>
      </c>
      <c r="M16" s="52">
        <f>M15/2</f>
        <v>3.5211267605633682E-3</v>
      </c>
      <c r="N16" s="405"/>
      <c r="O16" s="406"/>
    </row>
    <row r="17" spans="1:15" s="43" customFormat="1" ht="10" x14ac:dyDescent="0.35">
      <c r="A17" s="291"/>
      <c r="B17" s="394"/>
      <c r="C17" s="291"/>
      <c r="D17" s="392"/>
      <c r="E17" s="396"/>
      <c r="F17" s="399"/>
      <c r="G17" s="401"/>
      <c r="H17" s="409"/>
      <c r="I17" s="303"/>
      <c r="J17" s="305"/>
      <c r="K17" s="307"/>
      <c r="L17" s="53" t="s">
        <v>106</v>
      </c>
      <c r="M17" s="52">
        <v>0</v>
      </c>
      <c r="N17" s="325"/>
      <c r="O17" s="382"/>
    </row>
    <row r="18" spans="1:15" s="43" customFormat="1" ht="10" x14ac:dyDescent="0.35">
      <c r="A18" s="291">
        <f>A15+1</f>
        <v>3</v>
      </c>
      <c r="B18" s="394" t="s">
        <v>107</v>
      </c>
      <c r="C18" s="291" t="s">
        <v>129</v>
      </c>
      <c r="D18" s="392" t="s">
        <v>130</v>
      </c>
      <c r="E18" s="395" t="s">
        <v>131</v>
      </c>
      <c r="F18" s="397"/>
      <c r="G18" s="400"/>
      <c r="H18" s="408"/>
      <c r="I18" s="303" t="s">
        <v>76</v>
      </c>
      <c r="J18" s="304">
        <f>IF(I18='Response Guidelines'!$D$81,'Response Guidelines'!$C$81, IF(I18='Response Guidelines'!$D$82,'Response Guidelines'!$C$82,IF(I18='Response Guidelines'!$D$83,'Response Guidelines'!$C$83,IF(I18='Response Guidelines'!$D$84,'Response Guidelines'!$C$84,IF(I18='Response Guidelines'!$D$85,'Response Guidelines'!$C$85,IF(I18='Response Guidelines'!$D$86,'Response Guidelines'!$C$86,IF(I18='Response Guidelines'!$D$87,'Response Guidelines'!$C$87,"No Rating")))))))</f>
        <v>5</v>
      </c>
      <c r="K18" s="306">
        <f>(J18/$J$141)/_xlfn.XLOOKUP(Scoring!$D$15,'Response Guidelines'!$D$92:$D$191,'Response Guidelines'!$C$92:$C$191,"",0,1)</f>
        <v>7.0422535211267364E-3</v>
      </c>
      <c r="L18" s="57" t="s">
        <v>105</v>
      </c>
      <c r="M18" s="56">
        <f>K18</f>
        <v>7.0422535211267364E-3</v>
      </c>
      <c r="N18" s="330"/>
      <c r="O18" s="410"/>
    </row>
    <row r="19" spans="1:15" s="43" customFormat="1" ht="10" x14ac:dyDescent="0.35">
      <c r="A19" s="291"/>
      <c r="B19" s="394"/>
      <c r="C19" s="291"/>
      <c r="D19" s="392"/>
      <c r="E19" s="396"/>
      <c r="F19" s="398"/>
      <c r="G19" s="400"/>
      <c r="H19" s="408"/>
      <c r="I19" s="303"/>
      <c r="J19" s="305"/>
      <c r="K19" s="307"/>
      <c r="L19" s="53" t="s">
        <v>118</v>
      </c>
      <c r="M19" s="52">
        <f>M18/2</f>
        <v>3.5211267605633682E-3</v>
      </c>
      <c r="N19" s="325"/>
      <c r="O19" s="382"/>
    </row>
    <row r="20" spans="1:15" s="43" customFormat="1" ht="10" x14ac:dyDescent="0.35">
      <c r="A20" s="291"/>
      <c r="B20" s="394"/>
      <c r="C20" s="291"/>
      <c r="D20" s="392"/>
      <c r="E20" s="396"/>
      <c r="F20" s="399"/>
      <c r="G20" s="401"/>
      <c r="H20" s="409"/>
      <c r="I20" s="303"/>
      <c r="J20" s="305"/>
      <c r="K20" s="307"/>
      <c r="L20" s="53" t="s">
        <v>106</v>
      </c>
      <c r="M20" s="52">
        <v>0</v>
      </c>
      <c r="N20" s="325"/>
      <c r="O20" s="382"/>
    </row>
    <row r="21" spans="1:15" s="43" customFormat="1" ht="10" x14ac:dyDescent="0.35">
      <c r="A21" s="291">
        <f>A18+1</f>
        <v>4</v>
      </c>
      <c r="B21" s="394" t="s">
        <v>107</v>
      </c>
      <c r="C21" s="291" t="s">
        <v>132</v>
      </c>
      <c r="D21" s="392" t="s">
        <v>133</v>
      </c>
      <c r="E21" s="402" t="s">
        <v>134</v>
      </c>
      <c r="F21" s="414"/>
      <c r="G21" s="404"/>
      <c r="H21" s="407"/>
      <c r="I21" s="303" t="s">
        <v>37</v>
      </c>
      <c r="J21" s="304">
        <f>IF(I21='Response Guidelines'!$D$81,'Response Guidelines'!$C$81, IF(I21='Response Guidelines'!$D$82,'Response Guidelines'!$C$82,IF(I21='Response Guidelines'!$D$83,'Response Guidelines'!$C$83,IF(I21='Response Guidelines'!$D$84,'Response Guidelines'!$C$84,IF(I21='Response Guidelines'!$D$85,'Response Guidelines'!$C$85,IF(I21='Response Guidelines'!$D$86,'Response Guidelines'!$C$86,IF(I21='Response Guidelines'!$D$87,'Response Guidelines'!$C$87,"No Rating")))))))</f>
        <v>6</v>
      </c>
      <c r="K21" s="306">
        <f>(J21/$J$141)/_xlfn.XLOOKUP(Scoring!$D$15,'Response Guidelines'!$D$92:$D$191,'Response Guidelines'!$C$92:$C$191,"",0,1)</f>
        <v>8.4507042253520841E-3</v>
      </c>
      <c r="L21" s="57" t="s">
        <v>105</v>
      </c>
      <c r="M21" s="56">
        <f>K21</f>
        <v>8.4507042253520841E-3</v>
      </c>
      <c r="N21" s="325"/>
      <c r="O21" s="382"/>
    </row>
    <row r="22" spans="1:15" s="43" customFormat="1" ht="10" x14ac:dyDescent="0.35">
      <c r="A22" s="291"/>
      <c r="B22" s="394"/>
      <c r="C22" s="291"/>
      <c r="D22" s="392"/>
      <c r="E22" s="411"/>
      <c r="F22" s="413"/>
      <c r="G22" s="400"/>
      <c r="H22" s="408"/>
      <c r="I22" s="303"/>
      <c r="J22" s="305"/>
      <c r="K22" s="307"/>
      <c r="L22" s="53" t="s">
        <v>118</v>
      </c>
      <c r="M22" s="52">
        <f>M21/2</f>
        <v>4.225352112676042E-3</v>
      </c>
      <c r="N22" s="405"/>
      <c r="O22" s="406"/>
    </row>
    <row r="23" spans="1:15" s="43" customFormat="1" ht="10" x14ac:dyDescent="0.35">
      <c r="A23" s="291"/>
      <c r="B23" s="394"/>
      <c r="C23" s="291"/>
      <c r="D23" s="392"/>
      <c r="E23" s="395"/>
      <c r="F23" s="415"/>
      <c r="G23" s="401"/>
      <c r="H23" s="409"/>
      <c r="I23" s="303"/>
      <c r="J23" s="305"/>
      <c r="K23" s="307"/>
      <c r="L23" s="53" t="s">
        <v>106</v>
      </c>
      <c r="M23" s="52">
        <v>0</v>
      </c>
      <c r="N23" s="325"/>
      <c r="O23" s="382"/>
    </row>
    <row r="24" spans="1:15" s="43" customFormat="1" ht="10" x14ac:dyDescent="0.35">
      <c r="A24" s="291">
        <f>A21+1</f>
        <v>5</v>
      </c>
      <c r="B24" s="421" t="s">
        <v>135</v>
      </c>
      <c r="C24" s="291" t="s">
        <v>136</v>
      </c>
      <c r="D24" s="254" t="s">
        <v>137</v>
      </c>
      <c r="E24" s="411" t="s">
        <v>138</v>
      </c>
      <c r="F24" s="412"/>
      <c r="G24" s="400"/>
      <c r="H24" s="408"/>
      <c r="I24" s="303" t="s">
        <v>76</v>
      </c>
      <c r="J24" s="304">
        <f>IF(I24='Response Guidelines'!$D$81,'Response Guidelines'!$C$81, IF(I24='Response Guidelines'!$D$82,'Response Guidelines'!$C$82,IF(I24='Response Guidelines'!$D$83,'Response Guidelines'!$C$83,IF(I24='Response Guidelines'!$D$84,'Response Guidelines'!$C$84,IF(I24='Response Guidelines'!$D$85,'Response Guidelines'!$C$85,IF(I24='Response Guidelines'!$D$86,'Response Guidelines'!$C$86,IF(I24='Response Guidelines'!$D$87,'Response Guidelines'!$C$87,"No Rating")))))))</f>
        <v>5</v>
      </c>
      <c r="K24" s="306">
        <f>(J24/$J$141)/_xlfn.XLOOKUP(Scoring!$D$15,'Response Guidelines'!$D$92:$D$191,'Response Guidelines'!$C$92:$C$191,"",0,1)</f>
        <v>7.0422535211267364E-3</v>
      </c>
      <c r="L24" s="57" t="s">
        <v>105</v>
      </c>
      <c r="M24" s="56">
        <f>K24</f>
        <v>7.0422535211267364E-3</v>
      </c>
      <c r="N24" s="330"/>
      <c r="O24" s="410"/>
    </row>
    <row r="25" spans="1:15" s="43" customFormat="1" ht="10" x14ac:dyDescent="0.35">
      <c r="A25" s="291"/>
      <c r="B25" s="394"/>
      <c r="C25" s="291"/>
      <c r="D25" s="254"/>
      <c r="E25" s="411"/>
      <c r="F25" s="413"/>
      <c r="G25" s="400"/>
      <c r="H25" s="408"/>
      <c r="I25" s="303"/>
      <c r="J25" s="305"/>
      <c r="K25" s="307"/>
      <c r="L25" s="53" t="s">
        <v>118</v>
      </c>
      <c r="M25" s="52">
        <f>M24/2</f>
        <v>3.5211267605633682E-3</v>
      </c>
      <c r="N25" s="325"/>
      <c r="O25" s="382"/>
    </row>
    <row r="26" spans="1:15" s="43" customFormat="1" ht="10" x14ac:dyDescent="0.35">
      <c r="A26" s="291"/>
      <c r="B26" s="394"/>
      <c r="C26" s="291"/>
      <c r="D26" s="254"/>
      <c r="E26" s="411"/>
      <c r="F26" s="413"/>
      <c r="G26" s="400"/>
      <c r="H26" s="408"/>
      <c r="I26" s="303"/>
      <c r="J26" s="305"/>
      <c r="K26" s="307"/>
      <c r="L26" s="53" t="s">
        <v>106</v>
      </c>
      <c r="M26" s="52">
        <v>0</v>
      </c>
      <c r="N26" s="325"/>
      <c r="O26" s="382"/>
    </row>
    <row r="27" spans="1:15" s="43" customFormat="1" ht="10" x14ac:dyDescent="0.35">
      <c r="A27" s="291">
        <f>A24+1</f>
        <v>6</v>
      </c>
      <c r="B27" s="421" t="s">
        <v>135</v>
      </c>
      <c r="C27" s="291" t="s">
        <v>139</v>
      </c>
      <c r="D27" s="254" t="s">
        <v>140</v>
      </c>
      <c r="E27" s="254" t="s">
        <v>141</v>
      </c>
      <c r="F27" s="414"/>
      <c r="G27" s="404"/>
      <c r="H27" s="407"/>
      <c r="I27" s="303" t="s">
        <v>76</v>
      </c>
      <c r="J27" s="304">
        <f>IF(I27='Response Guidelines'!$D$81,'Response Guidelines'!$C$81, IF(I27='Response Guidelines'!$D$82,'Response Guidelines'!$C$82,IF(I27='Response Guidelines'!$D$83,'Response Guidelines'!$C$83,IF(I27='Response Guidelines'!$D$84,'Response Guidelines'!$C$84,IF(I27='Response Guidelines'!$D$85,'Response Guidelines'!$C$85,IF(I27='Response Guidelines'!$D$86,'Response Guidelines'!$C$86,IF(I27='Response Guidelines'!$D$87,'Response Guidelines'!$C$87,"No Rating")))))))</f>
        <v>5</v>
      </c>
      <c r="K27" s="306">
        <f>(J27/$J$141)/_xlfn.XLOOKUP(Scoring!$D$15,'Response Guidelines'!$D$92:$D$191,'Response Guidelines'!$C$92:$C$191,"",0,1)</f>
        <v>7.0422535211267364E-3</v>
      </c>
      <c r="L27" s="57" t="s">
        <v>105</v>
      </c>
      <c r="M27" s="56">
        <f>K27</f>
        <v>7.0422535211267364E-3</v>
      </c>
      <c r="N27" s="405"/>
      <c r="O27" s="382"/>
    </row>
    <row r="28" spans="1:15" s="43" customFormat="1" ht="10" x14ac:dyDescent="0.35">
      <c r="A28" s="291"/>
      <c r="B28" s="394"/>
      <c r="C28" s="291"/>
      <c r="D28" s="254"/>
      <c r="E28" s="254"/>
      <c r="F28" s="413"/>
      <c r="G28" s="400"/>
      <c r="H28" s="408"/>
      <c r="I28" s="303"/>
      <c r="J28" s="305"/>
      <c r="K28" s="307"/>
      <c r="L28" s="53" t="s">
        <v>118</v>
      </c>
      <c r="M28" s="52">
        <f>M27/2</f>
        <v>3.5211267605633682E-3</v>
      </c>
      <c r="N28" s="417"/>
      <c r="O28" s="382"/>
    </row>
    <row r="29" spans="1:15" s="43" customFormat="1" ht="10" x14ac:dyDescent="0.35">
      <c r="A29" s="291"/>
      <c r="B29" s="394"/>
      <c r="C29" s="291"/>
      <c r="D29" s="254"/>
      <c r="E29" s="254"/>
      <c r="F29" s="415"/>
      <c r="G29" s="401"/>
      <c r="H29" s="409"/>
      <c r="I29" s="303"/>
      <c r="J29" s="305"/>
      <c r="K29" s="307"/>
      <c r="L29" s="53" t="s">
        <v>106</v>
      </c>
      <c r="M29" s="52">
        <v>0</v>
      </c>
      <c r="N29" s="330"/>
      <c r="O29" s="382"/>
    </row>
    <row r="30" spans="1:15" s="43" customFormat="1" ht="10" x14ac:dyDescent="0.35">
      <c r="A30" s="291">
        <f>A27+1</f>
        <v>7</v>
      </c>
      <c r="B30" s="421" t="s">
        <v>135</v>
      </c>
      <c r="C30" s="291" t="s">
        <v>142</v>
      </c>
      <c r="D30" s="254" t="s">
        <v>143</v>
      </c>
      <c r="E30" s="392" t="s">
        <v>144</v>
      </c>
      <c r="F30" s="416"/>
      <c r="G30" s="298"/>
      <c r="H30" s="301"/>
      <c r="I30" s="303" t="s">
        <v>76</v>
      </c>
      <c r="J30" s="304">
        <f>IF(I30='Response Guidelines'!$D$81,'Response Guidelines'!$C$81, IF(I30='Response Guidelines'!$D$82,'Response Guidelines'!$C$82,IF(I30='Response Guidelines'!$D$83,'Response Guidelines'!$C$83,IF(I30='Response Guidelines'!$D$84,'Response Guidelines'!$C$84,IF(I30='Response Guidelines'!$D$85,'Response Guidelines'!$C$85,IF(I30='Response Guidelines'!$D$86,'Response Guidelines'!$C$86,IF(I30='Response Guidelines'!$D$87,'Response Guidelines'!$C$87,"No Rating")))))))</f>
        <v>5</v>
      </c>
      <c r="K30" s="306">
        <f>(J30/$J$141)/_xlfn.XLOOKUP(Scoring!$D$15,'Response Guidelines'!$D$92:$D$191,'Response Guidelines'!$C$92:$C$191,"",0,1)</f>
        <v>7.0422535211267364E-3</v>
      </c>
      <c r="L30" s="57" t="s">
        <v>105</v>
      </c>
      <c r="M30" s="56">
        <f>K30</f>
        <v>7.0422535211267364E-3</v>
      </c>
      <c r="N30" s="330"/>
      <c r="O30" s="331"/>
    </row>
    <row r="31" spans="1:15" s="43" customFormat="1" ht="10" x14ac:dyDescent="0.35">
      <c r="A31" s="291"/>
      <c r="B31" s="394"/>
      <c r="C31" s="291"/>
      <c r="D31" s="254"/>
      <c r="E31" s="392"/>
      <c r="F31" s="416"/>
      <c r="G31" s="298"/>
      <c r="H31" s="301"/>
      <c r="I31" s="303"/>
      <c r="J31" s="305"/>
      <c r="K31" s="307"/>
      <c r="L31" s="53" t="s">
        <v>118</v>
      </c>
      <c r="M31" s="52">
        <f>M30/2</f>
        <v>3.5211267605633682E-3</v>
      </c>
      <c r="N31" s="325"/>
      <c r="O31" s="293"/>
    </row>
    <row r="32" spans="1:15" s="43" customFormat="1" ht="10" x14ac:dyDescent="0.35">
      <c r="A32" s="291"/>
      <c r="B32" s="394"/>
      <c r="C32" s="291"/>
      <c r="D32" s="254"/>
      <c r="E32" s="392"/>
      <c r="F32" s="416"/>
      <c r="G32" s="299"/>
      <c r="H32" s="302"/>
      <c r="I32" s="303"/>
      <c r="J32" s="305"/>
      <c r="K32" s="307"/>
      <c r="L32" s="53" t="s">
        <v>106</v>
      </c>
      <c r="M32" s="52">
        <v>0</v>
      </c>
      <c r="N32" s="325"/>
      <c r="O32" s="293"/>
    </row>
    <row r="33" spans="1:15" s="43" customFormat="1" ht="10" x14ac:dyDescent="0.35">
      <c r="A33" s="291">
        <f>A30+1</f>
        <v>8</v>
      </c>
      <c r="B33" s="421" t="s">
        <v>135</v>
      </c>
      <c r="C33" s="291" t="s">
        <v>145</v>
      </c>
      <c r="D33" s="254" t="s">
        <v>146</v>
      </c>
      <c r="E33" s="392" t="s">
        <v>144</v>
      </c>
      <c r="F33" s="403"/>
      <c r="G33" s="404"/>
      <c r="H33" s="407"/>
      <c r="I33" s="327" t="s">
        <v>75</v>
      </c>
      <c r="J33" s="304">
        <f>IF(I33='Response Guidelines'!$D$81,'Response Guidelines'!$C$81, IF(I33='Response Guidelines'!$D$82,'Response Guidelines'!$C$82,IF(I33='Response Guidelines'!$D$83,'Response Guidelines'!$C$83,IF(I33='Response Guidelines'!$D$84,'Response Guidelines'!$C$84,IF(I33='Response Guidelines'!$D$85,'Response Guidelines'!$C$85,IF(I33='Response Guidelines'!$D$86,'Response Guidelines'!$C$86,IF(I33='Response Guidelines'!$D$87,'Response Guidelines'!$C$87,"No Rating")))))))</f>
        <v>4</v>
      </c>
      <c r="K33" s="306">
        <f>(J33/$J$141)/_xlfn.XLOOKUP(Scoring!$D$15,'Response Guidelines'!$D$92:$D$191,'Response Guidelines'!$C$92:$C$191,"",0,1)</f>
        <v>5.6338028169013897E-3</v>
      </c>
      <c r="L33" s="57" t="s">
        <v>105</v>
      </c>
      <c r="M33" s="56">
        <f>K33</f>
        <v>5.6338028169013897E-3</v>
      </c>
      <c r="N33" s="325"/>
      <c r="O33" s="382"/>
    </row>
    <row r="34" spans="1:15" s="43" customFormat="1" ht="10" x14ac:dyDescent="0.35">
      <c r="A34" s="291"/>
      <c r="B34" s="394"/>
      <c r="C34" s="291"/>
      <c r="D34" s="254"/>
      <c r="E34" s="392"/>
      <c r="F34" s="398"/>
      <c r="G34" s="400"/>
      <c r="H34" s="408"/>
      <c r="I34" s="327"/>
      <c r="J34" s="305"/>
      <c r="K34" s="307"/>
      <c r="L34" s="53" t="s">
        <v>118</v>
      </c>
      <c r="M34" s="52">
        <f>M33/2</f>
        <v>2.8169014084506948E-3</v>
      </c>
      <c r="N34" s="405"/>
      <c r="O34" s="406"/>
    </row>
    <row r="35" spans="1:15" s="43" customFormat="1" ht="10" x14ac:dyDescent="0.35">
      <c r="A35" s="291"/>
      <c r="B35" s="394"/>
      <c r="C35" s="291"/>
      <c r="D35" s="254"/>
      <c r="E35" s="392"/>
      <c r="F35" s="399"/>
      <c r="G35" s="401"/>
      <c r="H35" s="409"/>
      <c r="I35" s="327"/>
      <c r="J35" s="305"/>
      <c r="K35" s="307"/>
      <c r="L35" s="53" t="s">
        <v>106</v>
      </c>
      <c r="M35" s="52">
        <v>0</v>
      </c>
      <c r="N35" s="325"/>
      <c r="O35" s="382"/>
    </row>
    <row r="36" spans="1:15" s="43" customFormat="1" ht="17.399999999999999" customHeight="1" x14ac:dyDescent="0.35">
      <c r="A36" s="291">
        <f>A33+1</f>
        <v>9</v>
      </c>
      <c r="B36" s="421" t="s">
        <v>135</v>
      </c>
      <c r="C36" s="291" t="s">
        <v>147</v>
      </c>
      <c r="D36" s="392" t="s">
        <v>148</v>
      </c>
      <c r="E36" s="411" t="s">
        <v>149</v>
      </c>
      <c r="F36" s="397"/>
      <c r="G36" s="400"/>
      <c r="H36" s="408"/>
      <c r="I36" s="303" t="s">
        <v>76</v>
      </c>
      <c r="J36" s="304">
        <f>IF(I36='Response Guidelines'!$D$81,'Response Guidelines'!$C$81, IF(I36='Response Guidelines'!$D$82,'Response Guidelines'!$C$82,IF(I36='Response Guidelines'!$D$83,'Response Guidelines'!$C$83,IF(I36='Response Guidelines'!$D$84,'Response Guidelines'!$C$84,IF(I36='Response Guidelines'!$D$85,'Response Guidelines'!$C$85,IF(I36='Response Guidelines'!$D$86,'Response Guidelines'!$C$86,IF(I36='Response Guidelines'!$D$87,'Response Guidelines'!$C$87,"No Rating")))))))</f>
        <v>5</v>
      </c>
      <c r="K36" s="306">
        <f>(J36/$J$141)/_xlfn.XLOOKUP(Scoring!$D$15,'Response Guidelines'!$D$92:$D$191,'Response Guidelines'!$C$92:$C$191,"",0,1)</f>
        <v>7.0422535211267364E-3</v>
      </c>
      <c r="L36" s="57" t="s">
        <v>105</v>
      </c>
      <c r="M36" s="56">
        <f>K36</f>
        <v>7.0422535211267364E-3</v>
      </c>
      <c r="N36" s="330"/>
      <c r="O36" s="410"/>
    </row>
    <row r="37" spans="1:15" s="43" customFormat="1" ht="17.399999999999999" customHeight="1" x14ac:dyDescent="0.35">
      <c r="A37" s="291"/>
      <c r="B37" s="394"/>
      <c r="C37" s="291"/>
      <c r="D37" s="254"/>
      <c r="E37" s="418"/>
      <c r="F37" s="398"/>
      <c r="G37" s="400"/>
      <c r="H37" s="408"/>
      <c r="I37" s="303"/>
      <c r="J37" s="305"/>
      <c r="K37" s="307"/>
      <c r="L37" s="53" t="s">
        <v>118</v>
      </c>
      <c r="M37" s="52">
        <f>M36/2</f>
        <v>3.5211267605633682E-3</v>
      </c>
      <c r="N37" s="325"/>
      <c r="O37" s="382"/>
    </row>
    <row r="38" spans="1:15" s="43" customFormat="1" ht="17.399999999999999" customHeight="1" x14ac:dyDescent="0.35">
      <c r="A38" s="291"/>
      <c r="B38" s="394"/>
      <c r="C38" s="291"/>
      <c r="D38" s="254"/>
      <c r="E38" s="418"/>
      <c r="F38" s="399"/>
      <c r="G38" s="401"/>
      <c r="H38" s="409"/>
      <c r="I38" s="303"/>
      <c r="J38" s="305"/>
      <c r="K38" s="307"/>
      <c r="L38" s="53" t="s">
        <v>106</v>
      </c>
      <c r="M38" s="52">
        <v>0</v>
      </c>
      <c r="N38" s="325"/>
      <c r="O38" s="382"/>
    </row>
    <row r="39" spans="1:15" s="43" customFormat="1" ht="16.25" customHeight="1" x14ac:dyDescent="0.35">
      <c r="A39" s="291">
        <f>A36+1</f>
        <v>10</v>
      </c>
      <c r="B39" s="394" t="s">
        <v>150</v>
      </c>
      <c r="C39" s="291" t="s">
        <v>151</v>
      </c>
      <c r="D39" s="254" t="s">
        <v>152</v>
      </c>
      <c r="E39" s="402" t="s">
        <v>153</v>
      </c>
      <c r="F39" s="414"/>
      <c r="G39" s="404"/>
      <c r="H39" s="407"/>
      <c r="I39" s="303" t="s">
        <v>76</v>
      </c>
      <c r="J39" s="304">
        <f>IF(I39='Response Guidelines'!$D$81,'Response Guidelines'!$C$81, IF(I39='Response Guidelines'!$D$82,'Response Guidelines'!$C$82,IF(I39='Response Guidelines'!$D$83,'Response Guidelines'!$C$83,IF(I39='Response Guidelines'!$D$84,'Response Guidelines'!$C$84,IF(I39='Response Guidelines'!$D$85,'Response Guidelines'!$C$85,IF(I39='Response Guidelines'!$D$86,'Response Guidelines'!$C$86,IF(I39='Response Guidelines'!$D$87,'Response Guidelines'!$C$87,"No Rating")))))))</f>
        <v>5</v>
      </c>
      <c r="K39" s="306">
        <f>(J39/$J$141)/_xlfn.XLOOKUP(Scoring!$D$15,'Response Guidelines'!$D$92:$D$191,'Response Guidelines'!$C$92:$C$191,"",0,1)</f>
        <v>7.0422535211267364E-3</v>
      </c>
      <c r="L39" s="57" t="s">
        <v>105</v>
      </c>
      <c r="M39" s="56">
        <f>K39</f>
        <v>7.0422535211267364E-3</v>
      </c>
      <c r="N39" s="325"/>
      <c r="O39" s="382"/>
    </row>
    <row r="40" spans="1:15" s="43" customFormat="1" ht="16.25" customHeight="1" x14ac:dyDescent="0.35">
      <c r="A40" s="291"/>
      <c r="B40" s="420"/>
      <c r="C40" s="291"/>
      <c r="D40" s="255"/>
      <c r="E40" s="411"/>
      <c r="F40" s="413"/>
      <c r="G40" s="400"/>
      <c r="H40" s="408"/>
      <c r="I40" s="303"/>
      <c r="J40" s="305"/>
      <c r="K40" s="307"/>
      <c r="L40" s="53" t="s">
        <v>118</v>
      </c>
      <c r="M40" s="52">
        <f>M39/2</f>
        <v>3.5211267605633682E-3</v>
      </c>
      <c r="N40" s="405"/>
      <c r="O40" s="406"/>
    </row>
    <row r="41" spans="1:15" s="43" customFormat="1" ht="16.25" customHeight="1" x14ac:dyDescent="0.35">
      <c r="A41" s="291"/>
      <c r="B41" s="394"/>
      <c r="C41" s="291"/>
      <c r="D41" s="254"/>
      <c r="E41" s="395"/>
      <c r="F41" s="415"/>
      <c r="G41" s="401"/>
      <c r="H41" s="409"/>
      <c r="I41" s="303"/>
      <c r="J41" s="305"/>
      <c r="K41" s="307"/>
      <c r="L41" s="53" t="s">
        <v>106</v>
      </c>
      <c r="M41" s="52">
        <v>0</v>
      </c>
      <c r="N41" s="325"/>
      <c r="O41" s="382"/>
    </row>
    <row r="42" spans="1:15" s="43" customFormat="1" ht="12.65" customHeight="1" x14ac:dyDescent="0.35">
      <c r="A42" s="291">
        <f>A39+1</f>
        <v>11</v>
      </c>
      <c r="B42" s="394" t="s">
        <v>150</v>
      </c>
      <c r="C42" s="291" t="s">
        <v>154</v>
      </c>
      <c r="D42" s="419" t="s">
        <v>155</v>
      </c>
      <c r="E42" s="411" t="s">
        <v>156</v>
      </c>
      <c r="F42" s="412"/>
      <c r="G42" s="400"/>
      <c r="H42" s="408"/>
      <c r="I42" s="327" t="s">
        <v>75</v>
      </c>
      <c r="J42" s="304">
        <f>IF(I42='Response Guidelines'!$D$81,'Response Guidelines'!$C$81, IF(I42='Response Guidelines'!$D$82,'Response Guidelines'!$C$82,IF(I42='Response Guidelines'!$D$83,'Response Guidelines'!$C$83,IF(I42='Response Guidelines'!$D$84,'Response Guidelines'!$C$84,IF(I42='Response Guidelines'!$D$85,'Response Guidelines'!$C$85,IF(I42='Response Guidelines'!$D$86,'Response Guidelines'!$C$86,IF(I42='Response Guidelines'!$D$87,'Response Guidelines'!$C$87,"No Rating")))))))</f>
        <v>4</v>
      </c>
      <c r="K42" s="306">
        <f>(J42/$J$141)/_xlfn.XLOOKUP(Scoring!$D$15,'Response Guidelines'!$D$92:$D$191,'Response Guidelines'!$C$92:$C$191,"",0,1)</f>
        <v>5.6338028169013897E-3</v>
      </c>
      <c r="L42" s="57" t="s">
        <v>105</v>
      </c>
      <c r="M42" s="56">
        <f>K42</f>
        <v>5.6338028169013897E-3</v>
      </c>
      <c r="N42" s="330"/>
      <c r="O42" s="410"/>
    </row>
    <row r="43" spans="1:15" s="43" customFormat="1" ht="12.65" customHeight="1" x14ac:dyDescent="0.35">
      <c r="A43" s="291"/>
      <c r="B43" s="420"/>
      <c r="C43" s="291"/>
      <c r="D43" s="254"/>
      <c r="E43" s="411"/>
      <c r="F43" s="413"/>
      <c r="G43" s="400"/>
      <c r="H43" s="408"/>
      <c r="I43" s="327"/>
      <c r="J43" s="305"/>
      <c r="K43" s="307"/>
      <c r="L43" s="53" t="s">
        <v>118</v>
      </c>
      <c r="M43" s="52">
        <f>M42/2</f>
        <v>2.8169014084506948E-3</v>
      </c>
      <c r="N43" s="325"/>
      <c r="O43" s="382"/>
    </row>
    <row r="44" spans="1:15" s="43" customFormat="1" ht="12.65" customHeight="1" x14ac:dyDescent="0.35">
      <c r="A44" s="291"/>
      <c r="B44" s="394"/>
      <c r="C44" s="291"/>
      <c r="D44" s="254"/>
      <c r="E44" s="411"/>
      <c r="F44" s="413"/>
      <c r="G44" s="400"/>
      <c r="H44" s="408"/>
      <c r="I44" s="327"/>
      <c r="J44" s="305"/>
      <c r="K44" s="307"/>
      <c r="L44" s="53" t="s">
        <v>106</v>
      </c>
      <c r="M44" s="52">
        <v>0</v>
      </c>
      <c r="N44" s="325"/>
      <c r="O44" s="382"/>
    </row>
    <row r="45" spans="1:15" s="43" customFormat="1" ht="39.65" customHeight="1" x14ac:dyDescent="0.35">
      <c r="A45" s="291">
        <f>A42+1</f>
        <v>12</v>
      </c>
      <c r="B45" s="394" t="s">
        <v>150</v>
      </c>
      <c r="C45" s="291" t="s">
        <v>157</v>
      </c>
      <c r="D45" s="392" t="s">
        <v>158</v>
      </c>
      <c r="E45" s="402" t="s">
        <v>159</v>
      </c>
      <c r="F45" s="414"/>
      <c r="G45" s="404"/>
      <c r="H45" s="407"/>
      <c r="I45" s="303" t="s">
        <v>75</v>
      </c>
      <c r="J45" s="304">
        <f>IF(I45='Response Guidelines'!$D$81,'Response Guidelines'!$C$81, IF(I45='Response Guidelines'!$D$82,'Response Guidelines'!$C$82,IF(I45='Response Guidelines'!$D$83,'Response Guidelines'!$C$83,IF(I45='Response Guidelines'!$D$84,'Response Guidelines'!$C$84,IF(I45='Response Guidelines'!$D$85,'Response Guidelines'!$C$85,IF(I45='Response Guidelines'!$D$86,'Response Guidelines'!$C$86,IF(I45='Response Guidelines'!$D$87,'Response Guidelines'!$C$87,"No Rating")))))))</f>
        <v>4</v>
      </c>
      <c r="K45" s="306">
        <f>(J45/$J$141)/_xlfn.XLOOKUP(Scoring!$D$15,'Response Guidelines'!$D$92:$D$191,'Response Guidelines'!$C$92:$C$191,"",0,1)</f>
        <v>5.6338028169013897E-3</v>
      </c>
      <c r="L45" s="57" t="s">
        <v>105</v>
      </c>
      <c r="M45" s="56">
        <f>K45</f>
        <v>5.6338028169013897E-3</v>
      </c>
      <c r="N45" s="325"/>
      <c r="O45" s="382"/>
    </row>
    <row r="46" spans="1:15" s="43" customFormat="1" ht="39.65" customHeight="1" x14ac:dyDescent="0.35">
      <c r="A46" s="291"/>
      <c r="B46" s="420"/>
      <c r="C46" s="291"/>
      <c r="D46" s="392"/>
      <c r="E46" s="411"/>
      <c r="F46" s="413"/>
      <c r="G46" s="400"/>
      <c r="H46" s="408"/>
      <c r="I46" s="303"/>
      <c r="J46" s="305"/>
      <c r="K46" s="307"/>
      <c r="L46" s="53" t="s">
        <v>118</v>
      </c>
      <c r="M46" s="52">
        <f>M45/2</f>
        <v>2.8169014084506948E-3</v>
      </c>
      <c r="N46" s="405"/>
      <c r="O46" s="406"/>
    </row>
    <row r="47" spans="1:15" s="43" customFormat="1" ht="39.65" customHeight="1" x14ac:dyDescent="0.35">
      <c r="A47" s="291"/>
      <c r="B47" s="394"/>
      <c r="C47" s="291"/>
      <c r="D47" s="392"/>
      <c r="E47" s="395"/>
      <c r="F47" s="415"/>
      <c r="G47" s="401"/>
      <c r="H47" s="409"/>
      <c r="I47" s="303"/>
      <c r="J47" s="305"/>
      <c r="K47" s="307"/>
      <c r="L47" s="53" t="s">
        <v>106</v>
      </c>
      <c r="M47" s="52">
        <v>0</v>
      </c>
      <c r="N47" s="325"/>
      <c r="O47" s="382"/>
    </row>
    <row r="48" spans="1:15" s="43" customFormat="1" ht="27.65" customHeight="1" x14ac:dyDescent="0.35">
      <c r="A48" s="291">
        <f>A45+1</f>
        <v>13</v>
      </c>
      <c r="B48" s="394" t="s">
        <v>150</v>
      </c>
      <c r="C48" s="291" t="s">
        <v>160</v>
      </c>
      <c r="D48" s="392" t="s">
        <v>161</v>
      </c>
      <c r="E48" s="411" t="s">
        <v>162</v>
      </c>
      <c r="F48" s="412"/>
      <c r="G48" s="400"/>
      <c r="H48" s="408"/>
      <c r="I48" s="303" t="s">
        <v>75</v>
      </c>
      <c r="J48" s="304">
        <f>IF(I48='Response Guidelines'!$D$81,'Response Guidelines'!$C$81, IF(I48='Response Guidelines'!$D$82,'Response Guidelines'!$C$82,IF(I48='Response Guidelines'!$D$83,'Response Guidelines'!$C$83,IF(I48='Response Guidelines'!$D$84,'Response Guidelines'!$C$84,IF(I48='Response Guidelines'!$D$85,'Response Guidelines'!$C$85,IF(I48='Response Guidelines'!$D$86,'Response Guidelines'!$C$86,IF(I48='Response Guidelines'!$D$87,'Response Guidelines'!$C$87,"No Rating")))))))</f>
        <v>4</v>
      </c>
      <c r="K48" s="306">
        <f>(J48/$J$141)/_xlfn.XLOOKUP(Scoring!$D$15,'Response Guidelines'!$D$92:$D$191,'Response Guidelines'!$C$92:$C$191,"",0,1)</f>
        <v>5.6338028169013897E-3</v>
      </c>
      <c r="L48" s="57" t="s">
        <v>105</v>
      </c>
      <c r="M48" s="56">
        <f>K48</f>
        <v>5.6338028169013897E-3</v>
      </c>
      <c r="N48" s="330"/>
      <c r="O48" s="410"/>
    </row>
    <row r="49" spans="1:15" s="43" customFormat="1" ht="27.65" customHeight="1" x14ac:dyDescent="0.35">
      <c r="A49" s="291"/>
      <c r="B49" s="420"/>
      <c r="C49" s="291"/>
      <c r="D49" s="392"/>
      <c r="E49" s="411"/>
      <c r="F49" s="413"/>
      <c r="G49" s="400"/>
      <c r="H49" s="408"/>
      <c r="I49" s="303"/>
      <c r="J49" s="305"/>
      <c r="K49" s="307"/>
      <c r="L49" s="53" t="s">
        <v>118</v>
      </c>
      <c r="M49" s="52">
        <f>M48/2</f>
        <v>2.8169014084506948E-3</v>
      </c>
      <c r="N49" s="325"/>
      <c r="O49" s="382"/>
    </row>
    <row r="50" spans="1:15" s="43" customFormat="1" ht="27.65" customHeight="1" x14ac:dyDescent="0.35">
      <c r="A50" s="291"/>
      <c r="B50" s="394"/>
      <c r="C50" s="291"/>
      <c r="D50" s="392"/>
      <c r="E50" s="411"/>
      <c r="F50" s="413"/>
      <c r="G50" s="400"/>
      <c r="H50" s="408"/>
      <c r="I50" s="303"/>
      <c r="J50" s="305"/>
      <c r="K50" s="307"/>
      <c r="L50" s="53" t="s">
        <v>106</v>
      </c>
      <c r="M50" s="52">
        <v>0</v>
      </c>
      <c r="N50" s="325"/>
      <c r="O50" s="382"/>
    </row>
    <row r="51" spans="1:15" s="43" customFormat="1" ht="27.65" customHeight="1" x14ac:dyDescent="0.35">
      <c r="A51" s="291">
        <f>A48+1</f>
        <v>14</v>
      </c>
      <c r="B51" s="394" t="s">
        <v>150</v>
      </c>
      <c r="C51" s="291" t="s">
        <v>163</v>
      </c>
      <c r="D51" s="254" t="s">
        <v>164</v>
      </c>
      <c r="E51" s="402" t="s">
        <v>165</v>
      </c>
      <c r="F51" s="414"/>
      <c r="G51" s="404"/>
      <c r="H51" s="407"/>
      <c r="I51" s="327" t="s">
        <v>75</v>
      </c>
      <c r="J51" s="304">
        <f>IF(I51='Response Guidelines'!$D$81,'Response Guidelines'!$C$81, IF(I51='Response Guidelines'!$D$82,'Response Guidelines'!$C$82,IF(I51='Response Guidelines'!$D$83,'Response Guidelines'!$C$83,IF(I51='Response Guidelines'!$D$84,'Response Guidelines'!$C$84,IF(I51='Response Guidelines'!$D$85,'Response Guidelines'!$C$85,IF(I51='Response Guidelines'!$D$86,'Response Guidelines'!$C$86,IF(I51='Response Guidelines'!$D$87,'Response Guidelines'!$C$87,"No Rating")))))))</f>
        <v>4</v>
      </c>
      <c r="K51" s="306">
        <f>(J51/$J$141)/_xlfn.XLOOKUP(Scoring!$D$15,'Response Guidelines'!$D$92:$D$191,'Response Guidelines'!$C$92:$C$191,"",0,1)</f>
        <v>5.6338028169013897E-3</v>
      </c>
      <c r="L51" s="57" t="s">
        <v>105</v>
      </c>
      <c r="M51" s="56">
        <f>K51</f>
        <v>5.6338028169013897E-3</v>
      </c>
      <c r="N51" s="405"/>
      <c r="O51" s="382"/>
    </row>
    <row r="52" spans="1:15" s="43" customFormat="1" ht="27.65" customHeight="1" x14ac:dyDescent="0.35">
      <c r="A52" s="291"/>
      <c r="B52" s="420"/>
      <c r="C52" s="291"/>
      <c r="D52" s="254"/>
      <c r="E52" s="411"/>
      <c r="F52" s="413"/>
      <c r="G52" s="400"/>
      <c r="H52" s="408"/>
      <c r="I52" s="327"/>
      <c r="J52" s="305"/>
      <c r="K52" s="307"/>
      <c r="L52" s="53" t="s">
        <v>118</v>
      </c>
      <c r="M52" s="52">
        <f>M51/2</f>
        <v>2.8169014084506948E-3</v>
      </c>
      <c r="N52" s="417"/>
      <c r="O52" s="382"/>
    </row>
    <row r="53" spans="1:15" s="43" customFormat="1" ht="27.65" customHeight="1" x14ac:dyDescent="0.35">
      <c r="A53" s="291"/>
      <c r="B53" s="394"/>
      <c r="C53" s="291"/>
      <c r="D53" s="254"/>
      <c r="E53" s="395"/>
      <c r="F53" s="415"/>
      <c r="G53" s="401"/>
      <c r="H53" s="409"/>
      <c r="I53" s="327"/>
      <c r="J53" s="305"/>
      <c r="K53" s="307"/>
      <c r="L53" s="53" t="s">
        <v>106</v>
      </c>
      <c r="M53" s="52">
        <v>0</v>
      </c>
      <c r="N53" s="330"/>
      <c r="O53" s="382"/>
    </row>
    <row r="54" spans="1:15" s="43" customFormat="1" ht="27.65" customHeight="1" x14ac:dyDescent="0.35">
      <c r="A54" s="291">
        <f>A51+1</f>
        <v>15</v>
      </c>
      <c r="B54" s="421" t="s">
        <v>166</v>
      </c>
      <c r="C54" s="291" t="s">
        <v>167</v>
      </c>
      <c r="D54" s="392" t="s">
        <v>168</v>
      </c>
      <c r="E54" s="395" t="s">
        <v>169</v>
      </c>
      <c r="F54" s="295"/>
      <c r="G54" s="298"/>
      <c r="H54" s="301"/>
      <c r="I54" s="303" t="s">
        <v>37</v>
      </c>
      <c r="J54" s="304">
        <f>IF(I54='Response Guidelines'!$D$81,'Response Guidelines'!$C$81, IF(I54='Response Guidelines'!$D$82,'Response Guidelines'!$C$82,IF(I54='Response Guidelines'!$D$83,'Response Guidelines'!$C$83,IF(I54='Response Guidelines'!$D$84,'Response Guidelines'!$C$84,IF(I54='Response Guidelines'!$D$85,'Response Guidelines'!$C$85,IF(I54='Response Guidelines'!$D$86,'Response Guidelines'!$C$86,IF(I54='Response Guidelines'!$D$87,'Response Guidelines'!$C$87,"No Rating")))))))</f>
        <v>6</v>
      </c>
      <c r="K54" s="306">
        <f>(J54/$J$141)/_xlfn.XLOOKUP(Scoring!$D$15,'Response Guidelines'!$D$92:$D$191,'Response Guidelines'!$C$92:$C$191,"",0,1)</f>
        <v>8.4507042253520841E-3</v>
      </c>
      <c r="L54" s="57" t="s">
        <v>105</v>
      </c>
      <c r="M54" s="56">
        <f>K54</f>
        <v>8.4507042253520841E-3</v>
      </c>
      <c r="N54" s="330"/>
      <c r="O54" s="331"/>
    </row>
    <row r="55" spans="1:15" s="43" customFormat="1" ht="27.65" customHeight="1" x14ac:dyDescent="0.35">
      <c r="A55" s="291"/>
      <c r="B55" s="394"/>
      <c r="C55" s="291"/>
      <c r="D55" s="392"/>
      <c r="E55" s="396"/>
      <c r="F55" s="295"/>
      <c r="G55" s="298"/>
      <c r="H55" s="301"/>
      <c r="I55" s="303"/>
      <c r="J55" s="305"/>
      <c r="K55" s="307"/>
      <c r="L55" s="53" t="s">
        <v>118</v>
      </c>
      <c r="M55" s="52">
        <f>M54/2</f>
        <v>4.225352112676042E-3</v>
      </c>
      <c r="N55" s="325"/>
      <c r="O55" s="293"/>
    </row>
    <row r="56" spans="1:15" s="43" customFormat="1" ht="27.65" customHeight="1" x14ac:dyDescent="0.35">
      <c r="A56" s="291"/>
      <c r="B56" s="394"/>
      <c r="C56" s="291"/>
      <c r="D56" s="392"/>
      <c r="E56" s="396"/>
      <c r="F56" s="296"/>
      <c r="G56" s="299"/>
      <c r="H56" s="302"/>
      <c r="I56" s="303"/>
      <c r="J56" s="305"/>
      <c r="K56" s="307"/>
      <c r="L56" s="53" t="s">
        <v>106</v>
      </c>
      <c r="M56" s="52">
        <v>0</v>
      </c>
      <c r="N56" s="325"/>
      <c r="O56" s="293"/>
    </row>
    <row r="57" spans="1:15" s="43" customFormat="1" ht="27.65" customHeight="1" x14ac:dyDescent="0.35">
      <c r="A57" s="291">
        <f>A54+1</f>
        <v>16</v>
      </c>
      <c r="B57" s="394" t="s">
        <v>170</v>
      </c>
      <c r="C57" s="291" t="s">
        <v>171</v>
      </c>
      <c r="D57" s="392" t="s">
        <v>172</v>
      </c>
      <c r="E57" s="396" t="s">
        <v>173</v>
      </c>
      <c r="F57" s="403"/>
      <c r="G57" s="404"/>
      <c r="H57" s="407"/>
      <c r="I57" s="303" t="s">
        <v>76</v>
      </c>
      <c r="J57" s="304">
        <f>IF(I57='Response Guidelines'!$D$81,'Response Guidelines'!$C$81, IF(I57='Response Guidelines'!$D$82,'Response Guidelines'!$C$82,IF(I57='Response Guidelines'!$D$83,'Response Guidelines'!$C$83,IF(I57='Response Guidelines'!$D$84,'Response Guidelines'!$C$84,IF(I57='Response Guidelines'!$D$85,'Response Guidelines'!$C$85,IF(I57='Response Guidelines'!$D$86,'Response Guidelines'!$C$86,IF(I57='Response Guidelines'!$D$87,'Response Guidelines'!$C$87,"No Rating")))))))</f>
        <v>5</v>
      </c>
      <c r="K57" s="306">
        <f>(J57/$J$141)/_xlfn.XLOOKUP(Scoring!$D$15,'Response Guidelines'!$D$92:$D$191,'Response Guidelines'!$C$92:$C$191,"",0,1)</f>
        <v>7.0422535211267364E-3</v>
      </c>
      <c r="L57" s="57" t="s">
        <v>105</v>
      </c>
      <c r="M57" s="56">
        <f>K57</f>
        <v>7.0422535211267364E-3</v>
      </c>
      <c r="N57" s="325"/>
      <c r="O57" s="382"/>
    </row>
    <row r="58" spans="1:15" s="43" customFormat="1" ht="27.65" customHeight="1" x14ac:dyDescent="0.35">
      <c r="A58" s="291"/>
      <c r="B58" s="420"/>
      <c r="C58" s="291"/>
      <c r="D58" s="392"/>
      <c r="E58" s="402"/>
      <c r="F58" s="398"/>
      <c r="G58" s="400"/>
      <c r="H58" s="408"/>
      <c r="I58" s="303"/>
      <c r="J58" s="305"/>
      <c r="K58" s="307"/>
      <c r="L58" s="53" t="s">
        <v>118</v>
      </c>
      <c r="M58" s="52">
        <f>M57/2</f>
        <v>3.5211267605633682E-3</v>
      </c>
      <c r="N58" s="405"/>
      <c r="O58" s="406"/>
    </row>
    <row r="59" spans="1:15" s="43" customFormat="1" ht="27.65" customHeight="1" x14ac:dyDescent="0.35">
      <c r="A59" s="291"/>
      <c r="B59" s="420"/>
      <c r="C59" s="291"/>
      <c r="D59" s="392"/>
      <c r="E59" s="396"/>
      <c r="F59" s="399"/>
      <c r="G59" s="401"/>
      <c r="H59" s="409"/>
      <c r="I59" s="303"/>
      <c r="J59" s="305"/>
      <c r="K59" s="307"/>
      <c r="L59" s="53" t="s">
        <v>106</v>
      </c>
      <c r="M59" s="52">
        <v>0</v>
      </c>
      <c r="N59" s="325"/>
      <c r="O59" s="382"/>
    </row>
    <row r="60" spans="1:15" s="43" customFormat="1" ht="27.65" customHeight="1" x14ac:dyDescent="0.35">
      <c r="A60" s="291">
        <f>A57+1</f>
        <v>17</v>
      </c>
      <c r="B60" s="394" t="s">
        <v>170</v>
      </c>
      <c r="C60" s="291" t="s">
        <v>174</v>
      </c>
      <c r="D60" s="392" t="s">
        <v>175</v>
      </c>
      <c r="E60" s="411" t="s">
        <v>176</v>
      </c>
      <c r="F60" s="397"/>
      <c r="G60" s="400"/>
      <c r="H60" s="408"/>
      <c r="I60" s="303" t="s">
        <v>76</v>
      </c>
      <c r="J60" s="304">
        <f>IF(I60='Response Guidelines'!$D$81,'Response Guidelines'!$C$81, IF(I60='Response Guidelines'!$D$82,'Response Guidelines'!$C$82,IF(I60='Response Guidelines'!$D$83,'Response Guidelines'!$C$83,IF(I60='Response Guidelines'!$D$84,'Response Guidelines'!$C$84,IF(I60='Response Guidelines'!$D$85,'Response Guidelines'!$C$85,IF(I60='Response Guidelines'!$D$86,'Response Guidelines'!$C$86,IF(I60='Response Guidelines'!$D$87,'Response Guidelines'!$C$87,"No Rating")))))))</f>
        <v>5</v>
      </c>
      <c r="K60" s="306">
        <f>(J60/$J$141)/_xlfn.XLOOKUP(Scoring!$D$15,'Response Guidelines'!$D$92:$D$191,'Response Guidelines'!$C$92:$C$191,"",0,1)</f>
        <v>7.0422535211267364E-3</v>
      </c>
      <c r="L60" s="57" t="s">
        <v>105</v>
      </c>
      <c r="M60" s="56">
        <f>K60</f>
        <v>7.0422535211267364E-3</v>
      </c>
      <c r="N60" s="330"/>
      <c r="O60" s="410"/>
    </row>
    <row r="61" spans="1:15" s="43" customFormat="1" ht="27.65" customHeight="1" x14ac:dyDescent="0.35">
      <c r="A61" s="291"/>
      <c r="B61" s="420"/>
      <c r="C61" s="291"/>
      <c r="D61" s="392"/>
      <c r="E61" s="411"/>
      <c r="F61" s="398"/>
      <c r="G61" s="400"/>
      <c r="H61" s="408"/>
      <c r="I61" s="303"/>
      <c r="J61" s="305"/>
      <c r="K61" s="307"/>
      <c r="L61" s="53" t="s">
        <v>118</v>
      </c>
      <c r="M61" s="52">
        <f>M60/2</f>
        <v>3.5211267605633682E-3</v>
      </c>
      <c r="N61" s="325"/>
      <c r="O61" s="382"/>
    </row>
    <row r="62" spans="1:15" s="43" customFormat="1" ht="27.65" customHeight="1" x14ac:dyDescent="0.35">
      <c r="A62" s="291"/>
      <c r="B62" s="420"/>
      <c r="C62" s="291"/>
      <c r="D62" s="392"/>
      <c r="E62" s="411"/>
      <c r="F62" s="399"/>
      <c r="G62" s="401"/>
      <c r="H62" s="409"/>
      <c r="I62" s="303"/>
      <c r="J62" s="305"/>
      <c r="K62" s="307"/>
      <c r="L62" s="53" t="s">
        <v>106</v>
      </c>
      <c r="M62" s="52">
        <v>0</v>
      </c>
      <c r="N62" s="325"/>
      <c r="O62" s="382"/>
    </row>
    <row r="63" spans="1:15" s="43" customFormat="1" ht="27.65" customHeight="1" x14ac:dyDescent="0.35">
      <c r="A63" s="291">
        <f>A60+1</f>
        <v>18</v>
      </c>
      <c r="B63" s="394" t="s">
        <v>170</v>
      </c>
      <c r="C63" s="291" t="s">
        <v>177</v>
      </c>
      <c r="D63" s="392" t="s">
        <v>178</v>
      </c>
      <c r="E63" s="402" t="s">
        <v>179</v>
      </c>
      <c r="F63" s="414"/>
      <c r="G63" s="404"/>
      <c r="H63" s="407"/>
      <c r="I63" s="327" t="s">
        <v>76</v>
      </c>
      <c r="J63" s="304">
        <f>IF(I63='Response Guidelines'!$D$81,'Response Guidelines'!$C$81, IF(I63='Response Guidelines'!$D$82,'Response Guidelines'!$C$82,IF(I63='Response Guidelines'!$D$83,'Response Guidelines'!$C$83,IF(I63='Response Guidelines'!$D$84,'Response Guidelines'!$C$84,IF(I63='Response Guidelines'!$D$85,'Response Guidelines'!$C$85,IF(I63='Response Guidelines'!$D$86,'Response Guidelines'!$C$86,IF(I63='Response Guidelines'!$D$87,'Response Guidelines'!$C$87,"No Rating")))))))</f>
        <v>5</v>
      </c>
      <c r="K63" s="306">
        <f>(J63/$J$141)/_xlfn.XLOOKUP(Scoring!$D$15,'Response Guidelines'!$D$92:$D$191,'Response Guidelines'!$C$92:$C$191,"",0,1)</f>
        <v>7.0422535211267364E-3</v>
      </c>
      <c r="L63" s="57" t="s">
        <v>105</v>
      </c>
      <c r="M63" s="56">
        <f>K63</f>
        <v>7.0422535211267364E-3</v>
      </c>
      <c r="N63" s="325"/>
      <c r="O63" s="382"/>
    </row>
    <row r="64" spans="1:15" s="43" customFormat="1" ht="27.65" customHeight="1" x14ac:dyDescent="0.35">
      <c r="A64" s="291"/>
      <c r="B64" s="420"/>
      <c r="C64" s="291"/>
      <c r="D64" s="392"/>
      <c r="E64" s="411"/>
      <c r="F64" s="413"/>
      <c r="G64" s="400"/>
      <c r="H64" s="408"/>
      <c r="I64" s="327"/>
      <c r="J64" s="305"/>
      <c r="K64" s="307"/>
      <c r="L64" s="53" t="s">
        <v>118</v>
      </c>
      <c r="M64" s="52">
        <f>M63/2</f>
        <v>3.5211267605633682E-3</v>
      </c>
      <c r="N64" s="405"/>
      <c r="O64" s="406"/>
    </row>
    <row r="65" spans="1:15" s="43" customFormat="1" ht="27.65" customHeight="1" x14ac:dyDescent="0.35">
      <c r="A65" s="291"/>
      <c r="B65" s="420"/>
      <c r="C65" s="291"/>
      <c r="D65" s="392"/>
      <c r="E65" s="395"/>
      <c r="F65" s="415"/>
      <c r="G65" s="401"/>
      <c r="H65" s="409"/>
      <c r="I65" s="328"/>
      <c r="J65" s="305"/>
      <c r="K65" s="307"/>
      <c r="L65" s="53" t="s">
        <v>106</v>
      </c>
      <c r="M65" s="52">
        <v>0</v>
      </c>
      <c r="N65" s="325"/>
      <c r="O65" s="382"/>
    </row>
    <row r="66" spans="1:15" s="43" customFormat="1" ht="66.650000000000006" customHeight="1" x14ac:dyDescent="0.35">
      <c r="A66" s="291">
        <f>A63+1</f>
        <v>19</v>
      </c>
      <c r="B66" s="394" t="s">
        <v>170</v>
      </c>
      <c r="C66" s="291" t="s">
        <v>180</v>
      </c>
      <c r="D66" s="392" t="s">
        <v>181</v>
      </c>
      <c r="E66" s="396" t="s">
        <v>182</v>
      </c>
      <c r="F66" s="403"/>
      <c r="G66" s="404"/>
      <c r="H66" s="407"/>
      <c r="I66" s="327" t="s">
        <v>76</v>
      </c>
      <c r="J66" s="304">
        <f>IF(I66='Response Guidelines'!$D$81,'Response Guidelines'!$C$81, IF(I66='Response Guidelines'!$D$82,'Response Guidelines'!$C$82,IF(I66='Response Guidelines'!$D$83,'Response Guidelines'!$C$83,IF(I66='Response Guidelines'!$D$84,'Response Guidelines'!$C$84,IF(I66='Response Guidelines'!$D$85,'Response Guidelines'!$C$85,IF(I66='Response Guidelines'!$D$86,'Response Guidelines'!$C$86,IF(I66='Response Guidelines'!$D$87,'Response Guidelines'!$C$87,"No Rating")))))))</f>
        <v>5</v>
      </c>
      <c r="K66" s="306">
        <f>(J66/$J$141)/_xlfn.XLOOKUP(Scoring!$D$15,'Response Guidelines'!$D$92:$D$191,'Response Guidelines'!$C$92:$C$191,"",0,1)</f>
        <v>7.0422535211267364E-3</v>
      </c>
      <c r="L66" s="57" t="s">
        <v>105</v>
      </c>
      <c r="M66" s="56">
        <f>K66</f>
        <v>7.0422535211267364E-3</v>
      </c>
      <c r="N66" s="325"/>
      <c r="O66" s="382"/>
    </row>
    <row r="67" spans="1:15" s="43" customFormat="1" ht="66.650000000000006" customHeight="1" x14ac:dyDescent="0.35">
      <c r="A67" s="291"/>
      <c r="B67" s="420"/>
      <c r="C67" s="291"/>
      <c r="D67" s="392"/>
      <c r="E67" s="402"/>
      <c r="F67" s="398"/>
      <c r="G67" s="400"/>
      <c r="H67" s="408"/>
      <c r="I67" s="327"/>
      <c r="J67" s="305"/>
      <c r="K67" s="307"/>
      <c r="L67" s="53" t="s">
        <v>118</v>
      </c>
      <c r="M67" s="52">
        <f>M66/2</f>
        <v>3.5211267605633682E-3</v>
      </c>
      <c r="N67" s="405"/>
      <c r="O67" s="406"/>
    </row>
    <row r="68" spans="1:15" s="43" customFormat="1" ht="66.650000000000006" customHeight="1" x14ac:dyDescent="0.35">
      <c r="A68" s="291"/>
      <c r="B68" s="420"/>
      <c r="C68" s="291"/>
      <c r="D68" s="392"/>
      <c r="E68" s="396"/>
      <c r="F68" s="399"/>
      <c r="G68" s="401"/>
      <c r="H68" s="409"/>
      <c r="I68" s="327"/>
      <c r="J68" s="305"/>
      <c r="K68" s="307"/>
      <c r="L68" s="53" t="s">
        <v>106</v>
      </c>
      <c r="M68" s="52">
        <v>0</v>
      </c>
      <c r="N68" s="325"/>
      <c r="O68" s="382"/>
    </row>
    <row r="69" spans="1:15" s="43" customFormat="1" ht="27.65" customHeight="1" x14ac:dyDescent="0.35">
      <c r="A69" s="291">
        <f>A66+1</f>
        <v>20</v>
      </c>
      <c r="B69" s="394" t="s">
        <v>170</v>
      </c>
      <c r="C69" s="291" t="s">
        <v>183</v>
      </c>
      <c r="D69" s="392" t="s">
        <v>184</v>
      </c>
      <c r="E69" s="395" t="s">
        <v>185</v>
      </c>
      <c r="F69" s="397"/>
      <c r="G69" s="400"/>
      <c r="H69" s="408"/>
      <c r="I69" s="303" t="s">
        <v>37</v>
      </c>
      <c r="J69" s="304">
        <f>IF(I69='Response Guidelines'!$D$81,'Response Guidelines'!$C$81, IF(I69='Response Guidelines'!$D$82,'Response Guidelines'!$C$82,IF(I69='Response Guidelines'!$D$83,'Response Guidelines'!$C$83,IF(I69='Response Guidelines'!$D$84,'Response Guidelines'!$C$84,IF(I69='Response Guidelines'!$D$85,'Response Guidelines'!$C$85,IF(I69='Response Guidelines'!$D$86,'Response Guidelines'!$C$86,IF(I69='Response Guidelines'!$D$87,'Response Guidelines'!$C$87,"No Rating")))))))</f>
        <v>6</v>
      </c>
      <c r="K69" s="306">
        <f>(J69/$J$141)/_xlfn.XLOOKUP(Scoring!$D$15,'Response Guidelines'!$D$92:$D$191,'Response Guidelines'!$C$92:$C$191,"",0,1)</f>
        <v>8.4507042253520841E-3</v>
      </c>
      <c r="L69" s="57" t="s">
        <v>105</v>
      </c>
      <c r="M69" s="56">
        <f>K69</f>
        <v>8.4507042253520841E-3</v>
      </c>
      <c r="N69" s="330"/>
      <c r="O69" s="410"/>
    </row>
    <row r="70" spans="1:15" s="43" customFormat="1" ht="27.65" customHeight="1" x14ac:dyDescent="0.35">
      <c r="A70" s="291"/>
      <c r="B70" s="420"/>
      <c r="C70" s="291"/>
      <c r="D70" s="392"/>
      <c r="E70" s="396"/>
      <c r="F70" s="398"/>
      <c r="G70" s="400"/>
      <c r="H70" s="408"/>
      <c r="I70" s="303"/>
      <c r="J70" s="305"/>
      <c r="K70" s="307"/>
      <c r="L70" s="53" t="s">
        <v>118</v>
      </c>
      <c r="M70" s="52">
        <f>M69/2</f>
        <v>4.225352112676042E-3</v>
      </c>
      <c r="N70" s="325"/>
      <c r="O70" s="382"/>
    </row>
    <row r="71" spans="1:15" s="43" customFormat="1" ht="27.65" customHeight="1" x14ac:dyDescent="0.35">
      <c r="A71" s="291"/>
      <c r="B71" s="420"/>
      <c r="C71" s="291"/>
      <c r="D71" s="392"/>
      <c r="E71" s="396"/>
      <c r="F71" s="399"/>
      <c r="G71" s="401"/>
      <c r="H71" s="409"/>
      <c r="I71" s="303"/>
      <c r="J71" s="305"/>
      <c r="K71" s="307"/>
      <c r="L71" s="53" t="s">
        <v>106</v>
      </c>
      <c r="M71" s="52">
        <v>0</v>
      </c>
      <c r="N71" s="325"/>
      <c r="O71" s="382"/>
    </row>
    <row r="72" spans="1:15" s="43" customFormat="1" ht="27.65" customHeight="1" x14ac:dyDescent="0.35">
      <c r="A72" s="291">
        <f>A69+1</f>
        <v>21</v>
      </c>
      <c r="B72" s="394" t="s">
        <v>170</v>
      </c>
      <c r="C72" s="291" t="s">
        <v>186</v>
      </c>
      <c r="D72" s="392" t="s">
        <v>187</v>
      </c>
      <c r="E72" s="402" t="s">
        <v>188</v>
      </c>
      <c r="F72" s="414"/>
      <c r="G72" s="404"/>
      <c r="H72" s="407"/>
      <c r="I72" s="303" t="s">
        <v>76</v>
      </c>
      <c r="J72" s="304">
        <f>IF(I72='Response Guidelines'!$D$81,'Response Guidelines'!$C$81, IF(I72='Response Guidelines'!$D$82,'Response Guidelines'!$C$82,IF(I72='Response Guidelines'!$D$83,'Response Guidelines'!$C$83,IF(I72='Response Guidelines'!$D$84,'Response Guidelines'!$C$84,IF(I72='Response Guidelines'!$D$85,'Response Guidelines'!$C$85,IF(I72='Response Guidelines'!$D$86,'Response Guidelines'!$C$86,IF(I72='Response Guidelines'!$D$87,'Response Guidelines'!$C$87,"No Rating")))))))</f>
        <v>5</v>
      </c>
      <c r="K72" s="306">
        <f>(J72/$J$141)/_xlfn.XLOOKUP(Scoring!$D$15,'Response Guidelines'!$D$92:$D$191,'Response Guidelines'!$C$92:$C$191,"",0,1)</f>
        <v>7.0422535211267364E-3</v>
      </c>
      <c r="L72" s="57" t="s">
        <v>105</v>
      </c>
      <c r="M72" s="56">
        <f>K72</f>
        <v>7.0422535211267364E-3</v>
      </c>
      <c r="N72" s="325"/>
      <c r="O72" s="382"/>
    </row>
    <row r="73" spans="1:15" s="43" customFormat="1" ht="27.65" customHeight="1" x14ac:dyDescent="0.35">
      <c r="A73" s="291"/>
      <c r="B73" s="420"/>
      <c r="C73" s="291"/>
      <c r="D73" s="392"/>
      <c r="E73" s="411"/>
      <c r="F73" s="413"/>
      <c r="G73" s="400"/>
      <c r="H73" s="408"/>
      <c r="I73" s="303"/>
      <c r="J73" s="305"/>
      <c r="K73" s="307"/>
      <c r="L73" s="53" t="s">
        <v>118</v>
      </c>
      <c r="M73" s="52">
        <f>M72/2</f>
        <v>3.5211267605633682E-3</v>
      </c>
      <c r="N73" s="405"/>
      <c r="O73" s="406"/>
    </row>
    <row r="74" spans="1:15" s="43" customFormat="1" ht="27.65" customHeight="1" x14ac:dyDescent="0.35">
      <c r="A74" s="291"/>
      <c r="B74" s="420"/>
      <c r="C74" s="291"/>
      <c r="D74" s="392"/>
      <c r="E74" s="395"/>
      <c r="F74" s="415"/>
      <c r="G74" s="401"/>
      <c r="H74" s="409"/>
      <c r="I74" s="303"/>
      <c r="J74" s="305"/>
      <c r="K74" s="307"/>
      <c r="L74" s="53" t="s">
        <v>106</v>
      </c>
      <c r="M74" s="52">
        <v>0</v>
      </c>
      <c r="N74" s="325"/>
      <c r="O74" s="382"/>
    </row>
    <row r="75" spans="1:15" s="43" customFormat="1" ht="59.4" customHeight="1" x14ac:dyDescent="0.35">
      <c r="A75" s="291">
        <f>A72+1</f>
        <v>22</v>
      </c>
      <c r="B75" s="394" t="s">
        <v>189</v>
      </c>
      <c r="C75" s="291" t="s">
        <v>190</v>
      </c>
      <c r="D75" s="392" t="s">
        <v>191</v>
      </c>
      <c r="E75" s="402" t="s">
        <v>192</v>
      </c>
      <c r="F75" s="403"/>
      <c r="G75" s="404"/>
      <c r="H75" s="407"/>
      <c r="I75" s="303" t="s">
        <v>37</v>
      </c>
      <c r="J75" s="304">
        <f>IF(I75='Response Guidelines'!$D$81,'Response Guidelines'!$C$81, IF(I75='Response Guidelines'!$D$82,'Response Guidelines'!$C$82,IF(I75='Response Guidelines'!$D$83,'Response Guidelines'!$C$83,IF(I75='Response Guidelines'!$D$84,'Response Guidelines'!$C$84,IF(I75='Response Guidelines'!$D$85,'Response Guidelines'!$C$85,IF(I75='Response Guidelines'!$D$86,'Response Guidelines'!$C$86,IF(I75='Response Guidelines'!$D$87,'Response Guidelines'!$C$87,"No Rating")))))))</f>
        <v>6</v>
      </c>
      <c r="K75" s="306">
        <f>(J75/$J$141)/_xlfn.XLOOKUP(Scoring!$D$15,'Response Guidelines'!$D$92:$D$191,'Response Guidelines'!$C$92:$C$191,"",0,1)</f>
        <v>8.4507042253520841E-3</v>
      </c>
      <c r="L75" s="57" t="s">
        <v>105</v>
      </c>
      <c r="M75" s="56">
        <f>K75</f>
        <v>8.4507042253520841E-3</v>
      </c>
      <c r="N75" s="405"/>
      <c r="O75" s="382"/>
    </row>
    <row r="76" spans="1:15" s="43" customFormat="1" ht="59.4" customHeight="1" x14ac:dyDescent="0.35">
      <c r="A76" s="291"/>
      <c r="B76" s="394"/>
      <c r="C76" s="291"/>
      <c r="D76" s="392"/>
      <c r="E76" s="411"/>
      <c r="F76" s="398"/>
      <c r="G76" s="400"/>
      <c r="H76" s="408"/>
      <c r="I76" s="303"/>
      <c r="J76" s="305"/>
      <c r="K76" s="307"/>
      <c r="L76" s="53" t="s">
        <v>118</v>
      </c>
      <c r="M76" s="52">
        <f>M75/2</f>
        <v>4.225352112676042E-3</v>
      </c>
      <c r="N76" s="417"/>
      <c r="O76" s="382"/>
    </row>
    <row r="77" spans="1:15" s="43" customFormat="1" ht="59.4" customHeight="1" x14ac:dyDescent="0.35">
      <c r="A77" s="291"/>
      <c r="B77" s="394"/>
      <c r="C77" s="291"/>
      <c r="D77" s="392"/>
      <c r="E77" s="395"/>
      <c r="F77" s="399"/>
      <c r="G77" s="401"/>
      <c r="H77" s="409"/>
      <c r="I77" s="303"/>
      <c r="J77" s="305"/>
      <c r="K77" s="307"/>
      <c r="L77" s="53" t="s">
        <v>106</v>
      </c>
      <c r="M77" s="52">
        <v>0</v>
      </c>
      <c r="N77" s="330"/>
      <c r="O77" s="382"/>
    </row>
    <row r="78" spans="1:15" s="43" customFormat="1" ht="27.65" customHeight="1" x14ac:dyDescent="0.35">
      <c r="A78" s="291">
        <f>A75+1</f>
        <v>23</v>
      </c>
      <c r="B78" s="394" t="s">
        <v>189</v>
      </c>
      <c r="C78" s="291" t="s">
        <v>193</v>
      </c>
      <c r="D78" s="392" t="s">
        <v>194</v>
      </c>
      <c r="E78" s="402" t="s">
        <v>195</v>
      </c>
      <c r="F78" s="295"/>
      <c r="G78" s="298"/>
      <c r="H78" s="301"/>
      <c r="I78" s="303" t="s">
        <v>74</v>
      </c>
      <c r="J78" s="304">
        <f>IF(I78='Response Guidelines'!$D$81,'Response Guidelines'!$C$81, IF(I78='Response Guidelines'!$D$82,'Response Guidelines'!$C$82,IF(I78='Response Guidelines'!$D$83,'Response Guidelines'!$C$83,IF(I78='Response Guidelines'!$D$84,'Response Guidelines'!$C$84,IF(I78='Response Guidelines'!$D$85,'Response Guidelines'!$C$85,IF(I78='Response Guidelines'!$D$86,'Response Guidelines'!$C$86,IF(I78='Response Guidelines'!$D$87,'Response Guidelines'!$C$87,"No Rating")))))))</f>
        <v>2</v>
      </c>
      <c r="K78" s="306">
        <f>(J78/$J$141)/_xlfn.XLOOKUP(Scoring!$D$15,'Response Guidelines'!$D$92:$D$191,'Response Guidelines'!$C$92:$C$191,"",0,1)</f>
        <v>2.8169014084506948E-3</v>
      </c>
      <c r="L78" s="57" t="s">
        <v>105</v>
      </c>
      <c r="M78" s="56">
        <f>K78</f>
        <v>2.8169014084506948E-3</v>
      </c>
      <c r="N78" s="330"/>
      <c r="O78" s="331"/>
    </row>
    <row r="79" spans="1:15" s="43" customFormat="1" ht="27.65" customHeight="1" x14ac:dyDescent="0.35">
      <c r="A79" s="291"/>
      <c r="B79" s="394"/>
      <c r="C79" s="291"/>
      <c r="D79" s="392"/>
      <c r="E79" s="411"/>
      <c r="F79" s="295"/>
      <c r="G79" s="298"/>
      <c r="H79" s="301"/>
      <c r="I79" s="303"/>
      <c r="J79" s="305"/>
      <c r="K79" s="307"/>
      <c r="L79" s="53" t="s">
        <v>118</v>
      </c>
      <c r="M79" s="52">
        <f>M78/2</f>
        <v>1.4084507042253474E-3</v>
      </c>
      <c r="N79" s="325"/>
      <c r="O79" s="293"/>
    </row>
    <row r="80" spans="1:15" s="43" customFormat="1" ht="27.65" customHeight="1" x14ac:dyDescent="0.35">
      <c r="A80" s="291"/>
      <c r="B80" s="394"/>
      <c r="C80" s="291"/>
      <c r="D80" s="392"/>
      <c r="E80" s="395"/>
      <c r="F80" s="296"/>
      <c r="G80" s="299"/>
      <c r="H80" s="302"/>
      <c r="I80" s="303"/>
      <c r="J80" s="305"/>
      <c r="K80" s="307"/>
      <c r="L80" s="53" t="s">
        <v>106</v>
      </c>
      <c r="M80" s="52">
        <v>0</v>
      </c>
      <c r="N80" s="325"/>
      <c r="O80" s="293"/>
    </row>
    <row r="81" spans="1:16" s="43" customFormat="1" ht="27.65" customHeight="1" x14ac:dyDescent="0.35">
      <c r="A81" s="291">
        <f>A78+1</f>
        <v>24</v>
      </c>
      <c r="B81" s="394" t="s">
        <v>189</v>
      </c>
      <c r="C81" s="291" t="s">
        <v>196</v>
      </c>
      <c r="D81" s="392" t="s">
        <v>197</v>
      </c>
      <c r="E81" s="396" t="s">
        <v>198</v>
      </c>
      <c r="F81" s="403"/>
      <c r="G81" s="404"/>
      <c r="H81" s="407"/>
      <c r="I81" s="327" t="s">
        <v>75</v>
      </c>
      <c r="J81" s="304">
        <f>IF(I81='Response Guidelines'!$D$81,'Response Guidelines'!$C$81, IF(I81='Response Guidelines'!$D$82,'Response Guidelines'!$C$82,IF(I81='Response Guidelines'!$D$83,'Response Guidelines'!$C$83,IF(I81='Response Guidelines'!$D$84,'Response Guidelines'!$C$84,IF(I81='Response Guidelines'!$D$85,'Response Guidelines'!$C$85,IF(I81='Response Guidelines'!$D$86,'Response Guidelines'!$C$86,IF(I81='Response Guidelines'!$D$87,'Response Guidelines'!$C$87,"No Rating")))))))</f>
        <v>4</v>
      </c>
      <c r="K81" s="306">
        <f>(J81/$J$141)/_xlfn.XLOOKUP(Scoring!$D$15,'Response Guidelines'!$D$92:$D$191,'Response Guidelines'!$C$92:$C$191,"",0,1)</f>
        <v>5.6338028169013897E-3</v>
      </c>
      <c r="L81" s="57" t="s">
        <v>105</v>
      </c>
      <c r="M81" s="56">
        <f>K81</f>
        <v>5.6338028169013897E-3</v>
      </c>
      <c r="N81" s="325"/>
      <c r="O81" s="382"/>
    </row>
    <row r="82" spans="1:16" s="43" customFormat="1" ht="27.65" customHeight="1" x14ac:dyDescent="0.35">
      <c r="A82" s="291"/>
      <c r="B82" s="394"/>
      <c r="C82" s="291"/>
      <c r="D82" s="392"/>
      <c r="E82" s="402"/>
      <c r="F82" s="398"/>
      <c r="G82" s="400"/>
      <c r="H82" s="408"/>
      <c r="I82" s="327"/>
      <c r="J82" s="305"/>
      <c r="K82" s="307"/>
      <c r="L82" s="53" t="s">
        <v>118</v>
      </c>
      <c r="M82" s="52">
        <f>M81/2</f>
        <v>2.8169014084506948E-3</v>
      </c>
      <c r="N82" s="405"/>
      <c r="O82" s="406"/>
    </row>
    <row r="83" spans="1:16" s="43" customFormat="1" ht="27.65" customHeight="1" x14ac:dyDescent="0.35">
      <c r="A83" s="291"/>
      <c r="B83" s="394"/>
      <c r="C83" s="291"/>
      <c r="D83" s="392"/>
      <c r="E83" s="396"/>
      <c r="F83" s="399"/>
      <c r="G83" s="401"/>
      <c r="H83" s="409"/>
      <c r="I83" s="327"/>
      <c r="J83" s="305"/>
      <c r="K83" s="307"/>
      <c r="L83" s="53" t="s">
        <v>106</v>
      </c>
      <c r="M83" s="52">
        <v>0</v>
      </c>
      <c r="N83" s="325"/>
      <c r="O83" s="382"/>
    </row>
    <row r="84" spans="1:16" s="43" customFormat="1" ht="27.65" customHeight="1" x14ac:dyDescent="0.35">
      <c r="A84" s="291">
        <f>A81+1</f>
        <v>25</v>
      </c>
      <c r="B84" s="394" t="s">
        <v>189</v>
      </c>
      <c r="C84" s="291" t="s">
        <v>199</v>
      </c>
      <c r="D84" s="392" t="s">
        <v>200</v>
      </c>
      <c r="E84" s="396" t="s">
        <v>198</v>
      </c>
      <c r="F84" s="397"/>
      <c r="G84" s="400"/>
      <c r="H84" s="408"/>
      <c r="I84" s="303" t="s">
        <v>76</v>
      </c>
      <c r="J84" s="304">
        <f>IF(I84='Response Guidelines'!$D$81,'Response Guidelines'!$C$81, IF(I84='Response Guidelines'!$D$82,'Response Guidelines'!$C$82,IF(I84='Response Guidelines'!$D$83,'Response Guidelines'!$C$83,IF(I84='Response Guidelines'!$D$84,'Response Guidelines'!$C$84,IF(I84='Response Guidelines'!$D$85,'Response Guidelines'!$C$85,IF(I84='Response Guidelines'!$D$86,'Response Guidelines'!$C$86,IF(I84='Response Guidelines'!$D$87,'Response Guidelines'!$C$87,"No Rating")))))))</f>
        <v>5</v>
      </c>
      <c r="K84" s="306">
        <f>(J84/$J$141)/_xlfn.XLOOKUP(Scoring!$D$15,'Response Guidelines'!$D$92:$D$191,'Response Guidelines'!$C$92:$C$191,"",0,1)</f>
        <v>7.0422535211267364E-3</v>
      </c>
      <c r="L84" s="57" t="s">
        <v>105</v>
      </c>
      <c r="M84" s="56">
        <f>K84</f>
        <v>7.0422535211267364E-3</v>
      </c>
      <c r="N84" s="330"/>
      <c r="O84" s="410"/>
    </row>
    <row r="85" spans="1:16" s="43" customFormat="1" ht="27.65" customHeight="1" x14ac:dyDescent="0.35">
      <c r="A85" s="291"/>
      <c r="B85" s="394"/>
      <c r="C85" s="291"/>
      <c r="D85" s="392"/>
      <c r="E85" s="402"/>
      <c r="F85" s="398"/>
      <c r="G85" s="400"/>
      <c r="H85" s="408"/>
      <c r="I85" s="303"/>
      <c r="J85" s="305"/>
      <c r="K85" s="307"/>
      <c r="L85" s="53" t="s">
        <v>118</v>
      </c>
      <c r="M85" s="52">
        <f>M84/2</f>
        <v>3.5211267605633682E-3</v>
      </c>
      <c r="N85" s="325"/>
      <c r="O85" s="382"/>
    </row>
    <row r="86" spans="1:16" s="43" customFormat="1" ht="27.65" customHeight="1" x14ac:dyDescent="0.35">
      <c r="A86" s="291"/>
      <c r="B86" s="394"/>
      <c r="C86" s="291"/>
      <c r="D86" s="392"/>
      <c r="E86" s="396"/>
      <c r="F86" s="399"/>
      <c r="G86" s="401"/>
      <c r="H86" s="409"/>
      <c r="I86" s="303"/>
      <c r="J86" s="305"/>
      <c r="K86" s="307"/>
      <c r="L86" s="53" t="s">
        <v>106</v>
      </c>
      <c r="M86" s="52">
        <v>0</v>
      </c>
      <c r="N86" s="325"/>
      <c r="O86" s="382"/>
    </row>
    <row r="87" spans="1:16" s="43" customFormat="1" ht="27.65" customHeight="1" x14ac:dyDescent="0.35">
      <c r="A87" s="291">
        <f>A84+1</f>
        <v>26</v>
      </c>
      <c r="B87" s="394" t="s">
        <v>201</v>
      </c>
      <c r="C87" s="291" t="s">
        <v>202</v>
      </c>
      <c r="D87" s="392" t="s">
        <v>203</v>
      </c>
      <c r="E87" s="396" t="s">
        <v>198</v>
      </c>
      <c r="F87" s="414"/>
      <c r="G87" s="404"/>
      <c r="H87" s="407"/>
      <c r="I87" s="303" t="s">
        <v>75</v>
      </c>
      <c r="J87" s="304">
        <f>IF(I87='Response Guidelines'!$D$81,'Response Guidelines'!$C$81, IF(I87='Response Guidelines'!$D$82,'Response Guidelines'!$C$82,IF(I87='Response Guidelines'!$D$83,'Response Guidelines'!$C$83,IF(I87='Response Guidelines'!$D$84,'Response Guidelines'!$C$84,IF(I87='Response Guidelines'!$D$85,'Response Guidelines'!$C$85,IF(I87='Response Guidelines'!$D$86,'Response Guidelines'!$C$86,IF(I87='Response Guidelines'!$D$87,'Response Guidelines'!$C$87,"No Rating")))))))</f>
        <v>4</v>
      </c>
      <c r="K87" s="306">
        <f>(J87/$J$141)/_xlfn.XLOOKUP(Scoring!$D$15,'Response Guidelines'!$D$92:$D$191,'Response Guidelines'!$C$92:$C$191,"",0,1)</f>
        <v>5.6338028169013897E-3</v>
      </c>
      <c r="L87" s="57" t="s">
        <v>105</v>
      </c>
      <c r="M87" s="56">
        <f>K87</f>
        <v>5.6338028169013897E-3</v>
      </c>
      <c r="N87" s="325"/>
      <c r="O87" s="382"/>
    </row>
    <row r="88" spans="1:16" s="43" customFormat="1" ht="27.65" customHeight="1" x14ac:dyDescent="0.35">
      <c r="A88" s="291"/>
      <c r="B88" s="420"/>
      <c r="C88" s="291"/>
      <c r="D88" s="392"/>
      <c r="E88" s="402"/>
      <c r="F88" s="413"/>
      <c r="G88" s="400"/>
      <c r="H88" s="408"/>
      <c r="I88" s="303"/>
      <c r="J88" s="305"/>
      <c r="K88" s="307"/>
      <c r="L88" s="53" t="s">
        <v>118</v>
      </c>
      <c r="M88" s="52">
        <f>M87/2</f>
        <v>2.8169014084506948E-3</v>
      </c>
      <c r="N88" s="405"/>
      <c r="O88" s="406"/>
    </row>
    <row r="89" spans="1:16" s="43" customFormat="1" ht="27.65" customHeight="1" x14ac:dyDescent="0.35">
      <c r="A89" s="291"/>
      <c r="B89" s="394"/>
      <c r="C89" s="291"/>
      <c r="D89" s="392"/>
      <c r="E89" s="396"/>
      <c r="F89" s="415"/>
      <c r="G89" s="401"/>
      <c r="H89" s="409"/>
      <c r="I89" s="303"/>
      <c r="J89" s="305"/>
      <c r="K89" s="307"/>
      <c r="L89" s="53" t="s">
        <v>106</v>
      </c>
      <c r="M89" s="52">
        <v>0</v>
      </c>
      <c r="N89" s="325"/>
      <c r="O89" s="382"/>
    </row>
    <row r="90" spans="1:16" s="43" customFormat="1" ht="27.65" customHeight="1" x14ac:dyDescent="0.35">
      <c r="A90" s="291">
        <f>A87+1</f>
        <v>27</v>
      </c>
      <c r="B90" s="394" t="s">
        <v>201</v>
      </c>
      <c r="C90" s="291" t="s">
        <v>204</v>
      </c>
      <c r="D90" s="393" t="s">
        <v>205</v>
      </c>
      <c r="E90" s="402" t="s">
        <v>206</v>
      </c>
      <c r="F90" s="403"/>
      <c r="G90" s="404"/>
      <c r="H90" s="407"/>
      <c r="I90" s="327" t="s">
        <v>37</v>
      </c>
      <c r="J90" s="304">
        <f>IF(I90='Response Guidelines'!$D$81,'Response Guidelines'!$C$81, IF(I90='Response Guidelines'!$D$82,'Response Guidelines'!$C$82,IF(I90='Response Guidelines'!$D$83,'Response Guidelines'!$C$83,IF(I90='Response Guidelines'!$D$84,'Response Guidelines'!$C$84,IF(I90='Response Guidelines'!$D$85,'Response Guidelines'!$C$85,IF(I90='Response Guidelines'!$D$86,'Response Guidelines'!$C$86,IF(I90='Response Guidelines'!$D$87,'Response Guidelines'!$C$87,"No Rating")))))))</f>
        <v>6</v>
      </c>
      <c r="K90" s="306">
        <f>(J90/$J$141)/_xlfn.XLOOKUP(Scoring!$D$15,'Response Guidelines'!$D$92:$D$191,'Response Guidelines'!$C$92:$C$191,"",0,1)</f>
        <v>8.4507042253520841E-3</v>
      </c>
      <c r="L90" s="57" t="s">
        <v>105</v>
      </c>
      <c r="M90" s="56">
        <f>K90</f>
        <v>8.4507042253520841E-3</v>
      </c>
      <c r="N90" s="405"/>
      <c r="O90" s="426"/>
      <c r="P90" s="79"/>
    </row>
    <row r="91" spans="1:16" s="43" customFormat="1" ht="27.65" customHeight="1" x14ac:dyDescent="0.35">
      <c r="A91" s="291"/>
      <c r="B91" s="420"/>
      <c r="C91" s="291"/>
      <c r="D91" s="422"/>
      <c r="E91" s="411"/>
      <c r="F91" s="398"/>
      <c r="G91" s="400"/>
      <c r="H91" s="408"/>
      <c r="I91" s="327"/>
      <c r="J91" s="305"/>
      <c r="K91" s="307"/>
      <c r="L91" s="53" t="s">
        <v>118</v>
      </c>
      <c r="M91" s="52">
        <f>M90/2</f>
        <v>4.225352112676042E-3</v>
      </c>
      <c r="N91" s="417"/>
      <c r="O91" s="426"/>
      <c r="P91" s="79"/>
    </row>
    <row r="92" spans="1:16" s="43" customFormat="1" ht="27.65" customHeight="1" x14ac:dyDescent="0.35">
      <c r="A92" s="291"/>
      <c r="B92" s="394"/>
      <c r="C92" s="291"/>
      <c r="D92" s="423"/>
      <c r="E92" s="395"/>
      <c r="F92" s="399"/>
      <c r="G92" s="401"/>
      <c r="H92" s="409"/>
      <c r="I92" s="327"/>
      <c r="J92" s="305"/>
      <c r="K92" s="307"/>
      <c r="L92" s="53" t="s">
        <v>106</v>
      </c>
      <c r="M92" s="52">
        <v>0</v>
      </c>
      <c r="N92" s="330"/>
      <c r="O92" s="426"/>
      <c r="P92" s="79"/>
    </row>
    <row r="93" spans="1:16" s="43" customFormat="1" ht="27.65" customHeight="1" x14ac:dyDescent="0.35">
      <c r="A93" s="291">
        <f>A90+1</f>
        <v>28</v>
      </c>
      <c r="B93" s="394" t="s">
        <v>201</v>
      </c>
      <c r="C93" s="291" t="s">
        <v>207</v>
      </c>
      <c r="D93" s="393" t="s">
        <v>208</v>
      </c>
      <c r="E93" s="402" t="s">
        <v>206</v>
      </c>
      <c r="F93" s="295"/>
      <c r="G93" s="298"/>
      <c r="H93" s="301"/>
      <c r="I93" s="303" t="s">
        <v>37</v>
      </c>
      <c r="J93" s="304">
        <f>IF(I93='Response Guidelines'!$D$81,'Response Guidelines'!$C$81, IF(I93='Response Guidelines'!$D$82,'Response Guidelines'!$C$82,IF(I93='Response Guidelines'!$D$83,'Response Guidelines'!$C$83,IF(I93='Response Guidelines'!$D$84,'Response Guidelines'!$C$84,IF(I93='Response Guidelines'!$D$85,'Response Guidelines'!$C$85,IF(I93='Response Guidelines'!$D$86,'Response Guidelines'!$C$86,IF(I93='Response Guidelines'!$D$87,'Response Guidelines'!$C$87,"No Rating")))))))</f>
        <v>6</v>
      </c>
      <c r="K93" s="306">
        <f>(J93/$J$141)/_xlfn.XLOOKUP(Scoring!$D$15,'Response Guidelines'!$D$92:$D$191,'Response Guidelines'!$C$92:$C$191,"",0,1)</f>
        <v>8.4507042253520841E-3</v>
      </c>
      <c r="L93" s="57" t="s">
        <v>105</v>
      </c>
      <c r="M93" s="56">
        <f>K93</f>
        <v>8.4507042253520841E-3</v>
      </c>
      <c r="N93" s="330"/>
      <c r="O93" s="428"/>
      <c r="P93" s="79"/>
    </row>
    <row r="94" spans="1:16" s="43" customFormat="1" ht="27.65" customHeight="1" x14ac:dyDescent="0.35">
      <c r="A94" s="291"/>
      <c r="B94" s="420"/>
      <c r="C94" s="291"/>
      <c r="D94" s="422"/>
      <c r="E94" s="411"/>
      <c r="F94" s="295"/>
      <c r="G94" s="298"/>
      <c r="H94" s="301"/>
      <c r="I94" s="303"/>
      <c r="J94" s="305"/>
      <c r="K94" s="307"/>
      <c r="L94" s="53" t="s">
        <v>118</v>
      </c>
      <c r="M94" s="52">
        <f>M93/2</f>
        <v>4.225352112676042E-3</v>
      </c>
      <c r="N94" s="325"/>
      <c r="O94" s="429"/>
      <c r="P94" s="79"/>
    </row>
    <row r="95" spans="1:16" s="43" customFormat="1" ht="27.65" customHeight="1" x14ac:dyDescent="0.35">
      <c r="A95" s="291"/>
      <c r="B95" s="394"/>
      <c r="C95" s="291"/>
      <c r="D95" s="423"/>
      <c r="E95" s="395"/>
      <c r="F95" s="296"/>
      <c r="G95" s="299"/>
      <c r="H95" s="302"/>
      <c r="I95" s="303"/>
      <c r="J95" s="305"/>
      <c r="K95" s="307"/>
      <c r="L95" s="53" t="s">
        <v>106</v>
      </c>
      <c r="M95" s="52">
        <v>0</v>
      </c>
      <c r="N95" s="325"/>
      <c r="O95" s="429"/>
      <c r="P95" s="79"/>
    </row>
    <row r="96" spans="1:16" s="43" customFormat="1" ht="45.65" customHeight="1" x14ac:dyDescent="0.35">
      <c r="A96" s="291">
        <f>A93+1</f>
        <v>29</v>
      </c>
      <c r="B96" s="394" t="s">
        <v>201</v>
      </c>
      <c r="C96" s="291" t="s">
        <v>209</v>
      </c>
      <c r="D96" s="393" t="s">
        <v>210</v>
      </c>
      <c r="E96" s="396" t="s">
        <v>211</v>
      </c>
      <c r="F96" s="403"/>
      <c r="G96" s="404"/>
      <c r="H96" s="407"/>
      <c r="I96" s="303" t="s">
        <v>37</v>
      </c>
      <c r="J96" s="304">
        <f>IF(I96='Response Guidelines'!$D$81,'Response Guidelines'!$C$81, IF(I96='Response Guidelines'!$D$82,'Response Guidelines'!$C$82,IF(I96='Response Guidelines'!$D$83,'Response Guidelines'!$C$83,IF(I96='Response Guidelines'!$D$84,'Response Guidelines'!$C$84,IF(I96='Response Guidelines'!$D$85,'Response Guidelines'!$C$85,IF(I96='Response Guidelines'!$D$86,'Response Guidelines'!$C$86,IF(I96='Response Guidelines'!$D$87,'Response Guidelines'!$C$87,"No Rating")))))))</f>
        <v>6</v>
      </c>
      <c r="K96" s="306">
        <f>(J96/$J$141)/_xlfn.XLOOKUP(Scoring!$D$15,'Response Guidelines'!$D$92:$D$191,'Response Guidelines'!$C$92:$C$191,"",0,1)</f>
        <v>8.4507042253520841E-3</v>
      </c>
      <c r="L96" s="57" t="s">
        <v>105</v>
      </c>
      <c r="M96" s="56">
        <f>K96</f>
        <v>8.4507042253520841E-3</v>
      </c>
      <c r="N96" s="325"/>
      <c r="O96" s="382"/>
    </row>
    <row r="97" spans="1:15" s="43" customFormat="1" ht="45.65" customHeight="1" x14ac:dyDescent="0.35">
      <c r="A97" s="291"/>
      <c r="B97" s="420"/>
      <c r="C97" s="291"/>
      <c r="D97" s="422"/>
      <c r="E97" s="402"/>
      <c r="F97" s="398"/>
      <c r="G97" s="400"/>
      <c r="H97" s="408"/>
      <c r="I97" s="303"/>
      <c r="J97" s="305"/>
      <c r="K97" s="307"/>
      <c r="L97" s="53" t="s">
        <v>118</v>
      </c>
      <c r="M97" s="52">
        <f>M96/2</f>
        <v>4.225352112676042E-3</v>
      </c>
      <c r="N97" s="405"/>
      <c r="O97" s="406"/>
    </row>
    <row r="98" spans="1:15" s="43" customFormat="1" ht="45.65" customHeight="1" x14ac:dyDescent="0.35">
      <c r="A98" s="291"/>
      <c r="B98" s="394"/>
      <c r="C98" s="291"/>
      <c r="D98" s="423"/>
      <c r="E98" s="396"/>
      <c r="F98" s="399"/>
      <c r="G98" s="401"/>
      <c r="H98" s="409"/>
      <c r="I98" s="303"/>
      <c r="J98" s="305"/>
      <c r="K98" s="307"/>
      <c r="L98" s="53" t="s">
        <v>106</v>
      </c>
      <c r="M98" s="52">
        <v>0</v>
      </c>
      <c r="N98" s="325"/>
      <c r="O98" s="382"/>
    </row>
    <row r="99" spans="1:15" s="43" customFormat="1" ht="27.65" customHeight="1" x14ac:dyDescent="0.35">
      <c r="A99" s="291">
        <f>A96+1</f>
        <v>30</v>
      </c>
      <c r="B99" s="394" t="s">
        <v>201</v>
      </c>
      <c r="C99" s="291" t="s">
        <v>212</v>
      </c>
      <c r="D99" s="393" t="s">
        <v>213</v>
      </c>
      <c r="E99" s="396" t="s">
        <v>214</v>
      </c>
      <c r="F99" s="403"/>
      <c r="G99" s="404"/>
      <c r="H99" s="407"/>
      <c r="I99" s="303" t="s">
        <v>76</v>
      </c>
      <c r="J99" s="304">
        <f>IF(I99='Response Guidelines'!$D$81,'Response Guidelines'!$C$81, IF(I99='Response Guidelines'!$D$82,'Response Guidelines'!$C$82,IF(I99='Response Guidelines'!$D$83,'Response Guidelines'!$C$83,IF(I99='Response Guidelines'!$D$84,'Response Guidelines'!$C$84,IF(I99='Response Guidelines'!$D$85,'Response Guidelines'!$C$85,IF(I99='Response Guidelines'!$D$86,'Response Guidelines'!$C$86,IF(I99='Response Guidelines'!$D$87,'Response Guidelines'!$C$87,"No Rating")))))))</f>
        <v>5</v>
      </c>
      <c r="K99" s="306">
        <f>(J99/$J$141)/_xlfn.XLOOKUP(Scoring!$D$15,'Response Guidelines'!$D$92:$D$191,'Response Guidelines'!$C$92:$C$191,"",0,1)</f>
        <v>7.0422535211267364E-3</v>
      </c>
      <c r="L99" s="57" t="s">
        <v>105</v>
      </c>
      <c r="M99" s="56">
        <f>K99</f>
        <v>7.0422535211267364E-3</v>
      </c>
      <c r="N99" s="325"/>
      <c r="O99" s="382"/>
    </row>
    <row r="100" spans="1:15" s="43" customFormat="1" ht="27.65" customHeight="1" x14ac:dyDescent="0.35">
      <c r="A100" s="291"/>
      <c r="B100" s="420"/>
      <c r="C100" s="291"/>
      <c r="D100" s="422"/>
      <c r="E100" s="402"/>
      <c r="F100" s="398"/>
      <c r="G100" s="400"/>
      <c r="H100" s="408"/>
      <c r="I100" s="303"/>
      <c r="J100" s="305"/>
      <c r="K100" s="307"/>
      <c r="L100" s="53" t="s">
        <v>118</v>
      </c>
      <c r="M100" s="52">
        <f>M99/2</f>
        <v>3.5211267605633682E-3</v>
      </c>
      <c r="N100" s="405"/>
      <c r="O100" s="406"/>
    </row>
    <row r="101" spans="1:15" s="43" customFormat="1" ht="27.65" customHeight="1" x14ac:dyDescent="0.35">
      <c r="A101" s="291"/>
      <c r="B101" s="394"/>
      <c r="C101" s="291"/>
      <c r="D101" s="423"/>
      <c r="E101" s="396"/>
      <c r="F101" s="399"/>
      <c r="G101" s="401"/>
      <c r="H101" s="409"/>
      <c r="I101" s="303"/>
      <c r="J101" s="305"/>
      <c r="K101" s="307"/>
      <c r="L101" s="53" t="s">
        <v>106</v>
      </c>
      <c r="M101" s="52">
        <v>0</v>
      </c>
      <c r="N101" s="325"/>
      <c r="O101" s="382"/>
    </row>
    <row r="102" spans="1:15" s="43" customFormat="1" ht="27.65" customHeight="1" x14ac:dyDescent="0.35">
      <c r="A102" s="291">
        <f>A99+1</f>
        <v>31</v>
      </c>
      <c r="B102" s="394" t="s">
        <v>201</v>
      </c>
      <c r="C102" s="291" t="s">
        <v>215</v>
      </c>
      <c r="D102" s="393" t="s">
        <v>216</v>
      </c>
      <c r="E102" s="396" t="s">
        <v>214</v>
      </c>
      <c r="F102" s="414"/>
      <c r="G102" s="404"/>
      <c r="H102" s="407"/>
      <c r="I102" s="303" t="s">
        <v>76</v>
      </c>
      <c r="J102" s="304">
        <f>IF(I102='Response Guidelines'!$D$81,'Response Guidelines'!$C$81, IF(I102='Response Guidelines'!$D$82,'Response Guidelines'!$C$82,IF(I102='Response Guidelines'!$D$83,'Response Guidelines'!$C$83,IF(I102='Response Guidelines'!$D$84,'Response Guidelines'!$C$84,IF(I102='Response Guidelines'!$D$85,'Response Guidelines'!$C$85,IF(I102='Response Guidelines'!$D$86,'Response Guidelines'!$C$86,IF(I102='Response Guidelines'!$D$87,'Response Guidelines'!$C$87,"No Rating")))))))</f>
        <v>5</v>
      </c>
      <c r="K102" s="306">
        <f>(J102/$J$141)/_xlfn.XLOOKUP(Scoring!$D$15,'Response Guidelines'!$D$92:$D$191,'Response Guidelines'!$C$92:$C$191,"",0,1)</f>
        <v>7.0422535211267364E-3</v>
      </c>
      <c r="L102" s="57" t="s">
        <v>105</v>
      </c>
      <c r="M102" s="56">
        <f>K102</f>
        <v>7.0422535211267364E-3</v>
      </c>
      <c r="N102" s="325"/>
      <c r="O102" s="382"/>
    </row>
    <row r="103" spans="1:15" s="43" customFormat="1" ht="27.65" customHeight="1" x14ac:dyDescent="0.35">
      <c r="A103" s="291"/>
      <c r="B103" s="420"/>
      <c r="C103" s="291"/>
      <c r="D103" s="422"/>
      <c r="E103" s="402"/>
      <c r="F103" s="413"/>
      <c r="G103" s="400"/>
      <c r="H103" s="408"/>
      <c r="I103" s="303"/>
      <c r="J103" s="305"/>
      <c r="K103" s="307"/>
      <c r="L103" s="53" t="s">
        <v>118</v>
      </c>
      <c r="M103" s="52">
        <f>M102/2</f>
        <v>3.5211267605633682E-3</v>
      </c>
      <c r="N103" s="405"/>
      <c r="O103" s="406"/>
    </row>
    <row r="104" spans="1:15" s="43" customFormat="1" ht="27.65" customHeight="1" x14ac:dyDescent="0.35">
      <c r="A104" s="291"/>
      <c r="B104" s="394"/>
      <c r="C104" s="291"/>
      <c r="D104" s="423"/>
      <c r="E104" s="396"/>
      <c r="F104" s="415"/>
      <c r="G104" s="401"/>
      <c r="H104" s="409"/>
      <c r="I104" s="303"/>
      <c r="J104" s="305"/>
      <c r="K104" s="307"/>
      <c r="L104" s="53" t="s">
        <v>106</v>
      </c>
      <c r="M104" s="52">
        <v>0</v>
      </c>
      <c r="N104" s="325"/>
      <c r="O104" s="382"/>
    </row>
    <row r="105" spans="1:15" s="43" customFormat="1" ht="27.65" customHeight="1" x14ac:dyDescent="0.35">
      <c r="A105" s="291">
        <f>A102+1</f>
        <v>32</v>
      </c>
      <c r="B105" s="394" t="s">
        <v>201</v>
      </c>
      <c r="C105" s="291" t="s">
        <v>217</v>
      </c>
      <c r="D105" s="392" t="s">
        <v>218</v>
      </c>
      <c r="E105" s="411" t="s">
        <v>219</v>
      </c>
      <c r="F105" s="412"/>
      <c r="G105" s="400"/>
      <c r="H105" s="408"/>
      <c r="I105" s="303" t="s">
        <v>76</v>
      </c>
      <c r="J105" s="304">
        <f>IF(I105='Response Guidelines'!$D$81,'Response Guidelines'!$C$81, IF(I105='Response Guidelines'!$D$82,'Response Guidelines'!$C$82,IF(I105='Response Guidelines'!$D$83,'Response Guidelines'!$C$83,IF(I105='Response Guidelines'!$D$84,'Response Guidelines'!$C$84,IF(I105='Response Guidelines'!$D$85,'Response Guidelines'!$C$85,IF(I105='Response Guidelines'!$D$86,'Response Guidelines'!$C$86,IF(I105='Response Guidelines'!$D$87,'Response Guidelines'!$C$87,"No Rating")))))))</f>
        <v>5</v>
      </c>
      <c r="K105" s="306">
        <f>(J105/$J$141)/_xlfn.XLOOKUP(Scoring!$D$15,'Response Guidelines'!$D$92:$D$191,'Response Guidelines'!$C$92:$C$191,"",0,1)</f>
        <v>7.0422535211267364E-3</v>
      </c>
      <c r="L105" s="57" t="s">
        <v>105</v>
      </c>
      <c r="M105" s="56">
        <f>K105</f>
        <v>7.0422535211267364E-3</v>
      </c>
      <c r="N105" s="330"/>
      <c r="O105" s="410"/>
    </row>
    <row r="106" spans="1:15" s="43" customFormat="1" ht="27.65" customHeight="1" x14ac:dyDescent="0.35">
      <c r="A106" s="291"/>
      <c r="B106" s="420"/>
      <c r="C106" s="291"/>
      <c r="D106" s="392"/>
      <c r="E106" s="411"/>
      <c r="F106" s="413"/>
      <c r="G106" s="400"/>
      <c r="H106" s="408"/>
      <c r="I106" s="303"/>
      <c r="J106" s="305"/>
      <c r="K106" s="307"/>
      <c r="L106" s="53" t="s">
        <v>118</v>
      </c>
      <c r="M106" s="52">
        <f>M105/2</f>
        <v>3.5211267605633682E-3</v>
      </c>
      <c r="N106" s="325"/>
      <c r="O106" s="382"/>
    </row>
    <row r="107" spans="1:15" s="43" customFormat="1" ht="27.65" customHeight="1" x14ac:dyDescent="0.35">
      <c r="A107" s="291"/>
      <c r="B107" s="394"/>
      <c r="C107" s="291"/>
      <c r="D107" s="392"/>
      <c r="E107" s="411"/>
      <c r="F107" s="413"/>
      <c r="G107" s="400"/>
      <c r="H107" s="408"/>
      <c r="I107" s="303"/>
      <c r="J107" s="305"/>
      <c r="K107" s="307"/>
      <c r="L107" s="53" t="s">
        <v>106</v>
      </c>
      <c r="M107" s="52">
        <v>0</v>
      </c>
      <c r="N107" s="325"/>
      <c r="O107" s="382"/>
    </row>
    <row r="108" spans="1:15" s="43" customFormat="1" ht="27.65" customHeight="1" x14ac:dyDescent="0.35">
      <c r="A108" s="291">
        <f>A105+1</f>
        <v>33</v>
      </c>
      <c r="B108" s="394" t="s">
        <v>201</v>
      </c>
      <c r="C108" s="291" t="s">
        <v>220</v>
      </c>
      <c r="D108" s="392" t="s">
        <v>221</v>
      </c>
      <c r="E108" s="402" t="s">
        <v>198</v>
      </c>
      <c r="F108" s="414"/>
      <c r="G108" s="404"/>
      <c r="H108" s="407"/>
      <c r="I108" s="303" t="s">
        <v>76</v>
      </c>
      <c r="J108" s="304">
        <f>IF(I108='Response Guidelines'!$D$81,'Response Guidelines'!$C$81, IF(I108='Response Guidelines'!$D$82,'Response Guidelines'!$C$82,IF(I108='Response Guidelines'!$D$83,'Response Guidelines'!$C$83,IF(I108='Response Guidelines'!$D$84,'Response Guidelines'!$C$84,IF(I108='Response Guidelines'!$D$85,'Response Guidelines'!$C$85,IF(I108='Response Guidelines'!$D$86,'Response Guidelines'!$C$86,IF(I108='Response Guidelines'!$D$87,'Response Guidelines'!$C$87,"No Rating")))))))</f>
        <v>5</v>
      </c>
      <c r="K108" s="306">
        <f>(J108/$J$141)/_xlfn.XLOOKUP(Scoring!$D$15,'Response Guidelines'!$D$92:$D$191,'Response Guidelines'!$C$92:$C$191,"",0,1)</f>
        <v>7.0422535211267364E-3</v>
      </c>
      <c r="L108" s="57" t="s">
        <v>105</v>
      </c>
      <c r="M108" s="56">
        <f>K108</f>
        <v>7.0422535211267364E-3</v>
      </c>
      <c r="N108" s="325"/>
      <c r="O108" s="382"/>
    </row>
    <row r="109" spans="1:15" s="43" customFormat="1" ht="27.65" customHeight="1" x14ac:dyDescent="0.35">
      <c r="A109" s="291"/>
      <c r="B109" s="420"/>
      <c r="C109" s="291"/>
      <c r="D109" s="392"/>
      <c r="E109" s="411"/>
      <c r="F109" s="413"/>
      <c r="G109" s="400"/>
      <c r="H109" s="408"/>
      <c r="I109" s="303"/>
      <c r="J109" s="305"/>
      <c r="K109" s="307"/>
      <c r="L109" s="53" t="s">
        <v>118</v>
      </c>
      <c r="M109" s="52">
        <f>M108/2</f>
        <v>3.5211267605633682E-3</v>
      </c>
      <c r="N109" s="405"/>
      <c r="O109" s="406"/>
    </row>
    <row r="110" spans="1:15" s="43" customFormat="1" ht="27.65" customHeight="1" x14ac:dyDescent="0.35">
      <c r="A110" s="291"/>
      <c r="B110" s="394"/>
      <c r="C110" s="291"/>
      <c r="D110" s="392"/>
      <c r="E110" s="395"/>
      <c r="F110" s="415"/>
      <c r="G110" s="401"/>
      <c r="H110" s="409"/>
      <c r="I110" s="303"/>
      <c r="J110" s="305"/>
      <c r="K110" s="307"/>
      <c r="L110" s="53" t="s">
        <v>106</v>
      </c>
      <c r="M110" s="52">
        <v>0</v>
      </c>
      <c r="N110" s="325"/>
      <c r="O110" s="382"/>
    </row>
    <row r="111" spans="1:15" s="43" customFormat="1" ht="27.65" customHeight="1" x14ac:dyDescent="0.35">
      <c r="A111" s="291">
        <f>A108+1</f>
        <v>34</v>
      </c>
      <c r="B111" s="394" t="s">
        <v>201</v>
      </c>
      <c r="C111" s="291" t="s">
        <v>222</v>
      </c>
      <c r="D111" s="392" t="s">
        <v>223</v>
      </c>
      <c r="E111" s="402" t="s">
        <v>198</v>
      </c>
      <c r="F111" s="412"/>
      <c r="G111" s="400"/>
      <c r="H111" s="408"/>
      <c r="I111" s="303" t="s">
        <v>76</v>
      </c>
      <c r="J111" s="304">
        <f>IF(I111='Response Guidelines'!$D$81,'Response Guidelines'!$C$81, IF(I111='Response Guidelines'!$D$82,'Response Guidelines'!$C$82,IF(I111='Response Guidelines'!$D$83,'Response Guidelines'!$C$83,IF(I111='Response Guidelines'!$D$84,'Response Guidelines'!$C$84,IF(I111='Response Guidelines'!$D$85,'Response Guidelines'!$C$85,IF(I111='Response Guidelines'!$D$86,'Response Guidelines'!$C$86,IF(I111='Response Guidelines'!$D$87,'Response Guidelines'!$C$87,"No Rating")))))))</f>
        <v>5</v>
      </c>
      <c r="K111" s="306">
        <f>(J111/$J$141)/_xlfn.XLOOKUP(Scoring!$D$15,'Response Guidelines'!$D$92:$D$191,'Response Guidelines'!$C$92:$C$191,"",0,1)</f>
        <v>7.0422535211267364E-3</v>
      </c>
      <c r="L111" s="57" t="s">
        <v>105</v>
      </c>
      <c r="M111" s="56">
        <f>K111</f>
        <v>7.0422535211267364E-3</v>
      </c>
      <c r="N111" s="330"/>
      <c r="O111" s="410"/>
    </row>
    <row r="112" spans="1:15" s="43" customFormat="1" ht="27.65" customHeight="1" x14ac:dyDescent="0.35">
      <c r="A112" s="291"/>
      <c r="B112" s="420"/>
      <c r="C112" s="291"/>
      <c r="D112" s="392"/>
      <c r="E112" s="411"/>
      <c r="F112" s="413"/>
      <c r="G112" s="400"/>
      <c r="H112" s="408"/>
      <c r="I112" s="303"/>
      <c r="J112" s="305"/>
      <c r="K112" s="307"/>
      <c r="L112" s="53" t="s">
        <v>118</v>
      </c>
      <c r="M112" s="52">
        <f>M111/2</f>
        <v>3.5211267605633682E-3</v>
      </c>
      <c r="N112" s="325"/>
      <c r="O112" s="382"/>
    </row>
    <row r="113" spans="1:15" s="43" customFormat="1" ht="27.65" customHeight="1" x14ac:dyDescent="0.35">
      <c r="A113" s="291"/>
      <c r="B113" s="394"/>
      <c r="C113" s="291"/>
      <c r="D113" s="392"/>
      <c r="E113" s="395"/>
      <c r="F113" s="413"/>
      <c r="G113" s="400"/>
      <c r="H113" s="408"/>
      <c r="I113" s="303"/>
      <c r="J113" s="305"/>
      <c r="K113" s="307"/>
      <c r="L113" s="53" t="s">
        <v>106</v>
      </c>
      <c r="M113" s="52">
        <v>0</v>
      </c>
      <c r="N113" s="325"/>
      <c r="O113" s="382"/>
    </row>
    <row r="114" spans="1:15" s="43" customFormat="1" ht="27.65" customHeight="1" x14ac:dyDescent="0.35">
      <c r="A114" s="291">
        <f>A111+1</f>
        <v>35</v>
      </c>
      <c r="B114" s="394" t="s">
        <v>224</v>
      </c>
      <c r="C114" s="291" t="s">
        <v>225</v>
      </c>
      <c r="D114" s="392" t="s">
        <v>226</v>
      </c>
      <c r="E114" s="402" t="s">
        <v>198</v>
      </c>
      <c r="F114" s="414"/>
      <c r="G114" s="404"/>
      <c r="H114" s="407"/>
      <c r="I114" s="303" t="s">
        <v>76</v>
      </c>
      <c r="J114" s="304">
        <f>IF(I114='Response Guidelines'!$D$81,'Response Guidelines'!$C$81, IF(I114='Response Guidelines'!$D$82,'Response Guidelines'!$C$82,IF(I114='Response Guidelines'!$D$83,'Response Guidelines'!$C$83,IF(I114='Response Guidelines'!$D$84,'Response Guidelines'!$C$84,IF(I114='Response Guidelines'!$D$85,'Response Guidelines'!$C$85,IF(I114='Response Guidelines'!$D$86,'Response Guidelines'!$C$86,IF(I114='Response Guidelines'!$D$87,'Response Guidelines'!$C$87,"No Rating")))))))</f>
        <v>5</v>
      </c>
      <c r="K114" s="306">
        <f>(J114/$J$141)/_xlfn.XLOOKUP(Scoring!$D$15,'Response Guidelines'!$D$92:$D$191,'Response Guidelines'!$C$92:$C$191,"",0,1)</f>
        <v>7.0422535211267364E-3</v>
      </c>
      <c r="L114" s="57" t="s">
        <v>105</v>
      </c>
      <c r="M114" s="56">
        <f>K114</f>
        <v>7.0422535211267364E-3</v>
      </c>
      <c r="N114" s="405"/>
      <c r="O114" s="382"/>
    </row>
    <row r="115" spans="1:15" s="43" customFormat="1" ht="27.65" customHeight="1" x14ac:dyDescent="0.35">
      <c r="A115" s="291"/>
      <c r="B115" s="394"/>
      <c r="C115" s="291"/>
      <c r="D115" s="392"/>
      <c r="E115" s="411"/>
      <c r="F115" s="413"/>
      <c r="G115" s="400"/>
      <c r="H115" s="408"/>
      <c r="I115" s="303"/>
      <c r="J115" s="305"/>
      <c r="K115" s="307"/>
      <c r="L115" s="53" t="s">
        <v>118</v>
      </c>
      <c r="M115" s="52">
        <f>M114/2</f>
        <v>3.5211267605633682E-3</v>
      </c>
      <c r="N115" s="417"/>
      <c r="O115" s="382"/>
    </row>
    <row r="116" spans="1:15" s="43" customFormat="1" ht="27.65" customHeight="1" x14ac:dyDescent="0.35">
      <c r="A116" s="291"/>
      <c r="B116" s="394"/>
      <c r="C116" s="291"/>
      <c r="D116" s="392"/>
      <c r="E116" s="395"/>
      <c r="F116" s="415"/>
      <c r="G116" s="401"/>
      <c r="H116" s="409"/>
      <c r="I116" s="303"/>
      <c r="J116" s="305"/>
      <c r="K116" s="307"/>
      <c r="L116" s="53" t="s">
        <v>106</v>
      </c>
      <c r="M116" s="52">
        <v>0</v>
      </c>
      <c r="N116" s="330"/>
      <c r="O116" s="382"/>
    </row>
    <row r="117" spans="1:15" s="43" customFormat="1" ht="27.65" customHeight="1" x14ac:dyDescent="0.35">
      <c r="A117" s="291">
        <f>A114+1</f>
        <v>36</v>
      </c>
      <c r="B117" s="394" t="s">
        <v>224</v>
      </c>
      <c r="C117" s="291" t="s">
        <v>227</v>
      </c>
      <c r="D117" s="392" t="s">
        <v>228</v>
      </c>
      <c r="E117" s="402" t="s">
        <v>198</v>
      </c>
      <c r="F117" s="295"/>
      <c r="G117" s="298"/>
      <c r="H117" s="301"/>
      <c r="I117" s="303" t="s">
        <v>76</v>
      </c>
      <c r="J117" s="304">
        <f>IF(I117='Response Guidelines'!$D$81,'Response Guidelines'!$C$81, IF(I117='Response Guidelines'!$D$82,'Response Guidelines'!$C$82,IF(I117='Response Guidelines'!$D$83,'Response Guidelines'!$C$83,IF(I117='Response Guidelines'!$D$84,'Response Guidelines'!$C$84,IF(I117='Response Guidelines'!$D$85,'Response Guidelines'!$C$85,IF(I117='Response Guidelines'!$D$86,'Response Guidelines'!$C$86,IF(I117='Response Guidelines'!$D$87,'Response Guidelines'!$C$87,"No Rating")))))))</f>
        <v>5</v>
      </c>
      <c r="K117" s="306">
        <f>(J117/$J$141)/_xlfn.XLOOKUP(Scoring!$D$15,'Response Guidelines'!$D$92:$D$191,'Response Guidelines'!$C$92:$C$191,"",0,1)</f>
        <v>7.0422535211267364E-3</v>
      </c>
      <c r="L117" s="57" t="s">
        <v>105</v>
      </c>
      <c r="M117" s="56">
        <f>K117</f>
        <v>7.0422535211267364E-3</v>
      </c>
      <c r="N117" s="330"/>
      <c r="O117" s="331"/>
    </row>
    <row r="118" spans="1:15" s="43" customFormat="1" ht="27.65" customHeight="1" x14ac:dyDescent="0.35">
      <c r="A118" s="291"/>
      <c r="B118" s="394"/>
      <c r="C118" s="291"/>
      <c r="D118" s="392"/>
      <c r="E118" s="411"/>
      <c r="F118" s="295"/>
      <c r="G118" s="298"/>
      <c r="H118" s="301"/>
      <c r="I118" s="303"/>
      <c r="J118" s="305"/>
      <c r="K118" s="307"/>
      <c r="L118" s="53" t="s">
        <v>118</v>
      </c>
      <c r="M118" s="52">
        <f>M117/2</f>
        <v>3.5211267605633682E-3</v>
      </c>
      <c r="N118" s="325"/>
      <c r="O118" s="293"/>
    </row>
    <row r="119" spans="1:15" s="43" customFormat="1" ht="27.65" customHeight="1" x14ac:dyDescent="0.35">
      <c r="A119" s="291"/>
      <c r="B119" s="394"/>
      <c r="C119" s="291"/>
      <c r="D119" s="392"/>
      <c r="E119" s="395"/>
      <c r="F119" s="296"/>
      <c r="G119" s="299"/>
      <c r="H119" s="302"/>
      <c r="I119" s="303"/>
      <c r="J119" s="305"/>
      <c r="K119" s="307"/>
      <c r="L119" s="53" t="s">
        <v>106</v>
      </c>
      <c r="M119" s="52">
        <v>0</v>
      </c>
      <c r="N119" s="325"/>
      <c r="O119" s="293"/>
    </row>
    <row r="120" spans="1:15" s="43" customFormat="1" ht="40.25" customHeight="1" x14ac:dyDescent="0.35">
      <c r="A120" s="291">
        <f>A117+1</f>
        <v>37</v>
      </c>
      <c r="B120" s="394" t="s">
        <v>224</v>
      </c>
      <c r="C120" s="291" t="s">
        <v>229</v>
      </c>
      <c r="D120" s="392" t="s">
        <v>230</v>
      </c>
      <c r="E120" s="402" t="s">
        <v>198</v>
      </c>
      <c r="F120" s="403"/>
      <c r="G120" s="404"/>
      <c r="H120" s="407"/>
      <c r="I120" s="303" t="s">
        <v>76</v>
      </c>
      <c r="J120" s="304">
        <f>IF(I120='Response Guidelines'!$D$81,'Response Guidelines'!$C$81, IF(I120='Response Guidelines'!$D$82,'Response Guidelines'!$C$82,IF(I120='Response Guidelines'!$D$83,'Response Guidelines'!$C$83,IF(I120='Response Guidelines'!$D$84,'Response Guidelines'!$C$84,IF(I120='Response Guidelines'!$D$85,'Response Guidelines'!$C$85,IF(I120='Response Guidelines'!$D$86,'Response Guidelines'!$C$86,IF(I120='Response Guidelines'!$D$87,'Response Guidelines'!$C$87,"No Rating")))))))</f>
        <v>5</v>
      </c>
      <c r="K120" s="306">
        <f>(J120/$J$141)/_xlfn.XLOOKUP(Scoring!$D$15,'Response Guidelines'!$D$92:$D$191,'Response Guidelines'!$C$92:$C$191,"",0,1)</f>
        <v>7.0422535211267364E-3</v>
      </c>
      <c r="L120" s="57" t="s">
        <v>105</v>
      </c>
      <c r="M120" s="56">
        <f>K120</f>
        <v>7.0422535211267364E-3</v>
      </c>
      <c r="N120" s="325"/>
      <c r="O120" s="382"/>
    </row>
    <row r="121" spans="1:15" s="43" customFormat="1" ht="40.25" customHeight="1" x14ac:dyDescent="0.35">
      <c r="A121" s="291"/>
      <c r="B121" s="394"/>
      <c r="C121" s="291"/>
      <c r="D121" s="392"/>
      <c r="E121" s="411"/>
      <c r="F121" s="398"/>
      <c r="G121" s="400"/>
      <c r="H121" s="408"/>
      <c r="I121" s="303"/>
      <c r="J121" s="305"/>
      <c r="K121" s="307"/>
      <c r="L121" s="53" t="s">
        <v>118</v>
      </c>
      <c r="M121" s="52">
        <f>M120/2</f>
        <v>3.5211267605633682E-3</v>
      </c>
      <c r="N121" s="405"/>
      <c r="O121" s="406"/>
    </row>
    <row r="122" spans="1:15" s="43" customFormat="1" ht="40.25" customHeight="1" x14ac:dyDescent="0.35">
      <c r="A122" s="291"/>
      <c r="B122" s="394"/>
      <c r="C122" s="291"/>
      <c r="D122" s="392"/>
      <c r="E122" s="395"/>
      <c r="F122" s="399"/>
      <c r="G122" s="401"/>
      <c r="H122" s="409"/>
      <c r="I122" s="303"/>
      <c r="J122" s="305"/>
      <c r="K122" s="307"/>
      <c r="L122" s="53" t="s">
        <v>106</v>
      </c>
      <c r="M122" s="52">
        <v>0</v>
      </c>
      <c r="N122" s="325"/>
      <c r="O122" s="382"/>
    </row>
    <row r="123" spans="1:15" s="43" customFormat="1" ht="27.65" customHeight="1" x14ac:dyDescent="0.35">
      <c r="A123" s="291">
        <f>A120+1</f>
        <v>38</v>
      </c>
      <c r="B123" s="394" t="s">
        <v>224</v>
      </c>
      <c r="C123" s="291" t="s">
        <v>231</v>
      </c>
      <c r="D123" s="392" t="s">
        <v>232</v>
      </c>
      <c r="E123" s="402" t="s">
        <v>198</v>
      </c>
      <c r="F123" s="397"/>
      <c r="G123" s="404"/>
      <c r="H123" s="404"/>
      <c r="I123" s="303" t="s">
        <v>76</v>
      </c>
      <c r="J123" s="304">
        <f>IF(I123='Response Guidelines'!$D$81,'Response Guidelines'!$C$81, IF(I123='Response Guidelines'!$D$82,'Response Guidelines'!$C$82,IF(I123='Response Guidelines'!$D$83,'Response Guidelines'!$C$83,IF(I123='Response Guidelines'!$D$84,'Response Guidelines'!$C$84,IF(I123='Response Guidelines'!$D$85,'Response Guidelines'!$C$85,IF(I123='Response Guidelines'!$D$86,'Response Guidelines'!$C$86,IF(I123='Response Guidelines'!$D$87,'Response Guidelines'!$C$87,"No Rating")))))))</f>
        <v>5</v>
      </c>
      <c r="K123" s="307">
        <f>(J123/$J$141)/_xlfn.XLOOKUP(Scoring!$D$15,'Response Guidelines'!$D$92:$D$191,'Response Guidelines'!$C$92:$C$191,"",0,1)</f>
        <v>7.0422535211267364E-3</v>
      </c>
      <c r="L123" s="57" t="s">
        <v>105</v>
      </c>
      <c r="M123" s="56">
        <f>K123</f>
        <v>7.0422535211267364E-3</v>
      </c>
      <c r="N123" s="330"/>
      <c r="O123" s="410"/>
    </row>
    <row r="124" spans="1:15" s="43" customFormat="1" ht="27.65" customHeight="1" x14ac:dyDescent="0.35">
      <c r="A124" s="291"/>
      <c r="B124" s="394"/>
      <c r="C124" s="291"/>
      <c r="D124" s="392"/>
      <c r="E124" s="411"/>
      <c r="F124" s="398"/>
      <c r="G124" s="400"/>
      <c r="H124" s="400"/>
      <c r="I124" s="303"/>
      <c r="J124" s="305"/>
      <c r="K124" s="307"/>
      <c r="L124" s="53" t="s">
        <v>118</v>
      </c>
      <c r="M124" s="52">
        <f>M123/2</f>
        <v>3.5211267605633682E-3</v>
      </c>
      <c r="N124" s="325"/>
      <c r="O124" s="382"/>
    </row>
    <row r="125" spans="1:15" s="43" customFormat="1" ht="27.65" customHeight="1" thickBot="1" x14ac:dyDescent="0.4">
      <c r="A125" s="291"/>
      <c r="B125" s="394"/>
      <c r="C125" s="291"/>
      <c r="D125" s="392"/>
      <c r="E125" s="395"/>
      <c r="F125" s="398"/>
      <c r="G125" s="430"/>
      <c r="H125" s="430"/>
      <c r="I125" s="303"/>
      <c r="J125" s="363"/>
      <c r="K125" s="357"/>
      <c r="L125" s="53" t="s">
        <v>106</v>
      </c>
      <c r="M125" s="52">
        <v>0</v>
      </c>
      <c r="N125" s="325"/>
      <c r="O125" s="406"/>
    </row>
    <row r="126" spans="1:15" s="43" customFormat="1" ht="27.65" customHeight="1" x14ac:dyDescent="0.35">
      <c r="A126" s="291">
        <f>A123+1</f>
        <v>39</v>
      </c>
      <c r="B126" s="394" t="s">
        <v>233</v>
      </c>
      <c r="C126" s="291" t="s">
        <v>234</v>
      </c>
      <c r="D126" s="392" t="s">
        <v>235</v>
      </c>
      <c r="E126" s="402" t="s">
        <v>198</v>
      </c>
      <c r="F126" s="414"/>
      <c r="G126" s="404"/>
      <c r="H126" s="407"/>
      <c r="I126" s="303" t="s">
        <v>76</v>
      </c>
      <c r="J126" s="304">
        <f>IF(I126='Response Guidelines'!$D$81,'Response Guidelines'!$C$81, IF(I126='Response Guidelines'!$D$82,'Response Guidelines'!$C$82,IF(I126='Response Guidelines'!$D$83,'Response Guidelines'!$C$83,IF(I126='Response Guidelines'!$D$84,'Response Guidelines'!$C$84,IF(I126='Response Guidelines'!$D$85,'Response Guidelines'!$C$85,IF(I126='Response Guidelines'!$D$86,'Response Guidelines'!$C$86,IF(I126='Response Guidelines'!$D$87,'Response Guidelines'!$C$87,"No Rating")))))))</f>
        <v>5</v>
      </c>
      <c r="K126" s="306">
        <f>(J126/$J$141)/_xlfn.XLOOKUP(Scoring!$D$15,'Response Guidelines'!$D$92:$D$191,'Response Guidelines'!$C$92:$C$191,"",0,1)</f>
        <v>7.0422535211267364E-3</v>
      </c>
      <c r="L126" s="57" t="s">
        <v>105</v>
      </c>
      <c r="M126" s="56">
        <f>K126</f>
        <v>7.0422535211267364E-3</v>
      </c>
      <c r="N126" s="325"/>
      <c r="O126" s="382"/>
    </row>
    <row r="127" spans="1:15" s="43" customFormat="1" ht="27.65" customHeight="1" x14ac:dyDescent="0.35">
      <c r="A127" s="291"/>
      <c r="B127" s="420"/>
      <c r="C127" s="291"/>
      <c r="D127" s="392"/>
      <c r="E127" s="411"/>
      <c r="F127" s="413"/>
      <c r="G127" s="400"/>
      <c r="H127" s="408"/>
      <c r="I127" s="303"/>
      <c r="J127" s="305"/>
      <c r="K127" s="307"/>
      <c r="L127" s="53" t="s">
        <v>118</v>
      </c>
      <c r="M127" s="52">
        <f>M126/2</f>
        <v>3.5211267605633682E-3</v>
      </c>
      <c r="N127" s="405"/>
      <c r="O127" s="406"/>
    </row>
    <row r="128" spans="1:15" s="43" customFormat="1" ht="27.65" customHeight="1" x14ac:dyDescent="0.35">
      <c r="A128" s="291"/>
      <c r="B128" s="394"/>
      <c r="C128" s="291"/>
      <c r="D128" s="392"/>
      <c r="E128" s="395"/>
      <c r="F128" s="415"/>
      <c r="G128" s="401"/>
      <c r="H128" s="409"/>
      <c r="I128" s="303"/>
      <c r="J128" s="305"/>
      <c r="K128" s="307"/>
      <c r="L128" s="53" t="s">
        <v>106</v>
      </c>
      <c r="M128" s="52">
        <v>0</v>
      </c>
      <c r="N128" s="325"/>
      <c r="O128" s="382"/>
    </row>
    <row r="129" spans="1:15" s="43" customFormat="1" ht="27.65" customHeight="1" x14ac:dyDescent="0.35">
      <c r="A129" s="291">
        <f>A126+1</f>
        <v>40</v>
      </c>
      <c r="B129" s="394" t="s">
        <v>233</v>
      </c>
      <c r="C129" s="291" t="s">
        <v>236</v>
      </c>
      <c r="D129" s="392" t="s">
        <v>237</v>
      </c>
      <c r="E129" s="402" t="s">
        <v>198</v>
      </c>
      <c r="F129" s="412"/>
      <c r="G129" s="400"/>
      <c r="H129" s="408"/>
      <c r="I129" s="303" t="s">
        <v>76</v>
      </c>
      <c r="J129" s="304">
        <f>IF(I129='Response Guidelines'!$D$81,'Response Guidelines'!$C$81, IF(I129='Response Guidelines'!$D$82,'Response Guidelines'!$C$82,IF(I129='Response Guidelines'!$D$83,'Response Guidelines'!$C$83,IF(I129='Response Guidelines'!$D$84,'Response Guidelines'!$C$84,IF(I129='Response Guidelines'!$D$85,'Response Guidelines'!$C$85,IF(I129='Response Guidelines'!$D$86,'Response Guidelines'!$C$86,IF(I129='Response Guidelines'!$D$87,'Response Guidelines'!$C$87,"No Rating")))))))</f>
        <v>5</v>
      </c>
      <c r="K129" s="306">
        <f>(J129/$J$141)/_xlfn.XLOOKUP(Scoring!$D$15,'Response Guidelines'!$D$92:$D$191,'Response Guidelines'!$C$92:$C$191,"",0,1)</f>
        <v>7.0422535211267364E-3</v>
      </c>
      <c r="L129" s="57" t="s">
        <v>105</v>
      </c>
      <c r="M129" s="56">
        <f>K129</f>
        <v>7.0422535211267364E-3</v>
      </c>
      <c r="N129" s="330"/>
      <c r="O129" s="410"/>
    </row>
    <row r="130" spans="1:15" s="43" customFormat="1" ht="27.65" customHeight="1" x14ac:dyDescent="0.35">
      <c r="A130" s="291"/>
      <c r="B130" s="420"/>
      <c r="C130" s="291"/>
      <c r="D130" s="392"/>
      <c r="E130" s="411"/>
      <c r="F130" s="413"/>
      <c r="G130" s="400"/>
      <c r="H130" s="408"/>
      <c r="I130" s="303"/>
      <c r="J130" s="305"/>
      <c r="K130" s="307"/>
      <c r="L130" s="53" t="s">
        <v>118</v>
      </c>
      <c r="M130" s="52">
        <f>M129/2</f>
        <v>3.5211267605633682E-3</v>
      </c>
      <c r="N130" s="325"/>
      <c r="O130" s="382"/>
    </row>
    <row r="131" spans="1:15" s="43" customFormat="1" ht="27.65" customHeight="1" x14ac:dyDescent="0.35">
      <c r="A131" s="291"/>
      <c r="B131" s="394"/>
      <c r="C131" s="291"/>
      <c r="D131" s="392"/>
      <c r="E131" s="395"/>
      <c r="F131" s="413"/>
      <c r="G131" s="400"/>
      <c r="H131" s="408"/>
      <c r="I131" s="303"/>
      <c r="J131" s="305"/>
      <c r="K131" s="307"/>
      <c r="L131" s="53" t="s">
        <v>106</v>
      </c>
      <c r="M131" s="52">
        <v>0</v>
      </c>
      <c r="N131" s="325"/>
      <c r="O131" s="382"/>
    </row>
    <row r="132" spans="1:15" s="43" customFormat="1" ht="40.25" customHeight="1" x14ac:dyDescent="0.35">
      <c r="A132" s="291">
        <f>A129+1</f>
        <v>41</v>
      </c>
      <c r="B132" s="394" t="s">
        <v>238</v>
      </c>
      <c r="C132" s="291" t="s">
        <v>239</v>
      </c>
      <c r="D132" s="432" t="s">
        <v>240</v>
      </c>
      <c r="E132" s="402" t="s">
        <v>198</v>
      </c>
      <c r="F132" s="414"/>
      <c r="G132" s="404"/>
      <c r="H132" s="407"/>
      <c r="I132" s="303" t="s">
        <v>76</v>
      </c>
      <c r="J132" s="304">
        <f>IF(I132='Response Guidelines'!$D$81,'Response Guidelines'!$C$81, IF(I132='Response Guidelines'!$D$82,'Response Guidelines'!$C$82,IF(I132='Response Guidelines'!$D$83,'Response Guidelines'!$C$83,IF(I132='Response Guidelines'!$D$84,'Response Guidelines'!$C$84,IF(I132='Response Guidelines'!$D$85,'Response Guidelines'!$C$85,IF(I132='Response Guidelines'!$D$86,'Response Guidelines'!$C$86,IF(I132='Response Guidelines'!$D$87,'Response Guidelines'!$C$87,"No Rating")))))))</f>
        <v>5</v>
      </c>
      <c r="K132" s="306">
        <f>(J132/$J$141)/_xlfn.XLOOKUP(Scoring!$D$15,'Response Guidelines'!$D$92:$D$191,'Response Guidelines'!$C$92:$C$191,"",0,1)</f>
        <v>7.0422535211267364E-3</v>
      </c>
      <c r="L132" s="57" t="s">
        <v>105</v>
      </c>
      <c r="M132" s="56">
        <f>K132</f>
        <v>7.0422535211267364E-3</v>
      </c>
      <c r="N132" s="325"/>
      <c r="O132" s="382"/>
    </row>
    <row r="133" spans="1:15" s="43" customFormat="1" ht="40.25" customHeight="1" x14ac:dyDescent="0.35">
      <c r="A133" s="291"/>
      <c r="B133" s="420"/>
      <c r="C133" s="291"/>
      <c r="D133" s="392"/>
      <c r="E133" s="411"/>
      <c r="F133" s="413"/>
      <c r="G133" s="400"/>
      <c r="H133" s="408"/>
      <c r="I133" s="303"/>
      <c r="J133" s="305"/>
      <c r="K133" s="307"/>
      <c r="L133" s="53" t="s">
        <v>118</v>
      </c>
      <c r="M133" s="52">
        <f>M132/2</f>
        <v>3.5211267605633682E-3</v>
      </c>
      <c r="N133" s="405"/>
      <c r="O133" s="406"/>
    </row>
    <row r="134" spans="1:15" s="43" customFormat="1" ht="40.25" customHeight="1" x14ac:dyDescent="0.35">
      <c r="A134" s="291"/>
      <c r="B134" s="394"/>
      <c r="C134" s="291"/>
      <c r="D134" s="392"/>
      <c r="E134" s="395"/>
      <c r="F134" s="415"/>
      <c r="G134" s="401"/>
      <c r="H134" s="409"/>
      <c r="I134" s="303"/>
      <c r="J134" s="305"/>
      <c r="K134" s="307"/>
      <c r="L134" s="53" t="s">
        <v>106</v>
      </c>
      <c r="M134" s="52">
        <v>0</v>
      </c>
      <c r="N134" s="325"/>
      <c r="O134" s="382"/>
    </row>
    <row r="135" spans="1:15" s="43" customFormat="1" ht="27.65" customHeight="1" x14ac:dyDescent="0.35">
      <c r="A135" s="291">
        <f>A132+1</f>
        <v>42</v>
      </c>
      <c r="B135" s="394" t="s">
        <v>238</v>
      </c>
      <c r="C135" s="291" t="s">
        <v>241</v>
      </c>
      <c r="D135" s="392" t="s">
        <v>242</v>
      </c>
      <c r="E135" s="402" t="s">
        <v>198</v>
      </c>
      <c r="F135" s="412"/>
      <c r="G135" s="400"/>
      <c r="H135" s="408"/>
      <c r="I135" s="303" t="s">
        <v>76</v>
      </c>
      <c r="J135" s="304">
        <f>IF(I135='Response Guidelines'!$D$81,'Response Guidelines'!$C$81, IF(I135='Response Guidelines'!$D$82,'Response Guidelines'!$C$82,IF(I135='Response Guidelines'!$D$83,'Response Guidelines'!$C$83,IF(I135='Response Guidelines'!$D$84,'Response Guidelines'!$C$84,IF(I135='Response Guidelines'!$D$85,'Response Guidelines'!$C$85,IF(I135='Response Guidelines'!$D$86,'Response Guidelines'!$C$86,IF(I135='Response Guidelines'!$D$87,'Response Guidelines'!$C$87,"No Rating")))))))</f>
        <v>5</v>
      </c>
      <c r="K135" s="306">
        <f>(J135/$J$141)/_xlfn.XLOOKUP(Scoring!$D$15,'Response Guidelines'!$D$92:$D$191,'Response Guidelines'!$C$92:$C$191,"",0,1)</f>
        <v>7.0422535211267364E-3</v>
      </c>
      <c r="L135" s="57" t="s">
        <v>105</v>
      </c>
      <c r="M135" s="56">
        <f>K135</f>
        <v>7.0422535211267364E-3</v>
      </c>
      <c r="N135" s="330"/>
      <c r="O135" s="410"/>
    </row>
    <row r="136" spans="1:15" s="43" customFormat="1" ht="27.65" customHeight="1" x14ac:dyDescent="0.35">
      <c r="A136" s="291"/>
      <c r="B136" s="420"/>
      <c r="C136" s="291"/>
      <c r="D136" s="392"/>
      <c r="E136" s="411"/>
      <c r="F136" s="413"/>
      <c r="G136" s="400"/>
      <c r="H136" s="408"/>
      <c r="I136" s="303"/>
      <c r="J136" s="305"/>
      <c r="K136" s="307"/>
      <c r="L136" s="53" t="s">
        <v>118</v>
      </c>
      <c r="M136" s="52">
        <f>M135/2</f>
        <v>3.5211267605633682E-3</v>
      </c>
      <c r="N136" s="325"/>
      <c r="O136" s="382"/>
    </row>
    <row r="137" spans="1:15" s="43" customFormat="1" ht="27.65" customHeight="1" x14ac:dyDescent="0.35">
      <c r="A137" s="291"/>
      <c r="B137" s="394"/>
      <c r="C137" s="291"/>
      <c r="D137" s="392"/>
      <c r="E137" s="395"/>
      <c r="F137" s="413"/>
      <c r="G137" s="400"/>
      <c r="H137" s="408"/>
      <c r="I137" s="303"/>
      <c r="J137" s="305"/>
      <c r="K137" s="307"/>
      <c r="L137" s="53" t="s">
        <v>106</v>
      </c>
      <c r="M137" s="52">
        <v>0</v>
      </c>
      <c r="N137" s="325"/>
      <c r="O137" s="382"/>
    </row>
    <row r="138" spans="1:15" s="43" customFormat="1" ht="47" customHeight="1" x14ac:dyDescent="0.35">
      <c r="A138" s="291">
        <f t="shared" ref="A138" si="0">A135+1</f>
        <v>43</v>
      </c>
      <c r="B138" s="394" t="s">
        <v>243</v>
      </c>
      <c r="C138" s="291" t="s">
        <v>244</v>
      </c>
      <c r="D138" s="432" t="s">
        <v>245</v>
      </c>
      <c r="E138" s="402" t="s">
        <v>246</v>
      </c>
      <c r="F138" s="414"/>
      <c r="G138" s="404"/>
      <c r="H138" s="407"/>
      <c r="I138" s="303" t="s">
        <v>76</v>
      </c>
      <c r="J138" s="304">
        <f>IF(I138='Response Guidelines'!$D$81,'Response Guidelines'!$C$81, IF(I138='Response Guidelines'!$D$82,'Response Guidelines'!$C$82,IF(I138='Response Guidelines'!$D$83,'Response Guidelines'!$C$83,IF(I138='Response Guidelines'!$D$84,'Response Guidelines'!$C$84,IF(I138='Response Guidelines'!$D$85,'Response Guidelines'!$C$85,IF(I138='Response Guidelines'!$D$86,'Response Guidelines'!$C$86,IF(I138='Response Guidelines'!$D$87,'Response Guidelines'!$C$87,"No Rating")))))))</f>
        <v>5</v>
      </c>
      <c r="K138" s="306">
        <f>(J138/$J$141)/_xlfn.XLOOKUP(Scoring!$D$15,'Response Guidelines'!$D$92:$D$191,'Response Guidelines'!$C$92:$C$191,"",0,1)</f>
        <v>7.0422535211267364E-3</v>
      </c>
      <c r="L138" s="57" t="s">
        <v>105</v>
      </c>
      <c r="M138" s="56">
        <f>K138</f>
        <v>7.0422535211267364E-3</v>
      </c>
      <c r="N138" s="405"/>
      <c r="O138" s="382"/>
    </row>
    <row r="139" spans="1:15" s="43" customFormat="1" ht="47" customHeight="1" x14ac:dyDescent="0.35">
      <c r="A139" s="291"/>
      <c r="B139" s="394"/>
      <c r="C139" s="291"/>
      <c r="D139" s="432"/>
      <c r="E139" s="411"/>
      <c r="F139" s="413"/>
      <c r="G139" s="400"/>
      <c r="H139" s="408"/>
      <c r="I139" s="303"/>
      <c r="J139" s="305"/>
      <c r="K139" s="307"/>
      <c r="L139" s="53" t="s">
        <v>118</v>
      </c>
      <c r="M139" s="52">
        <f>M138/2</f>
        <v>3.5211267605633682E-3</v>
      </c>
      <c r="N139" s="417"/>
      <c r="O139" s="382"/>
    </row>
    <row r="140" spans="1:15" s="43" customFormat="1" ht="47" customHeight="1" thickBot="1" x14ac:dyDescent="0.4">
      <c r="A140" s="291"/>
      <c r="B140" s="394"/>
      <c r="C140" s="431"/>
      <c r="D140" s="393"/>
      <c r="E140" s="411"/>
      <c r="F140" s="413"/>
      <c r="G140" s="400"/>
      <c r="H140" s="408"/>
      <c r="I140" s="433"/>
      <c r="J140" s="305"/>
      <c r="K140" s="360"/>
      <c r="L140" s="55" t="s">
        <v>106</v>
      </c>
      <c r="M140" s="54">
        <v>0</v>
      </c>
      <c r="N140" s="417"/>
      <c r="O140" s="406"/>
    </row>
    <row r="141" spans="1:15" s="43" customFormat="1" ht="27.65" customHeight="1" thickBot="1" x14ac:dyDescent="0.4">
      <c r="A141" s="84"/>
      <c r="B141" s="84"/>
      <c r="C141" s="84"/>
      <c r="D141" s="83" t="s">
        <v>43</v>
      </c>
      <c r="E141" s="83"/>
      <c r="F141" s="83"/>
      <c r="G141" s="83"/>
      <c r="H141" s="83"/>
      <c r="I141" s="83"/>
      <c r="J141" s="86">
        <f>SUM(J12:J140)</f>
        <v>213</v>
      </c>
      <c r="K141" s="88">
        <f>SUM(K12:K140)</f>
        <v>0.29999999999999893</v>
      </c>
      <c r="L141" s="424" t="s">
        <v>44</v>
      </c>
      <c r="M141" s="425"/>
      <c r="N141" s="45">
        <f>SUM(N12:N140)</f>
        <v>0</v>
      </c>
      <c r="O141" s="82"/>
    </row>
  </sheetData>
  <mergeCells count="566">
    <mergeCell ref="K132:K134"/>
    <mergeCell ref="N132:N134"/>
    <mergeCell ref="O132:O134"/>
    <mergeCell ref="A135:A137"/>
    <mergeCell ref="B135:B137"/>
    <mergeCell ref="N135:N137"/>
    <mergeCell ref="B138:B140"/>
    <mergeCell ref="C138:C140"/>
    <mergeCell ref="D138:D140"/>
    <mergeCell ref="E138:E140"/>
    <mergeCell ref="F138:F140"/>
    <mergeCell ref="G138:G140"/>
    <mergeCell ref="H138:H140"/>
    <mergeCell ref="I138:I140"/>
    <mergeCell ref="J132:J134"/>
    <mergeCell ref="O135:O137"/>
    <mergeCell ref="A132:A134"/>
    <mergeCell ref="J138:J140"/>
    <mergeCell ref="K138:K140"/>
    <mergeCell ref="B132:B134"/>
    <mergeCell ref="C132:C134"/>
    <mergeCell ref="D132:D134"/>
    <mergeCell ref="E132:E134"/>
    <mergeCell ref="F132:F134"/>
    <mergeCell ref="G132:G134"/>
    <mergeCell ref="H132:H134"/>
    <mergeCell ref="I132:I134"/>
    <mergeCell ref="C135:C137"/>
    <mergeCell ref="D135:D137"/>
    <mergeCell ref="E135:E137"/>
    <mergeCell ref="F135:F137"/>
    <mergeCell ref="G135:G137"/>
    <mergeCell ref="H135:H137"/>
    <mergeCell ref="I135:I137"/>
    <mergeCell ref="J135:J137"/>
    <mergeCell ref="K135:K137"/>
    <mergeCell ref="N138:N140"/>
    <mergeCell ref="O138:O140"/>
    <mergeCell ref="A138:A140"/>
    <mergeCell ref="G126:G128"/>
    <mergeCell ref="H126:H128"/>
    <mergeCell ref="I126:I128"/>
    <mergeCell ref="K126:K128"/>
    <mergeCell ref="N126:N128"/>
    <mergeCell ref="O126:O128"/>
    <mergeCell ref="A129:A131"/>
    <mergeCell ref="B129:B131"/>
    <mergeCell ref="C129:C131"/>
    <mergeCell ref="D129:D131"/>
    <mergeCell ref="E129:E131"/>
    <mergeCell ref="F129:F131"/>
    <mergeCell ref="G129:G131"/>
    <mergeCell ref="H129:H131"/>
    <mergeCell ref="I129:I131"/>
    <mergeCell ref="J129:J131"/>
    <mergeCell ref="K129:K131"/>
    <mergeCell ref="N129:N131"/>
    <mergeCell ref="O129:O131"/>
    <mergeCell ref="F126:F128"/>
    <mergeCell ref="J120:J122"/>
    <mergeCell ref="K120:K122"/>
    <mergeCell ref="N120:N122"/>
    <mergeCell ref="O120:O122"/>
    <mergeCell ref="A123:A125"/>
    <mergeCell ref="B123:B125"/>
    <mergeCell ref="C123:C125"/>
    <mergeCell ref="D123:D125"/>
    <mergeCell ref="E123:E125"/>
    <mergeCell ref="F123:F125"/>
    <mergeCell ref="G123:G125"/>
    <mergeCell ref="H123:H125"/>
    <mergeCell ref="I123:I125"/>
    <mergeCell ref="J123:J125"/>
    <mergeCell ref="K123:K125"/>
    <mergeCell ref="N123:N125"/>
    <mergeCell ref="O123:O125"/>
    <mergeCell ref="A120:A122"/>
    <mergeCell ref="B120:B122"/>
    <mergeCell ref="C120:C122"/>
    <mergeCell ref="D120:D122"/>
    <mergeCell ref="E120:E122"/>
    <mergeCell ref="J126:J128"/>
    <mergeCell ref="N114:N116"/>
    <mergeCell ref="O114:O116"/>
    <mergeCell ref="A117:A119"/>
    <mergeCell ref="B117:B119"/>
    <mergeCell ref="C117:C119"/>
    <mergeCell ref="D117:D119"/>
    <mergeCell ref="E117:E119"/>
    <mergeCell ref="F117:F119"/>
    <mergeCell ref="G117:G119"/>
    <mergeCell ref="H117:H119"/>
    <mergeCell ref="I117:I119"/>
    <mergeCell ref="J117:J119"/>
    <mergeCell ref="K117:K119"/>
    <mergeCell ref="N117:N119"/>
    <mergeCell ref="O117:O119"/>
    <mergeCell ref="A114:A116"/>
    <mergeCell ref="B114:B116"/>
    <mergeCell ref="C114:C116"/>
    <mergeCell ref="A126:A128"/>
    <mergeCell ref="B126:B128"/>
    <mergeCell ref="C126:C128"/>
    <mergeCell ref="D126:D128"/>
    <mergeCell ref="N108:N110"/>
    <mergeCell ref="O108:O110"/>
    <mergeCell ref="A111:A113"/>
    <mergeCell ref="B111:B113"/>
    <mergeCell ref="C111:C113"/>
    <mergeCell ref="D111:D113"/>
    <mergeCell ref="E111:E113"/>
    <mergeCell ref="F111:F113"/>
    <mergeCell ref="G111:G113"/>
    <mergeCell ref="H111:H113"/>
    <mergeCell ref="I111:I113"/>
    <mergeCell ref="J111:J113"/>
    <mergeCell ref="K111:K113"/>
    <mergeCell ref="N111:N113"/>
    <mergeCell ref="O111:O113"/>
    <mergeCell ref="G108:G110"/>
    <mergeCell ref="H108:H110"/>
    <mergeCell ref="I108:I110"/>
    <mergeCell ref="A108:A110"/>
    <mergeCell ref="B108:B110"/>
    <mergeCell ref="C108:C110"/>
    <mergeCell ref="D108:D110"/>
    <mergeCell ref="E108:E110"/>
    <mergeCell ref="F108:F110"/>
    <mergeCell ref="A90:A92"/>
    <mergeCell ref="N102:N104"/>
    <mergeCell ref="O102:O104"/>
    <mergeCell ref="A105:A107"/>
    <mergeCell ref="B105:B107"/>
    <mergeCell ref="C105:C107"/>
    <mergeCell ref="D105:D107"/>
    <mergeCell ref="E105:E107"/>
    <mergeCell ref="F105:F107"/>
    <mergeCell ref="G105:G107"/>
    <mergeCell ref="H105:H107"/>
    <mergeCell ref="I105:I107"/>
    <mergeCell ref="J105:J107"/>
    <mergeCell ref="K105:K107"/>
    <mergeCell ref="N105:N107"/>
    <mergeCell ref="O105:O107"/>
    <mergeCell ref="A102:A104"/>
    <mergeCell ref="B102:B104"/>
    <mergeCell ref="C102:C104"/>
    <mergeCell ref="E90:E92"/>
    <mergeCell ref="B90:B92"/>
    <mergeCell ref="B93:B95"/>
    <mergeCell ref="B96:B98"/>
    <mergeCell ref="B99:B101"/>
    <mergeCell ref="A87:A89"/>
    <mergeCell ref="C15:C17"/>
    <mergeCell ref="C18:C20"/>
    <mergeCell ref="C21:C23"/>
    <mergeCell ref="C24:C26"/>
    <mergeCell ref="C27:C29"/>
    <mergeCell ref="C30:C32"/>
    <mergeCell ref="C93:C95"/>
    <mergeCell ref="C96:C98"/>
    <mergeCell ref="C99:C101"/>
    <mergeCell ref="B15:B17"/>
    <mergeCell ref="B18:B20"/>
    <mergeCell ref="B21:B23"/>
    <mergeCell ref="B24:B26"/>
    <mergeCell ref="B27:B29"/>
    <mergeCell ref="B30:B32"/>
    <mergeCell ref="B33:B35"/>
    <mergeCell ref="B36:B38"/>
    <mergeCell ref="B39:B41"/>
    <mergeCell ref="A84:A86"/>
    <mergeCell ref="H69:H71"/>
    <mergeCell ref="H72:H74"/>
    <mergeCell ref="D87:D89"/>
    <mergeCell ref="E87:E89"/>
    <mergeCell ref="F87:F89"/>
    <mergeCell ref="H75:H77"/>
    <mergeCell ref="I75:I77"/>
    <mergeCell ref="J75:J77"/>
    <mergeCell ref="I63:I65"/>
    <mergeCell ref="J63:J65"/>
    <mergeCell ref="D84:D86"/>
    <mergeCell ref="E84:E86"/>
    <mergeCell ref="F84:F86"/>
    <mergeCell ref="G84:G86"/>
    <mergeCell ref="O90:O92"/>
    <mergeCell ref="G2:I2"/>
    <mergeCell ref="N99:N101"/>
    <mergeCell ref="O99:O101"/>
    <mergeCell ref="I93:I95"/>
    <mergeCell ref="J93:J95"/>
    <mergeCell ref="K93:K95"/>
    <mergeCell ref="N93:N95"/>
    <mergeCell ref="O93:O95"/>
    <mergeCell ref="O96:O98"/>
    <mergeCell ref="G96:G98"/>
    <mergeCell ref="H96:H98"/>
    <mergeCell ref="I96:I98"/>
    <mergeCell ref="J96:J98"/>
    <mergeCell ref="K96:K98"/>
    <mergeCell ref="N96:N98"/>
    <mergeCell ref="K90:K92"/>
    <mergeCell ref="N90:N92"/>
    <mergeCell ref="I90:I92"/>
    <mergeCell ref="J90:J92"/>
    <mergeCell ref="G87:G89"/>
    <mergeCell ref="I81:I83"/>
    <mergeCell ref="J81:J83"/>
    <mergeCell ref="K81:K83"/>
    <mergeCell ref="L141:M141"/>
    <mergeCell ref="D102:D104"/>
    <mergeCell ref="E102:E104"/>
    <mergeCell ref="F102:F104"/>
    <mergeCell ref="G102:G104"/>
    <mergeCell ref="H102:H104"/>
    <mergeCell ref="I102:I104"/>
    <mergeCell ref="J102:J104"/>
    <mergeCell ref="K102:K104"/>
    <mergeCell ref="J108:J110"/>
    <mergeCell ref="K108:K110"/>
    <mergeCell ref="D114:D116"/>
    <mergeCell ref="E114:E116"/>
    <mergeCell ref="F114:F116"/>
    <mergeCell ref="G114:G116"/>
    <mergeCell ref="H114:H116"/>
    <mergeCell ref="I114:I116"/>
    <mergeCell ref="F120:F122"/>
    <mergeCell ref="G120:G122"/>
    <mergeCell ref="H120:H122"/>
    <mergeCell ref="I120:I122"/>
    <mergeCell ref="J114:J116"/>
    <mergeCell ref="K114:K116"/>
    <mergeCell ref="E126:E128"/>
    <mergeCell ref="F90:F92"/>
    <mergeCell ref="G90:G92"/>
    <mergeCell ref="K99:K101"/>
    <mergeCell ref="A99:A101"/>
    <mergeCell ref="D99:D101"/>
    <mergeCell ref="E99:E101"/>
    <mergeCell ref="F99:F101"/>
    <mergeCell ref="G99:G101"/>
    <mergeCell ref="A96:A98"/>
    <mergeCell ref="D96:D98"/>
    <mergeCell ref="E96:E98"/>
    <mergeCell ref="F96:F98"/>
    <mergeCell ref="A93:A95"/>
    <mergeCell ref="D93:D95"/>
    <mergeCell ref="E93:E95"/>
    <mergeCell ref="F93:F95"/>
    <mergeCell ref="G93:G95"/>
    <mergeCell ref="H93:H95"/>
    <mergeCell ref="C90:C92"/>
    <mergeCell ref="H99:H101"/>
    <mergeCell ref="I99:I101"/>
    <mergeCell ref="J99:J101"/>
    <mergeCell ref="H90:H92"/>
    <mergeCell ref="D90:D92"/>
    <mergeCell ref="B84:B86"/>
    <mergeCell ref="C84:C86"/>
    <mergeCell ref="C87:C89"/>
    <mergeCell ref="O87:O89"/>
    <mergeCell ref="I84:I86"/>
    <mergeCell ref="J84:J86"/>
    <mergeCell ref="K84:K86"/>
    <mergeCell ref="N84:N86"/>
    <mergeCell ref="O84:O86"/>
    <mergeCell ref="I87:I89"/>
    <mergeCell ref="J87:J89"/>
    <mergeCell ref="K87:K89"/>
    <mergeCell ref="N87:N89"/>
    <mergeCell ref="B87:B89"/>
    <mergeCell ref="H84:H86"/>
    <mergeCell ref="H87:H89"/>
    <mergeCell ref="N81:N83"/>
    <mergeCell ref="O81:O83"/>
    <mergeCell ref="I78:I80"/>
    <mergeCell ref="J78:J80"/>
    <mergeCell ref="K78:K80"/>
    <mergeCell ref="N78:N80"/>
    <mergeCell ref="O78:O80"/>
    <mergeCell ref="A78:A80"/>
    <mergeCell ref="D78:D80"/>
    <mergeCell ref="E78:E80"/>
    <mergeCell ref="F78:F80"/>
    <mergeCell ref="G78:G80"/>
    <mergeCell ref="H81:H83"/>
    <mergeCell ref="H78:H80"/>
    <mergeCell ref="A75:A77"/>
    <mergeCell ref="D75:D77"/>
    <mergeCell ref="E75:E77"/>
    <mergeCell ref="F75:F77"/>
    <mergeCell ref="G75:G77"/>
    <mergeCell ref="A81:A83"/>
    <mergeCell ref="D81:D83"/>
    <mergeCell ref="E81:E83"/>
    <mergeCell ref="F81:F83"/>
    <mergeCell ref="G81:G83"/>
    <mergeCell ref="B75:B77"/>
    <mergeCell ref="B78:B80"/>
    <mergeCell ref="B81:B83"/>
    <mergeCell ref="C75:C77"/>
    <mergeCell ref="C78:C80"/>
    <mergeCell ref="C81:C83"/>
    <mergeCell ref="K75:K77"/>
    <mergeCell ref="N75:N77"/>
    <mergeCell ref="O75:O77"/>
    <mergeCell ref="I69:I71"/>
    <mergeCell ref="J69:J71"/>
    <mergeCell ref="K69:K71"/>
    <mergeCell ref="N69:N71"/>
    <mergeCell ref="O69:O71"/>
    <mergeCell ref="I72:I74"/>
    <mergeCell ref="J72:J74"/>
    <mergeCell ref="K72:K74"/>
    <mergeCell ref="N72:N74"/>
    <mergeCell ref="O72:O74"/>
    <mergeCell ref="A72:A74"/>
    <mergeCell ref="D72:D74"/>
    <mergeCell ref="E72:E74"/>
    <mergeCell ref="F72:F74"/>
    <mergeCell ref="G72:G74"/>
    <mergeCell ref="A69:A71"/>
    <mergeCell ref="D69:D71"/>
    <mergeCell ref="E69:E71"/>
    <mergeCell ref="F69:F71"/>
    <mergeCell ref="G69:G71"/>
    <mergeCell ref="B69:B71"/>
    <mergeCell ref="B72:B74"/>
    <mergeCell ref="C69:C71"/>
    <mergeCell ref="C72:C74"/>
    <mergeCell ref="K63:K65"/>
    <mergeCell ref="N63:N65"/>
    <mergeCell ref="O63:O65"/>
    <mergeCell ref="H63:H65"/>
    <mergeCell ref="H66:H68"/>
    <mergeCell ref="I66:I68"/>
    <mergeCell ref="J66:J68"/>
    <mergeCell ref="K66:K68"/>
    <mergeCell ref="N66:N68"/>
    <mergeCell ref="O66:O68"/>
    <mergeCell ref="A66:A68"/>
    <mergeCell ref="D66:D68"/>
    <mergeCell ref="E66:E68"/>
    <mergeCell ref="F66:F68"/>
    <mergeCell ref="G66:G68"/>
    <mergeCell ref="A63:A65"/>
    <mergeCell ref="D63:D65"/>
    <mergeCell ref="E63:E65"/>
    <mergeCell ref="F63:F65"/>
    <mergeCell ref="G63:G65"/>
    <mergeCell ref="B63:B65"/>
    <mergeCell ref="B66:B68"/>
    <mergeCell ref="C63:C65"/>
    <mergeCell ref="C66:C68"/>
    <mergeCell ref="J57:J59"/>
    <mergeCell ref="K57:K59"/>
    <mergeCell ref="N57:N59"/>
    <mergeCell ref="O57:O59"/>
    <mergeCell ref="H57:H59"/>
    <mergeCell ref="H60:H62"/>
    <mergeCell ref="I60:I62"/>
    <mergeCell ref="J60:J62"/>
    <mergeCell ref="K60:K62"/>
    <mergeCell ref="N60:N62"/>
    <mergeCell ref="O60:O62"/>
    <mergeCell ref="I57:I59"/>
    <mergeCell ref="A60:A62"/>
    <mergeCell ref="D60:D62"/>
    <mergeCell ref="E60:E62"/>
    <mergeCell ref="F60:F62"/>
    <mergeCell ref="G60:G62"/>
    <mergeCell ref="A57:A59"/>
    <mergeCell ref="D57:D59"/>
    <mergeCell ref="E57:E59"/>
    <mergeCell ref="F57:F59"/>
    <mergeCell ref="G57:G59"/>
    <mergeCell ref="B57:B59"/>
    <mergeCell ref="B60:B62"/>
    <mergeCell ref="C57:C59"/>
    <mergeCell ref="C60:C62"/>
    <mergeCell ref="I51:I53"/>
    <mergeCell ref="J51:J53"/>
    <mergeCell ref="K51:K53"/>
    <mergeCell ref="N51:N53"/>
    <mergeCell ref="O51:O53"/>
    <mergeCell ref="H51:H53"/>
    <mergeCell ref="H54:H56"/>
    <mergeCell ref="I54:I56"/>
    <mergeCell ref="J54:J56"/>
    <mergeCell ref="K54:K56"/>
    <mergeCell ref="N54:N56"/>
    <mergeCell ref="O54:O56"/>
    <mergeCell ref="A54:A56"/>
    <mergeCell ref="D54:D56"/>
    <mergeCell ref="E54:E56"/>
    <mergeCell ref="F54:F56"/>
    <mergeCell ref="G54:G56"/>
    <mergeCell ref="A51:A53"/>
    <mergeCell ref="D51:D53"/>
    <mergeCell ref="E51:E53"/>
    <mergeCell ref="F51:F53"/>
    <mergeCell ref="G51:G53"/>
    <mergeCell ref="B51:B53"/>
    <mergeCell ref="B54:B56"/>
    <mergeCell ref="C51:C53"/>
    <mergeCell ref="C54:C56"/>
    <mergeCell ref="I45:I47"/>
    <mergeCell ref="J45:J47"/>
    <mergeCell ref="K45:K47"/>
    <mergeCell ref="N45:N47"/>
    <mergeCell ref="O45:O47"/>
    <mergeCell ref="H45:H47"/>
    <mergeCell ref="H48:H50"/>
    <mergeCell ref="I48:I50"/>
    <mergeCell ref="J48:J50"/>
    <mergeCell ref="K48:K50"/>
    <mergeCell ref="N48:N50"/>
    <mergeCell ref="O48:O50"/>
    <mergeCell ref="A48:A50"/>
    <mergeCell ref="D48:D50"/>
    <mergeCell ref="E48:E50"/>
    <mergeCell ref="F48:F50"/>
    <mergeCell ref="G48:G50"/>
    <mergeCell ref="A45:A47"/>
    <mergeCell ref="D45:D47"/>
    <mergeCell ref="E45:E47"/>
    <mergeCell ref="F45:F47"/>
    <mergeCell ref="G45:G47"/>
    <mergeCell ref="B45:B47"/>
    <mergeCell ref="B48:B50"/>
    <mergeCell ref="C45:C47"/>
    <mergeCell ref="C48:C50"/>
    <mergeCell ref="I39:I41"/>
    <mergeCell ref="J39:J41"/>
    <mergeCell ref="K39:K41"/>
    <mergeCell ref="N39:N41"/>
    <mergeCell ref="O39:O41"/>
    <mergeCell ref="H39:H41"/>
    <mergeCell ref="H42:H44"/>
    <mergeCell ref="I42:I44"/>
    <mergeCell ref="J42:J44"/>
    <mergeCell ref="K42:K44"/>
    <mergeCell ref="N42:N44"/>
    <mergeCell ref="O42:O44"/>
    <mergeCell ref="A42:A44"/>
    <mergeCell ref="D42:D44"/>
    <mergeCell ref="E42:E44"/>
    <mergeCell ref="F42:F44"/>
    <mergeCell ref="G42:G44"/>
    <mergeCell ref="A39:A41"/>
    <mergeCell ref="D39:D41"/>
    <mergeCell ref="E39:E41"/>
    <mergeCell ref="F39:F41"/>
    <mergeCell ref="G39:G41"/>
    <mergeCell ref="B42:B44"/>
    <mergeCell ref="C39:C41"/>
    <mergeCell ref="C42:C44"/>
    <mergeCell ref="I33:I35"/>
    <mergeCell ref="J33:J35"/>
    <mergeCell ref="K33:K35"/>
    <mergeCell ref="N33:N35"/>
    <mergeCell ref="O33:O35"/>
    <mergeCell ref="H33:H35"/>
    <mergeCell ref="H36:H38"/>
    <mergeCell ref="I36:I38"/>
    <mergeCell ref="J36:J38"/>
    <mergeCell ref="K36:K38"/>
    <mergeCell ref="N36:N38"/>
    <mergeCell ref="O36:O38"/>
    <mergeCell ref="A36:A38"/>
    <mergeCell ref="D36:D38"/>
    <mergeCell ref="E36:E38"/>
    <mergeCell ref="F36:F38"/>
    <mergeCell ref="G36:G38"/>
    <mergeCell ref="A33:A35"/>
    <mergeCell ref="D33:D35"/>
    <mergeCell ref="E33:E35"/>
    <mergeCell ref="F33:F35"/>
    <mergeCell ref="G33:G35"/>
    <mergeCell ref="C33:C35"/>
    <mergeCell ref="C36:C38"/>
    <mergeCell ref="N24:N26"/>
    <mergeCell ref="O24:O26"/>
    <mergeCell ref="A30:A32"/>
    <mergeCell ref="D30:D32"/>
    <mergeCell ref="E30:E32"/>
    <mergeCell ref="F30:F32"/>
    <mergeCell ref="G30:G32"/>
    <mergeCell ref="A27:A29"/>
    <mergeCell ref="D27:D29"/>
    <mergeCell ref="E27:E29"/>
    <mergeCell ref="F27:F29"/>
    <mergeCell ref="G27:G29"/>
    <mergeCell ref="I27:I29"/>
    <mergeCell ref="J27:J29"/>
    <mergeCell ref="K27:K29"/>
    <mergeCell ref="N27:N29"/>
    <mergeCell ref="O27:O29"/>
    <mergeCell ref="H27:H29"/>
    <mergeCell ref="H30:H32"/>
    <mergeCell ref="I30:I32"/>
    <mergeCell ref="J30:J32"/>
    <mergeCell ref="K30:K32"/>
    <mergeCell ref="N30:N32"/>
    <mergeCell ref="O30:O32"/>
    <mergeCell ref="J18:J20"/>
    <mergeCell ref="K18:K20"/>
    <mergeCell ref="N18:N20"/>
    <mergeCell ref="O18:O20"/>
    <mergeCell ref="A24:A26"/>
    <mergeCell ref="D24:D26"/>
    <mergeCell ref="E24:E26"/>
    <mergeCell ref="F24:F26"/>
    <mergeCell ref="G24:G26"/>
    <mergeCell ref="A21:A23"/>
    <mergeCell ref="D21:D23"/>
    <mergeCell ref="E21:E23"/>
    <mergeCell ref="F21:F23"/>
    <mergeCell ref="G21:G23"/>
    <mergeCell ref="I21:I23"/>
    <mergeCell ref="J21:J23"/>
    <mergeCell ref="K21:K23"/>
    <mergeCell ref="N21:N23"/>
    <mergeCell ref="O21:O23"/>
    <mergeCell ref="H21:H23"/>
    <mergeCell ref="H24:H26"/>
    <mergeCell ref="I24:I26"/>
    <mergeCell ref="J24:J26"/>
    <mergeCell ref="K24:K26"/>
    <mergeCell ref="J12:J14"/>
    <mergeCell ref="K12:K14"/>
    <mergeCell ref="B12:B14"/>
    <mergeCell ref="C12:C14"/>
    <mergeCell ref="N12:N14"/>
    <mergeCell ref="O12:O14"/>
    <mergeCell ref="A18:A20"/>
    <mergeCell ref="D18:D20"/>
    <mergeCell ref="E18:E20"/>
    <mergeCell ref="F18:F20"/>
    <mergeCell ref="G18:G20"/>
    <mergeCell ref="A15:A17"/>
    <mergeCell ref="D15:D17"/>
    <mergeCell ref="E15:E17"/>
    <mergeCell ref="F15:F17"/>
    <mergeCell ref="G15:G17"/>
    <mergeCell ref="I15:I17"/>
    <mergeCell ref="J15:J17"/>
    <mergeCell ref="K15:K17"/>
    <mergeCell ref="N15:N17"/>
    <mergeCell ref="O15:O17"/>
    <mergeCell ref="H15:H17"/>
    <mergeCell ref="H18:H20"/>
    <mergeCell ref="I18:I20"/>
    <mergeCell ref="A10:A11"/>
    <mergeCell ref="D10:E10"/>
    <mergeCell ref="F10:H10"/>
    <mergeCell ref="B10:B11"/>
    <mergeCell ref="C10:C11"/>
    <mergeCell ref="I12:I14"/>
    <mergeCell ref="A12:A14"/>
    <mergeCell ref="D12:D14"/>
    <mergeCell ref="E12:E14"/>
    <mergeCell ref="F12:F14"/>
    <mergeCell ref="G12:G14"/>
    <mergeCell ref="H12:H14"/>
  </mergeCells>
  <phoneticPr fontId="38" type="noConversion"/>
  <dataValidations count="31">
    <dataValidation type="list" allowBlank="1" showInputMessage="1" showErrorMessage="1" sqref="F57:F59 F120:F122" xr:uid="{3A65BDAD-DAF5-40F4-95D8-5CEBB9E3AA43}">
      <formula1>$L$57:$L$59</formula1>
    </dataValidation>
    <dataValidation type="list" allowBlank="1" showInputMessage="1" showErrorMessage="1" sqref="F54:F56 F117:F119" xr:uid="{AE842571-0592-4206-918B-7832C1221C4E}">
      <formula1>$L$54:$L$56</formula1>
    </dataValidation>
    <dataValidation type="list" allowBlank="1" showInputMessage="1" showErrorMessage="1" sqref="F51:F53 F114:F116 F138:F140" xr:uid="{87836951-806D-48AD-8AE8-5D84416B7390}">
      <formula1>$L$51:$L$53</formula1>
    </dataValidation>
    <dataValidation type="list" allowBlank="1" showInputMessage="1" showErrorMessage="1" sqref="F48:F50 F111:F113 F135:F137" xr:uid="{6B1AC96A-A8AA-4716-BFCF-023EDFB01D8C}">
      <formula1>$L$48:$L$50</formula1>
    </dataValidation>
    <dataValidation type="list" allowBlank="1" showInputMessage="1" showErrorMessage="1" sqref="F45:F47 F108:F110 F132:F134" xr:uid="{C727D5BD-BA9D-4469-B942-74D69B18D484}">
      <formula1>$L$45:$L$47</formula1>
    </dataValidation>
    <dataValidation type="list" allowBlank="1" showInputMessage="1" showErrorMessage="1" sqref="F42:F44 F105:F107 F129:F131" xr:uid="{429138AF-19DC-4486-B3E1-44208AEF6B78}">
      <formula1>$L$42:$L$44</formula1>
    </dataValidation>
    <dataValidation type="list" allowBlank="1" showInputMessage="1" showErrorMessage="1" sqref="F39:F41 F102:F104 F126:F128" xr:uid="{8A1C96F2-FD61-440F-950A-FE4891EFCAB2}">
      <formula1>$L$39:$L$41</formula1>
    </dataValidation>
    <dataValidation type="list" allowBlank="1" showInputMessage="1" showErrorMessage="1" sqref="F12:F14" xr:uid="{2D31E996-611E-4D92-AFA5-387E885B3C1D}">
      <formula1>$L$12:$L$14</formula1>
    </dataValidation>
    <dataValidation type="list" allowBlank="1" showInputMessage="1" showErrorMessage="1" sqref="F15:F17" xr:uid="{98350164-EF02-4DC9-8D54-1F142A837D66}">
      <formula1>$L$15:$L$17</formula1>
    </dataValidation>
    <dataValidation type="list" allowBlank="1" showInputMessage="1" showErrorMessage="1" sqref="F30:F32" xr:uid="{73897797-87A8-411B-BA2C-17A2DB2C5C1F}">
      <formula1>$L$30:$L$32</formula1>
    </dataValidation>
    <dataValidation type="list" allowBlank="1" showInputMessage="1" showErrorMessage="1" sqref="F27:F29" xr:uid="{55F6473B-29BB-44E2-B898-8712ECD25B51}">
      <formula1>$L$27:$L$29</formula1>
    </dataValidation>
    <dataValidation type="list" allowBlank="1" showInputMessage="1" showErrorMessage="1" sqref="F24:F26" xr:uid="{A4B17769-ED0B-4C6B-926E-F9C5A7D4A781}">
      <formula1>$L$24:$L$26</formula1>
    </dataValidation>
    <dataValidation type="list" allowBlank="1" showInputMessage="1" showErrorMessage="1" sqref="F21:F23" xr:uid="{F877137E-5671-4B68-8C81-702C3847BE77}">
      <formula1>$L$21:$L$23</formula1>
    </dataValidation>
    <dataValidation type="list" allowBlank="1" showInputMessage="1" showErrorMessage="1" sqref="F18:F20" xr:uid="{355D0273-CB5B-465C-BB50-699465D4EC61}">
      <formula1>$L$18:$L$20</formula1>
    </dataValidation>
    <dataValidation type="list" allowBlank="1" showInputMessage="1" showErrorMessage="1" sqref="F36:F38" xr:uid="{71701B56-0B8F-4681-A90E-8F9C85E9AFF0}">
      <formula1>$L$36:$L$38</formula1>
    </dataValidation>
    <dataValidation type="list" allowBlank="1" showInputMessage="1" showErrorMessage="1" sqref="F33:F35" xr:uid="{7073CB55-7D80-4B52-8C24-11A7A3C17162}">
      <formula1>$L$33:$L$35</formula1>
    </dataValidation>
    <dataValidation type="list" allowBlank="1" showInputMessage="1" showErrorMessage="1" sqref="F63:F65" xr:uid="{8FC37B7A-0C11-42AB-B714-F856A3D2C203}">
      <formula1>$L$63:$L$65</formula1>
    </dataValidation>
    <dataValidation type="list" allowBlank="1" showInputMessage="1" showErrorMessage="1" sqref="F60:F62" xr:uid="{88DDDE0F-3AB6-4E40-90CB-250AC63F54DB}">
      <formula1>$L$60:$L$62</formula1>
    </dataValidation>
    <dataValidation type="list" allowBlank="1" showInputMessage="1" showErrorMessage="1" sqref="F81:F83" xr:uid="{1BF0A46B-4A16-4F6C-A0AC-3802424B52BD}">
      <formula1>$L$81:$L$83</formula1>
    </dataValidation>
    <dataValidation type="list" allowBlank="1" showInputMessage="1" showErrorMessage="1" sqref="F78:F80" xr:uid="{E43D839A-A43C-40A3-ADEE-A6E42BFB1BA8}">
      <formula1>$L$78:$L$80</formula1>
    </dataValidation>
    <dataValidation type="list" allowBlank="1" showInputMessage="1" showErrorMessage="1" sqref="F75:F77" xr:uid="{13B1BD5C-132D-4143-A333-D859BEE6007F}">
      <formula1>$L$75:$L$77</formula1>
    </dataValidation>
    <dataValidation type="list" allowBlank="1" showInputMessage="1" showErrorMessage="1" sqref="F72:F74" xr:uid="{D87FD459-DE87-409F-9C80-78BDB8C63A39}">
      <formula1>$L$72:$L$74</formula1>
    </dataValidation>
    <dataValidation type="list" allowBlank="1" showInputMessage="1" showErrorMessage="1" sqref="F69:F71" xr:uid="{7BB966A4-FBCC-47EE-A77F-5C0E1AA01B4E}">
      <formula1>$L$69:$L$71</formula1>
    </dataValidation>
    <dataValidation type="list" allowBlank="1" showInputMessage="1" showErrorMessage="1" sqref="F66:F68" xr:uid="{AA9235B6-0E8A-4572-B161-646CAA2212A6}">
      <formula1>$L$66:$L$68</formula1>
    </dataValidation>
    <dataValidation type="list" allowBlank="1" showInputMessage="1" showErrorMessage="1" sqref="F99:F101" xr:uid="{F329348A-5395-4E8C-A858-B434281ABAE7}">
      <formula1>$L$99:$L$101</formula1>
    </dataValidation>
    <dataValidation type="list" allowBlank="1" showInputMessage="1" showErrorMessage="1" sqref="F96:F98" xr:uid="{849747DA-0709-4ABB-8590-B52EE5E458E5}">
      <formula1>$L$96:$L$98</formula1>
    </dataValidation>
    <dataValidation type="list" allowBlank="1" showInputMessage="1" showErrorMessage="1" sqref="F93:F95" xr:uid="{4F68BE18-9FE2-4B65-BC41-EE9E3651EDC6}">
      <formula1>$L$93:$L$95</formula1>
    </dataValidation>
    <dataValidation type="list" allowBlank="1" showInputMessage="1" showErrorMessage="1" sqref="F90:F92" xr:uid="{2B1EA087-969C-46FC-A517-357B405768B2}">
      <formula1>$L$90:$L$92</formula1>
    </dataValidation>
    <dataValidation type="list" allowBlank="1" showInputMessage="1" showErrorMessage="1" sqref="F87:F89" xr:uid="{40C77E23-719F-412A-9478-8CEE26F92F48}">
      <formula1>$L$87:$L$89</formula1>
    </dataValidation>
    <dataValidation type="list" allowBlank="1" showInputMessage="1" showErrorMessage="1" sqref="F84:F86" xr:uid="{446E9490-7711-45FC-A4BB-EFAE30BBE352}">
      <formula1>$L$84:$L$86</formula1>
    </dataValidation>
    <dataValidation type="list" allowBlank="1" showInputMessage="1" showErrorMessage="1" sqref="F123:F125" xr:uid="{AC7C59BB-9E2E-462B-8ED8-A7772173BDC1}">
      <formula1>#REF!</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5CA50A-51AA-4711-8299-BEB8009066B9}">
          <x14:formula1>
            <xm:f>'Response Guidelines'!$D$81:$D$87</xm:f>
          </x14:formula1>
          <xm:sqref>I12:I140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A90E-EEAE-43B4-B0A9-9F7EE1B3AF94}">
  <sheetPr>
    <tabColor rgb="FF0DB02B"/>
    <pageSetUpPr fitToPage="1"/>
  </sheetPr>
  <dimension ref="A1:O73"/>
  <sheetViews>
    <sheetView topLeftCell="A62" zoomScale="115" zoomScaleNormal="115" workbookViewId="0">
      <selection activeCell="E49" sqref="E49:E51"/>
    </sheetView>
  </sheetViews>
  <sheetFormatPr defaultColWidth="9.36328125" defaultRowHeight="10.5" x14ac:dyDescent="0.25"/>
  <cols>
    <col min="1" max="1" width="7.08984375" style="19" customWidth="1"/>
    <col min="2" max="2" width="12.36328125" style="19" customWidth="1"/>
    <col min="3" max="3" width="7.08984375" style="19" customWidth="1"/>
    <col min="4" max="4" width="36.6328125" style="18" customWidth="1"/>
    <col min="5" max="5" width="34.36328125" style="18" customWidth="1"/>
    <col min="6" max="6" width="21.6328125" style="18" bestFit="1" customWidth="1"/>
    <col min="7" max="7" width="15.90625" style="18" bestFit="1" customWidth="1"/>
    <col min="8" max="8" width="21.36328125" style="18" bestFit="1" customWidth="1"/>
    <col min="9" max="9" width="9.54296875" style="18" bestFit="1" customWidth="1"/>
    <col min="10" max="10" width="7.54296875" style="18" customWidth="1"/>
    <col min="11" max="11" width="7.36328125" style="17" customWidth="1"/>
    <col min="12" max="12" width="23.632812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5.65" customHeight="1" x14ac:dyDescent="0.35">
      <c r="D2" s="11" t="s">
        <v>80</v>
      </c>
      <c r="E2" s="12" t="str">
        <f>Scoring!C2</f>
        <v>&lt;insert before tender publication&gt;</v>
      </c>
      <c r="F2" s="40"/>
      <c r="G2" s="346" t="s">
        <v>247</v>
      </c>
      <c r="H2" s="346"/>
      <c r="I2" s="346"/>
      <c r="J2" s="40"/>
      <c r="K2" s="40"/>
      <c r="L2" s="40"/>
      <c r="M2" s="40"/>
      <c r="N2" s="40"/>
      <c r="O2" s="40"/>
    </row>
    <row r="3" spans="1:15" ht="15.65" customHeight="1" x14ac:dyDescent="0.35">
      <c r="D3" s="11" t="s">
        <v>83</v>
      </c>
      <c r="E3" s="12" t="str">
        <f>Scoring!C3</f>
        <v>&lt;insert before tender publication&gt;</v>
      </c>
      <c r="F3" s="40"/>
      <c r="G3" s="346"/>
      <c r="H3" s="346"/>
      <c r="I3" s="346"/>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308" t="s">
        <v>14</v>
      </c>
      <c r="B14" s="308" t="s">
        <v>99</v>
      </c>
      <c r="C14" s="308" t="s">
        <v>100</v>
      </c>
      <c r="D14" s="310" t="s">
        <v>15</v>
      </c>
      <c r="E14" s="435"/>
      <c r="F14" s="313" t="s">
        <v>16</v>
      </c>
      <c r="G14" s="313"/>
      <c r="H14" s="314"/>
      <c r="I14" s="76"/>
      <c r="J14" s="76"/>
      <c r="K14" s="75" t="s">
        <v>17</v>
      </c>
      <c r="L14" s="74"/>
      <c r="M14" s="74"/>
      <c r="N14" s="74"/>
      <c r="O14" s="73"/>
    </row>
    <row r="15" spans="1:15" s="43" customFormat="1" ht="58.25" customHeight="1" thickBot="1" x14ac:dyDescent="0.4">
      <c r="A15" s="309"/>
      <c r="B15" s="309"/>
      <c r="C15" s="309"/>
      <c r="D15" s="72" t="s">
        <v>113</v>
      </c>
      <c r="E15" s="234" t="s">
        <v>19</v>
      </c>
      <c r="F15" s="233" t="s">
        <v>20</v>
      </c>
      <c r="G15" s="69" t="s">
        <v>21</v>
      </c>
      <c r="H15" s="68" t="s">
        <v>22</v>
      </c>
      <c r="I15" s="67" t="s">
        <v>23</v>
      </c>
      <c r="J15" s="66" t="s">
        <v>24</v>
      </c>
      <c r="K15" s="65" t="s">
        <v>25</v>
      </c>
      <c r="L15" s="64" t="s">
        <v>26</v>
      </c>
      <c r="M15" s="63" t="s">
        <v>27</v>
      </c>
      <c r="N15" s="62" t="s">
        <v>28</v>
      </c>
      <c r="O15" s="61" t="s">
        <v>29</v>
      </c>
    </row>
    <row r="16" spans="1:15" s="43" customFormat="1" ht="10" x14ac:dyDescent="0.35">
      <c r="A16" s="291">
        <v>1</v>
      </c>
      <c r="B16" s="291" t="s">
        <v>248</v>
      </c>
      <c r="C16" s="442" t="s">
        <v>249</v>
      </c>
      <c r="D16" s="434" t="s">
        <v>250</v>
      </c>
      <c r="E16" s="410" t="s">
        <v>251</v>
      </c>
      <c r="F16" s="294"/>
      <c r="G16" s="297"/>
      <c r="H16" s="436"/>
      <c r="I16" s="439" t="s">
        <v>37</v>
      </c>
      <c r="J16" s="304">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306">
        <f>(J16/$J$73)/_xlfn.XLOOKUP(Scoring!$D$16,'Response Guidelines'!$D$92:$D$191,'Response Guidelines'!$C$92:$C$191,"",0,1)</f>
        <v>7.9646017699114505E-3</v>
      </c>
      <c r="L16" s="57" t="s">
        <v>105</v>
      </c>
      <c r="M16" s="56">
        <f>K16</f>
        <v>7.9646017699114505E-3</v>
      </c>
      <c r="N16" s="325"/>
      <c r="O16" s="293"/>
    </row>
    <row r="17" spans="1:15" s="43" customFormat="1" ht="10" x14ac:dyDescent="0.35">
      <c r="A17" s="291"/>
      <c r="B17" s="431"/>
      <c r="C17" s="431"/>
      <c r="D17" s="292"/>
      <c r="E17" s="382"/>
      <c r="F17" s="295"/>
      <c r="G17" s="298"/>
      <c r="H17" s="437"/>
      <c r="I17" s="440"/>
      <c r="J17" s="305"/>
      <c r="K17" s="307"/>
      <c r="L17" s="53" t="s">
        <v>118</v>
      </c>
      <c r="M17" s="52">
        <f>M16/2</f>
        <v>3.9823008849557253E-3</v>
      </c>
      <c r="N17" s="325"/>
      <c r="O17" s="293"/>
    </row>
    <row r="18" spans="1:15" s="43" customFormat="1" ht="10" x14ac:dyDescent="0.35">
      <c r="A18" s="291"/>
      <c r="B18" s="431"/>
      <c r="C18" s="431"/>
      <c r="D18" s="292"/>
      <c r="E18" s="382"/>
      <c r="F18" s="296"/>
      <c r="G18" s="299"/>
      <c r="H18" s="438"/>
      <c r="I18" s="441"/>
      <c r="J18" s="305"/>
      <c r="K18" s="307"/>
      <c r="L18" s="53" t="s">
        <v>106</v>
      </c>
      <c r="M18" s="52">
        <v>0</v>
      </c>
      <c r="N18" s="325"/>
      <c r="O18" s="293"/>
    </row>
    <row r="19" spans="1:15" s="43" customFormat="1" ht="10" x14ac:dyDescent="0.35">
      <c r="A19" s="291">
        <v>2</v>
      </c>
      <c r="B19" s="291" t="s">
        <v>248</v>
      </c>
      <c r="C19" s="291" t="s">
        <v>252</v>
      </c>
      <c r="D19" s="392" t="s">
        <v>253</v>
      </c>
      <c r="E19" s="410" t="s">
        <v>251</v>
      </c>
      <c r="F19" s="403"/>
      <c r="G19" s="404"/>
      <c r="H19" s="445"/>
      <c r="I19" s="439" t="s">
        <v>76</v>
      </c>
      <c r="J19" s="304">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5</v>
      </c>
      <c r="K19" s="306">
        <f>(J19/$J$73)/_xlfn.XLOOKUP(Scoring!$D$16,'Response Guidelines'!$D$92:$D$191,'Response Guidelines'!$C$92:$C$191,"",0,1)</f>
        <v>6.637168141592876E-3</v>
      </c>
      <c r="L19" s="57" t="s">
        <v>105</v>
      </c>
      <c r="M19" s="56">
        <f>K19</f>
        <v>6.637168141592876E-3</v>
      </c>
      <c r="N19" s="325"/>
      <c r="O19" s="382"/>
    </row>
    <row r="20" spans="1:15" s="43" customFormat="1" ht="10" x14ac:dyDescent="0.35">
      <c r="A20" s="291"/>
      <c r="B20" s="431"/>
      <c r="C20" s="431"/>
      <c r="D20" s="393"/>
      <c r="E20" s="382"/>
      <c r="F20" s="398"/>
      <c r="G20" s="400"/>
      <c r="H20" s="443"/>
      <c r="I20" s="440"/>
      <c r="J20" s="305"/>
      <c r="K20" s="307"/>
      <c r="L20" s="53" t="s">
        <v>118</v>
      </c>
      <c r="M20" s="52">
        <f>M19/2</f>
        <v>3.318584070796438E-3</v>
      </c>
      <c r="N20" s="405"/>
      <c r="O20" s="406"/>
    </row>
    <row r="21" spans="1:15" s="43" customFormat="1" ht="10" x14ac:dyDescent="0.35">
      <c r="A21" s="291"/>
      <c r="B21" s="431"/>
      <c r="C21" s="431"/>
      <c r="D21" s="392"/>
      <c r="E21" s="382"/>
      <c r="F21" s="399"/>
      <c r="G21" s="401"/>
      <c r="H21" s="444"/>
      <c r="I21" s="441"/>
      <c r="J21" s="305"/>
      <c r="K21" s="307"/>
      <c r="L21" s="53" t="s">
        <v>106</v>
      </c>
      <c r="M21" s="52">
        <v>0</v>
      </c>
      <c r="N21" s="325"/>
      <c r="O21" s="382"/>
    </row>
    <row r="22" spans="1:15" s="43" customFormat="1" ht="10" x14ac:dyDescent="0.35">
      <c r="A22" s="291">
        <v>3</v>
      </c>
      <c r="B22" s="251" t="s">
        <v>248</v>
      </c>
      <c r="C22" s="291" t="s">
        <v>254</v>
      </c>
      <c r="D22" s="392" t="s">
        <v>255</v>
      </c>
      <c r="E22" s="410" t="s">
        <v>251</v>
      </c>
      <c r="F22" s="397"/>
      <c r="G22" s="400"/>
      <c r="H22" s="443"/>
      <c r="I22" s="439" t="s">
        <v>37</v>
      </c>
      <c r="J22" s="304">
        <f>IF(I22='Response Guidelines'!$D$81,'Response Guidelines'!$C$81, IF(I22='Response Guidelines'!$D$82,'Response Guidelines'!$C$82,IF(I22='Response Guidelines'!$D$83,'Response Guidelines'!$C$83,IF(I22='Response Guidelines'!$D$84,'Response Guidelines'!$C$84,IF(I22='Response Guidelines'!$D$85,'Response Guidelines'!$C$85,IF(I22='Response Guidelines'!$D$86,'Response Guidelines'!$C$86,IF(I22='Response Guidelines'!$D$87,'Response Guidelines'!$C$87,"No Rating")))))))</f>
        <v>6</v>
      </c>
      <c r="K22" s="306">
        <f>(J22/$J$73)/_xlfn.XLOOKUP(Scoring!$D$16,'Response Guidelines'!$D$92:$D$191,'Response Guidelines'!$C$92:$C$191,"",0,1)</f>
        <v>7.9646017699114505E-3</v>
      </c>
      <c r="L22" s="57" t="s">
        <v>105</v>
      </c>
      <c r="M22" s="56">
        <f>K22</f>
        <v>7.9646017699114505E-3</v>
      </c>
      <c r="N22" s="330"/>
      <c r="O22" s="410"/>
    </row>
    <row r="23" spans="1:15" s="43" customFormat="1" ht="10" x14ac:dyDescent="0.35">
      <c r="A23" s="291"/>
      <c r="B23" s="253"/>
      <c r="C23" s="431"/>
      <c r="D23" s="393"/>
      <c r="E23" s="382"/>
      <c r="F23" s="398"/>
      <c r="G23" s="400"/>
      <c r="H23" s="443"/>
      <c r="I23" s="440"/>
      <c r="J23" s="305"/>
      <c r="K23" s="307"/>
      <c r="L23" s="53" t="s">
        <v>118</v>
      </c>
      <c r="M23" s="52">
        <f>M22/2</f>
        <v>3.9823008849557253E-3</v>
      </c>
      <c r="N23" s="325"/>
      <c r="O23" s="382"/>
    </row>
    <row r="24" spans="1:15" s="43" customFormat="1" ht="10" x14ac:dyDescent="0.35">
      <c r="A24" s="291"/>
      <c r="B24" s="253"/>
      <c r="C24" s="431"/>
      <c r="D24" s="392"/>
      <c r="E24" s="382"/>
      <c r="F24" s="399"/>
      <c r="G24" s="401"/>
      <c r="H24" s="444"/>
      <c r="I24" s="441"/>
      <c r="J24" s="305"/>
      <c r="K24" s="307"/>
      <c r="L24" s="53" t="s">
        <v>106</v>
      </c>
      <c r="M24" s="52">
        <v>0</v>
      </c>
      <c r="N24" s="325"/>
      <c r="O24" s="382"/>
    </row>
    <row r="25" spans="1:15" s="43" customFormat="1" ht="10" x14ac:dyDescent="0.35">
      <c r="A25" s="291">
        <v>4</v>
      </c>
      <c r="B25" s="394" t="s">
        <v>256</v>
      </c>
      <c r="C25" s="291" t="s">
        <v>257</v>
      </c>
      <c r="D25" s="446" t="s">
        <v>258</v>
      </c>
      <c r="E25" s="448" t="s">
        <v>259</v>
      </c>
      <c r="F25" s="414"/>
      <c r="G25" s="404"/>
      <c r="H25" s="445"/>
      <c r="I25" s="439" t="s">
        <v>37</v>
      </c>
      <c r="J25" s="304">
        <f>IF(I25='Response Guidelines'!$D$81,'Response Guidelines'!$C$81, IF(I25='Response Guidelines'!$D$82,'Response Guidelines'!$C$82,IF(I25='Response Guidelines'!$D$83,'Response Guidelines'!$C$83,IF(I25='Response Guidelines'!$D$84,'Response Guidelines'!$C$84,IF(I25='Response Guidelines'!$D$85,'Response Guidelines'!$C$85,IF(I25='Response Guidelines'!$D$86,'Response Guidelines'!$C$86,IF(I25='Response Guidelines'!$D$87,'Response Guidelines'!$C$87,"No Rating")))))))</f>
        <v>6</v>
      </c>
      <c r="K25" s="306">
        <f>(J25/$J$73)/_xlfn.XLOOKUP(Scoring!$D$16,'Response Guidelines'!$D$92:$D$191,'Response Guidelines'!$C$92:$C$191,"",0,1)</f>
        <v>7.9646017699114505E-3</v>
      </c>
      <c r="L25" s="57" t="s">
        <v>105</v>
      </c>
      <c r="M25" s="56">
        <f>K25</f>
        <v>7.9646017699114505E-3</v>
      </c>
      <c r="N25" s="325"/>
      <c r="O25" s="382"/>
    </row>
    <row r="26" spans="1:15" s="43" customFormat="1" ht="10" x14ac:dyDescent="0.35">
      <c r="A26" s="291"/>
      <c r="B26" s="420"/>
      <c r="C26" s="431"/>
      <c r="D26" s="447"/>
      <c r="E26" s="449"/>
      <c r="F26" s="413"/>
      <c r="G26" s="400"/>
      <c r="H26" s="443"/>
      <c r="I26" s="440"/>
      <c r="J26" s="305"/>
      <c r="K26" s="307"/>
      <c r="L26" s="53" t="s">
        <v>118</v>
      </c>
      <c r="M26" s="52">
        <f>M25/2</f>
        <v>3.9823008849557253E-3</v>
      </c>
      <c r="N26" s="405"/>
      <c r="O26" s="406"/>
    </row>
    <row r="27" spans="1:15" s="43" customFormat="1" ht="10" x14ac:dyDescent="0.35">
      <c r="A27" s="291"/>
      <c r="B27" s="394"/>
      <c r="C27" s="291"/>
      <c r="D27" s="446"/>
      <c r="E27" s="450"/>
      <c r="F27" s="415"/>
      <c r="G27" s="401"/>
      <c r="H27" s="444"/>
      <c r="I27" s="441"/>
      <c r="J27" s="305"/>
      <c r="K27" s="307"/>
      <c r="L27" s="53" t="s">
        <v>106</v>
      </c>
      <c r="M27" s="52">
        <v>0</v>
      </c>
      <c r="N27" s="325"/>
      <c r="O27" s="382"/>
    </row>
    <row r="28" spans="1:15" s="43" customFormat="1" ht="10" x14ac:dyDescent="0.35">
      <c r="A28" s="291">
        <v>5</v>
      </c>
      <c r="B28" s="252" t="s">
        <v>256</v>
      </c>
      <c r="C28" s="442" t="s">
        <v>260</v>
      </c>
      <c r="D28" s="423" t="s">
        <v>261</v>
      </c>
      <c r="E28" s="411" t="s">
        <v>262</v>
      </c>
      <c r="F28" s="412"/>
      <c r="G28" s="400"/>
      <c r="H28" s="443"/>
      <c r="I28" s="439" t="s">
        <v>37</v>
      </c>
      <c r="J28" s="304">
        <f>IF(I28='Response Guidelines'!$D$81,'Response Guidelines'!$C$81, IF(I28='Response Guidelines'!$D$82,'Response Guidelines'!$C$82,IF(I28='Response Guidelines'!$D$83,'Response Guidelines'!$C$83,IF(I28='Response Guidelines'!$D$84,'Response Guidelines'!$C$84,IF(I28='Response Guidelines'!$D$85,'Response Guidelines'!$C$85,IF(I28='Response Guidelines'!$D$86,'Response Guidelines'!$C$86,IF(I28='Response Guidelines'!$D$87,'Response Guidelines'!$C$87,"No Rating")))))))</f>
        <v>6</v>
      </c>
      <c r="K28" s="306">
        <f>(J28/$J$73)/_xlfn.XLOOKUP(Scoring!$D$16,'Response Guidelines'!$D$92:$D$191,'Response Guidelines'!$C$92:$C$191,"",0,1)</f>
        <v>7.9646017699114505E-3</v>
      </c>
      <c r="L28" s="57" t="s">
        <v>105</v>
      </c>
      <c r="M28" s="56">
        <f>K28</f>
        <v>7.9646017699114505E-3</v>
      </c>
      <c r="N28" s="330"/>
      <c r="O28" s="410"/>
    </row>
    <row r="29" spans="1:15" s="43" customFormat="1" ht="10" x14ac:dyDescent="0.35">
      <c r="A29" s="291"/>
      <c r="B29" s="451"/>
      <c r="C29" s="291"/>
      <c r="D29" s="392"/>
      <c r="E29" s="411"/>
      <c r="F29" s="413"/>
      <c r="G29" s="400"/>
      <c r="H29" s="443"/>
      <c r="I29" s="440"/>
      <c r="J29" s="305"/>
      <c r="K29" s="307"/>
      <c r="L29" s="53" t="s">
        <v>118</v>
      </c>
      <c r="M29" s="52">
        <f>M28/2</f>
        <v>3.9823008849557253E-3</v>
      </c>
      <c r="N29" s="325"/>
      <c r="O29" s="382"/>
    </row>
    <row r="30" spans="1:15" s="43" customFormat="1" ht="10" x14ac:dyDescent="0.35">
      <c r="A30" s="291"/>
      <c r="B30" s="252"/>
      <c r="C30" s="291"/>
      <c r="D30" s="392"/>
      <c r="E30" s="411"/>
      <c r="F30" s="413"/>
      <c r="G30" s="400"/>
      <c r="H30" s="443"/>
      <c r="I30" s="441"/>
      <c r="J30" s="305"/>
      <c r="K30" s="307"/>
      <c r="L30" s="53" t="s">
        <v>106</v>
      </c>
      <c r="M30" s="52">
        <v>0</v>
      </c>
      <c r="N30" s="325"/>
      <c r="O30" s="382"/>
    </row>
    <row r="31" spans="1:15" s="43" customFormat="1" ht="10" x14ac:dyDescent="0.35">
      <c r="A31" s="291">
        <v>6</v>
      </c>
      <c r="B31" s="291" t="s">
        <v>263</v>
      </c>
      <c r="C31" s="291" t="s">
        <v>264</v>
      </c>
      <c r="D31" s="392" t="s">
        <v>265</v>
      </c>
      <c r="E31" s="452" t="s">
        <v>266</v>
      </c>
      <c r="F31" s="414"/>
      <c r="G31" s="404"/>
      <c r="H31" s="445"/>
      <c r="I31" s="439" t="s">
        <v>37</v>
      </c>
      <c r="J31" s="304">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306">
        <f>(J31/$J$73)/_xlfn.XLOOKUP(Scoring!$D$16,'Response Guidelines'!$D$92:$D$191,'Response Guidelines'!$C$92:$C$191,"",0,1)</f>
        <v>7.9646017699114505E-3</v>
      </c>
      <c r="L31" s="57" t="s">
        <v>105</v>
      </c>
      <c r="M31" s="56">
        <f>K31</f>
        <v>7.9646017699114505E-3</v>
      </c>
      <c r="N31" s="405"/>
      <c r="O31" s="382"/>
    </row>
    <row r="32" spans="1:15" s="43" customFormat="1" ht="10" x14ac:dyDescent="0.35">
      <c r="A32" s="291"/>
      <c r="B32" s="291"/>
      <c r="C32" s="291"/>
      <c r="D32" s="392"/>
      <c r="E32" s="452"/>
      <c r="F32" s="413"/>
      <c r="G32" s="400"/>
      <c r="H32" s="443"/>
      <c r="I32" s="440"/>
      <c r="J32" s="305"/>
      <c r="K32" s="307"/>
      <c r="L32" s="53" t="s">
        <v>118</v>
      </c>
      <c r="M32" s="52">
        <f>M31/2</f>
        <v>3.9823008849557253E-3</v>
      </c>
      <c r="N32" s="417"/>
      <c r="O32" s="382"/>
    </row>
    <row r="33" spans="1:15" s="43" customFormat="1" ht="10" x14ac:dyDescent="0.35">
      <c r="A33" s="291"/>
      <c r="B33" s="291"/>
      <c r="C33" s="291"/>
      <c r="D33" s="392"/>
      <c r="E33" s="452"/>
      <c r="F33" s="415"/>
      <c r="G33" s="401"/>
      <c r="H33" s="444"/>
      <c r="I33" s="441"/>
      <c r="J33" s="305"/>
      <c r="K33" s="307"/>
      <c r="L33" s="53" t="s">
        <v>106</v>
      </c>
      <c r="M33" s="52">
        <v>0</v>
      </c>
      <c r="N33" s="330"/>
      <c r="O33" s="382"/>
    </row>
    <row r="34" spans="1:15" s="43" customFormat="1" ht="10" x14ac:dyDescent="0.35">
      <c r="A34" s="291">
        <v>7</v>
      </c>
      <c r="B34" s="442" t="s">
        <v>263</v>
      </c>
      <c r="C34" s="442" t="s">
        <v>267</v>
      </c>
      <c r="D34" s="434" t="s">
        <v>268</v>
      </c>
      <c r="E34" s="331" t="s">
        <v>269</v>
      </c>
      <c r="F34" s="295"/>
      <c r="G34" s="298"/>
      <c r="H34" s="437"/>
      <c r="I34" s="439" t="s">
        <v>37</v>
      </c>
      <c r="J34" s="304">
        <f>IF(I34='Response Guidelines'!$D$81,'Response Guidelines'!$C$81, IF(I34='Response Guidelines'!$D$82,'Response Guidelines'!$C$82,IF(I34='Response Guidelines'!$D$83,'Response Guidelines'!$C$83,IF(I34='Response Guidelines'!$D$84,'Response Guidelines'!$C$84,IF(I34='Response Guidelines'!$D$85,'Response Guidelines'!$C$85,IF(I34='Response Guidelines'!$D$86,'Response Guidelines'!$C$86,IF(I34='Response Guidelines'!$D$87,'Response Guidelines'!$C$87,"No Rating")))))))</f>
        <v>6</v>
      </c>
      <c r="K34" s="306">
        <f>(J34/$J$73)/_xlfn.XLOOKUP(Scoring!$D$16,'Response Guidelines'!$D$92:$D$191,'Response Guidelines'!$C$92:$C$191,"",0,1)</f>
        <v>7.9646017699114505E-3</v>
      </c>
      <c r="L34" s="57" t="s">
        <v>105</v>
      </c>
      <c r="M34" s="56">
        <f>K34</f>
        <v>7.9646017699114505E-3</v>
      </c>
      <c r="N34" s="330"/>
      <c r="O34" s="331"/>
    </row>
    <row r="35" spans="1:15" s="43" customFormat="1" ht="10" x14ac:dyDescent="0.35">
      <c r="A35" s="291"/>
      <c r="B35" s="291"/>
      <c r="C35" s="291"/>
      <c r="D35" s="292"/>
      <c r="E35" s="293"/>
      <c r="F35" s="295"/>
      <c r="G35" s="298"/>
      <c r="H35" s="437"/>
      <c r="I35" s="440"/>
      <c r="J35" s="305"/>
      <c r="K35" s="307"/>
      <c r="L35" s="53" t="s">
        <v>118</v>
      </c>
      <c r="M35" s="52">
        <f>M34/2</f>
        <v>3.9823008849557253E-3</v>
      </c>
      <c r="N35" s="325"/>
      <c r="O35" s="293"/>
    </row>
    <row r="36" spans="1:15" s="43" customFormat="1" ht="10" x14ac:dyDescent="0.35">
      <c r="A36" s="291"/>
      <c r="B36" s="291"/>
      <c r="C36" s="291"/>
      <c r="D36" s="292"/>
      <c r="E36" s="293"/>
      <c r="F36" s="296"/>
      <c r="G36" s="299"/>
      <c r="H36" s="438"/>
      <c r="I36" s="441"/>
      <c r="J36" s="305"/>
      <c r="K36" s="307"/>
      <c r="L36" s="53" t="s">
        <v>106</v>
      </c>
      <c r="M36" s="52">
        <v>0</v>
      </c>
      <c r="N36" s="325"/>
      <c r="O36" s="293"/>
    </row>
    <row r="37" spans="1:15" s="43" customFormat="1" ht="10" x14ac:dyDescent="0.35">
      <c r="A37" s="291">
        <v>8</v>
      </c>
      <c r="B37" s="420" t="s">
        <v>270</v>
      </c>
      <c r="C37" s="420" t="s">
        <v>271</v>
      </c>
      <c r="D37" s="423" t="s">
        <v>272</v>
      </c>
      <c r="E37" s="410"/>
      <c r="F37" s="397"/>
      <c r="G37" s="400"/>
      <c r="H37" s="443"/>
      <c r="I37" s="439" t="s">
        <v>37</v>
      </c>
      <c r="J37" s="304">
        <f>IF(I37='Response Guidelines'!$D$81,'Response Guidelines'!$C$81, IF(I37='Response Guidelines'!$D$82,'Response Guidelines'!$C$82,IF(I37='Response Guidelines'!$D$83,'Response Guidelines'!$C$83,IF(I37='Response Guidelines'!$D$84,'Response Guidelines'!$C$84,IF(I37='Response Guidelines'!$D$85,'Response Guidelines'!$C$85,IF(I37='Response Guidelines'!$D$86,'Response Guidelines'!$C$86,IF(I37='Response Guidelines'!$D$87,'Response Guidelines'!$C$87,"No Rating")))))))</f>
        <v>6</v>
      </c>
      <c r="K37" s="306">
        <f>(J37/$J$73)/_xlfn.XLOOKUP(Scoring!$D$16,'Response Guidelines'!$D$92:$D$191,'Response Guidelines'!$C$92:$C$191,"",0,1)</f>
        <v>7.9646017699114505E-3</v>
      </c>
      <c r="L37" s="57" t="s">
        <v>105</v>
      </c>
      <c r="M37" s="56">
        <f>K37</f>
        <v>7.9646017699114505E-3</v>
      </c>
      <c r="N37" s="330"/>
      <c r="O37" s="410"/>
    </row>
    <row r="38" spans="1:15" s="43" customFormat="1" ht="10" x14ac:dyDescent="0.35">
      <c r="A38" s="291"/>
      <c r="B38" s="453"/>
      <c r="C38" s="453"/>
      <c r="D38" s="392"/>
      <c r="E38" s="382"/>
      <c r="F38" s="398"/>
      <c r="G38" s="400"/>
      <c r="H38" s="443"/>
      <c r="I38" s="440"/>
      <c r="J38" s="305"/>
      <c r="K38" s="307"/>
      <c r="L38" s="53" t="s">
        <v>118</v>
      </c>
      <c r="M38" s="52">
        <f>M37/2</f>
        <v>3.9823008849557253E-3</v>
      </c>
      <c r="N38" s="325"/>
      <c r="O38" s="382"/>
    </row>
    <row r="39" spans="1:15" s="43" customFormat="1" ht="10" x14ac:dyDescent="0.35">
      <c r="A39" s="291"/>
      <c r="B39" s="421"/>
      <c r="C39" s="421"/>
      <c r="D39" s="392"/>
      <c r="E39" s="382"/>
      <c r="F39" s="399"/>
      <c r="G39" s="401"/>
      <c r="H39" s="444"/>
      <c r="I39" s="441"/>
      <c r="J39" s="305"/>
      <c r="K39" s="307"/>
      <c r="L39" s="53" t="s">
        <v>106</v>
      </c>
      <c r="M39" s="52">
        <v>0</v>
      </c>
      <c r="N39" s="325"/>
      <c r="O39" s="382"/>
    </row>
    <row r="40" spans="1:15" s="43" customFormat="1" ht="10" x14ac:dyDescent="0.35">
      <c r="A40" s="291">
        <v>9</v>
      </c>
      <c r="B40" s="394" t="s">
        <v>270</v>
      </c>
      <c r="C40" s="420" t="s">
        <v>273</v>
      </c>
      <c r="D40" s="392" t="s">
        <v>274</v>
      </c>
      <c r="E40" s="448" t="s">
        <v>275</v>
      </c>
      <c r="F40" s="414"/>
      <c r="G40" s="404"/>
      <c r="H40" s="445"/>
      <c r="I40" s="439" t="s">
        <v>37</v>
      </c>
      <c r="J40" s="304">
        <f>IF(I40='Response Guidelines'!$D$81,'Response Guidelines'!$C$81, IF(I40='Response Guidelines'!$D$82,'Response Guidelines'!$C$82,IF(I40='Response Guidelines'!$D$83,'Response Guidelines'!$C$83,IF(I40='Response Guidelines'!$D$84,'Response Guidelines'!$C$84,IF(I40='Response Guidelines'!$D$85,'Response Guidelines'!$C$85,IF(I40='Response Guidelines'!$D$86,'Response Guidelines'!$C$86,IF(I40='Response Guidelines'!$D$87,'Response Guidelines'!$C$87,"No Rating")))))))</f>
        <v>6</v>
      </c>
      <c r="K40" s="306">
        <f>(J40/$J$73)/_xlfn.XLOOKUP(Scoring!$D$16,'Response Guidelines'!$D$92:$D$191,'Response Guidelines'!$C$92:$C$191,"",0,1)</f>
        <v>7.9646017699114505E-3</v>
      </c>
      <c r="L40" s="57" t="s">
        <v>105</v>
      </c>
      <c r="M40" s="56">
        <f>K40</f>
        <v>7.9646017699114505E-3</v>
      </c>
      <c r="N40" s="325"/>
      <c r="O40" s="382"/>
    </row>
    <row r="41" spans="1:15" s="43" customFormat="1" ht="10" x14ac:dyDescent="0.35">
      <c r="A41" s="291"/>
      <c r="B41" s="420"/>
      <c r="C41" s="453"/>
      <c r="D41" s="393"/>
      <c r="E41" s="449"/>
      <c r="F41" s="413"/>
      <c r="G41" s="400"/>
      <c r="H41" s="443"/>
      <c r="I41" s="440"/>
      <c r="J41" s="305"/>
      <c r="K41" s="307"/>
      <c r="L41" s="53" t="s">
        <v>118</v>
      </c>
      <c r="M41" s="52">
        <f>M40/2</f>
        <v>3.9823008849557253E-3</v>
      </c>
      <c r="N41" s="405"/>
      <c r="O41" s="406"/>
    </row>
    <row r="42" spans="1:15" s="43" customFormat="1" ht="10" x14ac:dyDescent="0.35">
      <c r="A42" s="291"/>
      <c r="B42" s="394"/>
      <c r="C42" s="421"/>
      <c r="D42" s="392"/>
      <c r="E42" s="450"/>
      <c r="F42" s="415"/>
      <c r="G42" s="401"/>
      <c r="H42" s="444"/>
      <c r="I42" s="441"/>
      <c r="J42" s="305"/>
      <c r="K42" s="307"/>
      <c r="L42" s="53" t="s">
        <v>106</v>
      </c>
      <c r="M42" s="52">
        <v>0</v>
      </c>
      <c r="N42" s="325"/>
      <c r="O42" s="382"/>
    </row>
    <row r="43" spans="1:15" s="43" customFormat="1" ht="10" x14ac:dyDescent="0.35">
      <c r="A43" s="291">
        <v>10</v>
      </c>
      <c r="B43" s="394" t="s">
        <v>270</v>
      </c>
      <c r="C43" s="420" t="s">
        <v>276</v>
      </c>
      <c r="D43" s="423" t="s">
        <v>277</v>
      </c>
      <c r="E43" s="411" t="s">
        <v>278</v>
      </c>
      <c r="F43" s="412"/>
      <c r="G43" s="400"/>
      <c r="H43" s="443"/>
      <c r="I43" s="439" t="s">
        <v>37</v>
      </c>
      <c r="J43" s="304">
        <f>IF(I43='Response Guidelines'!$D$81,'Response Guidelines'!$C$81, IF(I43='Response Guidelines'!$D$82,'Response Guidelines'!$C$82,IF(I43='Response Guidelines'!$D$83,'Response Guidelines'!$C$83,IF(I43='Response Guidelines'!$D$84,'Response Guidelines'!$C$84,IF(I43='Response Guidelines'!$D$85,'Response Guidelines'!$C$85,IF(I43='Response Guidelines'!$D$86,'Response Guidelines'!$C$86,IF(I43='Response Guidelines'!$D$87,'Response Guidelines'!$C$87,"No Rating")))))))</f>
        <v>6</v>
      </c>
      <c r="K43" s="306">
        <f>(J43/$J$73)/_xlfn.XLOOKUP(Scoring!$D$16,'Response Guidelines'!$D$92:$D$191,'Response Guidelines'!$C$92:$C$191,"",0,1)</f>
        <v>7.9646017699114505E-3</v>
      </c>
      <c r="L43" s="57" t="s">
        <v>105</v>
      </c>
      <c r="M43" s="56">
        <f>K43</f>
        <v>7.9646017699114505E-3</v>
      </c>
      <c r="N43" s="330"/>
      <c r="O43" s="410"/>
    </row>
    <row r="44" spans="1:15" s="43" customFormat="1" ht="10" x14ac:dyDescent="0.35">
      <c r="A44" s="291"/>
      <c r="B44" s="420"/>
      <c r="C44" s="453"/>
      <c r="D44" s="392"/>
      <c r="E44" s="411"/>
      <c r="F44" s="413"/>
      <c r="G44" s="400"/>
      <c r="H44" s="443"/>
      <c r="I44" s="440"/>
      <c r="J44" s="305"/>
      <c r="K44" s="307"/>
      <c r="L44" s="53" t="s">
        <v>118</v>
      </c>
      <c r="M44" s="52">
        <f>M43/2</f>
        <v>3.9823008849557253E-3</v>
      </c>
      <c r="N44" s="325"/>
      <c r="O44" s="382"/>
    </row>
    <row r="45" spans="1:15" s="43" customFormat="1" ht="10" x14ac:dyDescent="0.35">
      <c r="A45" s="291"/>
      <c r="B45" s="394"/>
      <c r="C45" s="421"/>
      <c r="D45" s="392"/>
      <c r="E45" s="411"/>
      <c r="F45" s="413"/>
      <c r="G45" s="400"/>
      <c r="H45" s="443"/>
      <c r="I45" s="441"/>
      <c r="J45" s="305"/>
      <c r="K45" s="307"/>
      <c r="L45" s="53" t="s">
        <v>106</v>
      </c>
      <c r="M45" s="52">
        <v>0</v>
      </c>
      <c r="N45" s="325"/>
      <c r="O45" s="382"/>
    </row>
    <row r="46" spans="1:15" s="43" customFormat="1" ht="10" x14ac:dyDescent="0.35">
      <c r="A46" s="291">
        <v>11</v>
      </c>
      <c r="B46" s="394" t="s">
        <v>270</v>
      </c>
      <c r="C46" s="420" t="s">
        <v>279</v>
      </c>
      <c r="D46" s="392" t="s">
        <v>280</v>
      </c>
      <c r="E46" s="402" t="s">
        <v>281</v>
      </c>
      <c r="F46" s="414"/>
      <c r="G46" s="404"/>
      <c r="H46" s="445"/>
      <c r="I46" s="439" t="s">
        <v>37</v>
      </c>
      <c r="J46" s="304">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306">
        <f>(J46/$J$73)/_xlfn.XLOOKUP(Scoring!$D$16,'Response Guidelines'!$D$92:$D$191,'Response Guidelines'!$C$92:$C$191,"",0,1)</f>
        <v>7.9646017699114505E-3</v>
      </c>
      <c r="L46" s="57" t="s">
        <v>105</v>
      </c>
      <c r="M46" s="56">
        <f>K46</f>
        <v>7.9646017699114505E-3</v>
      </c>
      <c r="N46" s="325"/>
      <c r="O46" s="382"/>
    </row>
    <row r="47" spans="1:15" s="43" customFormat="1" ht="10" x14ac:dyDescent="0.35">
      <c r="A47" s="291"/>
      <c r="B47" s="420"/>
      <c r="C47" s="453"/>
      <c r="D47" s="393"/>
      <c r="E47" s="411"/>
      <c r="F47" s="413"/>
      <c r="G47" s="400"/>
      <c r="H47" s="443"/>
      <c r="I47" s="440"/>
      <c r="J47" s="305"/>
      <c r="K47" s="307"/>
      <c r="L47" s="53" t="s">
        <v>118</v>
      </c>
      <c r="M47" s="52">
        <f>M46/2</f>
        <v>3.9823008849557253E-3</v>
      </c>
      <c r="N47" s="405"/>
      <c r="O47" s="406"/>
    </row>
    <row r="48" spans="1:15" s="43" customFormat="1" ht="10" x14ac:dyDescent="0.35">
      <c r="A48" s="291"/>
      <c r="B48" s="394"/>
      <c r="C48" s="421"/>
      <c r="D48" s="392"/>
      <c r="E48" s="395"/>
      <c r="F48" s="415"/>
      <c r="G48" s="401"/>
      <c r="H48" s="444"/>
      <c r="I48" s="441"/>
      <c r="J48" s="305"/>
      <c r="K48" s="307"/>
      <c r="L48" s="53" t="s">
        <v>106</v>
      </c>
      <c r="M48" s="52">
        <v>0</v>
      </c>
      <c r="N48" s="325"/>
      <c r="O48" s="382"/>
    </row>
    <row r="49" spans="1:15" s="43" customFormat="1" ht="10" x14ac:dyDescent="0.35">
      <c r="A49" s="291">
        <v>12</v>
      </c>
      <c r="B49" s="394" t="s">
        <v>270</v>
      </c>
      <c r="C49" s="420" t="s">
        <v>282</v>
      </c>
      <c r="D49" s="423" t="s">
        <v>283</v>
      </c>
      <c r="E49" s="454" t="s">
        <v>284</v>
      </c>
      <c r="F49" s="412"/>
      <c r="G49" s="400"/>
      <c r="H49" s="443"/>
      <c r="I49" s="439" t="s">
        <v>37</v>
      </c>
      <c r="J49" s="304">
        <f>IF(I49='Response Guidelines'!$D$81,'Response Guidelines'!$C$81, IF(I49='Response Guidelines'!$D$82,'Response Guidelines'!$C$82,IF(I49='Response Guidelines'!$D$83,'Response Guidelines'!$C$83,IF(I49='Response Guidelines'!$D$84,'Response Guidelines'!$C$84,IF(I49='Response Guidelines'!$D$85,'Response Guidelines'!$C$85,IF(I49='Response Guidelines'!$D$86,'Response Guidelines'!$C$86,IF(I49='Response Guidelines'!$D$87,'Response Guidelines'!$C$87,"No Rating")))))))</f>
        <v>6</v>
      </c>
      <c r="K49" s="306">
        <f>(J49/$J$73)/_xlfn.XLOOKUP(Scoring!$D$16,'Response Guidelines'!$D$92:$D$191,'Response Guidelines'!$C$92:$C$191,"",0,1)</f>
        <v>7.9646017699114505E-3</v>
      </c>
      <c r="L49" s="57" t="s">
        <v>105</v>
      </c>
      <c r="M49" s="56">
        <f>K49</f>
        <v>7.9646017699114505E-3</v>
      </c>
      <c r="N49" s="330"/>
      <c r="O49" s="410"/>
    </row>
    <row r="50" spans="1:15" s="43" customFormat="1" ht="10" x14ac:dyDescent="0.35">
      <c r="A50" s="291"/>
      <c r="B50" s="420"/>
      <c r="C50" s="453"/>
      <c r="D50" s="392"/>
      <c r="E50" s="454"/>
      <c r="F50" s="413"/>
      <c r="G50" s="400"/>
      <c r="H50" s="443"/>
      <c r="I50" s="440"/>
      <c r="J50" s="305"/>
      <c r="K50" s="307"/>
      <c r="L50" s="53" t="s">
        <v>118</v>
      </c>
      <c r="M50" s="52">
        <f>M49/2</f>
        <v>3.9823008849557253E-3</v>
      </c>
      <c r="N50" s="325"/>
      <c r="O50" s="382"/>
    </row>
    <row r="51" spans="1:15" s="43" customFormat="1" ht="10" x14ac:dyDescent="0.35">
      <c r="A51" s="291"/>
      <c r="B51" s="394"/>
      <c r="C51" s="421"/>
      <c r="D51" s="392"/>
      <c r="E51" s="454"/>
      <c r="F51" s="413"/>
      <c r="G51" s="400"/>
      <c r="H51" s="443"/>
      <c r="I51" s="441"/>
      <c r="J51" s="305"/>
      <c r="K51" s="307"/>
      <c r="L51" s="53" t="s">
        <v>106</v>
      </c>
      <c r="M51" s="52">
        <v>0</v>
      </c>
      <c r="N51" s="325"/>
      <c r="O51" s="382"/>
    </row>
    <row r="52" spans="1:15" s="43" customFormat="1" ht="10" x14ac:dyDescent="0.35">
      <c r="A52" s="291">
        <v>13</v>
      </c>
      <c r="B52" s="291" t="s">
        <v>285</v>
      </c>
      <c r="C52" s="291" t="s">
        <v>286</v>
      </c>
      <c r="D52" s="392" t="s">
        <v>287</v>
      </c>
      <c r="E52" s="402" t="s">
        <v>288</v>
      </c>
      <c r="F52" s="414"/>
      <c r="G52" s="404"/>
      <c r="H52" s="445"/>
      <c r="I52" s="439" t="s">
        <v>37</v>
      </c>
      <c r="J52" s="304">
        <f>IF(I52='Response Guidelines'!$D$81,'Response Guidelines'!$C$81, IF(I52='Response Guidelines'!$D$82,'Response Guidelines'!$C$82,IF(I52='Response Guidelines'!$D$83,'Response Guidelines'!$C$83,IF(I52='Response Guidelines'!$D$84,'Response Guidelines'!$C$84,IF(I52='Response Guidelines'!$D$85,'Response Guidelines'!$C$85,IF(I52='Response Guidelines'!$D$86,'Response Guidelines'!$C$86,IF(I52='Response Guidelines'!$D$87,'Response Guidelines'!$C$87,"No Rating")))))))</f>
        <v>6</v>
      </c>
      <c r="K52" s="306">
        <f>(J52/$J$73)/_xlfn.XLOOKUP(Scoring!$D$16,'Response Guidelines'!$D$92:$D$191,'Response Guidelines'!$C$92:$C$191,"",0,1)</f>
        <v>7.9646017699114505E-3</v>
      </c>
      <c r="L52" s="57" t="s">
        <v>105</v>
      </c>
      <c r="M52" s="56">
        <f>K52</f>
        <v>7.9646017699114505E-3</v>
      </c>
      <c r="N52" s="405"/>
      <c r="O52" s="382"/>
    </row>
    <row r="53" spans="1:15" s="43" customFormat="1" ht="10" x14ac:dyDescent="0.35">
      <c r="A53" s="291"/>
      <c r="B53" s="291"/>
      <c r="C53" s="291"/>
      <c r="D53" s="392"/>
      <c r="E53" s="411"/>
      <c r="F53" s="413"/>
      <c r="G53" s="400"/>
      <c r="H53" s="443"/>
      <c r="I53" s="440"/>
      <c r="J53" s="305"/>
      <c r="K53" s="307"/>
      <c r="L53" s="53" t="s">
        <v>118</v>
      </c>
      <c r="M53" s="52">
        <f>M52/2</f>
        <v>3.9823008849557253E-3</v>
      </c>
      <c r="N53" s="417"/>
      <c r="O53" s="382"/>
    </row>
    <row r="54" spans="1:15" s="43" customFormat="1" ht="10" x14ac:dyDescent="0.35">
      <c r="A54" s="291"/>
      <c r="B54" s="291"/>
      <c r="C54" s="291"/>
      <c r="D54" s="392"/>
      <c r="E54" s="395"/>
      <c r="F54" s="415"/>
      <c r="G54" s="401"/>
      <c r="H54" s="444"/>
      <c r="I54" s="441"/>
      <c r="J54" s="305"/>
      <c r="K54" s="307"/>
      <c r="L54" s="53" t="s">
        <v>106</v>
      </c>
      <c r="M54" s="52">
        <v>0</v>
      </c>
      <c r="N54" s="330"/>
      <c r="O54" s="382"/>
    </row>
    <row r="55" spans="1:15" s="43" customFormat="1" ht="10" x14ac:dyDescent="0.35">
      <c r="A55" s="291">
        <v>14</v>
      </c>
      <c r="B55" s="291" t="s">
        <v>285</v>
      </c>
      <c r="C55" s="442" t="s">
        <v>289</v>
      </c>
      <c r="D55" s="434" t="s">
        <v>290</v>
      </c>
      <c r="E55" s="402" t="s">
        <v>288</v>
      </c>
      <c r="F55" s="295"/>
      <c r="G55" s="298"/>
      <c r="H55" s="437"/>
      <c r="I55" s="439" t="s">
        <v>37</v>
      </c>
      <c r="J55" s="304">
        <f>IF(I55='Response Guidelines'!$D$81,'Response Guidelines'!$C$81, IF(I55='Response Guidelines'!$D$82,'Response Guidelines'!$C$82,IF(I55='Response Guidelines'!$D$83,'Response Guidelines'!$C$83,IF(I55='Response Guidelines'!$D$84,'Response Guidelines'!$C$84,IF(I55='Response Guidelines'!$D$85,'Response Guidelines'!$C$85,IF(I55='Response Guidelines'!$D$86,'Response Guidelines'!$C$86,IF(I55='Response Guidelines'!$D$87,'Response Guidelines'!$C$87,"No Rating")))))))</f>
        <v>6</v>
      </c>
      <c r="K55" s="306">
        <f>(J55/$J$73)/_xlfn.XLOOKUP(Scoring!$D$16,'Response Guidelines'!$D$92:$D$191,'Response Guidelines'!$C$92:$C$191,"",0,1)</f>
        <v>7.9646017699114505E-3</v>
      </c>
      <c r="L55" s="57" t="s">
        <v>105</v>
      </c>
      <c r="M55" s="56">
        <f>K55</f>
        <v>7.9646017699114505E-3</v>
      </c>
      <c r="N55" s="330"/>
      <c r="O55" s="331"/>
    </row>
    <row r="56" spans="1:15" s="43" customFormat="1" ht="10" x14ac:dyDescent="0.35">
      <c r="A56" s="291"/>
      <c r="B56" s="291"/>
      <c r="C56" s="291"/>
      <c r="D56" s="292"/>
      <c r="E56" s="411"/>
      <c r="F56" s="295"/>
      <c r="G56" s="298"/>
      <c r="H56" s="437"/>
      <c r="I56" s="440"/>
      <c r="J56" s="305"/>
      <c r="K56" s="307"/>
      <c r="L56" s="53" t="s">
        <v>118</v>
      </c>
      <c r="M56" s="52">
        <f>M55/2</f>
        <v>3.9823008849557253E-3</v>
      </c>
      <c r="N56" s="325"/>
      <c r="O56" s="293"/>
    </row>
    <row r="57" spans="1:15" s="43" customFormat="1" ht="10" x14ac:dyDescent="0.35">
      <c r="A57" s="291"/>
      <c r="B57" s="291"/>
      <c r="C57" s="291"/>
      <c r="D57" s="292"/>
      <c r="E57" s="395"/>
      <c r="F57" s="296"/>
      <c r="G57" s="299"/>
      <c r="H57" s="438"/>
      <c r="I57" s="441"/>
      <c r="J57" s="305"/>
      <c r="K57" s="307"/>
      <c r="L57" s="53" t="s">
        <v>106</v>
      </c>
      <c r="M57" s="52">
        <v>0</v>
      </c>
      <c r="N57" s="325"/>
      <c r="O57" s="293"/>
    </row>
    <row r="58" spans="1:15" s="43" customFormat="1" ht="10" x14ac:dyDescent="0.35">
      <c r="A58" s="291">
        <v>16</v>
      </c>
      <c r="B58" s="291" t="s">
        <v>285</v>
      </c>
      <c r="C58" s="442" t="s">
        <v>291</v>
      </c>
      <c r="D58" s="423" t="s">
        <v>292</v>
      </c>
      <c r="E58" s="410" t="s">
        <v>293</v>
      </c>
      <c r="F58" s="397"/>
      <c r="G58" s="400"/>
      <c r="H58" s="443"/>
      <c r="I58" s="439" t="s">
        <v>37</v>
      </c>
      <c r="J58" s="304">
        <f>IF(I58='Response Guidelines'!$D$81,'Response Guidelines'!$C$81, IF(I58='Response Guidelines'!$D$82,'Response Guidelines'!$C$82,IF(I58='Response Guidelines'!$D$83,'Response Guidelines'!$C$83,IF(I58='Response Guidelines'!$D$84,'Response Guidelines'!$C$84,IF(I58='Response Guidelines'!$D$85,'Response Guidelines'!$C$85,IF(I58='Response Guidelines'!$D$86,'Response Guidelines'!$C$86,IF(I58='Response Guidelines'!$D$87,'Response Guidelines'!$C$87,"No Rating")))))))</f>
        <v>6</v>
      </c>
      <c r="K58" s="306">
        <f>(J58/$J$73)/_xlfn.XLOOKUP(Scoring!$D$16,'Response Guidelines'!$D$92:$D$191,'Response Guidelines'!$C$92:$C$191,"",0,1)</f>
        <v>7.9646017699114505E-3</v>
      </c>
      <c r="L58" s="57" t="s">
        <v>105</v>
      </c>
      <c r="M58" s="56">
        <f>K58</f>
        <v>7.9646017699114505E-3</v>
      </c>
      <c r="N58" s="330"/>
      <c r="O58" s="410"/>
    </row>
    <row r="59" spans="1:15" s="43" customFormat="1" ht="10" x14ac:dyDescent="0.35">
      <c r="A59" s="291"/>
      <c r="B59" s="291"/>
      <c r="C59" s="291"/>
      <c r="D59" s="392"/>
      <c r="E59" s="382"/>
      <c r="F59" s="398"/>
      <c r="G59" s="400"/>
      <c r="H59" s="443"/>
      <c r="I59" s="440"/>
      <c r="J59" s="305"/>
      <c r="K59" s="307"/>
      <c r="L59" s="53" t="s">
        <v>118</v>
      </c>
      <c r="M59" s="52">
        <f>M58/2</f>
        <v>3.9823008849557253E-3</v>
      </c>
      <c r="N59" s="325"/>
      <c r="O59" s="382"/>
    </row>
    <row r="60" spans="1:15" s="43" customFormat="1" ht="10" x14ac:dyDescent="0.35">
      <c r="A60" s="291"/>
      <c r="B60" s="291"/>
      <c r="C60" s="291"/>
      <c r="D60" s="392"/>
      <c r="E60" s="382"/>
      <c r="F60" s="399"/>
      <c r="G60" s="401"/>
      <c r="H60" s="444"/>
      <c r="I60" s="441"/>
      <c r="J60" s="305"/>
      <c r="K60" s="307"/>
      <c r="L60" s="53" t="s">
        <v>106</v>
      </c>
      <c r="M60" s="52">
        <v>0</v>
      </c>
      <c r="N60" s="325"/>
      <c r="O60" s="382"/>
    </row>
    <row r="61" spans="1:15" s="43" customFormat="1" ht="20" x14ac:dyDescent="0.2">
      <c r="A61" s="291">
        <v>17</v>
      </c>
      <c r="B61" s="394" t="s">
        <v>294</v>
      </c>
      <c r="C61" s="442" t="s">
        <v>295</v>
      </c>
      <c r="D61" s="423" t="s">
        <v>296</v>
      </c>
      <c r="E61" s="410" t="s">
        <v>297</v>
      </c>
      <c r="F61" s="199"/>
      <c r="G61" s="400"/>
      <c r="H61" s="443"/>
      <c r="I61" s="439" t="s">
        <v>37</v>
      </c>
      <c r="J61" s="304">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6</v>
      </c>
      <c r="K61" s="306">
        <f>(J61/$J$73)/_xlfn.XLOOKUP(Scoring!$D$16,'Response Guidelines'!$D$92:$D$191,'Response Guidelines'!$C$92:$C$191,"",0,1)</f>
        <v>7.9646017699114505E-3</v>
      </c>
      <c r="L61" s="201" t="s">
        <v>298</v>
      </c>
      <c r="M61" s="56">
        <f>K61</f>
        <v>7.9646017699114505E-3</v>
      </c>
      <c r="N61" s="152"/>
      <c r="O61" s="197"/>
    </row>
    <row r="62" spans="1:15" s="43" customFormat="1" ht="30" x14ac:dyDescent="0.2">
      <c r="A62" s="291"/>
      <c r="B62" s="394"/>
      <c r="C62" s="291"/>
      <c r="D62" s="392"/>
      <c r="E62" s="382"/>
      <c r="F62" s="199"/>
      <c r="G62" s="400"/>
      <c r="H62" s="443"/>
      <c r="I62" s="440"/>
      <c r="J62" s="305"/>
      <c r="K62" s="307"/>
      <c r="L62" s="201" t="s">
        <v>299</v>
      </c>
      <c r="M62" s="52">
        <f>M61/2</f>
        <v>3.9823008849557253E-3</v>
      </c>
      <c r="N62" s="152"/>
      <c r="O62" s="197"/>
    </row>
    <row r="63" spans="1:15" s="43" customFormat="1" ht="10" x14ac:dyDescent="0.2">
      <c r="A63" s="291"/>
      <c r="B63" s="394"/>
      <c r="C63" s="291"/>
      <c r="D63" s="392"/>
      <c r="E63" s="382"/>
      <c r="F63" s="199"/>
      <c r="G63" s="401"/>
      <c r="H63" s="444"/>
      <c r="I63" s="441"/>
      <c r="J63" s="305"/>
      <c r="K63" s="307"/>
      <c r="L63" s="201" t="s">
        <v>300</v>
      </c>
      <c r="M63" s="52">
        <v>0</v>
      </c>
      <c r="N63" s="152"/>
      <c r="O63" s="197"/>
    </row>
    <row r="64" spans="1:15" s="43" customFormat="1" ht="30" x14ac:dyDescent="0.35">
      <c r="A64" s="291">
        <v>18</v>
      </c>
      <c r="B64" s="394" t="s">
        <v>294</v>
      </c>
      <c r="C64" s="442" t="s">
        <v>301</v>
      </c>
      <c r="D64" s="423" t="s">
        <v>302</v>
      </c>
      <c r="E64" s="410" t="s">
        <v>303</v>
      </c>
      <c r="F64" s="199"/>
      <c r="G64" s="400"/>
      <c r="H64" s="443"/>
      <c r="I64" s="439" t="s">
        <v>37</v>
      </c>
      <c r="J64" s="304">
        <f>IF(I64='Response Guidelines'!$D$81,'Response Guidelines'!$C$81, IF(I64='Response Guidelines'!$D$82,'Response Guidelines'!$C$82,IF(I64='Response Guidelines'!$D$83,'Response Guidelines'!$C$83,IF(I64='Response Guidelines'!$D$84,'Response Guidelines'!$C$84,IF(I64='Response Guidelines'!$D$85,'Response Guidelines'!$C$85,IF(I64='Response Guidelines'!$D$86,'Response Guidelines'!$C$86,IF(I64='Response Guidelines'!$D$87,'Response Guidelines'!$C$87,"No Rating")))))))</f>
        <v>6</v>
      </c>
      <c r="K64" s="306">
        <f>(J64/$J$73)/_xlfn.XLOOKUP(Scoring!$D$16,'Response Guidelines'!$D$92:$D$191,'Response Guidelines'!$C$92:$C$191,"",0,1)</f>
        <v>7.9646017699114505E-3</v>
      </c>
      <c r="L64" s="198" t="s">
        <v>304</v>
      </c>
      <c r="M64" s="56">
        <f>K64</f>
        <v>7.9646017699114505E-3</v>
      </c>
      <c r="N64" s="152"/>
      <c r="O64" s="197"/>
    </row>
    <row r="65" spans="1:15" s="43" customFormat="1" ht="30" x14ac:dyDescent="0.35">
      <c r="A65" s="291"/>
      <c r="B65" s="394"/>
      <c r="C65" s="291"/>
      <c r="D65" s="392"/>
      <c r="E65" s="382"/>
      <c r="F65" s="199"/>
      <c r="G65" s="400"/>
      <c r="H65" s="443"/>
      <c r="I65" s="440"/>
      <c r="J65" s="305"/>
      <c r="K65" s="307"/>
      <c r="L65" s="198" t="s">
        <v>305</v>
      </c>
      <c r="M65" s="52">
        <f>M64/2</f>
        <v>3.9823008849557253E-3</v>
      </c>
      <c r="N65" s="152"/>
      <c r="O65" s="197"/>
    </row>
    <row r="66" spans="1:15" s="43" customFormat="1" ht="30" x14ac:dyDescent="0.35">
      <c r="A66" s="291"/>
      <c r="B66" s="394"/>
      <c r="C66" s="291"/>
      <c r="D66" s="392"/>
      <c r="E66" s="382"/>
      <c r="F66" s="199"/>
      <c r="G66" s="401"/>
      <c r="H66" s="444"/>
      <c r="I66" s="441"/>
      <c r="J66" s="305"/>
      <c r="K66" s="307"/>
      <c r="L66" s="198" t="s">
        <v>306</v>
      </c>
      <c r="M66" s="52">
        <v>0</v>
      </c>
      <c r="N66" s="152"/>
      <c r="O66" s="197"/>
    </row>
    <row r="67" spans="1:15" s="43" customFormat="1" ht="20" x14ac:dyDescent="0.35">
      <c r="A67" s="291">
        <v>19</v>
      </c>
      <c r="B67" s="394" t="s">
        <v>294</v>
      </c>
      <c r="C67" s="442" t="s">
        <v>307</v>
      </c>
      <c r="D67" s="423" t="s">
        <v>308</v>
      </c>
      <c r="E67" s="410" t="s">
        <v>309</v>
      </c>
      <c r="F67" s="199"/>
      <c r="G67" s="400"/>
      <c r="H67" s="443"/>
      <c r="I67" s="439" t="s">
        <v>37</v>
      </c>
      <c r="J67" s="304">
        <f>IF(I67='Response Guidelines'!$D$81,'Response Guidelines'!$C$81, IF(I67='Response Guidelines'!$D$82,'Response Guidelines'!$C$82,IF(I67='Response Guidelines'!$D$83,'Response Guidelines'!$C$83,IF(I67='Response Guidelines'!$D$84,'Response Guidelines'!$C$84,IF(I67='Response Guidelines'!$D$85,'Response Guidelines'!$C$85,IF(I67='Response Guidelines'!$D$86,'Response Guidelines'!$C$86,IF(I67='Response Guidelines'!$D$87,'Response Guidelines'!$C$87,"No Rating")))))))</f>
        <v>6</v>
      </c>
      <c r="K67" s="306">
        <f>(J67/$J$73)/_xlfn.XLOOKUP(Scoring!$D$16,'Response Guidelines'!$D$92:$D$191,'Response Guidelines'!$C$92:$C$191,"",0,1)</f>
        <v>7.9646017699114505E-3</v>
      </c>
      <c r="L67" s="198" t="s">
        <v>310</v>
      </c>
      <c r="M67" s="56">
        <f>K67</f>
        <v>7.9646017699114505E-3</v>
      </c>
      <c r="N67" s="152"/>
      <c r="O67" s="197"/>
    </row>
    <row r="68" spans="1:15" s="43" customFormat="1" ht="20" x14ac:dyDescent="0.35">
      <c r="A68" s="291"/>
      <c r="B68" s="394"/>
      <c r="C68" s="291"/>
      <c r="D68" s="392"/>
      <c r="E68" s="382"/>
      <c r="F68" s="199"/>
      <c r="G68" s="400"/>
      <c r="H68" s="443"/>
      <c r="I68" s="440"/>
      <c r="J68" s="305"/>
      <c r="K68" s="307"/>
      <c r="L68" s="198" t="s">
        <v>311</v>
      </c>
      <c r="M68" s="52">
        <f>M67/2</f>
        <v>3.9823008849557253E-3</v>
      </c>
      <c r="N68" s="152"/>
      <c r="O68" s="197"/>
    </row>
    <row r="69" spans="1:15" s="43" customFormat="1" ht="20" x14ac:dyDescent="0.35">
      <c r="A69" s="291"/>
      <c r="B69" s="394"/>
      <c r="C69" s="291"/>
      <c r="D69" s="392"/>
      <c r="E69" s="382"/>
      <c r="F69" s="199"/>
      <c r="G69" s="401"/>
      <c r="H69" s="444"/>
      <c r="I69" s="441"/>
      <c r="J69" s="305"/>
      <c r="K69" s="307"/>
      <c r="L69" s="198" t="s">
        <v>312</v>
      </c>
      <c r="M69" s="52">
        <v>0</v>
      </c>
      <c r="N69" s="152"/>
      <c r="O69" s="197"/>
    </row>
    <row r="70" spans="1:15" s="43" customFormat="1" ht="20" x14ac:dyDescent="0.35">
      <c r="A70" s="291">
        <v>20</v>
      </c>
      <c r="B70" s="394" t="s">
        <v>294</v>
      </c>
      <c r="C70" s="442" t="s">
        <v>313</v>
      </c>
      <c r="D70" s="423" t="s">
        <v>314</v>
      </c>
      <c r="E70" s="410" t="s">
        <v>315</v>
      </c>
      <c r="F70" s="199"/>
      <c r="G70" s="400"/>
      <c r="H70" s="443"/>
      <c r="I70" s="439" t="s">
        <v>37</v>
      </c>
      <c r="J70" s="304">
        <f>IF(I70='Response Guidelines'!$D$81,'Response Guidelines'!$C$81, IF(I70='Response Guidelines'!$D$82,'Response Guidelines'!$C$82,IF(I70='Response Guidelines'!$D$83,'Response Guidelines'!$C$83,IF(I70='Response Guidelines'!$D$84,'Response Guidelines'!$C$84,IF(I70='Response Guidelines'!$D$85,'Response Guidelines'!$C$85,IF(I70='Response Guidelines'!$D$86,'Response Guidelines'!$C$86,IF(I70='Response Guidelines'!$D$87,'Response Guidelines'!$C$87,"No Rating")))))))</f>
        <v>6</v>
      </c>
      <c r="K70" s="306">
        <f>(J70/$J$73)/_xlfn.XLOOKUP(Scoring!$D$16,'Response Guidelines'!$D$92:$D$191,'Response Guidelines'!$C$92:$C$191,"",0,1)</f>
        <v>7.9646017699114505E-3</v>
      </c>
      <c r="L70" s="198" t="s">
        <v>316</v>
      </c>
      <c r="M70" s="56">
        <f>K70</f>
        <v>7.9646017699114505E-3</v>
      </c>
      <c r="N70" s="330"/>
      <c r="O70" s="410"/>
    </row>
    <row r="71" spans="1:15" s="43" customFormat="1" ht="20" x14ac:dyDescent="0.35">
      <c r="A71" s="291"/>
      <c r="B71" s="394"/>
      <c r="C71" s="291"/>
      <c r="D71" s="392"/>
      <c r="E71" s="382"/>
      <c r="F71" s="199"/>
      <c r="G71" s="400"/>
      <c r="H71" s="443"/>
      <c r="I71" s="440"/>
      <c r="J71" s="305"/>
      <c r="K71" s="307"/>
      <c r="L71" s="198" t="s">
        <v>317</v>
      </c>
      <c r="M71" s="52">
        <f>M70/2</f>
        <v>3.9823008849557253E-3</v>
      </c>
      <c r="N71" s="325"/>
      <c r="O71" s="382"/>
    </row>
    <row r="72" spans="1:15" s="43" customFormat="1" ht="20.5" thickBot="1" x14ac:dyDescent="0.4">
      <c r="A72" s="431"/>
      <c r="B72" s="420"/>
      <c r="C72" s="431"/>
      <c r="D72" s="392"/>
      <c r="E72" s="406"/>
      <c r="F72" s="199"/>
      <c r="G72" s="400"/>
      <c r="H72" s="443"/>
      <c r="I72" s="440"/>
      <c r="J72" s="305"/>
      <c r="K72" s="360"/>
      <c r="L72" s="202" t="s">
        <v>312</v>
      </c>
      <c r="M72" s="52">
        <v>0</v>
      </c>
      <c r="N72" s="405"/>
      <c r="O72" s="406"/>
    </row>
    <row r="73" spans="1:15" s="43" customFormat="1" ht="16.25" customHeight="1" thickBot="1" x14ac:dyDescent="0.4">
      <c r="A73" s="128"/>
      <c r="B73" s="128"/>
      <c r="C73" s="128"/>
      <c r="D73" s="203" t="s">
        <v>43</v>
      </c>
      <c r="E73" s="203"/>
      <c r="F73" s="203"/>
      <c r="G73" s="203"/>
      <c r="H73" s="203"/>
      <c r="I73" s="203"/>
      <c r="J73" s="204">
        <f>SUM(J16:J71)</f>
        <v>113</v>
      </c>
      <c r="K73" s="88">
        <f>SUM(K16:K71)</f>
        <v>0.14999999999999902</v>
      </c>
      <c r="L73" s="455" t="s">
        <v>44</v>
      </c>
      <c r="M73" s="455"/>
      <c r="N73" s="45">
        <f>SUM(N16:N71)</f>
        <v>0</v>
      </c>
      <c r="O73" s="82"/>
    </row>
  </sheetData>
  <mergeCells count="244">
    <mergeCell ref="I61:I63"/>
    <mergeCell ref="I64:I66"/>
    <mergeCell ref="I67:I69"/>
    <mergeCell ref="J61:J63"/>
    <mergeCell ref="J64:J66"/>
    <mergeCell ref="J67:J69"/>
    <mergeCell ref="K61:K63"/>
    <mergeCell ref="K64:K66"/>
    <mergeCell ref="K67:K69"/>
    <mergeCell ref="K70:K72"/>
    <mergeCell ref="N70:N72"/>
    <mergeCell ref="O70:O72"/>
    <mergeCell ref="A61:A63"/>
    <mergeCell ref="A64:A66"/>
    <mergeCell ref="A67:A69"/>
    <mergeCell ref="B61:B63"/>
    <mergeCell ref="B64:B66"/>
    <mergeCell ref="B67:B69"/>
    <mergeCell ref="C61:C63"/>
    <mergeCell ref="C64:C66"/>
    <mergeCell ref="C67:C69"/>
    <mergeCell ref="D61:D63"/>
    <mergeCell ref="D64:D66"/>
    <mergeCell ref="D67:D69"/>
    <mergeCell ref="E61:E63"/>
    <mergeCell ref="E64:E66"/>
    <mergeCell ref="E67:E69"/>
    <mergeCell ref="G61:G63"/>
    <mergeCell ref="G64:G66"/>
    <mergeCell ref="G67:G69"/>
    <mergeCell ref="H61:H63"/>
    <mergeCell ref="H64:H66"/>
    <mergeCell ref="H67:H69"/>
    <mergeCell ref="A70:A72"/>
    <mergeCell ref="B70:B72"/>
    <mergeCell ref="C70:C72"/>
    <mergeCell ref="D70:D72"/>
    <mergeCell ref="E70:E72"/>
    <mergeCell ref="G70:G72"/>
    <mergeCell ref="H70:H72"/>
    <mergeCell ref="I70:I72"/>
    <mergeCell ref="J70:J72"/>
    <mergeCell ref="L73:M73"/>
    <mergeCell ref="I58:I60"/>
    <mergeCell ref="J58:J60"/>
    <mergeCell ref="K58:K60"/>
    <mergeCell ref="N58:N60"/>
    <mergeCell ref="O58:O60"/>
    <mergeCell ref="H52:H54"/>
    <mergeCell ref="A58:A60"/>
    <mergeCell ref="D58:D60"/>
    <mergeCell ref="E58:E60"/>
    <mergeCell ref="F58:F60"/>
    <mergeCell ref="G58:G60"/>
    <mergeCell ref="B58:B60"/>
    <mergeCell ref="C58:C60"/>
    <mergeCell ref="H58:H60"/>
    <mergeCell ref="J55:J57"/>
    <mergeCell ref="K55:K57"/>
    <mergeCell ref="N55:N57"/>
    <mergeCell ref="O55:O57"/>
    <mergeCell ref="I52:I54"/>
    <mergeCell ref="J52:J54"/>
    <mergeCell ref="K52:K54"/>
    <mergeCell ref="N52:N54"/>
    <mergeCell ref="O52:O54"/>
    <mergeCell ref="N49:N51"/>
    <mergeCell ref="O49:O51"/>
    <mergeCell ref="I46:I48"/>
    <mergeCell ref="J46:J48"/>
    <mergeCell ref="K46:K48"/>
    <mergeCell ref="N46:N48"/>
    <mergeCell ref="O46:O48"/>
    <mergeCell ref="H46:H48"/>
    <mergeCell ref="A55:A57"/>
    <mergeCell ref="D55:D57"/>
    <mergeCell ref="E55:E57"/>
    <mergeCell ref="F55:F57"/>
    <mergeCell ref="G55:G57"/>
    <mergeCell ref="A52:A54"/>
    <mergeCell ref="D52:D54"/>
    <mergeCell ref="E52:E54"/>
    <mergeCell ref="F52:F54"/>
    <mergeCell ref="G52:G54"/>
    <mergeCell ref="B52:B54"/>
    <mergeCell ref="B55:B57"/>
    <mergeCell ref="C52:C54"/>
    <mergeCell ref="C55:C57"/>
    <mergeCell ref="H55:H57"/>
    <mergeCell ref="I55:I57"/>
    <mergeCell ref="I40:I42"/>
    <mergeCell ref="J40:J42"/>
    <mergeCell ref="K40:K42"/>
    <mergeCell ref="N40:N42"/>
    <mergeCell ref="O40:O42"/>
    <mergeCell ref="H40:H42"/>
    <mergeCell ref="A49:A51"/>
    <mergeCell ref="D49:D51"/>
    <mergeCell ref="E49:E51"/>
    <mergeCell ref="F49:F51"/>
    <mergeCell ref="G49:G51"/>
    <mergeCell ref="A46:A48"/>
    <mergeCell ref="D46:D48"/>
    <mergeCell ref="E46:E48"/>
    <mergeCell ref="F46:F48"/>
    <mergeCell ref="G46:G48"/>
    <mergeCell ref="B46:B48"/>
    <mergeCell ref="B49:B51"/>
    <mergeCell ref="C46:C48"/>
    <mergeCell ref="C49:C51"/>
    <mergeCell ref="H49:H51"/>
    <mergeCell ref="I49:I51"/>
    <mergeCell ref="J49:J51"/>
    <mergeCell ref="K49:K51"/>
    <mergeCell ref="I37:I39"/>
    <mergeCell ref="J37:J39"/>
    <mergeCell ref="K37:K39"/>
    <mergeCell ref="N37:N39"/>
    <mergeCell ref="O37:O39"/>
    <mergeCell ref="A43:A45"/>
    <mergeCell ref="D43:D45"/>
    <mergeCell ref="E43:E45"/>
    <mergeCell ref="F43:F45"/>
    <mergeCell ref="G43:G45"/>
    <mergeCell ref="A40:A42"/>
    <mergeCell ref="E40:E42"/>
    <mergeCell ref="F40:F42"/>
    <mergeCell ref="G40:G42"/>
    <mergeCell ref="B40:B42"/>
    <mergeCell ref="B43:B45"/>
    <mergeCell ref="C40:C42"/>
    <mergeCell ref="C43:C45"/>
    <mergeCell ref="H43:H45"/>
    <mergeCell ref="I43:I45"/>
    <mergeCell ref="J43:J45"/>
    <mergeCell ref="K43:K45"/>
    <mergeCell ref="N43:N45"/>
    <mergeCell ref="O43:O45"/>
    <mergeCell ref="H31:H33"/>
    <mergeCell ref="A37:A39"/>
    <mergeCell ref="D37:D39"/>
    <mergeCell ref="E37:E39"/>
    <mergeCell ref="F37:F39"/>
    <mergeCell ref="G37:G39"/>
    <mergeCell ref="D40:D42"/>
    <mergeCell ref="B37:B39"/>
    <mergeCell ref="C37:C39"/>
    <mergeCell ref="H37:H39"/>
    <mergeCell ref="J34:J36"/>
    <mergeCell ref="K34:K36"/>
    <mergeCell ref="N34:N36"/>
    <mergeCell ref="O34:O36"/>
    <mergeCell ref="I31:I33"/>
    <mergeCell ref="J31:J33"/>
    <mergeCell ref="K31:K33"/>
    <mergeCell ref="N31:N33"/>
    <mergeCell ref="O31:O33"/>
    <mergeCell ref="N28:N30"/>
    <mergeCell ref="O28:O30"/>
    <mergeCell ref="I25:I27"/>
    <mergeCell ref="J25:J27"/>
    <mergeCell ref="K25:K27"/>
    <mergeCell ref="N25:N27"/>
    <mergeCell ref="O25:O27"/>
    <mergeCell ref="H25:H27"/>
    <mergeCell ref="A34:A36"/>
    <mergeCell ref="D34:D36"/>
    <mergeCell ref="E34:E36"/>
    <mergeCell ref="F34:F36"/>
    <mergeCell ref="G34:G36"/>
    <mergeCell ref="A31:A33"/>
    <mergeCell ref="D31:D33"/>
    <mergeCell ref="E31:E33"/>
    <mergeCell ref="F31:F33"/>
    <mergeCell ref="G31:G33"/>
    <mergeCell ref="B31:B33"/>
    <mergeCell ref="B34:B36"/>
    <mergeCell ref="C31:C33"/>
    <mergeCell ref="C34:C36"/>
    <mergeCell ref="H34:H36"/>
    <mergeCell ref="I34:I36"/>
    <mergeCell ref="I19:I21"/>
    <mergeCell ref="J19:J21"/>
    <mergeCell ref="K19:K21"/>
    <mergeCell ref="N19:N21"/>
    <mergeCell ref="O19:O21"/>
    <mergeCell ref="H19:H21"/>
    <mergeCell ref="A28:A30"/>
    <mergeCell ref="D28:D30"/>
    <mergeCell ref="E28:E30"/>
    <mergeCell ref="F28:F30"/>
    <mergeCell ref="G28:G30"/>
    <mergeCell ref="A25:A27"/>
    <mergeCell ref="D25:D27"/>
    <mergeCell ref="E25:E27"/>
    <mergeCell ref="F25:F27"/>
    <mergeCell ref="G25:G27"/>
    <mergeCell ref="B25:B27"/>
    <mergeCell ref="B28:B30"/>
    <mergeCell ref="C25:C27"/>
    <mergeCell ref="C28:C30"/>
    <mergeCell ref="H28:H30"/>
    <mergeCell ref="I28:I30"/>
    <mergeCell ref="J28:J30"/>
    <mergeCell ref="K28:K30"/>
    <mergeCell ref="J16:J18"/>
    <mergeCell ref="K16:K18"/>
    <mergeCell ref="N16:N18"/>
    <mergeCell ref="O16:O18"/>
    <mergeCell ref="A22:A24"/>
    <mergeCell ref="D22:D24"/>
    <mergeCell ref="E22:E24"/>
    <mergeCell ref="F22:F24"/>
    <mergeCell ref="G22:G24"/>
    <mergeCell ref="A19:A21"/>
    <mergeCell ref="D19:D21"/>
    <mergeCell ref="E19:E21"/>
    <mergeCell ref="F19:F21"/>
    <mergeCell ref="G19:G21"/>
    <mergeCell ref="B19:B21"/>
    <mergeCell ref="B22:B24"/>
    <mergeCell ref="C19:C21"/>
    <mergeCell ref="C22:C24"/>
    <mergeCell ref="H22:H24"/>
    <mergeCell ref="I22:I24"/>
    <mergeCell ref="J22:J24"/>
    <mergeCell ref="K22:K24"/>
    <mergeCell ref="N22:N24"/>
    <mergeCell ref="O22:O24"/>
    <mergeCell ref="A16:A18"/>
    <mergeCell ref="D16:D18"/>
    <mergeCell ref="E16:E18"/>
    <mergeCell ref="F16:F18"/>
    <mergeCell ref="G16:G18"/>
    <mergeCell ref="G2:I3"/>
    <mergeCell ref="A14:A15"/>
    <mergeCell ref="D14:E14"/>
    <mergeCell ref="F14:H14"/>
    <mergeCell ref="H16:H18"/>
    <mergeCell ref="I16:I18"/>
    <mergeCell ref="B14:B15"/>
    <mergeCell ref="B16:B18"/>
    <mergeCell ref="C14:C15"/>
    <mergeCell ref="C16:C18"/>
  </mergeCells>
  <phoneticPr fontId="38" type="noConversion"/>
  <dataValidations count="15">
    <dataValidation type="list" allowBlank="1" showInputMessage="1" showErrorMessage="1" sqref="F22:F24" xr:uid="{8DD3ED34-F6DF-484D-8229-EF6B27084E58}">
      <formula1>$L$22:$L$24</formula1>
    </dataValidation>
    <dataValidation type="list" allowBlank="1" showInputMessage="1" showErrorMessage="1" sqref="F19:F21" xr:uid="{970757E6-F120-441A-89B9-FB65836A86FF}">
      <formula1>$L$19:$L$21</formula1>
    </dataValidation>
    <dataValidation type="list" allowBlank="1" showInputMessage="1" showErrorMessage="1" sqref="F16:F18" xr:uid="{D8CBE6A1-AEEF-4649-A596-6BB187B40371}">
      <formula1>$L$16:$L$18</formula1>
    </dataValidation>
    <dataValidation type="list" allowBlank="1" showInputMessage="1" showErrorMessage="1" sqref="F31:F33" xr:uid="{85D2CFCC-9625-4D35-A6F4-BE1A8231310B}">
      <formula1>$L$31:$L$33</formula1>
    </dataValidation>
    <dataValidation type="list" allowBlank="1" showInputMessage="1" showErrorMessage="1" sqref="F28:F30" xr:uid="{37A7B304-447F-4BC5-8A58-C10AD65783F1}">
      <formula1>$L$28:$L$30</formula1>
    </dataValidation>
    <dataValidation type="list" allowBlank="1" showInputMessage="1" showErrorMessage="1" sqref="F25:F27" xr:uid="{1A4ACA84-10E5-4A34-9975-7CD3DB11F6B4}">
      <formula1>$L$25:$L$27</formula1>
    </dataValidation>
    <dataValidation type="list" allowBlank="1" showInputMessage="1" showErrorMessage="1" sqref="F46:F48" xr:uid="{C531A0D1-DB86-4DDF-9168-E7EBD5386363}">
      <formula1>$L$46:$L$48</formula1>
    </dataValidation>
    <dataValidation type="list" allowBlank="1" showInputMessage="1" showErrorMessage="1" sqref="F43:F45" xr:uid="{DBF23FC7-3730-445D-B297-5B50F0E0FFC1}">
      <formula1>$L$43:$L$45</formula1>
    </dataValidation>
    <dataValidation type="list" allowBlank="1" showInputMessage="1" showErrorMessage="1" sqref="F40:F42" xr:uid="{C0F1DB23-C309-4933-A8BA-43A259DFD76E}">
      <formula1>$L$40:$L$42</formula1>
    </dataValidation>
    <dataValidation type="list" allowBlank="1" showInputMessage="1" showErrorMessage="1" sqref="F37:F39" xr:uid="{645DC341-D131-455C-BA98-BEC88325EDE0}">
      <formula1>$L$37:$L$39</formula1>
    </dataValidation>
    <dataValidation type="list" allowBlank="1" showInputMessage="1" showErrorMessage="1" sqref="F34:F36" xr:uid="{B7A37892-2C1E-4937-B24C-486EC8B61450}">
      <formula1>$L$34:$L$36</formula1>
    </dataValidation>
    <dataValidation type="list" allowBlank="1" showInputMessage="1" showErrorMessage="1" sqref="F55:F57" xr:uid="{BD906C0B-6915-41D6-AC1B-16CE146D7ABC}">
      <formula1>$L$55:$L$57</formula1>
    </dataValidation>
    <dataValidation type="list" allowBlank="1" showInputMessage="1" showErrorMessage="1" sqref="F52:F54" xr:uid="{1725598E-49E4-4DCE-AF89-C2E2380E1797}">
      <formula1>$L$52:$L$54</formula1>
    </dataValidation>
    <dataValidation type="list" allowBlank="1" showInputMessage="1" showErrorMessage="1" sqref="F49:F51" xr:uid="{4D29B2A3-17CD-4724-9421-7725A286A04C}">
      <formula1>$L$49:$L$51</formula1>
    </dataValidation>
    <dataValidation type="list" allowBlank="1" showInputMessage="1" showErrorMessage="1" sqref="F58:F72" xr:uid="{BC576E22-0333-415D-8C65-B98378B44FAE}">
      <formula1>$L$58:$L$60</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AB3D67A-B446-44F6-AB23-B2447FF8E42A}">
          <x14:formula1>
            <xm:f>'Response Guidelines'!$D$81:$D$87</xm:f>
          </x14:formula1>
          <xm:sqref>I16:I72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EE9CC-8475-44F7-910C-B17A22AC9160}">
  <sheetPr>
    <tabColor rgb="FF71725B"/>
    <pageSetUpPr fitToPage="1"/>
  </sheetPr>
  <dimension ref="A1:O82"/>
  <sheetViews>
    <sheetView topLeftCell="A59" zoomScaleNormal="100" workbookViewId="0">
      <selection activeCell="E7" sqref="E7"/>
    </sheetView>
  </sheetViews>
  <sheetFormatPr defaultColWidth="9.36328125" defaultRowHeight="10.5" x14ac:dyDescent="0.25"/>
  <cols>
    <col min="1" max="1" width="6" style="19" customWidth="1"/>
    <col min="2" max="2" width="10" style="19" customWidth="1"/>
    <col min="3" max="3" width="8" style="19" customWidth="1"/>
    <col min="4" max="4" width="28.36328125" style="18" customWidth="1"/>
    <col min="5" max="5" width="26.36328125" style="18" customWidth="1"/>
    <col min="6" max="6" width="8.08984375" style="18" bestFit="1" customWidth="1"/>
    <col min="7" max="7" width="15.90625" style="18" bestFit="1" customWidth="1"/>
    <col min="8" max="8" width="17.54296875" style="18" bestFit="1" customWidth="1"/>
    <col min="9" max="9" width="10.36328125" style="18" bestFit="1" customWidth="1"/>
    <col min="10" max="10" width="7.54296875" style="18" customWidth="1"/>
    <col min="11" max="11" width="7.36328125" style="17" customWidth="1"/>
    <col min="12" max="12" width="39.5429687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7" customHeight="1" x14ac:dyDescent="0.35">
      <c r="D2" s="11" t="s">
        <v>80</v>
      </c>
      <c r="E2" s="12" t="str">
        <f>Scoring!C2</f>
        <v>&lt;insert before tender publication&gt;</v>
      </c>
      <c r="F2" s="40"/>
      <c r="G2" s="346" t="s">
        <v>318</v>
      </c>
      <c r="H2" s="346"/>
      <c r="I2" s="346"/>
      <c r="J2" s="40"/>
      <c r="K2" s="40"/>
      <c r="L2" s="40"/>
      <c r="M2" s="40"/>
      <c r="N2" s="40"/>
      <c r="O2" s="40"/>
    </row>
    <row r="3" spans="1:15" ht="17" customHeight="1" x14ac:dyDescent="0.35">
      <c r="D3" s="11" t="s">
        <v>83</v>
      </c>
      <c r="E3" s="12" t="str">
        <f>Scoring!C3</f>
        <v>&lt;insert before tender publication&gt;</v>
      </c>
      <c r="F3" s="40"/>
      <c r="G3" s="346"/>
      <c r="H3" s="346"/>
      <c r="I3" s="346"/>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308" t="s">
        <v>14</v>
      </c>
      <c r="B14" s="308" t="s">
        <v>99</v>
      </c>
      <c r="C14" s="308" t="s">
        <v>319</v>
      </c>
      <c r="D14" s="310" t="s">
        <v>15</v>
      </c>
      <c r="E14" s="311"/>
      <c r="F14" s="312" t="s">
        <v>16</v>
      </c>
      <c r="G14" s="313"/>
      <c r="H14" s="314"/>
      <c r="I14" s="76"/>
      <c r="J14" s="76"/>
      <c r="K14" s="75" t="s">
        <v>17</v>
      </c>
      <c r="L14" s="74"/>
      <c r="M14" s="74"/>
      <c r="N14" s="74"/>
      <c r="O14" s="73"/>
    </row>
    <row r="15" spans="1:15" s="43" customFormat="1" ht="58.25" customHeight="1" thickBot="1" x14ac:dyDescent="0.4">
      <c r="A15" s="309"/>
      <c r="B15" s="309"/>
      <c r="C15" s="309"/>
      <c r="D15" s="72" t="s">
        <v>113</v>
      </c>
      <c r="E15" s="71" t="s">
        <v>19</v>
      </c>
      <c r="F15" s="70" t="s">
        <v>20</v>
      </c>
      <c r="G15" s="69" t="s">
        <v>21</v>
      </c>
      <c r="H15" s="68" t="s">
        <v>22</v>
      </c>
      <c r="I15" s="67" t="s">
        <v>23</v>
      </c>
      <c r="J15" s="66" t="s">
        <v>24</v>
      </c>
      <c r="K15" s="65" t="s">
        <v>25</v>
      </c>
      <c r="L15" s="210" t="s">
        <v>26</v>
      </c>
      <c r="M15" s="211" t="s">
        <v>27</v>
      </c>
      <c r="N15" s="62" t="s">
        <v>28</v>
      </c>
      <c r="O15" s="61" t="s">
        <v>29</v>
      </c>
    </row>
    <row r="16" spans="1:15" s="43" customFormat="1" ht="19.25" customHeight="1" x14ac:dyDescent="0.35">
      <c r="A16" s="291">
        <v>1</v>
      </c>
      <c r="B16" s="291" t="s">
        <v>56</v>
      </c>
      <c r="C16" s="291" t="s">
        <v>320</v>
      </c>
      <c r="D16" s="292" t="s">
        <v>321</v>
      </c>
      <c r="E16" s="293" t="s">
        <v>322</v>
      </c>
      <c r="F16" s="294"/>
      <c r="G16" s="297"/>
      <c r="H16" s="436"/>
      <c r="I16" s="439" t="s">
        <v>37</v>
      </c>
      <c r="J16" s="304">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306">
        <f>(J16/$J$82)/_xlfn.XLOOKUP(Scoring!$D$17,'Response Guidelines'!$D$92:$D$191,'Response Guidelines'!$C$92:$C$191,"",0,1)</f>
        <v>7.8947368421052096E-3</v>
      </c>
      <c r="L16" s="53" t="s">
        <v>323</v>
      </c>
      <c r="M16" s="52">
        <f>K16</f>
        <v>7.8947368421052096E-3</v>
      </c>
      <c r="N16" s="325"/>
      <c r="O16" s="293"/>
    </row>
    <row r="17" spans="1:15" s="43" customFormat="1" ht="19.25" customHeight="1" x14ac:dyDescent="0.35">
      <c r="A17" s="291"/>
      <c r="B17" s="291"/>
      <c r="C17" s="291"/>
      <c r="D17" s="292"/>
      <c r="E17" s="293"/>
      <c r="F17" s="295"/>
      <c r="G17" s="298"/>
      <c r="H17" s="437"/>
      <c r="I17" s="440"/>
      <c r="J17" s="305"/>
      <c r="K17" s="307"/>
      <c r="L17" s="53" t="s">
        <v>324</v>
      </c>
      <c r="M17" s="52">
        <f>M16/2</f>
        <v>3.9473684210526048E-3</v>
      </c>
      <c r="N17" s="325"/>
      <c r="O17" s="293"/>
    </row>
    <row r="18" spans="1:15" s="43" customFormat="1" ht="19.25" customHeight="1" x14ac:dyDescent="0.35">
      <c r="A18" s="291"/>
      <c r="B18" s="291"/>
      <c r="C18" s="291"/>
      <c r="D18" s="292"/>
      <c r="E18" s="293"/>
      <c r="F18" s="295"/>
      <c r="G18" s="298"/>
      <c r="H18" s="437"/>
      <c r="I18" s="440"/>
      <c r="J18" s="305"/>
      <c r="K18" s="307"/>
      <c r="L18" s="53" t="s">
        <v>325</v>
      </c>
      <c r="M18" s="52">
        <v>0</v>
      </c>
      <c r="N18" s="325"/>
      <c r="O18" s="293"/>
    </row>
    <row r="19" spans="1:15" s="43" customFormat="1" ht="19.25" customHeight="1" x14ac:dyDescent="0.35">
      <c r="A19" s="291">
        <v>2</v>
      </c>
      <c r="B19" s="291" t="s">
        <v>56</v>
      </c>
      <c r="C19" s="291" t="s">
        <v>326</v>
      </c>
      <c r="D19" s="392" t="s">
        <v>327</v>
      </c>
      <c r="E19" s="456" t="s">
        <v>328</v>
      </c>
      <c r="F19" s="414"/>
      <c r="G19" s="404"/>
      <c r="H19" s="445"/>
      <c r="I19" s="439" t="s">
        <v>37</v>
      </c>
      <c r="J19" s="304">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6</v>
      </c>
      <c r="K19" s="306">
        <f>(J19/$J$82)/_xlfn.XLOOKUP(Scoring!$D$17,'Response Guidelines'!$D$92:$D$191,'Response Guidelines'!$C$92:$C$191,"",0,1)</f>
        <v>7.8947368421052096E-3</v>
      </c>
      <c r="L19" s="59" t="s">
        <v>329</v>
      </c>
      <c r="M19" s="52">
        <f>K19</f>
        <v>7.8947368421052096E-3</v>
      </c>
      <c r="N19" s="325"/>
      <c r="O19" s="382"/>
    </row>
    <row r="20" spans="1:15" s="43" customFormat="1" ht="19.25" customHeight="1" x14ac:dyDescent="0.35">
      <c r="A20" s="291"/>
      <c r="B20" s="291"/>
      <c r="C20" s="291"/>
      <c r="D20" s="392"/>
      <c r="E20" s="456"/>
      <c r="F20" s="413"/>
      <c r="G20" s="400"/>
      <c r="H20" s="443"/>
      <c r="I20" s="440"/>
      <c r="J20" s="305"/>
      <c r="K20" s="307"/>
      <c r="L20" s="53" t="s">
        <v>330</v>
      </c>
      <c r="M20" s="52">
        <f>M19/2</f>
        <v>3.9473684210526048E-3</v>
      </c>
      <c r="N20" s="325"/>
      <c r="O20" s="382"/>
    </row>
    <row r="21" spans="1:15" s="43" customFormat="1" ht="19.25" customHeight="1" x14ac:dyDescent="0.35">
      <c r="A21" s="431"/>
      <c r="B21" s="291"/>
      <c r="C21" s="291"/>
      <c r="D21" s="392"/>
      <c r="E21" s="456"/>
      <c r="F21" s="413"/>
      <c r="G21" s="400"/>
      <c r="H21" s="443"/>
      <c r="I21" s="440"/>
      <c r="J21" s="305"/>
      <c r="K21" s="307"/>
      <c r="L21" s="53" t="s">
        <v>331</v>
      </c>
      <c r="M21" s="52">
        <v>0</v>
      </c>
      <c r="N21" s="405"/>
      <c r="O21" s="406"/>
    </row>
    <row r="22" spans="1:15" s="43" customFormat="1" ht="19.25" customHeight="1" x14ac:dyDescent="0.35">
      <c r="A22" s="291">
        <f>A19+1</f>
        <v>3</v>
      </c>
      <c r="B22" s="291" t="s">
        <v>56</v>
      </c>
      <c r="C22" s="291" t="s">
        <v>332</v>
      </c>
      <c r="D22" s="423" t="s">
        <v>333</v>
      </c>
      <c r="E22" s="410" t="s">
        <v>334</v>
      </c>
      <c r="F22" s="397"/>
      <c r="G22" s="400"/>
      <c r="H22" s="443"/>
      <c r="I22" s="439" t="s">
        <v>37</v>
      </c>
      <c r="J22" s="304">
        <f>IF(I22='Response Guidelines'!$D$81,'Response Guidelines'!$C$81, IF(I22='Response Guidelines'!$D$82,'Response Guidelines'!$C$82,IF(I22='Response Guidelines'!$D$83,'Response Guidelines'!$C$83,IF(I22='Response Guidelines'!$D$84,'Response Guidelines'!$C$84,IF(I22='Response Guidelines'!$D$85,'Response Guidelines'!$C$85,IF(I22='Response Guidelines'!$D$86,'Response Guidelines'!$C$86,IF(I22='Response Guidelines'!$D$87,'Response Guidelines'!$C$87,"No Rating")))))))</f>
        <v>6</v>
      </c>
      <c r="K22" s="306">
        <f>(J22/$J$82)/_xlfn.XLOOKUP(Scoring!$D$17,'Response Guidelines'!$D$92:$D$191,'Response Guidelines'!$C$92:$C$191,"",0,1)</f>
        <v>7.8947368421052096E-3</v>
      </c>
      <c r="L22" s="53" t="s">
        <v>335</v>
      </c>
      <c r="M22" s="52">
        <f>K22</f>
        <v>7.8947368421052096E-3</v>
      </c>
      <c r="N22" s="330"/>
      <c r="O22" s="410"/>
    </row>
    <row r="23" spans="1:15" s="43" customFormat="1" ht="19.25" customHeight="1" x14ac:dyDescent="0.35">
      <c r="A23" s="291"/>
      <c r="B23" s="291"/>
      <c r="C23" s="291"/>
      <c r="D23" s="392"/>
      <c r="E23" s="382"/>
      <c r="F23" s="398"/>
      <c r="G23" s="400"/>
      <c r="H23" s="443"/>
      <c r="I23" s="440"/>
      <c r="J23" s="305"/>
      <c r="K23" s="307"/>
      <c r="L23" s="53" t="s">
        <v>336</v>
      </c>
      <c r="M23" s="52">
        <f>M22/2</f>
        <v>3.9473684210526048E-3</v>
      </c>
      <c r="N23" s="325"/>
      <c r="O23" s="382"/>
    </row>
    <row r="24" spans="1:15" s="43" customFormat="1" ht="19.25" customHeight="1" x14ac:dyDescent="0.35">
      <c r="A24" s="291"/>
      <c r="B24" s="291"/>
      <c r="C24" s="291"/>
      <c r="D24" s="392"/>
      <c r="E24" s="382"/>
      <c r="F24" s="398"/>
      <c r="G24" s="400"/>
      <c r="H24" s="443"/>
      <c r="I24" s="440"/>
      <c r="J24" s="305"/>
      <c r="K24" s="307"/>
      <c r="L24" s="53" t="s">
        <v>337</v>
      </c>
      <c r="M24" s="52">
        <v>0</v>
      </c>
      <c r="N24" s="325"/>
      <c r="O24" s="382"/>
    </row>
    <row r="25" spans="1:15" s="43" customFormat="1" ht="19.25" customHeight="1" x14ac:dyDescent="0.35">
      <c r="A25" s="291">
        <f>A22+1</f>
        <v>4</v>
      </c>
      <c r="B25" s="291" t="s">
        <v>56</v>
      </c>
      <c r="C25" s="291" t="s">
        <v>338</v>
      </c>
      <c r="D25" s="392" t="s">
        <v>339</v>
      </c>
      <c r="E25" s="410" t="s">
        <v>340</v>
      </c>
      <c r="F25" s="414"/>
      <c r="G25" s="404"/>
      <c r="H25" s="445"/>
      <c r="I25" s="439" t="s">
        <v>37</v>
      </c>
      <c r="J25" s="304">
        <f>IF(I25='Response Guidelines'!$D$81,'Response Guidelines'!$C$81, IF(I25='Response Guidelines'!$D$82,'Response Guidelines'!$C$82,IF(I25='Response Guidelines'!$D$83,'Response Guidelines'!$C$83,IF(I25='Response Guidelines'!$D$84,'Response Guidelines'!$C$84,IF(I25='Response Guidelines'!$D$85,'Response Guidelines'!$C$85,IF(I25='Response Guidelines'!$D$86,'Response Guidelines'!$C$86,IF(I25='Response Guidelines'!$D$87,'Response Guidelines'!$C$87,"No Rating")))))))</f>
        <v>6</v>
      </c>
      <c r="K25" s="306">
        <f>(J25/$J$82)/_xlfn.XLOOKUP(Scoring!$D$17,'Response Guidelines'!$D$92:$D$191,'Response Guidelines'!$C$92:$C$191,"",0,1)</f>
        <v>7.8947368421052096E-3</v>
      </c>
      <c r="L25" s="53" t="s">
        <v>341</v>
      </c>
      <c r="M25" s="52">
        <f>K25</f>
        <v>7.8947368421052096E-3</v>
      </c>
      <c r="N25" s="325"/>
      <c r="O25" s="382"/>
    </row>
    <row r="26" spans="1:15" s="43" customFormat="1" ht="19.25" customHeight="1" x14ac:dyDescent="0.35">
      <c r="A26" s="291"/>
      <c r="B26" s="291"/>
      <c r="C26" s="291"/>
      <c r="D26" s="392"/>
      <c r="E26" s="382"/>
      <c r="F26" s="413"/>
      <c r="G26" s="400"/>
      <c r="H26" s="443"/>
      <c r="I26" s="440"/>
      <c r="J26" s="305"/>
      <c r="K26" s="307"/>
      <c r="L26" s="53" t="s">
        <v>342</v>
      </c>
      <c r="M26" s="52">
        <f>M25/2</f>
        <v>3.9473684210526048E-3</v>
      </c>
      <c r="N26" s="325"/>
      <c r="O26" s="382"/>
    </row>
    <row r="27" spans="1:15" s="43" customFormat="1" ht="19.25" customHeight="1" x14ac:dyDescent="0.35">
      <c r="A27" s="291"/>
      <c r="B27" s="291"/>
      <c r="C27" s="291"/>
      <c r="D27" s="392"/>
      <c r="E27" s="382"/>
      <c r="F27" s="413"/>
      <c r="G27" s="400"/>
      <c r="H27" s="443"/>
      <c r="I27" s="440"/>
      <c r="J27" s="305"/>
      <c r="K27" s="307"/>
      <c r="L27" s="53" t="s">
        <v>343</v>
      </c>
      <c r="M27" s="52">
        <v>0</v>
      </c>
      <c r="N27" s="405"/>
      <c r="O27" s="406"/>
    </row>
    <row r="28" spans="1:15" s="43" customFormat="1" ht="19.25" customHeight="1" x14ac:dyDescent="0.35">
      <c r="A28" s="291">
        <f>A25+1</f>
        <v>5</v>
      </c>
      <c r="B28" s="291" t="s">
        <v>56</v>
      </c>
      <c r="C28" s="291" t="s">
        <v>344</v>
      </c>
      <c r="D28" s="423" t="s">
        <v>345</v>
      </c>
      <c r="E28" s="410" t="s">
        <v>346</v>
      </c>
      <c r="F28" s="412"/>
      <c r="G28" s="400"/>
      <c r="H28" s="443"/>
      <c r="I28" s="439" t="s">
        <v>37</v>
      </c>
      <c r="J28" s="304">
        <f>IF(I28='Response Guidelines'!$D$81,'Response Guidelines'!$C$81, IF(I28='Response Guidelines'!$D$82,'Response Guidelines'!$C$82,IF(I28='Response Guidelines'!$D$83,'Response Guidelines'!$C$83,IF(I28='Response Guidelines'!$D$84,'Response Guidelines'!$C$84,IF(I28='Response Guidelines'!$D$85,'Response Guidelines'!$C$85,IF(I28='Response Guidelines'!$D$86,'Response Guidelines'!$C$86,IF(I28='Response Guidelines'!$D$87,'Response Guidelines'!$C$87,"No Rating")))))))</f>
        <v>6</v>
      </c>
      <c r="K28" s="306">
        <f>(J28/$J$82)/_xlfn.XLOOKUP(Scoring!$D$17,'Response Guidelines'!$D$92:$D$191,'Response Guidelines'!$C$92:$C$191,"",0,1)</f>
        <v>7.8947368421052096E-3</v>
      </c>
      <c r="L28" s="53" t="s">
        <v>347</v>
      </c>
      <c r="M28" s="52">
        <f>K28</f>
        <v>7.8947368421052096E-3</v>
      </c>
      <c r="N28" s="330"/>
      <c r="O28" s="410"/>
    </row>
    <row r="29" spans="1:15" s="43" customFormat="1" ht="19.25" customHeight="1" x14ac:dyDescent="0.35">
      <c r="A29" s="291"/>
      <c r="B29" s="291"/>
      <c r="C29" s="291"/>
      <c r="D29" s="392"/>
      <c r="E29" s="382"/>
      <c r="F29" s="413"/>
      <c r="G29" s="400"/>
      <c r="H29" s="443"/>
      <c r="I29" s="440"/>
      <c r="J29" s="305"/>
      <c r="K29" s="307"/>
      <c r="L29" s="53"/>
      <c r="M29" s="52"/>
      <c r="N29" s="325"/>
      <c r="O29" s="382"/>
    </row>
    <row r="30" spans="1:15" s="43" customFormat="1" ht="19.25" customHeight="1" x14ac:dyDescent="0.35">
      <c r="A30" s="291"/>
      <c r="B30" s="291"/>
      <c r="C30" s="291"/>
      <c r="D30" s="392"/>
      <c r="E30" s="382"/>
      <c r="F30" s="413"/>
      <c r="G30" s="400"/>
      <c r="H30" s="443"/>
      <c r="I30" s="440"/>
      <c r="J30" s="305"/>
      <c r="K30" s="307"/>
      <c r="L30" s="53" t="s">
        <v>348</v>
      </c>
      <c r="M30" s="52">
        <v>0</v>
      </c>
      <c r="N30" s="325"/>
      <c r="O30" s="382"/>
    </row>
    <row r="31" spans="1:15" s="43" customFormat="1" ht="19.25" customHeight="1" x14ac:dyDescent="0.35">
      <c r="A31" s="291">
        <f>A28+1</f>
        <v>6</v>
      </c>
      <c r="B31" s="291" t="s">
        <v>56</v>
      </c>
      <c r="C31" s="291" t="s">
        <v>349</v>
      </c>
      <c r="D31" s="392" t="s">
        <v>350</v>
      </c>
      <c r="E31" s="410" t="s">
        <v>351</v>
      </c>
      <c r="F31" s="414"/>
      <c r="G31" s="404"/>
      <c r="H31" s="445"/>
      <c r="I31" s="439" t="s">
        <v>37</v>
      </c>
      <c r="J31" s="304">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306">
        <f>(J31/$J$82)/_xlfn.XLOOKUP(Scoring!$D$17,'Response Guidelines'!$D$92:$D$191,'Response Guidelines'!$C$92:$C$191,"",0,1)</f>
        <v>7.8947368421052096E-3</v>
      </c>
      <c r="L31" s="53" t="s">
        <v>352</v>
      </c>
      <c r="M31" s="52">
        <f>K31</f>
        <v>7.8947368421052096E-3</v>
      </c>
      <c r="N31" s="405"/>
      <c r="O31" s="382"/>
    </row>
    <row r="32" spans="1:15" s="43" customFormat="1" ht="19.25" customHeight="1" x14ac:dyDescent="0.35">
      <c r="A32" s="291"/>
      <c r="B32" s="291"/>
      <c r="C32" s="291"/>
      <c r="D32" s="392"/>
      <c r="E32" s="382"/>
      <c r="F32" s="413"/>
      <c r="G32" s="400"/>
      <c r="H32" s="443"/>
      <c r="I32" s="440"/>
      <c r="J32" s="305"/>
      <c r="K32" s="307"/>
      <c r="L32" s="235"/>
      <c r="M32" s="52"/>
      <c r="N32" s="417"/>
      <c r="O32" s="382"/>
    </row>
    <row r="33" spans="1:15" s="43" customFormat="1" ht="19.25" customHeight="1" x14ac:dyDescent="0.35">
      <c r="A33" s="291"/>
      <c r="B33" s="291"/>
      <c r="C33" s="291"/>
      <c r="D33" s="392"/>
      <c r="E33" s="382"/>
      <c r="F33" s="413"/>
      <c r="G33" s="400"/>
      <c r="H33" s="443"/>
      <c r="I33" s="440"/>
      <c r="J33" s="305"/>
      <c r="K33" s="307"/>
      <c r="L33" s="53" t="s">
        <v>353</v>
      </c>
      <c r="M33" s="52">
        <v>0</v>
      </c>
      <c r="N33" s="417"/>
      <c r="O33" s="382"/>
    </row>
    <row r="34" spans="1:15" s="43" customFormat="1" ht="19.25" customHeight="1" x14ac:dyDescent="0.35">
      <c r="A34" s="291">
        <f>A31+1</f>
        <v>7</v>
      </c>
      <c r="B34" s="291" t="s">
        <v>56</v>
      </c>
      <c r="C34" s="291" t="s">
        <v>354</v>
      </c>
      <c r="D34" s="434" t="s">
        <v>355</v>
      </c>
      <c r="E34" s="331" t="s">
        <v>356</v>
      </c>
      <c r="F34" s="295"/>
      <c r="G34" s="298"/>
      <c r="H34" s="437"/>
      <c r="I34" s="439" t="s">
        <v>76</v>
      </c>
      <c r="J34" s="304">
        <f>IF(I34='Response Guidelines'!$D$81,'Response Guidelines'!$C$81, IF(I34='Response Guidelines'!$D$82,'Response Guidelines'!$C$82,IF(I34='Response Guidelines'!$D$83,'Response Guidelines'!$C$83,IF(I34='Response Guidelines'!$D$84,'Response Guidelines'!$C$84,IF(I34='Response Guidelines'!$D$85,'Response Guidelines'!$C$85,IF(I34='Response Guidelines'!$D$86,'Response Guidelines'!$C$86,IF(I34='Response Guidelines'!$D$87,'Response Guidelines'!$C$87,"No Rating")))))))</f>
        <v>5</v>
      </c>
      <c r="K34" s="306">
        <f>(J34/$J$82)/_xlfn.XLOOKUP(Scoring!$D$17,'Response Guidelines'!$D$92:$D$191,'Response Guidelines'!$C$92:$C$191,"",0,1)</f>
        <v>6.578947368421008E-3</v>
      </c>
      <c r="L34" s="53" t="s">
        <v>357</v>
      </c>
      <c r="M34" s="52">
        <f>K34</f>
        <v>6.578947368421008E-3</v>
      </c>
      <c r="N34" s="330"/>
      <c r="O34" s="331"/>
    </row>
    <row r="35" spans="1:15" s="43" customFormat="1" ht="19.25" customHeight="1" x14ac:dyDescent="0.35">
      <c r="A35" s="291"/>
      <c r="B35" s="291"/>
      <c r="C35" s="291"/>
      <c r="D35" s="292"/>
      <c r="E35" s="293"/>
      <c r="F35" s="295"/>
      <c r="G35" s="298"/>
      <c r="H35" s="437"/>
      <c r="I35" s="440"/>
      <c r="J35" s="305"/>
      <c r="K35" s="307"/>
      <c r="L35" s="235"/>
      <c r="M35" s="52"/>
      <c r="N35" s="325"/>
      <c r="O35" s="293"/>
    </row>
    <row r="36" spans="1:15" s="43" customFormat="1" ht="19.25" customHeight="1" x14ac:dyDescent="0.35">
      <c r="A36" s="291"/>
      <c r="B36" s="291"/>
      <c r="C36" s="291"/>
      <c r="D36" s="292"/>
      <c r="E36" s="293"/>
      <c r="F36" s="295"/>
      <c r="G36" s="298"/>
      <c r="H36" s="437"/>
      <c r="I36" s="440"/>
      <c r="J36" s="305"/>
      <c r="K36" s="307"/>
      <c r="L36" s="53" t="s">
        <v>358</v>
      </c>
      <c r="M36" s="52">
        <v>0</v>
      </c>
      <c r="N36" s="325"/>
      <c r="O36" s="293"/>
    </row>
    <row r="37" spans="1:15" s="43" customFormat="1" ht="19.25" customHeight="1" x14ac:dyDescent="0.35">
      <c r="A37" s="291">
        <f>A34+1</f>
        <v>8</v>
      </c>
      <c r="B37" s="291" t="s">
        <v>56</v>
      </c>
      <c r="C37" s="291" t="s">
        <v>359</v>
      </c>
      <c r="D37" s="392" t="s">
        <v>360</v>
      </c>
      <c r="E37" s="456" t="s">
        <v>361</v>
      </c>
      <c r="F37" s="414"/>
      <c r="G37" s="404"/>
      <c r="H37" s="445"/>
      <c r="I37" s="439" t="s">
        <v>75</v>
      </c>
      <c r="J37" s="304">
        <f>IF(I37='Response Guidelines'!$D$81,'Response Guidelines'!$C$81, IF(I37='Response Guidelines'!$D$82,'Response Guidelines'!$C$82,IF(I37='Response Guidelines'!$D$83,'Response Guidelines'!$C$83,IF(I37='Response Guidelines'!$D$84,'Response Guidelines'!$C$84,IF(I37='Response Guidelines'!$D$85,'Response Guidelines'!$C$85,IF(I37='Response Guidelines'!$D$86,'Response Guidelines'!$C$86,IF(I37='Response Guidelines'!$D$87,'Response Guidelines'!$C$87,"No Rating")))))))</f>
        <v>4</v>
      </c>
      <c r="K37" s="306">
        <f>(J37/$J$82)/_xlfn.XLOOKUP(Scoring!$D$17,'Response Guidelines'!$D$92:$D$191,'Response Guidelines'!$C$92:$C$191,"",0,1)</f>
        <v>5.2631578947368064E-3</v>
      </c>
      <c r="L37" s="53" t="s">
        <v>362</v>
      </c>
      <c r="M37" s="52">
        <f>K37</f>
        <v>5.2631578947368064E-3</v>
      </c>
      <c r="N37" s="325"/>
      <c r="O37" s="382"/>
    </row>
    <row r="38" spans="1:15" s="43" customFormat="1" ht="19.25" customHeight="1" x14ac:dyDescent="0.35">
      <c r="A38" s="291"/>
      <c r="B38" s="291"/>
      <c r="C38" s="291"/>
      <c r="D38" s="392"/>
      <c r="E38" s="456"/>
      <c r="F38" s="413"/>
      <c r="G38" s="400"/>
      <c r="H38" s="443"/>
      <c r="I38" s="440"/>
      <c r="J38" s="305"/>
      <c r="K38" s="307"/>
      <c r="L38" s="235"/>
      <c r="M38" s="52"/>
      <c r="N38" s="325"/>
      <c r="O38" s="382"/>
    </row>
    <row r="39" spans="1:15" s="43" customFormat="1" ht="19.25" customHeight="1" x14ac:dyDescent="0.35">
      <c r="A39" s="291"/>
      <c r="B39" s="291"/>
      <c r="C39" s="291"/>
      <c r="D39" s="392"/>
      <c r="E39" s="456"/>
      <c r="F39" s="413"/>
      <c r="G39" s="400"/>
      <c r="H39" s="443"/>
      <c r="I39" s="440"/>
      <c r="J39" s="305"/>
      <c r="K39" s="307"/>
      <c r="L39" s="53" t="s">
        <v>363</v>
      </c>
      <c r="M39" s="52">
        <v>0</v>
      </c>
      <c r="N39" s="405"/>
      <c r="O39" s="406"/>
    </row>
    <row r="40" spans="1:15" s="43" customFormat="1" ht="19.25" customHeight="1" x14ac:dyDescent="0.35">
      <c r="A40" s="291">
        <f>A37+1</f>
        <v>9</v>
      </c>
      <c r="B40" s="291" t="s">
        <v>56</v>
      </c>
      <c r="C40" s="291" t="s">
        <v>364</v>
      </c>
      <c r="D40" s="392" t="s">
        <v>365</v>
      </c>
      <c r="E40" s="456" t="s">
        <v>366</v>
      </c>
      <c r="F40" s="412"/>
      <c r="G40" s="400"/>
      <c r="H40" s="443"/>
      <c r="I40" s="439" t="s">
        <v>33</v>
      </c>
      <c r="J40" s="304">
        <f>IF(I40='Response Guidelines'!$D$81,'Response Guidelines'!$C$81, IF(I40='Response Guidelines'!$D$82,'Response Guidelines'!$C$82,IF(I40='Response Guidelines'!$D$83,'Response Guidelines'!$C$83,IF(I40='Response Guidelines'!$D$84,'Response Guidelines'!$C$84,IF(I40='Response Guidelines'!$D$85,'Response Guidelines'!$C$85,IF(I40='Response Guidelines'!$D$86,'Response Guidelines'!$C$86,IF(I40='Response Guidelines'!$D$87,'Response Guidelines'!$C$87,"No Rating")))))))</f>
        <v>3</v>
      </c>
      <c r="K40" s="306">
        <f>(J40/$J$82)/_xlfn.XLOOKUP(Scoring!$D$17,'Response Guidelines'!$D$92:$D$191,'Response Guidelines'!$C$92:$C$191,"",0,1)</f>
        <v>3.9473684210526048E-3</v>
      </c>
      <c r="L40" s="53" t="s">
        <v>367</v>
      </c>
      <c r="M40" s="52">
        <f>K40</f>
        <v>3.9473684210526048E-3</v>
      </c>
      <c r="N40" s="330"/>
      <c r="O40" s="410"/>
    </row>
    <row r="41" spans="1:15" s="43" customFormat="1" ht="19.25" customHeight="1" x14ac:dyDescent="0.35">
      <c r="A41" s="291"/>
      <c r="B41" s="291"/>
      <c r="C41" s="291"/>
      <c r="D41" s="392"/>
      <c r="E41" s="456"/>
      <c r="F41" s="413"/>
      <c r="G41" s="400"/>
      <c r="H41" s="443"/>
      <c r="I41" s="440"/>
      <c r="J41" s="305"/>
      <c r="K41" s="307"/>
      <c r="L41" s="235"/>
      <c r="M41" s="52"/>
      <c r="N41" s="325"/>
      <c r="O41" s="382"/>
    </row>
    <row r="42" spans="1:15" s="43" customFormat="1" ht="19.25" customHeight="1" x14ac:dyDescent="0.35">
      <c r="A42" s="291"/>
      <c r="B42" s="291"/>
      <c r="C42" s="291"/>
      <c r="D42" s="392"/>
      <c r="E42" s="456"/>
      <c r="F42" s="413"/>
      <c r="G42" s="400"/>
      <c r="H42" s="443"/>
      <c r="I42" s="440"/>
      <c r="J42" s="305"/>
      <c r="K42" s="307"/>
      <c r="L42" s="53" t="s">
        <v>368</v>
      </c>
      <c r="M42" s="52">
        <v>0</v>
      </c>
      <c r="N42" s="325"/>
      <c r="O42" s="382"/>
    </row>
    <row r="43" spans="1:15" s="43" customFormat="1" ht="19.25" customHeight="1" x14ac:dyDescent="0.35">
      <c r="A43" s="291">
        <f>A40+1</f>
        <v>10</v>
      </c>
      <c r="B43" s="291" t="s">
        <v>56</v>
      </c>
      <c r="C43" s="291" t="s">
        <v>369</v>
      </c>
      <c r="D43" s="392" t="s">
        <v>370</v>
      </c>
      <c r="E43" s="457" t="s">
        <v>371</v>
      </c>
      <c r="F43" s="414"/>
      <c r="G43" s="404"/>
      <c r="H43" s="445"/>
      <c r="I43" s="439" t="s">
        <v>75</v>
      </c>
      <c r="J43" s="304">
        <f>IF(I43='Response Guidelines'!$D$81,'Response Guidelines'!$C$81, IF(I43='Response Guidelines'!$D$82,'Response Guidelines'!$C$82,IF(I43='Response Guidelines'!$D$83,'Response Guidelines'!$C$83,IF(I43='Response Guidelines'!$D$84,'Response Guidelines'!$C$84,IF(I43='Response Guidelines'!$D$85,'Response Guidelines'!$C$85,IF(I43='Response Guidelines'!$D$86,'Response Guidelines'!$C$86,IF(I43='Response Guidelines'!$D$87,'Response Guidelines'!$C$87,"No Rating")))))))</f>
        <v>4</v>
      </c>
      <c r="K43" s="306">
        <f>(J43/$J$82)/_xlfn.XLOOKUP(Scoring!$D$17,'Response Guidelines'!$D$92:$D$191,'Response Guidelines'!$C$92:$C$191,"",0,1)</f>
        <v>5.2631578947368064E-3</v>
      </c>
      <c r="L43" s="53" t="s">
        <v>372</v>
      </c>
      <c r="M43" s="52">
        <f>K43</f>
        <v>5.2631578947368064E-3</v>
      </c>
      <c r="N43" s="325"/>
      <c r="O43" s="382"/>
    </row>
    <row r="44" spans="1:15" s="43" customFormat="1" ht="19.25" customHeight="1" x14ac:dyDescent="0.35">
      <c r="A44" s="291"/>
      <c r="B44" s="291"/>
      <c r="C44" s="291"/>
      <c r="D44" s="392"/>
      <c r="E44" s="457"/>
      <c r="F44" s="413"/>
      <c r="G44" s="400"/>
      <c r="H44" s="443"/>
      <c r="I44" s="440"/>
      <c r="J44" s="305"/>
      <c r="K44" s="307"/>
      <c r="L44" s="235"/>
      <c r="M44" s="52"/>
      <c r="N44" s="325"/>
      <c r="O44" s="382"/>
    </row>
    <row r="45" spans="1:15" s="43" customFormat="1" ht="19.25" customHeight="1" x14ac:dyDescent="0.35">
      <c r="A45" s="291"/>
      <c r="B45" s="291"/>
      <c r="C45" s="291"/>
      <c r="D45" s="392"/>
      <c r="E45" s="457"/>
      <c r="F45" s="413"/>
      <c r="G45" s="400"/>
      <c r="H45" s="443"/>
      <c r="I45" s="440"/>
      <c r="J45" s="305"/>
      <c r="K45" s="307"/>
      <c r="L45" s="53" t="s">
        <v>373</v>
      </c>
      <c r="M45" s="52">
        <v>0</v>
      </c>
      <c r="N45" s="405"/>
      <c r="O45" s="406"/>
    </row>
    <row r="46" spans="1:15" s="43" customFormat="1" ht="19.25" customHeight="1" x14ac:dyDescent="0.35">
      <c r="A46" s="291">
        <f>A43+1</f>
        <v>11</v>
      </c>
      <c r="B46" s="291" t="s">
        <v>56</v>
      </c>
      <c r="C46" s="291" t="s">
        <v>374</v>
      </c>
      <c r="D46" s="392" t="s">
        <v>375</v>
      </c>
      <c r="E46" s="457" t="s">
        <v>376</v>
      </c>
      <c r="F46" s="412"/>
      <c r="G46" s="400"/>
      <c r="H46" s="443"/>
      <c r="I46" s="439" t="s">
        <v>37</v>
      </c>
      <c r="J46" s="304">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306">
        <f>(J46/$J$82)/_xlfn.XLOOKUP(Scoring!$D$17,'Response Guidelines'!$D$92:$D$191,'Response Guidelines'!$C$92:$C$191,"",0,1)</f>
        <v>7.8947368421052096E-3</v>
      </c>
      <c r="L46" s="53" t="s">
        <v>377</v>
      </c>
      <c r="M46" s="52">
        <f>K46</f>
        <v>7.8947368421052096E-3</v>
      </c>
      <c r="N46" s="330"/>
      <c r="O46" s="410"/>
    </row>
    <row r="47" spans="1:15" s="43" customFormat="1" ht="19.25" customHeight="1" x14ac:dyDescent="0.35">
      <c r="A47" s="291"/>
      <c r="B47" s="291"/>
      <c r="C47" s="291"/>
      <c r="D47" s="392"/>
      <c r="E47" s="457"/>
      <c r="F47" s="413"/>
      <c r="G47" s="400"/>
      <c r="H47" s="443"/>
      <c r="I47" s="440"/>
      <c r="J47" s="305"/>
      <c r="K47" s="307"/>
      <c r="L47" s="235"/>
      <c r="M47" s="52"/>
      <c r="N47" s="325"/>
      <c r="O47" s="382"/>
    </row>
    <row r="48" spans="1:15" s="43" customFormat="1" ht="19.25" customHeight="1" x14ac:dyDescent="0.35">
      <c r="A48" s="291"/>
      <c r="B48" s="291"/>
      <c r="C48" s="291"/>
      <c r="D48" s="392"/>
      <c r="E48" s="457"/>
      <c r="F48" s="413"/>
      <c r="G48" s="400"/>
      <c r="H48" s="443"/>
      <c r="I48" s="440"/>
      <c r="J48" s="305"/>
      <c r="K48" s="307"/>
      <c r="L48" s="53" t="s">
        <v>343</v>
      </c>
      <c r="M48" s="52">
        <v>0</v>
      </c>
      <c r="N48" s="325"/>
      <c r="O48" s="382"/>
    </row>
    <row r="49" spans="1:15" s="43" customFormat="1" ht="19.25" customHeight="1" x14ac:dyDescent="0.35">
      <c r="A49" s="291">
        <f>A46+1</f>
        <v>12</v>
      </c>
      <c r="B49" s="291" t="s">
        <v>56</v>
      </c>
      <c r="C49" s="291" t="s">
        <v>378</v>
      </c>
      <c r="D49" s="392" t="s">
        <v>379</v>
      </c>
      <c r="E49" s="457" t="s">
        <v>380</v>
      </c>
      <c r="F49" s="414"/>
      <c r="G49" s="404"/>
      <c r="H49" s="445"/>
      <c r="I49" s="439" t="s">
        <v>37</v>
      </c>
      <c r="J49" s="304">
        <f>IF(I49='Response Guidelines'!$D$81,'Response Guidelines'!$C$81, IF(I49='Response Guidelines'!$D$82,'Response Guidelines'!$C$82,IF(I49='Response Guidelines'!$D$83,'Response Guidelines'!$C$83,IF(I49='Response Guidelines'!$D$84,'Response Guidelines'!$C$84,IF(I49='Response Guidelines'!$D$85,'Response Guidelines'!$C$85,IF(I49='Response Guidelines'!$D$86,'Response Guidelines'!$C$86,IF(I49='Response Guidelines'!$D$87,'Response Guidelines'!$C$87,"No Rating")))))))</f>
        <v>6</v>
      </c>
      <c r="K49" s="306">
        <f>(J49/$J$82)/_xlfn.XLOOKUP(Scoring!$D$17,'Response Guidelines'!$D$92:$D$191,'Response Guidelines'!$C$92:$C$191,"",0,1)</f>
        <v>7.8947368421052096E-3</v>
      </c>
      <c r="L49" s="53" t="s">
        <v>381</v>
      </c>
      <c r="M49" s="52">
        <f>K49</f>
        <v>7.8947368421052096E-3</v>
      </c>
      <c r="N49" s="325"/>
      <c r="O49" s="382"/>
    </row>
    <row r="50" spans="1:15" s="43" customFormat="1" ht="19.25" customHeight="1" x14ac:dyDescent="0.35">
      <c r="A50" s="291"/>
      <c r="B50" s="291"/>
      <c r="C50" s="291"/>
      <c r="D50" s="392"/>
      <c r="E50" s="457"/>
      <c r="F50" s="413"/>
      <c r="G50" s="400"/>
      <c r="H50" s="443"/>
      <c r="I50" s="440"/>
      <c r="J50" s="305"/>
      <c r="K50" s="307"/>
      <c r="L50" s="235"/>
      <c r="M50" s="52"/>
      <c r="N50" s="325"/>
      <c r="O50" s="382"/>
    </row>
    <row r="51" spans="1:15" s="43" customFormat="1" ht="19.25" customHeight="1" x14ac:dyDescent="0.35">
      <c r="A51" s="291"/>
      <c r="B51" s="291"/>
      <c r="C51" s="291"/>
      <c r="D51" s="392"/>
      <c r="E51" s="457"/>
      <c r="F51" s="413"/>
      <c r="G51" s="400"/>
      <c r="H51" s="443"/>
      <c r="I51" s="440"/>
      <c r="J51" s="305"/>
      <c r="K51" s="307"/>
      <c r="L51" s="53" t="s">
        <v>382</v>
      </c>
      <c r="M51" s="52">
        <v>0</v>
      </c>
      <c r="N51" s="405"/>
      <c r="O51" s="406"/>
    </row>
    <row r="52" spans="1:15" s="43" customFormat="1" ht="19.25" customHeight="1" x14ac:dyDescent="0.35">
      <c r="A52" s="291">
        <f>A49+1</f>
        <v>13</v>
      </c>
      <c r="B52" s="291" t="s">
        <v>56</v>
      </c>
      <c r="C52" s="291" t="s">
        <v>383</v>
      </c>
      <c r="D52" s="292" t="s">
        <v>384</v>
      </c>
      <c r="E52" s="292" t="s">
        <v>385</v>
      </c>
      <c r="F52" s="458"/>
      <c r="G52" s="298"/>
      <c r="H52" s="437"/>
      <c r="I52" s="439" t="s">
        <v>37</v>
      </c>
      <c r="J52" s="304">
        <f>IF(I52='Response Guidelines'!$D$81,'Response Guidelines'!$C$81, IF(I52='Response Guidelines'!$D$82,'Response Guidelines'!$C$82,IF(I52='Response Guidelines'!$D$83,'Response Guidelines'!$C$83,IF(I52='Response Guidelines'!$D$84,'Response Guidelines'!$C$84,IF(I52='Response Guidelines'!$D$85,'Response Guidelines'!$C$85,IF(I52='Response Guidelines'!$D$86,'Response Guidelines'!$C$86,IF(I52='Response Guidelines'!$D$87,'Response Guidelines'!$C$87,"No Rating")))))))</f>
        <v>6</v>
      </c>
      <c r="K52" s="306">
        <f>(J52/$J$82)/_xlfn.XLOOKUP(Scoring!$D$17,'Response Guidelines'!$D$92:$D$191,'Response Guidelines'!$C$92:$C$191,"",0,1)</f>
        <v>7.8947368421052096E-3</v>
      </c>
      <c r="L52" s="53" t="s">
        <v>386</v>
      </c>
      <c r="M52" s="52">
        <f>K52</f>
        <v>7.8947368421052096E-3</v>
      </c>
      <c r="N52" s="330"/>
      <c r="O52" s="331"/>
    </row>
    <row r="53" spans="1:15" s="43" customFormat="1" ht="19.25" customHeight="1" x14ac:dyDescent="0.35">
      <c r="A53" s="291"/>
      <c r="B53" s="291"/>
      <c r="C53" s="291"/>
      <c r="D53" s="292"/>
      <c r="E53" s="292"/>
      <c r="F53" s="458"/>
      <c r="G53" s="298"/>
      <c r="H53" s="437"/>
      <c r="I53" s="440"/>
      <c r="J53" s="305"/>
      <c r="K53" s="307"/>
      <c r="L53" s="235"/>
      <c r="M53" s="52"/>
      <c r="N53" s="325"/>
      <c r="O53" s="293"/>
    </row>
    <row r="54" spans="1:15" s="43" customFormat="1" ht="19.25" customHeight="1" x14ac:dyDescent="0.35">
      <c r="A54" s="291"/>
      <c r="B54" s="291"/>
      <c r="C54" s="291"/>
      <c r="D54" s="292"/>
      <c r="E54" s="292"/>
      <c r="F54" s="458"/>
      <c r="G54" s="298"/>
      <c r="H54" s="437"/>
      <c r="I54" s="440"/>
      <c r="J54" s="305"/>
      <c r="K54" s="307"/>
      <c r="L54" s="53" t="s">
        <v>387</v>
      </c>
      <c r="M54" s="52">
        <v>0</v>
      </c>
      <c r="N54" s="325"/>
      <c r="O54" s="293"/>
    </row>
    <row r="55" spans="1:15" s="43" customFormat="1" ht="26" customHeight="1" x14ac:dyDescent="0.35">
      <c r="A55" s="291">
        <f>A52+1</f>
        <v>14</v>
      </c>
      <c r="B55" s="291" t="s">
        <v>56</v>
      </c>
      <c r="C55" s="291" t="s">
        <v>388</v>
      </c>
      <c r="D55" s="392" t="s">
        <v>389</v>
      </c>
      <c r="E55" s="456" t="s">
        <v>390</v>
      </c>
      <c r="F55" s="414"/>
      <c r="G55" s="404"/>
      <c r="H55" s="445"/>
      <c r="I55" s="439" t="s">
        <v>37</v>
      </c>
      <c r="J55" s="304">
        <f>IF(I55='Response Guidelines'!$D$81,'Response Guidelines'!$C$81, IF(I55='Response Guidelines'!$D$82,'Response Guidelines'!$C$82,IF(I55='Response Guidelines'!$D$83,'Response Guidelines'!$C$83,IF(I55='Response Guidelines'!$D$84,'Response Guidelines'!$C$84,IF(I55='Response Guidelines'!$D$85,'Response Guidelines'!$C$85,IF(I55='Response Guidelines'!$D$86,'Response Guidelines'!$C$86,IF(I55='Response Guidelines'!$D$87,'Response Guidelines'!$C$87,"No Rating")))))))</f>
        <v>6</v>
      </c>
      <c r="K55" s="306">
        <f>(J55/$J$82)/_xlfn.XLOOKUP(Scoring!$D$17,'Response Guidelines'!$D$92:$D$191,'Response Guidelines'!$C$92:$C$191,"",0,1)</f>
        <v>7.8947368421052096E-3</v>
      </c>
      <c r="L55" s="53" t="s">
        <v>391</v>
      </c>
      <c r="M55" s="52">
        <f>K55</f>
        <v>7.8947368421052096E-3</v>
      </c>
      <c r="N55" s="325"/>
      <c r="O55" s="382"/>
    </row>
    <row r="56" spans="1:15" s="43" customFormat="1" ht="26" customHeight="1" x14ac:dyDescent="0.35">
      <c r="A56" s="291"/>
      <c r="B56" s="291"/>
      <c r="C56" s="291"/>
      <c r="D56" s="392"/>
      <c r="E56" s="456"/>
      <c r="F56" s="413"/>
      <c r="G56" s="400"/>
      <c r="H56" s="443"/>
      <c r="I56" s="440"/>
      <c r="J56" s="305"/>
      <c r="K56" s="307"/>
      <c r="L56" s="235"/>
      <c r="M56" s="52"/>
      <c r="N56" s="325"/>
      <c r="O56" s="382"/>
    </row>
    <row r="57" spans="1:15" s="43" customFormat="1" ht="26" customHeight="1" x14ac:dyDescent="0.35">
      <c r="A57" s="291"/>
      <c r="B57" s="291"/>
      <c r="C57" s="291"/>
      <c r="D57" s="392"/>
      <c r="E57" s="456"/>
      <c r="F57" s="413"/>
      <c r="G57" s="400"/>
      <c r="H57" s="443"/>
      <c r="I57" s="440"/>
      <c r="J57" s="305"/>
      <c r="K57" s="307"/>
      <c r="L57" s="53" t="s">
        <v>392</v>
      </c>
      <c r="M57" s="52">
        <v>0</v>
      </c>
      <c r="N57" s="405"/>
      <c r="O57" s="406"/>
    </row>
    <row r="58" spans="1:15" s="43" customFormat="1" ht="19.25" customHeight="1" x14ac:dyDescent="0.35">
      <c r="A58" s="291">
        <f>A55+1</f>
        <v>15</v>
      </c>
      <c r="B58" s="291" t="s">
        <v>56</v>
      </c>
      <c r="C58" s="291" t="s">
        <v>393</v>
      </c>
      <c r="D58" s="392" t="s">
        <v>394</v>
      </c>
      <c r="E58" s="392" t="s">
        <v>395</v>
      </c>
      <c r="F58" s="414"/>
      <c r="G58" s="404"/>
      <c r="H58" s="445"/>
      <c r="I58" s="439" t="s">
        <v>75</v>
      </c>
      <c r="J58" s="304">
        <f>IF(I58='Response Guidelines'!$D$81,'Response Guidelines'!$C$81, IF(I58='Response Guidelines'!$D$82,'Response Guidelines'!$C$82,IF(I58='Response Guidelines'!$D$83,'Response Guidelines'!$C$83,IF(I58='Response Guidelines'!$D$84,'Response Guidelines'!$C$84,IF(I58='Response Guidelines'!$D$85,'Response Guidelines'!$C$85,IF(I58='Response Guidelines'!$D$86,'Response Guidelines'!$C$86,IF(I58='Response Guidelines'!$D$87,'Response Guidelines'!$C$87,"No Rating")))))))</f>
        <v>4</v>
      </c>
      <c r="K58" s="306">
        <f>(J58/$J$82)/_xlfn.XLOOKUP(Scoring!$D$17,'Response Guidelines'!$D$92:$D$191,'Response Guidelines'!$C$92:$C$191,"",0,1)</f>
        <v>5.2631578947368064E-3</v>
      </c>
      <c r="L58" s="53" t="s">
        <v>396</v>
      </c>
      <c r="M58" s="52">
        <f>K58</f>
        <v>5.2631578947368064E-3</v>
      </c>
      <c r="N58" s="325"/>
      <c r="O58" s="382"/>
    </row>
    <row r="59" spans="1:15" s="43" customFormat="1" ht="19.25" customHeight="1" x14ac:dyDescent="0.35">
      <c r="A59" s="291"/>
      <c r="B59" s="291"/>
      <c r="C59" s="291"/>
      <c r="D59" s="392"/>
      <c r="E59" s="392"/>
      <c r="F59" s="413"/>
      <c r="G59" s="400"/>
      <c r="H59" s="443"/>
      <c r="I59" s="440"/>
      <c r="J59" s="305"/>
      <c r="K59" s="307"/>
      <c r="L59" s="235"/>
      <c r="M59" s="52"/>
      <c r="N59" s="325"/>
      <c r="O59" s="382"/>
    </row>
    <row r="60" spans="1:15" s="43" customFormat="1" ht="19.25" customHeight="1" x14ac:dyDescent="0.35">
      <c r="A60" s="291"/>
      <c r="B60" s="291"/>
      <c r="C60" s="291"/>
      <c r="D60" s="392"/>
      <c r="E60" s="392"/>
      <c r="F60" s="413"/>
      <c r="G60" s="400"/>
      <c r="H60" s="443"/>
      <c r="I60" s="440"/>
      <c r="J60" s="305"/>
      <c r="K60" s="307"/>
      <c r="L60" s="53" t="s">
        <v>397</v>
      </c>
      <c r="M60" s="52">
        <v>0</v>
      </c>
      <c r="N60" s="405"/>
      <c r="O60" s="406"/>
    </row>
    <row r="61" spans="1:15" s="43" customFormat="1" ht="19.25" customHeight="1" x14ac:dyDescent="0.35">
      <c r="A61" s="291">
        <f>A58+1</f>
        <v>16</v>
      </c>
      <c r="B61" s="291" t="s">
        <v>56</v>
      </c>
      <c r="C61" s="291" t="s">
        <v>398</v>
      </c>
      <c r="D61" s="392" t="s">
        <v>399</v>
      </c>
      <c r="E61" s="448" t="s">
        <v>400</v>
      </c>
      <c r="F61" s="414"/>
      <c r="G61" s="404"/>
      <c r="H61" s="445"/>
      <c r="I61" s="439" t="s">
        <v>75</v>
      </c>
      <c r="J61" s="304">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4</v>
      </c>
      <c r="K61" s="306">
        <f>(J61/$J$82)/_xlfn.XLOOKUP(Scoring!$D$17,'Response Guidelines'!$D$92:$D$191,'Response Guidelines'!$C$92:$C$191,"",0,1)</f>
        <v>5.2631578947368064E-3</v>
      </c>
      <c r="L61" s="53" t="s">
        <v>401</v>
      </c>
      <c r="M61" s="52">
        <f>K61</f>
        <v>5.2631578947368064E-3</v>
      </c>
      <c r="N61" s="325"/>
      <c r="O61" s="382"/>
    </row>
    <row r="62" spans="1:15" s="43" customFormat="1" ht="19.25" customHeight="1" x14ac:dyDescent="0.35">
      <c r="A62" s="291"/>
      <c r="B62" s="291"/>
      <c r="C62" s="291"/>
      <c r="D62" s="392"/>
      <c r="E62" s="449"/>
      <c r="F62" s="413"/>
      <c r="G62" s="400"/>
      <c r="H62" s="443"/>
      <c r="I62" s="440"/>
      <c r="J62" s="305"/>
      <c r="K62" s="307"/>
      <c r="L62" s="235"/>
      <c r="M62" s="52"/>
      <c r="N62" s="325"/>
      <c r="O62" s="382"/>
    </row>
    <row r="63" spans="1:15" s="43" customFormat="1" ht="19.25" customHeight="1" x14ac:dyDescent="0.35">
      <c r="A63" s="291"/>
      <c r="B63" s="291"/>
      <c r="C63" s="291"/>
      <c r="D63" s="393"/>
      <c r="E63" s="449"/>
      <c r="F63" s="413"/>
      <c r="G63" s="400"/>
      <c r="H63" s="443"/>
      <c r="I63" s="440"/>
      <c r="J63" s="305"/>
      <c r="K63" s="307"/>
      <c r="L63" s="53" t="s">
        <v>402</v>
      </c>
      <c r="M63" s="52">
        <v>0</v>
      </c>
      <c r="N63" s="405"/>
      <c r="O63" s="406"/>
    </row>
    <row r="64" spans="1:15" s="43" customFormat="1" ht="19.25" customHeight="1" x14ac:dyDescent="0.35">
      <c r="A64" s="291">
        <f>A61+1</f>
        <v>17</v>
      </c>
      <c r="B64" s="291" t="s">
        <v>56</v>
      </c>
      <c r="C64" s="291" t="s">
        <v>403</v>
      </c>
      <c r="D64" s="392" t="s">
        <v>404</v>
      </c>
      <c r="E64" s="448" t="s">
        <v>405</v>
      </c>
      <c r="F64" s="403"/>
      <c r="G64" s="404"/>
      <c r="H64" s="445"/>
      <c r="I64" s="439" t="s">
        <v>37</v>
      </c>
      <c r="J64" s="304">
        <f>IF(I64='Response Guidelines'!$D$81,'Response Guidelines'!$C$81, IF(I64='Response Guidelines'!$D$82,'Response Guidelines'!$C$82,IF(I64='Response Guidelines'!$D$83,'Response Guidelines'!$C$83,IF(I64='Response Guidelines'!$D$84,'Response Guidelines'!$C$84,IF(I64='Response Guidelines'!$D$85,'Response Guidelines'!$C$85,IF(I64='Response Guidelines'!$D$86,'Response Guidelines'!$C$86,IF(I64='Response Guidelines'!$D$87,'Response Guidelines'!$C$87,"No Rating")))))))</f>
        <v>6</v>
      </c>
      <c r="K64" s="306">
        <f>(J64/$J$82)/_xlfn.XLOOKUP(Scoring!$D$17,'Response Guidelines'!$D$92:$D$191,'Response Guidelines'!$C$92:$C$191,"",0,1)</f>
        <v>7.8947368421052096E-3</v>
      </c>
      <c r="L64" s="53" t="s">
        <v>406</v>
      </c>
      <c r="M64" s="52">
        <f>K64</f>
        <v>7.8947368421052096E-3</v>
      </c>
      <c r="N64" s="405"/>
      <c r="O64" s="382"/>
    </row>
    <row r="65" spans="1:15" s="43" customFormat="1" ht="19.25" customHeight="1" x14ac:dyDescent="0.35">
      <c r="A65" s="291"/>
      <c r="B65" s="291"/>
      <c r="C65" s="291"/>
      <c r="D65" s="392"/>
      <c r="E65" s="449"/>
      <c r="F65" s="398"/>
      <c r="G65" s="400"/>
      <c r="H65" s="443"/>
      <c r="I65" s="440"/>
      <c r="J65" s="305"/>
      <c r="K65" s="307"/>
      <c r="L65" s="235"/>
      <c r="M65" s="52"/>
      <c r="N65" s="417"/>
      <c r="O65" s="382"/>
    </row>
    <row r="66" spans="1:15" s="43" customFormat="1" ht="19.25" customHeight="1" x14ac:dyDescent="0.35">
      <c r="A66" s="291"/>
      <c r="B66" s="291"/>
      <c r="C66" s="291"/>
      <c r="D66" s="392"/>
      <c r="E66" s="449"/>
      <c r="F66" s="398"/>
      <c r="G66" s="400"/>
      <c r="H66" s="443"/>
      <c r="I66" s="440"/>
      <c r="J66" s="305"/>
      <c r="K66" s="307"/>
      <c r="L66" s="53" t="s">
        <v>407</v>
      </c>
      <c r="M66" s="52">
        <v>0</v>
      </c>
      <c r="N66" s="417"/>
      <c r="O66" s="382"/>
    </row>
    <row r="67" spans="1:15" s="43" customFormat="1" ht="19.25" customHeight="1" x14ac:dyDescent="0.35">
      <c r="A67" s="291">
        <f>A64+1</f>
        <v>18</v>
      </c>
      <c r="B67" s="291" t="s">
        <v>56</v>
      </c>
      <c r="C67" s="291" t="s">
        <v>408</v>
      </c>
      <c r="D67" s="392" t="s">
        <v>409</v>
      </c>
      <c r="E67" s="392" t="s">
        <v>410</v>
      </c>
      <c r="F67" s="414"/>
      <c r="G67" s="404"/>
      <c r="H67" s="445"/>
      <c r="I67" s="439" t="s">
        <v>37</v>
      </c>
      <c r="J67" s="304">
        <f>IF(I67='Response Guidelines'!$D$81,'Response Guidelines'!$C$81, IF(I67='Response Guidelines'!$D$82,'Response Guidelines'!$C$82,IF(I67='Response Guidelines'!$D$83,'Response Guidelines'!$C$83,IF(I67='Response Guidelines'!$D$84,'Response Guidelines'!$C$84,IF(I67='Response Guidelines'!$D$85,'Response Guidelines'!$C$85,IF(I67='Response Guidelines'!$D$86,'Response Guidelines'!$C$86,IF(I67='Response Guidelines'!$D$87,'Response Guidelines'!$C$87,"No Rating")))))))</f>
        <v>6</v>
      </c>
      <c r="K67" s="306">
        <f>(J67/$J$82)/_xlfn.XLOOKUP(Scoring!$D$17,'Response Guidelines'!$D$92:$D$191,'Response Guidelines'!$C$92:$C$191,"",0,1)</f>
        <v>7.8947368421052096E-3</v>
      </c>
      <c r="L67" s="53" t="s">
        <v>411</v>
      </c>
      <c r="M67" s="52">
        <f>K67</f>
        <v>7.8947368421052096E-3</v>
      </c>
      <c r="N67" s="325"/>
      <c r="O67" s="382"/>
    </row>
    <row r="68" spans="1:15" s="43" customFormat="1" ht="19.25" customHeight="1" x14ac:dyDescent="0.35">
      <c r="A68" s="291"/>
      <c r="B68" s="291"/>
      <c r="C68" s="291"/>
      <c r="D68" s="392"/>
      <c r="E68" s="392"/>
      <c r="F68" s="413"/>
      <c r="G68" s="400"/>
      <c r="H68" s="443"/>
      <c r="I68" s="440"/>
      <c r="J68" s="305"/>
      <c r="K68" s="307"/>
      <c r="L68" s="235"/>
      <c r="M68" s="52"/>
      <c r="N68" s="325"/>
      <c r="O68" s="382"/>
    </row>
    <row r="69" spans="1:15" s="43" customFormat="1" ht="19.25" customHeight="1" x14ac:dyDescent="0.35">
      <c r="A69" s="291"/>
      <c r="B69" s="291"/>
      <c r="C69" s="291"/>
      <c r="D69" s="393"/>
      <c r="E69" s="392"/>
      <c r="F69" s="413"/>
      <c r="G69" s="400"/>
      <c r="H69" s="443"/>
      <c r="I69" s="440"/>
      <c r="J69" s="305"/>
      <c r="K69" s="307"/>
      <c r="L69" s="53" t="s">
        <v>412</v>
      </c>
      <c r="M69" s="52">
        <v>0</v>
      </c>
      <c r="N69" s="405"/>
      <c r="O69" s="406"/>
    </row>
    <row r="70" spans="1:15" s="43" customFormat="1" ht="19.25" customHeight="1" x14ac:dyDescent="0.35">
      <c r="A70" s="291">
        <f>A67+1</f>
        <v>19</v>
      </c>
      <c r="B70" s="291" t="s">
        <v>56</v>
      </c>
      <c r="C70" s="291" t="s">
        <v>413</v>
      </c>
      <c r="D70" s="392" t="s">
        <v>414</v>
      </c>
      <c r="E70" s="423" t="s">
        <v>415</v>
      </c>
      <c r="F70" s="397"/>
      <c r="G70" s="400"/>
      <c r="H70" s="443"/>
      <c r="I70" s="439" t="s">
        <v>33</v>
      </c>
      <c r="J70" s="304">
        <f>IF(I70='Response Guidelines'!$D$81,'Response Guidelines'!$C$81, IF(I70='Response Guidelines'!$D$82,'Response Guidelines'!$C$82,IF(I70='Response Guidelines'!$D$83,'Response Guidelines'!$C$83,IF(I70='Response Guidelines'!$D$84,'Response Guidelines'!$C$84,IF(I70='Response Guidelines'!$D$85,'Response Guidelines'!$C$85,IF(I70='Response Guidelines'!$D$86,'Response Guidelines'!$C$86,IF(I70='Response Guidelines'!$D$87,'Response Guidelines'!$C$87,"No Rating")))))))</f>
        <v>3</v>
      </c>
      <c r="K70" s="306">
        <f>(J70/$J$82)/_xlfn.XLOOKUP(Scoring!$D$17,'Response Guidelines'!$D$92:$D$191,'Response Guidelines'!$C$92:$C$191,"",0,1)</f>
        <v>3.9473684210526048E-3</v>
      </c>
      <c r="L70" s="53" t="s">
        <v>416</v>
      </c>
      <c r="M70" s="52">
        <f>K70</f>
        <v>3.9473684210526048E-3</v>
      </c>
      <c r="N70" s="330"/>
      <c r="O70" s="410"/>
    </row>
    <row r="71" spans="1:15" s="43" customFormat="1" ht="19.25" customHeight="1" x14ac:dyDescent="0.35">
      <c r="A71" s="291"/>
      <c r="B71" s="291"/>
      <c r="C71" s="291"/>
      <c r="D71" s="392"/>
      <c r="E71" s="392"/>
      <c r="F71" s="398"/>
      <c r="G71" s="400"/>
      <c r="H71" s="443"/>
      <c r="I71" s="440"/>
      <c r="J71" s="305"/>
      <c r="K71" s="307"/>
      <c r="L71" s="235"/>
      <c r="M71" s="52"/>
      <c r="N71" s="325"/>
      <c r="O71" s="382"/>
    </row>
    <row r="72" spans="1:15" s="43" customFormat="1" ht="19.25" customHeight="1" x14ac:dyDescent="0.35">
      <c r="A72" s="291"/>
      <c r="B72" s="291"/>
      <c r="C72" s="291"/>
      <c r="D72" s="393"/>
      <c r="E72" s="392"/>
      <c r="F72" s="398"/>
      <c r="G72" s="400"/>
      <c r="H72" s="443"/>
      <c r="I72" s="440"/>
      <c r="J72" s="305"/>
      <c r="K72" s="307"/>
      <c r="L72" s="53" t="s">
        <v>417</v>
      </c>
      <c r="M72" s="52">
        <v>0</v>
      </c>
      <c r="N72" s="325"/>
      <c r="O72" s="382"/>
    </row>
    <row r="73" spans="1:15" s="43" customFormat="1" ht="19.25" customHeight="1" x14ac:dyDescent="0.35">
      <c r="A73" s="291">
        <f>A70+1</f>
        <v>20</v>
      </c>
      <c r="B73" s="291" t="s">
        <v>56</v>
      </c>
      <c r="C73" s="291" t="s">
        <v>418</v>
      </c>
      <c r="D73" s="392" t="s">
        <v>419</v>
      </c>
      <c r="E73" s="392" t="s">
        <v>420</v>
      </c>
      <c r="F73" s="403"/>
      <c r="G73" s="404"/>
      <c r="H73" s="445"/>
      <c r="I73" s="439" t="s">
        <v>33</v>
      </c>
      <c r="J73" s="304">
        <f>IF(I73='Response Guidelines'!$D$81,'Response Guidelines'!$C$81, IF(I73='Response Guidelines'!$D$82,'Response Guidelines'!$C$82,IF(I73='Response Guidelines'!$D$83,'Response Guidelines'!$C$83,IF(I73='Response Guidelines'!$D$84,'Response Guidelines'!$C$84,IF(I73='Response Guidelines'!$D$85,'Response Guidelines'!$C$85,IF(I73='Response Guidelines'!$D$86,'Response Guidelines'!$C$86,IF(I73='Response Guidelines'!$D$87,'Response Guidelines'!$C$87,"No Rating")))))))</f>
        <v>3</v>
      </c>
      <c r="K73" s="306">
        <f>(J73/$J$82)/_xlfn.XLOOKUP(Scoring!$D$17,'Response Guidelines'!$D$92:$D$191,'Response Guidelines'!$C$92:$C$191,"",0,1)</f>
        <v>3.9473684210526048E-3</v>
      </c>
      <c r="L73" s="53" t="s">
        <v>421</v>
      </c>
      <c r="M73" s="52">
        <f>K73</f>
        <v>3.9473684210526048E-3</v>
      </c>
      <c r="N73" s="325"/>
      <c r="O73" s="382"/>
    </row>
    <row r="74" spans="1:15" s="43" customFormat="1" ht="19.25" customHeight="1" x14ac:dyDescent="0.35">
      <c r="A74" s="291"/>
      <c r="B74" s="291"/>
      <c r="C74" s="291"/>
      <c r="D74" s="392"/>
      <c r="E74" s="392"/>
      <c r="F74" s="398"/>
      <c r="G74" s="400"/>
      <c r="H74" s="443"/>
      <c r="I74" s="440"/>
      <c r="J74" s="305"/>
      <c r="K74" s="307"/>
      <c r="L74" s="235"/>
      <c r="M74" s="52"/>
      <c r="N74" s="325"/>
      <c r="O74" s="382"/>
    </row>
    <row r="75" spans="1:15" s="43" customFormat="1" ht="19.25" customHeight="1" x14ac:dyDescent="0.35">
      <c r="A75" s="291"/>
      <c r="B75" s="291"/>
      <c r="C75" s="291"/>
      <c r="D75" s="393"/>
      <c r="E75" s="393"/>
      <c r="F75" s="398"/>
      <c r="G75" s="400"/>
      <c r="H75" s="443"/>
      <c r="I75" s="440"/>
      <c r="J75" s="305"/>
      <c r="K75" s="307"/>
      <c r="L75" s="53" t="s">
        <v>422</v>
      </c>
      <c r="M75" s="52">
        <v>0</v>
      </c>
      <c r="N75" s="405"/>
      <c r="O75" s="406"/>
    </row>
    <row r="76" spans="1:15" s="43" customFormat="1" ht="19.25" customHeight="1" x14ac:dyDescent="0.35">
      <c r="A76" s="291">
        <f>A73+1</f>
        <v>21</v>
      </c>
      <c r="B76" s="291" t="s">
        <v>56</v>
      </c>
      <c r="C76" s="291" t="s">
        <v>423</v>
      </c>
      <c r="D76" s="392" t="s">
        <v>424</v>
      </c>
      <c r="E76" s="392" t="s">
        <v>425</v>
      </c>
      <c r="F76" s="403"/>
      <c r="G76" s="404"/>
      <c r="H76" s="445"/>
      <c r="I76" s="439" t="s">
        <v>37</v>
      </c>
      <c r="J76" s="304">
        <f>IF(I76='Response Guidelines'!$D$81,'Response Guidelines'!$C$81, IF(I76='Response Guidelines'!$D$82,'Response Guidelines'!$C$82,IF(I76='Response Guidelines'!$D$83,'Response Guidelines'!$C$83,IF(I76='Response Guidelines'!$D$84,'Response Guidelines'!$C$84,IF(I76='Response Guidelines'!$D$85,'Response Guidelines'!$C$85,IF(I76='Response Guidelines'!$D$86,'Response Guidelines'!$C$86,IF(I76='Response Guidelines'!$D$87,'Response Guidelines'!$C$87,"No Rating")))))))</f>
        <v>6</v>
      </c>
      <c r="K76" s="306">
        <f>(J76/$J$82)/_xlfn.XLOOKUP(Scoring!$D$17,'Response Guidelines'!$D$92:$D$191,'Response Guidelines'!$C$92:$C$191,"",0,1)</f>
        <v>7.8947368421052096E-3</v>
      </c>
      <c r="L76" s="53" t="s">
        <v>426</v>
      </c>
      <c r="M76" s="52">
        <f>K76</f>
        <v>7.8947368421052096E-3</v>
      </c>
      <c r="N76" s="325"/>
      <c r="O76" s="382"/>
    </row>
    <row r="77" spans="1:15" s="43" customFormat="1" ht="19.25" customHeight="1" x14ac:dyDescent="0.35">
      <c r="A77" s="291"/>
      <c r="B77" s="291"/>
      <c r="C77" s="291"/>
      <c r="D77" s="392"/>
      <c r="E77" s="392"/>
      <c r="F77" s="398"/>
      <c r="G77" s="400"/>
      <c r="H77" s="443"/>
      <c r="I77" s="440"/>
      <c r="J77" s="305"/>
      <c r="K77" s="307"/>
      <c r="L77" s="235"/>
      <c r="M77" s="52"/>
      <c r="N77" s="325"/>
      <c r="O77" s="382"/>
    </row>
    <row r="78" spans="1:15" s="43" customFormat="1" ht="19.25" customHeight="1" x14ac:dyDescent="0.35">
      <c r="A78" s="291"/>
      <c r="B78" s="291"/>
      <c r="C78" s="291"/>
      <c r="D78" s="393"/>
      <c r="E78" s="393"/>
      <c r="F78" s="398"/>
      <c r="G78" s="400"/>
      <c r="H78" s="443"/>
      <c r="I78" s="440"/>
      <c r="J78" s="305"/>
      <c r="K78" s="307"/>
      <c r="L78" s="53" t="s">
        <v>427</v>
      </c>
      <c r="M78" s="52">
        <v>0</v>
      </c>
      <c r="N78" s="405"/>
      <c r="O78" s="406"/>
    </row>
    <row r="79" spans="1:15" s="43" customFormat="1" ht="19.25" customHeight="1" x14ac:dyDescent="0.35">
      <c r="A79" s="291">
        <f t="shared" ref="A79" si="0">A76+1</f>
        <v>22</v>
      </c>
      <c r="B79" s="291" t="s">
        <v>56</v>
      </c>
      <c r="C79" s="291" t="s">
        <v>428</v>
      </c>
      <c r="D79" s="392" t="s">
        <v>429</v>
      </c>
      <c r="E79" s="392" t="s">
        <v>430</v>
      </c>
      <c r="F79" s="460"/>
      <c r="G79" s="404"/>
      <c r="H79" s="445"/>
      <c r="I79" s="439" t="s">
        <v>37</v>
      </c>
      <c r="J79" s="304">
        <f>IF(I79='Response Guidelines'!$D$81,'Response Guidelines'!$C$81, IF(I79='Response Guidelines'!$D$82,'Response Guidelines'!$C$82,IF(I79='Response Guidelines'!$D$83,'Response Guidelines'!$C$83,IF(I79='Response Guidelines'!$D$84,'Response Guidelines'!$C$84,IF(I79='Response Guidelines'!$D$85,'Response Guidelines'!$C$85,IF(I79='Response Guidelines'!$D$86,'Response Guidelines'!$C$86,IF(I79='Response Guidelines'!$D$87,'Response Guidelines'!$C$87,"No Rating")))))))</f>
        <v>6</v>
      </c>
      <c r="K79" s="306">
        <f>(J79/$J$82)/_xlfn.XLOOKUP(Scoring!$D$17,'Response Guidelines'!$D$92:$D$191,'Response Guidelines'!$C$92:$C$191,"",0,1)</f>
        <v>7.8947368421052096E-3</v>
      </c>
      <c r="L79" s="53" t="s">
        <v>431</v>
      </c>
      <c r="M79" s="52">
        <f>K79</f>
        <v>7.8947368421052096E-3</v>
      </c>
      <c r="N79" s="325"/>
      <c r="O79" s="410"/>
    </row>
    <row r="80" spans="1:15" s="43" customFormat="1" ht="19.25" customHeight="1" x14ac:dyDescent="0.35">
      <c r="A80" s="291"/>
      <c r="B80" s="291"/>
      <c r="C80" s="291"/>
      <c r="D80" s="392"/>
      <c r="E80" s="392"/>
      <c r="F80" s="398"/>
      <c r="G80" s="400"/>
      <c r="H80" s="443"/>
      <c r="I80" s="440"/>
      <c r="J80" s="305"/>
      <c r="K80" s="307"/>
      <c r="L80" s="235"/>
      <c r="M80" s="52"/>
      <c r="N80" s="325"/>
      <c r="O80" s="382"/>
    </row>
    <row r="81" spans="1:15" s="43" customFormat="1" ht="19.25" customHeight="1" thickBot="1" x14ac:dyDescent="0.4">
      <c r="A81" s="431"/>
      <c r="B81" s="431"/>
      <c r="C81" s="431"/>
      <c r="D81" s="393"/>
      <c r="E81" s="393"/>
      <c r="F81" s="398"/>
      <c r="G81" s="400"/>
      <c r="H81" s="443"/>
      <c r="I81" s="440"/>
      <c r="J81" s="305"/>
      <c r="K81" s="360"/>
      <c r="L81" s="55" t="s">
        <v>432</v>
      </c>
      <c r="M81" s="54">
        <v>0</v>
      </c>
      <c r="N81" s="405"/>
      <c r="O81" s="406"/>
    </row>
    <row r="82" spans="1:15" s="43" customFormat="1" ht="16.25" customHeight="1" thickBot="1" x14ac:dyDescent="0.4">
      <c r="A82" s="84"/>
      <c r="B82" s="84"/>
      <c r="C82" s="84"/>
      <c r="D82" s="83" t="s">
        <v>43</v>
      </c>
      <c r="E82" s="83"/>
      <c r="F82" s="83"/>
      <c r="G82" s="83"/>
      <c r="H82" s="83"/>
      <c r="I82" s="83"/>
      <c r="J82" s="86">
        <f>SUM(J16:J81)</f>
        <v>114</v>
      </c>
      <c r="K82" s="88">
        <f>SUM(K16:K81)</f>
        <v>0.14999999999999897</v>
      </c>
      <c r="L82" s="424" t="s">
        <v>44</v>
      </c>
      <c r="M82" s="459"/>
      <c r="N82" s="45">
        <f>SUM(N16:N81)</f>
        <v>0</v>
      </c>
      <c r="O82" s="236"/>
    </row>
  </sheetData>
  <mergeCells count="293">
    <mergeCell ref="L82:M82"/>
    <mergeCell ref="A79:A81"/>
    <mergeCell ref="D79:D81"/>
    <mergeCell ref="E79:E81"/>
    <mergeCell ref="F79:F81"/>
    <mergeCell ref="G79:G81"/>
    <mergeCell ref="H79:H81"/>
    <mergeCell ref="B79:B81"/>
    <mergeCell ref="C79:C81"/>
    <mergeCell ref="O76:O78"/>
    <mergeCell ref="I73:I75"/>
    <mergeCell ref="J73:J75"/>
    <mergeCell ref="K73:K75"/>
    <mergeCell ref="N73:N75"/>
    <mergeCell ref="O73:O75"/>
    <mergeCell ref="H73:H75"/>
    <mergeCell ref="I79:I81"/>
    <mergeCell ref="J79:J81"/>
    <mergeCell ref="K79:K81"/>
    <mergeCell ref="N79:N81"/>
    <mergeCell ref="O79:O81"/>
    <mergeCell ref="J67:J69"/>
    <mergeCell ref="K67:K69"/>
    <mergeCell ref="N67:N69"/>
    <mergeCell ref="O67:O69"/>
    <mergeCell ref="H67:H69"/>
    <mergeCell ref="A73:A75"/>
    <mergeCell ref="A76:A78"/>
    <mergeCell ref="D76:D78"/>
    <mergeCell ref="E76:E78"/>
    <mergeCell ref="F76:F78"/>
    <mergeCell ref="G76:G78"/>
    <mergeCell ref="D73:D75"/>
    <mergeCell ref="E73:E75"/>
    <mergeCell ref="F73:F75"/>
    <mergeCell ref="G73:G75"/>
    <mergeCell ref="B73:B75"/>
    <mergeCell ref="B76:B78"/>
    <mergeCell ref="C73:C75"/>
    <mergeCell ref="C76:C78"/>
    <mergeCell ref="H76:H78"/>
    <mergeCell ref="I76:I78"/>
    <mergeCell ref="J76:J78"/>
    <mergeCell ref="K76:K78"/>
    <mergeCell ref="N76:N78"/>
    <mergeCell ref="J64:J66"/>
    <mergeCell ref="K64:K66"/>
    <mergeCell ref="N64:N66"/>
    <mergeCell ref="O64:O66"/>
    <mergeCell ref="H64:H66"/>
    <mergeCell ref="A70:A72"/>
    <mergeCell ref="D70:D72"/>
    <mergeCell ref="E70:E72"/>
    <mergeCell ref="F70:F72"/>
    <mergeCell ref="G70:G72"/>
    <mergeCell ref="D67:D69"/>
    <mergeCell ref="E67:E69"/>
    <mergeCell ref="F67:F69"/>
    <mergeCell ref="G67:G69"/>
    <mergeCell ref="B67:B69"/>
    <mergeCell ref="B70:B72"/>
    <mergeCell ref="C67:C69"/>
    <mergeCell ref="C70:C72"/>
    <mergeCell ref="H70:H72"/>
    <mergeCell ref="I70:I72"/>
    <mergeCell ref="J70:J72"/>
    <mergeCell ref="K70:K72"/>
    <mergeCell ref="N70:N72"/>
    <mergeCell ref="O70:O72"/>
    <mergeCell ref="A67:A69"/>
    <mergeCell ref="A64:A66"/>
    <mergeCell ref="D64:D66"/>
    <mergeCell ref="E64:E66"/>
    <mergeCell ref="F64:F66"/>
    <mergeCell ref="G64:G66"/>
    <mergeCell ref="B64:B66"/>
    <mergeCell ref="C64:C66"/>
    <mergeCell ref="I64:I66"/>
    <mergeCell ref="I67:I69"/>
    <mergeCell ref="J58:J60"/>
    <mergeCell ref="K58:K60"/>
    <mergeCell ref="N58:N60"/>
    <mergeCell ref="O58:O60"/>
    <mergeCell ref="H58:H60"/>
    <mergeCell ref="D61:D63"/>
    <mergeCell ref="E61:E63"/>
    <mergeCell ref="F61:F63"/>
    <mergeCell ref="G61:G63"/>
    <mergeCell ref="H61:H63"/>
    <mergeCell ref="I61:I63"/>
    <mergeCell ref="J61:J63"/>
    <mergeCell ref="K61:K63"/>
    <mergeCell ref="N61:N63"/>
    <mergeCell ref="O61:O63"/>
    <mergeCell ref="A61:A63"/>
    <mergeCell ref="A58:A60"/>
    <mergeCell ref="D58:D60"/>
    <mergeCell ref="E58:E60"/>
    <mergeCell ref="F58:F60"/>
    <mergeCell ref="G58:G60"/>
    <mergeCell ref="B58:B60"/>
    <mergeCell ref="C58:C60"/>
    <mergeCell ref="I58:I60"/>
    <mergeCell ref="B61:B63"/>
    <mergeCell ref="C61:C63"/>
    <mergeCell ref="A55:A57"/>
    <mergeCell ref="D55:D57"/>
    <mergeCell ref="E55:E57"/>
    <mergeCell ref="F55:F57"/>
    <mergeCell ref="G55:G57"/>
    <mergeCell ref="B55:B57"/>
    <mergeCell ref="C55:C57"/>
    <mergeCell ref="I55:I57"/>
    <mergeCell ref="J55:J57"/>
    <mergeCell ref="K55:K57"/>
    <mergeCell ref="N55:N57"/>
    <mergeCell ref="O55:O57"/>
    <mergeCell ref="H55:H57"/>
    <mergeCell ref="A52:A54"/>
    <mergeCell ref="J49:J51"/>
    <mergeCell ref="K49:K51"/>
    <mergeCell ref="N49:N51"/>
    <mergeCell ref="O49:O51"/>
    <mergeCell ref="H49:H51"/>
    <mergeCell ref="D52:D54"/>
    <mergeCell ref="E52:E54"/>
    <mergeCell ref="F52:F54"/>
    <mergeCell ref="G52:G54"/>
    <mergeCell ref="B52:B54"/>
    <mergeCell ref="C52:C54"/>
    <mergeCell ref="H52:H54"/>
    <mergeCell ref="I52:I54"/>
    <mergeCell ref="J52:J54"/>
    <mergeCell ref="K52:K54"/>
    <mergeCell ref="N52:N54"/>
    <mergeCell ref="O52:O54"/>
    <mergeCell ref="A49:A51"/>
    <mergeCell ref="D49:D51"/>
    <mergeCell ref="E49:E51"/>
    <mergeCell ref="F49:F51"/>
    <mergeCell ref="G49:G51"/>
    <mergeCell ref="B49:B51"/>
    <mergeCell ref="C49:C51"/>
    <mergeCell ref="I49:I51"/>
    <mergeCell ref="H46:H48"/>
    <mergeCell ref="I46:I48"/>
    <mergeCell ref="J46:J48"/>
    <mergeCell ref="K46:K48"/>
    <mergeCell ref="N46:N48"/>
    <mergeCell ref="O46:O48"/>
    <mergeCell ref="I43:I45"/>
    <mergeCell ref="J43:J45"/>
    <mergeCell ref="K43:K45"/>
    <mergeCell ref="N43:N45"/>
    <mergeCell ref="O43:O45"/>
    <mergeCell ref="H43:H45"/>
    <mergeCell ref="A46:A48"/>
    <mergeCell ref="D46:D48"/>
    <mergeCell ref="E46:E48"/>
    <mergeCell ref="F46:F48"/>
    <mergeCell ref="G46:G48"/>
    <mergeCell ref="A43:A45"/>
    <mergeCell ref="D43:D45"/>
    <mergeCell ref="E43:E45"/>
    <mergeCell ref="F43:F45"/>
    <mergeCell ref="G43:G45"/>
    <mergeCell ref="B43:B45"/>
    <mergeCell ref="B46:B48"/>
    <mergeCell ref="C43:C45"/>
    <mergeCell ref="C46:C48"/>
    <mergeCell ref="I40:I42"/>
    <mergeCell ref="J40:J42"/>
    <mergeCell ref="K40:K42"/>
    <mergeCell ref="N40:N42"/>
    <mergeCell ref="O40:O42"/>
    <mergeCell ref="I37:I39"/>
    <mergeCell ref="J37:J39"/>
    <mergeCell ref="K37:K39"/>
    <mergeCell ref="N37:N39"/>
    <mergeCell ref="O37:O39"/>
    <mergeCell ref="H31:H33"/>
    <mergeCell ref="A40:A42"/>
    <mergeCell ref="D40:D42"/>
    <mergeCell ref="E40:E42"/>
    <mergeCell ref="F40:F42"/>
    <mergeCell ref="G40:G42"/>
    <mergeCell ref="A37:A39"/>
    <mergeCell ref="D37:D39"/>
    <mergeCell ref="E37:E39"/>
    <mergeCell ref="F37:F39"/>
    <mergeCell ref="G37:G39"/>
    <mergeCell ref="B37:B39"/>
    <mergeCell ref="B40:B42"/>
    <mergeCell ref="C37:C39"/>
    <mergeCell ref="C40:C42"/>
    <mergeCell ref="H40:H42"/>
    <mergeCell ref="H37:H39"/>
    <mergeCell ref="J34:J36"/>
    <mergeCell ref="K34:K36"/>
    <mergeCell ref="N34:N36"/>
    <mergeCell ref="O34:O36"/>
    <mergeCell ref="I31:I33"/>
    <mergeCell ref="J31:J33"/>
    <mergeCell ref="K31:K33"/>
    <mergeCell ref="N31:N33"/>
    <mergeCell ref="O31:O33"/>
    <mergeCell ref="N28:N30"/>
    <mergeCell ref="O28:O30"/>
    <mergeCell ref="I25:I27"/>
    <mergeCell ref="J25:J27"/>
    <mergeCell ref="K25:K27"/>
    <mergeCell ref="N25:N27"/>
    <mergeCell ref="O25:O27"/>
    <mergeCell ref="H25:H27"/>
    <mergeCell ref="A34:A36"/>
    <mergeCell ref="D34:D36"/>
    <mergeCell ref="E34:E36"/>
    <mergeCell ref="F34:F36"/>
    <mergeCell ref="G34:G36"/>
    <mergeCell ref="A31:A33"/>
    <mergeCell ref="D31:D33"/>
    <mergeCell ref="E31:E33"/>
    <mergeCell ref="F31:F33"/>
    <mergeCell ref="G31:G33"/>
    <mergeCell ref="B31:B33"/>
    <mergeCell ref="B34:B36"/>
    <mergeCell ref="C31:C33"/>
    <mergeCell ref="C34:C36"/>
    <mergeCell ref="H34:H36"/>
    <mergeCell ref="I34:I36"/>
    <mergeCell ref="I19:I21"/>
    <mergeCell ref="J19:J21"/>
    <mergeCell ref="K19:K21"/>
    <mergeCell ref="N19:N21"/>
    <mergeCell ref="O19:O21"/>
    <mergeCell ref="H19:H21"/>
    <mergeCell ref="A28:A30"/>
    <mergeCell ref="D28:D30"/>
    <mergeCell ref="E28:E30"/>
    <mergeCell ref="F28:F30"/>
    <mergeCell ref="G28:G30"/>
    <mergeCell ref="A25:A27"/>
    <mergeCell ref="D25:D27"/>
    <mergeCell ref="E25:E27"/>
    <mergeCell ref="F25:F27"/>
    <mergeCell ref="G25:G27"/>
    <mergeCell ref="B25:B27"/>
    <mergeCell ref="B28:B30"/>
    <mergeCell ref="C25:C27"/>
    <mergeCell ref="C28:C30"/>
    <mergeCell ref="H28:H30"/>
    <mergeCell ref="I28:I30"/>
    <mergeCell ref="J28:J30"/>
    <mergeCell ref="K28:K30"/>
    <mergeCell ref="J16:J18"/>
    <mergeCell ref="K16:K18"/>
    <mergeCell ref="N16:N18"/>
    <mergeCell ref="O16:O18"/>
    <mergeCell ref="A22:A24"/>
    <mergeCell ref="D22:D24"/>
    <mergeCell ref="E22:E24"/>
    <mergeCell ref="F22:F24"/>
    <mergeCell ref="G22:G24"/>
    <mergeCell ref="A19:A21"/>
    <mergeCell ref="D19:D21"/>
    <mergeCell ref="E19:E21"/>
    <mergeCell ref="F19:F21"/>
    <mergeCell ref="G19:G21"/>
    <mergeCell ref="B19:B21"/>
    <mergeCell ref="B22:B24"/>
    <mergeCell ref="C19:C21"/>
    <mergeCell ref="C22:C24"/>
    <mergeCell ref="H22:H24"/>
    <mergeCell ref="I22:I24"/>
    <mergeCell ref="J22:J24"/>
    <mergeCell ref="K22:K24"/>
    <mergeCell ref="N22:N24"/>
    <mergeCell ref="O22:O24"/>
    <mergeCell ref="A16:A18"/>
    <mergeCell ref="D16:D18"/>
    <mergeCell ref="E16:E18"/>
    <mergeCell ref="F16:F18"/>
    <mergeCell ref="G16:G18"/>
    <mergeCell ref="G2:I3"/>
    <mergeCell ref="A14:A15"/>
    <mergeCell ref="D14:E14"/>
    <mergeCell ref="F14:H14"/>
    <mergeCell ref="H16:H18"/>
    <mergeCell ref="I16:I18"/>
    <mergeCell ref="B14:B15"/>
    <mergeCell ref="B16:B18"/>
    <mergeCell ref="C14:C15"/>
    <mergeCell ref="C16:C18"/>
  </mergeCells>
  <phoneticPr fontId="38" type="noConversion"/>
  <dataValidations count="22">
    <dataValidation type="list" allowBlank="1" showInputMessage="1" showErrorMessage="1" sqref="F16:F18" xr:uid="{9A09598B-DE1A-4E4A-B1F8-5B9E7426B1BC}">
      <formula1>$L$17:$L$18</formula1>
    </dataValidation>
    <dataValidation type="list" allowBlank="1" showInputMessage="1" showErrorMessage="1" sqref="F19:F21" xr:uid="{EEC03889-97DD-4870-871A-AD8D28E8D5B8}">
      <formula1>$L$21:$L$21</formula1>
    </dataValidation>
    <dataValidation type="list" allowBlank="1" showInputMessage="1" showErrorMessage="1" sqref="F22:F24" xr:uid="{DCE4ED55-1AEC-478F-8713-EC756EC289DD}">
      <formula1>$L$22:$L$24</formula1>
    </dataValidation>
    <dataValidation type="list" allowBlank="1" showInputMessage="1" showErrorMessage="1" sqref="F25:F27" xr:uid="{DCB39452-AE0F-4B27-A5E5-9C7580BB59A5}">
      <formula1>$L$26:$L$27</formula1>
    </dataValidation>
    <dataValidation type="list" allowBlank="1" showInputMessage="1" showErrorMessage="1" sqref="F28:F30" xr:uid="{818FAA2B-1990-4F88-A145-5FCE8D3F8C64}">
      <formula1>$L$28:$L$30</formula1>
    </dataValidation>
    <dataValidation type="list" allowBlank="1" showInputMessage="1" showErrorMessage="1" sqref="F31:F33" xr:uid="{525FA940-1480-4C33-9E47-69BC3AECC20F}">
      <formula1>$L$31:$L$33</formula1>
    </dataValidation>
    <dataValidation type="list" allowBlank="1" showInputMessage="1" showErrorMessage="1" sqref="F34:F36" xr:uid="{60B36C7D-0A40-487A-86C6-77EA4D6455BB}">
      <formula1>$L$34:$L$36</formula1>
    </dataValidation>
    <dataValidation type="list" allowBlank="1" showInputMessage="1" showErrorMessage="1" sqref="F37:F39" xr:uid="{24485287-55F5-43E8-94B5-B5A982666E69}">
      <formula1>$L$37:$L$39</formula1>
    </dataValidation>
    <dataValidation type="list" allowBlank="1" showInputMessage="1" showErrorMessage="1" sqref="F40:F42" xr:uid="{8ABE760A-CC9E-488F-8F8D-94A04C28C5B3}">
      <formula1>$L$40:$L$42</formula1>
    </dataValidation>
    <dataValidation type="list" allowBlank="1" showInputMessage="1" showErrorMessage="1" sqref="F43:F45" xr:uid="{A79CA2CF-7A40-4C9D-83DA-A6CEF7A5F7D0}">
      <formula1>$L$43:$L$45</formula1>
    </dataValidation>
    <dataValidation type="list" allowBlank="1" showInputMessage="1" showErrorMessage="1" sqref="F46:F48" xr:uid="{73A19DCF-7F0D-44D9-95D0-66698D7C254E}">
      <formula1>$L$46:$L$48</formula1>
    </dataValidation>
    <dataValidation type="list" allowBlank="1" showInputMessage="1" showErrorMessage="1" sqref="F49:F51" xr:uid="{215DC2BD-64AE-4952-9FE2-A428AB304F1D}">
      <formula1>$L$49:$L$51</formula1>
    </dataValidation>
    <dataValidation type="list" allowBlank="1" showInputMessage="1" showErrorMessage="1" sqref="F52:F54" xr:uid="{14730D60-5219-4480-8287-6867A328C193}">
      <formula1>$L$52:$L$54</formula1>
    </dataValidation>
    <dataValidation type="list" allowBlank="1" showInputMessage="1" showErrorMessage="1" sqref="F55:F57" xr:uid="{17AF5749-8A4F-419E-8D52-FE891DABBBC0}">
      <formula1>$L$55:$L$57</formula1>
    </dataValidation>
    <dataValidation type="list" allowBlank="1" showInputMessage="1" showErrorMessage="1" sqref="F58:F60" xr:uid="{9D2D9FB5-0A90-4768-839F-7666C2A1AB86}">
      <formula1>$L$58:$L$60</formula1>
    </dataValidation>
    <dataValidation type="list" allowBlank="1" showInputMessage="1" showErrorMessage="1" sqref="F61:F63" xr:uid="{CA5799F9-B013-4594-852D-33C3D5922EFC}">
      <formula1>$L$61:$L$63</formula1>
    </dataValidation>
    <dataValidation type="list" allowBlank="1" showInputMessage="1" showErrorMessage="1" sqref="F64:F66" xr:uid="{E4F934CF-5F03-4A9F-BEDC-7950262B35A0}">
      <formula1>$L$64:$L$66</formula1>
    </dataValidation>
    <dataValidation type="list" allowBlank="1" showInputMessage="1" showErrorMessage="1" sqref="F67:F69" xr:uid="{BA0B62A2-03BA-49C4-9D65-BF2E39B89C90}">
      <formula1>$L$67:$L$69</formula1>
    </dataValidation>
    <dataValidation type="list" allowBlank="1" showInputMessage="1" showErrorMessage="1" sqref="F70:F72" xr:uid="{054AFFAA-E7B3-4928-AD22-6740741E5356}">
      <formula1>$L$70:$L$72</formula1>
    </dataValidation>
    <dataValidation type="list" allowBlank="1" showInputMessage="1" showErrorMessage="1" sqref="F73:F75" xr:uid="{C896DAE2-49B7-4CA0-9FDC-DC3F5E5B1E8C}">
      <formula1>$L$73:$L$75</formula1>
    </dataValidation>
    <dataValidation type="list" allowBlank="1" showInputMessage="1" showErrorMessage="1" sqref="F76:F78" xr:uid="{9B9D949E-28BD-4BCA-9BBA-A2B0C391CB9E}">
      <formula1>$L$76:$L$78</formula1>
    </dataValidation>
    <dataValidation type="list" allowBlank="1" showInputMessage="1" showErrorMessage="1" sqref="F79:F81" xr:uid="{185DDB8B-52C9-4480-8577-3E99EB66AECD}">
      <formula1>$L$79:$L$81</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4A049C-A964-4156-B638-0D9394ED21FA}">
          <x14:formula1>
            <xm:f>'Response Guidelines'!$D$81:$D$87</xm:f>
          </x14:formula1>
          <xm:sqref>I16:I81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02EF-11F8-49D9-8556-2E951180B3CF}">
  <sheetPr>
    <tabColor theme="0"/>
    <pageSetUpPr fitToPage="1"/>
  </sheetPr>
  <dimension ref="A1:P181"/>
  <sheetViews>
    <sheetView topLeftCell="A7" zoomScaleNormal="100" workbookViewId="0">
      <selection activeCell="K16" sqref="K16:K20"/>
    </sheetView>
  </sheetViews>
  <sheetFormatPr defaultColWidth="9.36328125" defaultRowHeight="10.5" x14ac:dyDescent="0.25"/>
  <cols>
    <col min="1" max="1" width="3.36328125" style="19" bestFit="1" customWidth="1"/>
    <col min="2" max="3" width="7" style="19" customWidth="1"/>
    <col min="4" max="4" width="37.36328125" style="18" customWidth="1"/>
    <col min="5" max="5" width="37.6328125" style="18" customWidth="1"/>
    <col min="6" max="7" width="23.36328125" style="18" customWidth="1"/>
    <col min="8" max="8" width="25.36328125" style="18" customWidth="1"/>
    <col min="9" max="9" width="11.36328125" style="18" customWidth="1"/>
    <col min="10" max="10" width="7.54296875" style="18" customWidth="1"/>
    <col min="11" max="11" width="7.36328125" style="17" customWidth="1"/>
    <col min="12" max="12" width="23.632812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7.75" customHeight="1" x14ac:dyDescent="0.35">
      <c r="D2" s="11" t="s">
        <v>80</v>
      </c>
      <c r="E2" s="12" t="str">
        <f>Scoring!C2</f>
        <v>&lt;insert before tender publication&gt;</v>
      </c>
      <c r="F2" s="40"/>
      <c r="G2" s="346" t="s">
        <v>433</v>
      </c>
      <c r="H2" s="346"/>
      <c r="I2" s="346"/>
      <c r="J2" s="40"/>
      <c r="K2" s="40"/>
      <c r="L2" s="40"/>
      <c r="M2" s="40"/>
      <c r="N2" s="40"/>
      <c r="O2" s="40"/>
    </row>
    <row r="3" spans="1:15" ht="17.75" customHeight="1" x14ac:dyDescent="0.35">
      <c r="D3" s="11" t="s">
        <v>83</v>
      </c>
      <c r="E3" s="12" t="str">
        <f>Scoring!C3</f>
        <v>&lt;insert before tender publication&gt;</v>
      </c>
      <c r="F3" s="40"/>
      <c r="G3" s="346"/>
      <c r="H3" s="346"/>
      <c r="I3" s="346"/>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308" t="s">
        <v>14</v>
      </c>
      <c r="B14" s="308"/>
      <c r="C14" s="308"/>
      <c r="D14" s="310" t="s">
        <v>15</v>
      </c>
      <c r="E14" s="311"/>
      <c r="F14" s="312" t="s">
        <v>16</v>
      </c>
      <c r="G14" s="313"/>
      <c r="H14" s="314"/>
      <c r="I14" s="76"/>
      <c r="J14" s="76"/>
      <c r="K14" s="75" t="s">
        <v>17</v>
      </c>
      <c r="L14" s="74"/>
      <c r="M14" s="74"/>
      <c r="N14" s="74"/>
      <c r="O14" s="73"/>
    </row>
    <row r="15" spans="1:15" s="43" customFormat="1" ht="58.25" customHeight="1" thickBot="1" x14ac:dyDescent="0.4">
      <c r="A15" s="309"/>
      <c r="B15" s="309"/>
      <c r="C15" s="309"/>
      <c r="D15" s="72" t="s">
        <v>113</v>
      </c>
      <c r="E15" s="71" t="s">
        <v>19</v>
      </c>
      <c r="F15" s="70" t="s">
        <v>20</v>
      </c>
      <c r="G15" s="69" t="s">
        <v>21</v>
      </c>
      <c r="H15" s="68" t="s">
        <v>22</v>
      </c>
      <c r="I15" s="67" t="s">
        <v>23</v>
      </c>
      <c r="J15" s="66" t="s">
        <v>24</v>
      </c>
      <c r="K15" s="65" t="s">
        <v>25</v>
      </c>
      <c r="L15" s="64" t="s">
        <v>26</v>
      </c>
      <c r="M15" s="63" t="s">
        <v>27</v>
      </c>
      <c r="N15" s="62" t="s">
        <v>28</v>
      </c>
      <c r="O15" s="61" t="s">
        <v>29</v>
      </c>
    </row>
    <row r="16" spans="1:15" s="60" customFormat="1" ht="15" customHeight="1" x14ac:dyDescent="0.35">
      <c r="A16" s="315">
        <v>1</v>
      </c>
      <c r="B16" s="315"/>
      <c r="C16" s="315"/>
      <c r="D16" s="434" t="s">
        <v>434</v>
      </c>
      <c r="E16" s="461" t="s">
        <v>435</v>
      </c>
      <c r="F16" s="321"/>
      <c r="G16" s="322" t="s">
        <v>32</v>
      </c>
      <c r="H16" s="437"/>
      <c r="I16" s="439" t="s">
        <v>37</v>
      </c>
      <c r="J16" s="304">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306">
        <f>(J16/$J$101)/_xlfn.XLOOKUP(Scoring!$D$16,'Response Guidelines'!$D$92:$D$191,'Response Guidelines'!$C$92:$C$191,"",0,1)</f>
        <v>0.149999999999999</v>
      </c>
      <c r="L16" s="57" t="s">
        <v>436</v>
      </c>
      <c r="M16" s="56">
        <f>K16</f>
        <v>0.149999999999999</v>
      </c>
      <c r="N16" s="330"/>
      <c r="O16" s="331"/>
    </row>
    <row r="17" spans="1:15" s="60" customFormat="1" ht="15" customHeight="1" x14ac:dyDescent="0.35">
      <c r="A17" s="315"/>
      <c r="B17" s="315"/>
      <c r="C17" s="315"/>
      <c r="D17" s="292"/>
      <c r="E17" s="293"/>
      <c r="F17" s="295"/>
      <c r="G17" s="298"/>
      <c r="H17" s="437"/>
      <c r="I17" s="440"/>
      <c r="J17" s="305"/>
      <c r="K17" s="307"/>
      <c r="L17" s="53"/>
      <c r="M17" s="52"/>
      <c r="N17" s="325"/>
      <c r="O17" s="293"/>
    </row>
    <row r="18" spans="1:15" s="60" customFormat="1" ht="15" customHeight="1" x14ac:dyDescent="0.35">
      <c r="A18" s="315"/>
      <c r="B18" s="315"/>
      <c r="C18" s="315"/>
      <c r="D18" s="292"/>
      <c r="E18" s="293"/>
      <c r="F18" s="295"/>
      <c r="G18" s="298"/>
      <c r="H18" s="437"/>
      <c r="I18" s="440"/>
      <c r="J18" s="305"/>
      <c r="K18" s="307"/>
      <c r="L18" s="53" t="s">
        <v>437</v>
      </c>
      <c r="M18" s="52">
        <f>M16/2</f>
        <v>7.4999999999999498E-2</v>
      </c>
      <c r="N18" s="325"/>
      <c r="O18" s="293"/>
    </row>
    <row r="19" spans="1:15" s="60" customFormat="1" ht="15" customHeight="1" x14ac:dyDescent="0.35">
      <c r="A19" s="315"/>
      <c r="B19" s="315"/>
      <c r="C19" s="315"/>
      <c r="D19" s="292"/>
      <c r="E19" s="293"/>
      <c r="F19" s="295"/>
      <c r="G19" s="298"/>
      <c r="H19" s="437"/>
      <c r="I19" s="440"/>
      <c r="J19" s="305"/>
      <c r="K19" s="307"/>
      <c r="L19" s="53"/>
      <c r="M19" s="52"/>
      <c r="N19" s="325"/>
      <c r="O19" s="293"/>
    </row>
    <row r="20" spans="1:15" s="60" customFormat="1" ht="13.25" customHeight="1" x14ac:dyDescent="0.35">
      <c r="A20" s="316"/>
      <c r="B20" s="316"/>
      <c r="C20" s="316"/>
      <c r="D20" s="292"/>
      <c r="E20" s="293"/>
      <c r="F20" s="296"/>
      <c r="G20" s="299"/>
      <c r="H20" s="438"/>
      <c r="I20" s="441"/>
      <c r="J20" s="305"/>
      <c r="K20" s="307"/>
      <c r="L20" s="53" t="s">
        <v>438</v>
      </c>
      <c r="M20" s="52">
        <v>0</v>
      </c>
      <c r="N20" s="325"/>
      <c r="O20" s="293"/>
    </row>
    <row r="21" spans="1:15" s="43" customFormat="1" ht="10" x14ac:dyDescent="0.35">
      <c r="A21" s="291">
        <v>2</v>
      </c>
      <c r="B21" s="291"/>
      <c r="C21" s="291"/>
      <c r="D21" s="292" t="s">
        <v>439</v>
      </c>
      <c r="E21" s="293" t="s">
        <v>440</v>
      </c>
      <c r="F21" s="294"/>
      <c r="G21" s="297"/>
      <c r="H21" s="436"/>
      <c r="I21" s="439" t="s">
        <v>37</v>
      </c>
      <c r="J21" s="304">
        <f>IF(I21='Response Guidelines'!$D$81,'Response Guidelines'!$C$81, IF(I21='Response Guidelines'!$D$82,'Response Guidelines'!$C$82,IF(I21='Response Guidelines'!$D$83,'Response Guidelines'!$C$83,IF(I21='Response Guidelines'!$D$84,'Response Guidelines'!$C$84,IF(I21='Response Guidelines'!$D$85,'Response Guidelines'!$C$85,IF(I21='Response Guidelines'!$D$86,'Response Guidelines'!$C$86,IF(I21='Response Guidelines'!$D$87,'Response Guidelines'!$C$87,"No Rating")))))))</f>
        <v>6</v>
      </c>
      <c r="K21" s="306">
        <f>(J21/$J$101)/_xlfn.XLOOKUP(Scoring!$D$16,'Response Guidelines'!$D$92:$D$191,'Response Guidelines'!$C$92:$C$191,"",0,1)</f>
        <v>0.149999999999999</v>
      </c>
      <c r="L21" s="53" t="s">
        <v>38</v>
      </c>
      <c r="M21" s="52">
        <f>K21</f>
        <v>0.149999999999999</v>
      </c>
      <c r="N21" s="325"/>
      <c r="O21" s="293"/>
    </row>
    <row r="22" spans="1:15" s="43" customFormat="1" ht="10" x14ac:dyDescent="0.35">
      <c r="A22" s="291"/>
      <c r="B22" s="291"/>
      <c r="C22" s="291"/>
      <c r="D22" s="292"/>
      <c r="E22" s="293"/>
      <c r="F22" s="295"/>
      <c r="G22" s="298"/>
      <c r="H22" s="437"/>
      <c r="I22" s="440"/>
      <c r="J22" s="305"/>
      <c r="K22" s="307"/>
      <c r="L22" s="53" t="s">
        <v>39</v>
      </c>
      <c r="M22" s="52">
        <v>1.2E-2</v>
      </c>
      <c r="N22" s="325"/>
      <c r="O22" s="293"/>
    </row>
    <row r="23" spans="1:15" s="43" customFormat="1" ht="10" x14ac:dyDescent="0.35">
      <c r="A23" s="291"/>
      <c r="B23" s="291"/>
      <c r="C23" s="291"/>
      <c r="D23" s="292"/>
      <c r="E23" s="293"/>
      <c r="F23" s="295"/>
      <c r="G23" s="298"/>
      <c r="H23" s="437"/>
      <c r="I23" s="440"/>
      <c r="J23" s="305"/>
      <c r="K23" s="307"/>
      <c r="L23" s="59" t="s">
        <v>40</v>
      </c>
      <c r="M23" s="52">
        <v>0.01</v>
      </c>
      <c r="N23" s="325"/>
      <c r="O23" s="293"/>
    </row>
    <row r="24" spans="1:15" s="43" customFormat="1" ht="10" x14ac:dyDescent="0.35">
      <c r="A24" s="291"/>
      <c r="B24" s="291"/>
      <c r="C24" s="291"/>
      <c r="D24" s="292"/>
      <c r="E24" s="293"/>
      <c r="F24" s="295"/>
      <c r="G24" s="298"/>
      <c r="H24" s="437"/>
      <c r="I24" s="440"/>
      <c r="J24" s="305"/>
      <c r="K24" s="307"/>
      <c r="L24" s="59" t="s">
        <v>41</v>
      </c>
      <c r="M24" s="52">
        <v>5.0000000000000001E-3</v>
      </c>
      <c r="N24" s="325"/>
      <c r="O24" s="293"/>
    </row>
    <row r="25" spans="1:15" s="43" customFormat="1" ht="10" x14ac:dyDescent="0.35">
      <c r="A25" s="291"/>
      <c r="B25" s="291"/>
      <c r="C25" s="291"/>
      <c r="D25" s="292"/>
      <c r="E25" s="293"/>
      <c r="F25" s="296"/>
      <c r="G25" s="299"/>
      <c r="H25" s="438"/>
      <c r="I25" s="441"/>
      <c r="J25" s="305"/>
      <c r="K25" s="307"/>
      <c r="L25" s="53" t="s">
        <v>42</v>
      </c>
      <c r="M25" s="52">
        <v>0</v>
      </c>
      <c r="N25" s="325"/>
      <c r="O25" s="293"/>
    </row>
    <row r="26" spans="1:15" s="43" customFormat="1" ht="10.25" customHeight="1" x14ac:dyDescent="0.35">
      <c r="A26" s="291">
        <v>3</v>
      </c>
      <c r="B26" s="291"/>
      <c r="C26" s="291"/>
      <c r="D26" s="392"/>
      <c r="E26" s="382"/>
      <c r="F26" s="403"/>
      <c r="G26" s="404"/>
      <c r="H26" s="445"/>
      <c r="I26" s="439" t="s">
        <v>37</v>
      </c>
      <c r="J26" s="304">
        <f>IF(I26='Response Guidelines'!$D$81,'Response Guidelines'!$C$81, IF(I26='Response Guidelines'!$D$82,'Response Guidelines'!$C$82,IF(I26='Response Guidelines'!$D$83,'Response Guidelines'!$C$83,IF(I26='Response Guidelines'!$D$84,'Response Guidelines'!$C$84,IF(I26='Response Guidelines'!$D$85,'Response Guidelines'!$C$85,IF(I26='Response Guidelines'!$D$86,'Response Guidelines'!$C$86,IF(I26='Response Guidelines'!$D$87,'Response Guidelines'!$C$87,"No Rating")))))))</f>
        <v>6</v>
      </c>
      <c r="K26" s="306">
        <f>(J26/$J$181)/_xlfn.XLOOKUP(Scoring!$D$15,'Response Guidelines'!$D$92:$D$191,'Response Guidelines'!$C$92:$C$191,"",0,1)</f>
        <v>9.090909090909061E-3</v>
      </c>
      <c r="L26" s="53" t="s">
        <v>441</v>
      </c>
      <c r="M26" s="52">
        <f>K26</f>
        <v>9.090909090909061E-3</v>
      </c>
      <c r="N26" s="325"/>
      <c r="O26" s="382"/>
    </row>
    <row r="27" spans="1:15" s="43" customFormat="1" ht="12.75" customHeight="1" x14ac:dyDescent="0.35">
      <c r="A27" s="291"/>
      <c r="B27" s="291"/>
      <c r="C27" s="291"/>
      <c r="D27" s="392"/>
      <c r="E27" s="382"/>
      <c r="F27" s="398"/>
      <c r="G27" s="400"/>
      <c r="H27" s="443"/>
      <c r="I27" s="440"/>
      <c r="J27" s="305"/>
      <c r="K27" s="307"/>
      <c r="L27" s="53"/>
      <c r="M27" s="52"/>
      <c r="N27" s="325"/>
      <c r="O27" s="382"/>
    </row>
    <row r="28" spans="1:15" s="43" customFormat="1" ht="12.75" customHeight="1" x14ac:dyDescent="0.35">
      <c r="A28" s="431"/>
      <c r="B28" s="431"/>
      <c r="C28" s="431"/>
      <c r="D28" s="393"/>
      <c r="E28" s="406"/>
      <c r="F28" s="398"/>
      <c r="G28" s="400"/>
      <c r="H28" s="443"/>
      <c r="I28" s="440"/>
      <c r="J28" s="305"/>
      <c r="K28" s="307"/>
      <c r="L28" s="58" t="s">
        <v>442</v>
      </c>
      <c r="M28" s="54">
        <f>M26/2</f>
        <v>4.5454545454545305E-3</v>
      </c>
      <c r="N28" s="405"/>
      <c r="O28" s="406"/>
    </row>
    <row r="29" spans="1:15" s="43" customFormat="1" ht="12.75" customHeight="1" x14ac:dyDescent="0.35">
      <c r="A29" s="431"/>
      <c r="B29" s="431"/>
      <c r="C29" s="431"/>
      <c r="D29" s="393"/>
      <c r="E29" s="406"/>
      <c r="F29" s="398"/>
      <c r="G29" s="400"/>
      <c r="H29" s="443"/>
      <c r="I29" s="440"/>
      <c r="J29" s="305"/>
      <c r="K29" s="307"/>
      <c r="L29" s="55"/>
      <c r="M29" s="54"/>
      <c r="N29" s="405"/>
      <c r="O29" s="406"/>
    </row>
    <row r="30" spans="1:15" s="43" customFormat="1" ht="11.15" customHeight="1" x14ac:dyDescent="0.35">
      <c r="A30" s="431"/>
      <c r="B30" s="431"/>
      <c r="C30" s="431"/>
      <c r="D30" s="392"/>
      <c r="E30" s="382"/>
      <c r="F30" s="399"/>
      <c r="G30" s="401"/>
      <c r="H30" s="444"/>
      <c r="I30" s="441"/>
      <c r="J30" s="305"/>
      <c r="K30" s="307"/>
      <c r="L30" s="53" t="s">
        <v>443</v>
      </c>
      <c r="M30" s="52">
        <v>0</v>
      </c>
      <c r="N30" s="325"/>
      <c r="O30" s="382"/>
    </row>
    <row r="31" spans="1:15" s="43" customFormat="1" ht="18.649999999999999" customHeight="1" x14ac:dyDescent="0.35">
      <c r="A31" s="420">
        <v>4</v>
      </c>
      <c r="B31" s="420"/>
      <c r="C31" s="420"/>
      <c r="D31" s="423"/>
      <c r="E31" s="410"/>
      <c r="F31" s="397"/>
      <c r="G31" s="400"/>
      <c r="H31" s="443"/>
      <c r="I31" s="439" t="s">
        <v>37</v>
      </c>
      <c r="J31" s="304">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306">
        <f>(J31/$J$181)/_xlfn.XLOOKUP(Scoring!$D$15,'Response Guidelines'!$D$92:$D$191,'Response Guidelines'!$C$92:$C$191,"",0,1)</f>
        <v>9.090909090909061E-3</v>
      </c>
      <c r="L31" s="57" t="s">
        <v>444</v>
      </c>
      <c r="M31" s="56">
        <f>K31</f>
        <v>9.090909090909061E-3</v>
      </c>
      <c r="N31" s="330"/>
      <c r="O31" s="410"/>
    </row>
    <row r="32" spans="1:15" s="43" customFormat="1" ht="18.649999999999999" customHeight="1" x14ac:dyDescent="0.35">
      <c r="A32" s="453"/>
      <c r="B32" s="453"/>
      <c r="C32" s="453"/>
      <c r="D32" s="392"/>
      <c r="E32" s="382"/>
      <c r="F32" s="398"/>
      <c r="G32" s="400"/>
      <c r="H32" s="443"/>
      <c r="I32" s="440"/>
      <c r="J32" s="305"/>
      <c r="K32" s="307"/>
      <c r="L32" s="53" t="s">
        <v>445</v>
      </c>
      <c r="M32" s="52">
        <v>5.0000000000000001E-3</v>
      </c>
      <c r="N32" s="325"/>
      <c r="O32" s="382"/>
    </row>
    <row r="33" spans="1:15" s="43" customFormat="1" ht="18.649999999999999" customHeight="1" x14ac:dyDescent="0.35">
      <c r="A33" s="453"/>
      <c r="B33" s="453"/>
      <c r="C33" s="453"/>
      <c r="D33" s="392"/>
      <c r="E33" s="382"/>
      <c r="F33" s="398"/>
      <c r="G33" s="400"/>
      <c r="H33" s="443"/>
      <c r="I33" s="440"/>
      <c r="J33" s="305"/>
      <c r="K33" s="307"/>
      <c r="L33" s="53" t="s">
        <v>446</v>
      </c>
      <c r="M33" s="52">
        <v>4.0000000000000001E-3</v>
      </c>
      <c r="N33" s="325"/>
      <c r="O33" s="382"/>
    </row>
    <row r="34" spans="1:15" s="43" customFormat="1" ht="18.649999999999999" customHeight="1" x14ac:dyDescent="0.35">
      <c r="A34" s="453"/>
      <c r="B34" s="453"/>
      <c r="C34" s="453"/>
      <c r="D34" s="392"/>
      <c r="E34" s="382"/>
      <c r="F34" s="398"/>
      <c r="G34" s="400"/>
      <c r="H34" s="443"/>
      <c r="I34" s="440"/>
      <c r="J34" s="305"/>
      <c r="K34" s="307"/>
      <c r="L34" s="53" t="s">
        <v>447</v>
      </c>
      <c r="M34" s="52">
        <v>3.0000000000000001E-3</v>
      </c>
      <c r="N34" s="325"/>
      <c r="O34" s="382"/>
    </row>
    <row r="35" spans="1:15" s="43" customFormat="1" ht="18.649999999999999" customHeight="1" x14ac:dyDescent="0.35">
      <c r="A35" s="421"/>
      <c r="B35" s="421"/>
      <c r="C35" s="421"/>
      <c r="D35" s="392"/>
      <c r="E35" s="382"/>
      <c r="F35" s="399"/>
      <c r="G35" s="401"/>
      <c r="H35" s="444"/>
      <c r="I35" s="441"/>
      <c r="J35" s="305"/>
      <c r="K35" s="307"/>
      <c r="L35" s="53" t="s">
        <v>448</v>
      </c>
      <c r="M35" s="52">
        <v>0</v>
      </c>
      <c r="N35" s="325"/>
      <c r="O35" s="382"/>
    </row>
    <row r="36" spans="1:15" s="43" customFormat="1" ht="11.15" customHeight="1" x14ac:dyDescent="0.35">
      <c r="A36" s="291">
        <v>5</v>
      </c>
      <c r="B36" s="291"/>
      <c r="C36" s="291"/>
      <c r="D36" s="392"/>
      <c r="E36" s="448"/>
      <c r="F36" s="414"/>
      <c r="G36" s="404"/>
      <c r="H36" s="445"/>
      <c r="I36" s="439" t="s">
        <v>37</v>
      </c>
      <c r="J36" s="304">
        <f>IF(I36='Response Guidelines'!$D$81,'Response Guidelines'!$C$81, IF(I36='Response Guidelines'!$D$82,'Response Guidelines'!$C$82,IF(I36='Response Guidelines'!$D$83,'Response Guidelines'!$C$83,IF(I36='Response Guidelines'!$D$84,'Response Guidelines'!$C$84,IF(I36='Response Guidelines'!$D$85,'Response Guidelines'!$C$85,IF(I36='Response Guidelines'!$D$86,'Response Guidelines'!$C$86,IF(I36='Response Guidelines'!$D$87,'Response Guidelines'!$C$87,"No Rating")))))))</f>
        <v>6</v>
      </c>
      <c r="K36" s="306">
        <f>(J36/$J$181)/_xlfn.XLOOKUP(Scoring!$D$15,'Response Guidelines'!$D$92:$D$191,'Response Guidelines'!$C$92:$C$191,"",0,1)</f>
        <v>9.090909090909061E-3</v>
      </c>
      <c r="L36" s="53" t="s">
        <v>449</v>
      </c>
      <c r="M36" s="52">
        <f>K36</f>
        <v>9.090909090909061E-3</v>
      </c>
      <c r="N36" s="325"/>
      <c r="O36" s="382"/>
    </row>
    <row r="37" spans="1:15" s="43" customFormat="1" ht="11.15" customHeight="1" x14ac:dyDescent="0.35">
      <c r="A37" s="291"/>
      <c r="B37" s="291"/>
      <c r="C37" s="291"/>
      <c r="D37" s="392"/>
      <c r="E37" s="449"/>
      <c r="F37" s="413"/>
      <c r="G37" s="400"/>
      <c r="H37" s="443"/>
      <c r="I37" s="440"/>
      <c r="J37" s="305"/>
      <c r="K37" s="307"/>
      <c r="L37" s="53"/>
      <c r="M37" s="52"/>
      <c r="N37" s="325"/>
      <c r="O37" s="382"/>
    </row>
    <row r="38" spans="1:15" s="43" customFormat="1" ht="11.15" customHeight="1" x14ac:dyDescent="0.35">
      <c r="A38" s="431"/>
      <c r="B38" s="431"/>
      <c r="C38" s="431"/>
      <c r="D38" s="393"/>
      <c r="E38" s="449"/>
      <c r="F38" s="413"/>
      <c r="G38" s="400"/>
      <c r="H38" s="443"/>
      <c r="I38" s="440"/>
      <c r="J38" s="305"/>
      <c r="K38" s="307"/>
      <c r="L38" s="55"/>
      <c r="M38" s="54"/>
      <c r="N38" s="405"/>
      <c r="O38" s="406"/>
    </row>
    <row r="39" spans="1:15" s="43" customFormat="1" ht="11.15" customHeight="1" x14ac:dyDescent="0.35">
      <c r="A39" s="431"/>
      <c r="B39" s="431"/>
      <c r="C39" s="431"/>
      <c r="D39" s="393"/>
      <c r="E39" s="449"/>
      <c r="F39" s="413"/>
      <c r="G39" s="400"/>
      <c r="H39" s="443"/>
      <c r="I39" s="440"/>
      <c r="J39" s="305"/>
      <c r="K39" s="307"/>
      <c r="L39" s="55"/>
      <c r="M39" s="54"/>
      <c r="N39" s="405"/>
      <c r="O39" s="406"/>
    </row>
    <row r="40" spans="1:15" s="43" customFormat="1" ht="11.15" customHeight="1" x14ac:dyDescent="0.35">
      <c r="A40" s="291"/>
      <c r="B40" s="291"/>
      <c r="C40" s="291"/>
      <c r="D40" s="392"/>
      <c r="E40" s="450"/>
      <c r="F40" s="415"/>
      <c r="G40" s="401"/>
      <c r="H40" s="444"/>
      <c r="I40" s="441"/>
      <c r="J40" s="305"/>
      <c r="K40" s="307"/>
      <c r="L40" s="53" t="s">
        <v>450</v>
      </c>
      <c r="M40" s="52">
        <v>0</v>
      </c>
      <c r="N40" s="325"/>
      <c r="O40" s="382"/>
    </row>
    <row r="41" spans="1:15" s="43" customFormat="1" ht="16.25" customHeight="1" x14ac:dyDescent="0.35">
      <c r="A41" s="442">
        <v>6</v>
      </c>
      <c r="B41" s="442"/>
      <c r="C41" s="442"/>
      <c r="D41" s="423"/>
      <c r="E41" s="443"/>
      <c r="F41" s="412"/>
      <c r="G41" s="400"/>
      <c r="H41" s="443"/>
      <c r="I41" s="439" t="s">
        <v>37</v>
      </c>
      <c r="J41" s="304">
        <f>IF(I41='Response Guidelines'!$D$81,'Response Guidelines'!$C$81, IF(I41='Response Guidelines'!$D$82,'Response Guidelines'!$C$82,IF(I41='Response Guidelines'!$D$83,'Response Guidelines'!$C$83,IF(I41='Response Guidelines'!$D$84,'Response Guidelines'!$C$84,IF(I41='Response Guidelines'!$D$85,'Response Guidelines'!$C$85,IF(I41='Response Guidelines'!$D$86,'Response Guidelines'!$C$86,IF(I41='Response Guidelines'!$D$87,'Response Guidelines'!$C$87,"No Rating")))))))</f>
        <v>6</v>
      </c>
      <c r="K41" s="306">
        <f>(J41/$J$181)/_xlfn.XLOOKUP(Scoring!$D$15,'Response Guidelines'!$D$92:$D$191,'Response Guidelines'!$C$92:$C$191,"",0,1)</f>
        <v>9.090909090909061E-3</v>
      </c>
      <c r="L41" s="57" t="s">
        <v>451</v>
      </c>
      <c r="M41" s="56">
        <f>K41</f>
        <v>9.090909090909061E-3</v>
      </c>
      <c r="N41" s="330"/>
      <c r="O41" s="410"/>
    </row>
    <row r="42" spans="1:15" s="43" customFormat="1" ht="16.25" customHeight="1" x14ac:dyDescent="0.35">
      <c r="A42" s="291"/>
      <c r="B42" s="291"/>
      <c r="C42" s="291"/>
      <c r="D42" s="392"/>
      <c r="E42" s="443"/>
      <c r="F42" s="413"/>
      <c r="G42" s="400"/>
      <c r="H42" s="443"/>
      <c r="I42" s="440"/>
      <c r="J42" s="305"/>
      <c r="K42" s="307"/>
      <c r="L42" s="53" t="s">
        <v>452</v>
      </c>
      <c r="M42" s="52">
        <v>5.0000000000000001E-3</v>
      </c>
      <c r="N42" s="325"/>
      <c r="O42" s="382"/>
    </row>
    <row r="43" spans="1:15" s="43" customFormat="1" ht="16.25" customHeight="1" x14ac:dyDescent="0.35">
      <c r="A43" s="291"/>
      <c r="B43" s="291"/>
      <c r="C43" s="291"/>
      <c r="D43" s="392"/>
      <c r="E43" s="443"/>
      <c r="F43" s="413"/>
      <c r="G43" s="400"/>
      <c r="H43" s="443"/>
      <c r="I43" s="440"/>
      <c r="J43" s="305"/>
      <c r="K43" s="307"/>
      <c r="L43" s="57" t="s">
        <v>453</v>
      </c>
      <c r="M43" s="52">
        <v>4.0000000000000001E-3</v>
      </c>
      <c r="N43" s="325"/>
      <c r="O43" s="382"/>
    </row>
    <row r="44" spans="1:15" s="43" customFormat="1" ht="16.25" customHeight="1" x14ac:dyDescent="0.35">
      <c r="A44" s="291"/>
      <c r="B44" s="291"/>
      <c r="C44" s="291"/>
      <c r="D44" s="392"/>
      <c r="E44" s="443"/>
      <c r="F44" s="413"/>
      <c r="G44" s="400"/>
      <c r="H44" s="443"/>
      <c r="I44" s="440"/>
      <c r="J44" s="305"/>
      <c r="K44" s="307"/>
      <c r="L44" s="55" t="s">
        <v>454</v>
      </c>
      <c r="M44" s="52">
        <v>3.0000000000000001E-3</v>
      </c>
      <c r="N44" s="325"/>
      <c r="O44" s="382"/>
    </row>
    <row r="45" spans="1:15" s="43" customFormat="1" ht="16.25" customHeight="1" x14ac:dyDescent="0.35">
      <c r="A45" s="291"/>
      <c r="B45" s="291"/>
      <c r="C45" s="291"/>
      <c r="D45" s="392"/>
      <c r="E45" s="443"/>
      <c r="F45" s="413"/>
      <c r="G45" s="400"/>
      <c r="H45" s="443"/>
      <c r="I45" s="441"/>
      <c r="J45" s="305"/>
      <c r="K45" s="307"/>
      <c r="L45" s="53" t="s">
        <v>455</v>
      </c>
      <c r="M45" s="52">
        <v>0</v>
      </c>
      <c r="N45" s="325"/>
      <c r="O45" s="382"/>
    </row>
    <row r="46" spans="1:15" s="43" customFormat="1" ht="11.15" customHeight="1" x14ac:dyDescent="0.35">
      <c r="A46" s="291">
        <v>7</v>
      </c>
      <c r="B46" s="291"/>
      <c r="C46" s="291"/>
      <c r="D46" s="392"/>
      <c r="E46" s="445"/>
      <c r="F46" s="414"/>
      <c r="G46" s="404"/>
      <c r="H46" s="445"/>
      <c r="I46" s="439" t="s">
        <v>37</v>
      </c>
      <c r="J46" s="304">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306">
        <f>(J46/$J$181)/_xlfn.XLOOKUP(Scoring!$D$15,'Response Guidelines'!$D$92:$D$191,'Response Guidelines'!$C$92:$C$191,"",0,1)</f>
        <v>9.090909090909061E-3</v>
      </c>
      <c r="L46" s="53"/>
      <c r="M46" s="52">
        <f>K46</f>
        <v>9.090909090909061E-3</v>
      </c>
      <c r="N46" s="405"/>
      <c r="O46" s="382"/>
    </row>
    <row r="47" spans="1:15" s="43" customFormat="1" ht="11.15" customHeight="1" x14ac:dyDescent="0.35">
      <c r="A47" s="291"/>
      <c r="B47" s="291"/>
      <c r="C47" s="291"/>
      <c r="D47" s="392"/>
      <c r="E47" s="443"/>
      <c r="F47" s="413"/>
      <c r="G47" s="400"/>
      <c r="H47" s="443"/>
      <c r="I47" s="440"/>
      <c r="J47" s="305"/>
      <c r="K47" s="307"/>
      <c r="L47" s="53"/>
      <c r="M47" s="52"/>
      <c r="N47" s="417"/>
      <c r="O47" s="382"/>
    </row>
    <row r="48" spans="1:15" s="43" customFormat="1" ht="11.15" customHeight="1" x14ac:dyDescent="0.35">
      <c r="A48" s="291"/>
      <c r="B48" s="291"/>
      <c r="C48" s="291"/>
      <c r="D48" s="392"/>
      <c r="E48" s="443"/>
      <c r="F48" s="413"/>
      <c r="G48" s="400"/>
      <c r="H48" s="443"/>
      <c r="I48" s="440"/>
      <c r="J48" s="305"/>
      <c r="K48" s="307"/>
      <c r="L48" s="53"/>
      <c r="M48" s="52"/>
      <c r="N48" s="417"/>
      <c r="O48" s="382"/>
    </row>
    <row r="49" spans="1:15" s="43" customFormat="1" ht="11.15" customHeight="1" x14ac:dyDescent="0.35">
      <c r="A49" s="291"/>
      <c r="B49" s="291"/>
      <c r="C49" s="291"/>
      <c r="D49" s="392"/>
      <c r="E49" s="443"/>
      <c r="F49" s="413"/>
      <c r="G49" s="400"/>
      <c r="H49" s="443"/>
      <c r="I49" s="440"/>
      <c r="J49" s="305"/>
      <c r="K49" s="307"/>
      <c r="L49" s="53"/>
      <c r="M49" s="52"/>
      <c r="N49" s="417"/>
      <c r="O49" s="382"/>
    </row>
    <row r="50" spans="1:15" s="43" customFormat="1" ht="11.15" customHeight="1" x14ac:dyDescent="0.35">
      <c r="A50" s="291"/>
      <c r="B50" s="291"/>
      <c r="C50" s="291"/>
      <c r="D50" s="392"/>
      <c r="E50" s="444"/>
      <c r="F50" s="415"/>
      <c r="G50" s="401"/>
      <c r="H50" s="444"/>
      <c r="I50" s="441"/>
      <c r="J50" s="305"/>
      <c r="K50" s="307"/>
      <c r="L50" s="53"/>
      <c r="M50" s="52">
        <v>0</v>
      </c>
      <c r="N50" s="330"/>
      <c r="O50" s="382"/>
    </row>
    <row r="51" spans="1:15" s="43" customFormat="1" ht="10" x14ac:dyDescent="0.35">
      <c r="A51" s="442">
        <v>8</v>
      </c>
      <c r="B51" s="442"/>
      <c r="C51" s="442"/>
      <c r="D51" s="434"/>
      <c r="E51" s="331"/>
      <c r="F51" s="295"/>
      <c r="G51" s="298"/>
      <c r="H51" s="437"/>
      <c r="I51" s="439" t="s">
        <v>37</v>
      </c>
      <c r="J51" s="304">
        <f>IF(I51='Response Guidelines'!$D$81,'Response Guidelines'!$C$81, IF(I51='Response Guidelines'!$D$82,'Response Guidelines'!$C$82,IF(I51='Response Guidelines'!$D$83,'Response Guidelines'!$C$83,IF(I51='Response Guidelines'!$D$84,'Response Guidelines'!$C$84,IF(I51='Response Guidelines'!$D$85,'Response Guidelines'!$C$85,IF(I51='Response Guidelines'!$D$86,'Response Guidelines'!$C$86,IF(I51='Response Guidelines'!$D$87,'Response Guidelines'!$C$87,"No Rating")))))))</f>
        <v>6</v>
      </c>
      <c r="K51" s="306">
        <f>(J51/$J$181)/_xlfn.XLOOKUP(Scoring!$D$15,'Response Guidelines'!$D$92:$D$191,'Response Guidelines'!$C$92:$C$191,"",0,1)</f>
        <v>9.090909090909061E-3</v>
      </c>
      <c r="L51" s="57"/>
      <c r="M51" s="56">
        <f>K51</f>
        <v>9.090909090909061E-3</v>
      </c>
      <c r="N51" s="330"/>
      <c r="O51" s="331"/>
    </row>
    <row r="52" spans="1:15" s="43" customFormat="1" ht="10" x14ac:dyDescent="0.35">
      <c r="A52" s="291"/>
      <c r="B52" s="291"/>
      <c r="C52" s="291"/>
      <c r="D52" s="292"/>
      <c r="E52" s="293"/>
      <c r="F52" s="295"/>
      <c r="G52" s="298"/>
      <c r="H52" s="437"/>
      <c r="I52" s="440"/>
      <c r="J52" s="305"/>
      <c r="K52" s="307"/>
      <c r="L52" s="53"/>
      <c r="M52" s="52">
        <v>1.2E-2</v>
      </c>
      <c r="N52" s="325"/>
      <c r="O52" s="293"/>
    </row>
    <row r="53" spans="1:15" s="43" customFormat="1" ht="10" x14ac:dyDescent="0.35">
      <c r="A53" s="291"/>
      <c r="B53" s="291"/>
      <c r="C53" s="291"/>
      <c r="D53" s="292"/>
      <c r="E53" s="293"/>
      <c r="F53" s="295"/>
      <c r="G53" s="298"/>
      <c r="H53" s="437"/>
      <c r="I53" s="440"/>
      <c r="J53" s="305"/>
      <c r="K53" s="307"/>
      <c r="L53" s="59"/>
      <c r="M53" s="52">
        <v>0.01</v>
      </c>
      <c r="N53" s="325"/>
      <c r="O53" s="293"/>
    </row>
    <row r="54" spans="1:15" s="43" customFormat="1" ht="10" x14ac:dyDescent="0.35">
      <c r="A54" s="291"/>
      <c r="B54" s="291"/>
      <c r="C54" s="291"/>
      <c r="D54" s="292"/>
      <c r="E54" s="293"/>
      <c r="F54" s="295"/>
      <c r="G54" s="298"/>
      <c r="H54" s="437"/>
      <c r="I54" s="440"/>
      <c r="J54" s="305"/>
      <c r="K54" s="307"/>
      <c r="L54" s="59"/>
      <c r="M54" s="52">
        <v>5.0000000000000001E-3</v>
      </c>
      <c r="N54" s="325"/>
      <c r="O54" s="293"/>
    </row>
    <row r="55" spans="1:15" s="43" customFormat="1" ht="10" x14ac:dyDescent="0.35">
      <c r="A55" s="291"/>
      <c r="B55" s="291"/>
      <c r="C55" s="291"/>
      <c r="D55" s="292"/>
      <c r="E55" s="293"/>
      <c r="F55" s="296"/>
      <c r="G55" s="299"/>
      <c r="H55" s="438"/>
      <c r="I55" s="441"/>
      <c r="J55" s="305"/>
      <c r="K55" s="307"/>
      <c r="L55" s="53"/>
      <c r="M55" s="52">
        <v>0</v>
      </c>
      <c r="N55" s="325"/>
      <c r="O55" s="293"/>
    </row>
    <row r="56" spans="1:15" s="43" customFormat="1" ht="10.25" customHeight="1" x14ac:dyDescent="0.35">
      <c r="A56" s="291">
        <v>9</v>
      </c>
      <c r="B56" s="291"/>
      <c r="C56" s="291"/>
      <c r="D56" s="392"/>
      <c r="E56" s="382"/>
      <c r="F56" s="403"/>
      <c r="G56" s="404"/>
      <c r="H56" s="445"/>
      <c r="I56" s="439" t="s">
        <v>37</v>
      </c>
      <c r="J56" s="304">
        <f>IF(I56='Response Guidelines'!$D$81,'Response Guidelines'!$C$81, IF(I56='Response Guidelines'!$D$82,'Response Guidelines'!$C$82,IF(I56='Response Guidelines'!$D$83,'Response Guidelines'!$C$83,IF(I56='Response Guidelines'!$D$84,'Response Guidelines'!$C$84,IF(I56='Response Guidelines'!$D$85,'Response Guidelines'!$C$85,IF(I56='Response Guidelines'!$D$86,'Response Guidelines'!$C$86,IF(I56='Response Guidelines'!$D$87,'Response Guidelines'!$C$87,"No Rating")))))))</f>
        <v>6</v>
      </c>
      <c r="K56" s="306">
        <f>(J56/$J$181)/_xlfn.XLOOKUP(Scoring!$D$15,'Response Guidelines'!$D$92:$D$191,'Response Guidelines'!$C$92:$C$191,"",0,1)</f>
        <v>9.090909090909061E-3</v>
      </c>
      <c r="L56" s="53"/>
      <c r="M56" s="56">
        <f>K56</f>
        <v>9.090909090909061E-3</v>
      </c>
      <c r="N56" s="325"/>
      <c r="O56" s="382"/>
    </row>
    <row r="57" spans="1:15" s="43" customFormat="1" ht="12.75" customHeight="1" x14ac:dyDescent="0.35">
      <c r="A57" s="291"/>
      <c r="B57" s="291"/>
      <c r="C57" s="291"/>
      <c r="D57" s="392"/>
      <c r="E57" s="382"/>
      <c r="F57" s="398"/>
      <c r="G57" s="400"/>
      <c r="H57" s="443"/>
      <c r="I57" s="440"/>
      <c r="J57" s="305"/>
      <c r="K57" s="307"/>
      <c r="L57" s="53"/>
      <c r="M57" s="52"/>
      <c r="N57" s="325"/>
      <c r="O57" s="382"/>
    </row>
    <row r="58" spans="1:15" s="43" customFormat="1" ht="12.75" customHeight="1" x14ac:dyDescent="0.35">
      <c r="A58" s="431"/>
      <c r="B58" s="431"/>
      <c r="C58" s="431"/>
      <c r="D58" s="393"/>
      <c r="E58" s="406"/>
      <c r="F58" s="398"/>
      <c r="G58" s="400"/>
      <c r="H58" s="443"/>
      <c r="I58" s="440"/>
      <c r="J58" s="305"/>
      <c r="K58" s="307"/>
      <c r="L58" s="58"/>
      <c r="M58" s="52"/>
      <c r="N58" s="405"/>
      <c r="O58" s="406"/>
    </row>
    <row r="59" spans="1:15" s="43" customFormat="1" ht="12.75" customHeight="1" x14ac:dyDescent="0.35">
      <c r="A59" s="431"/>
      <c r="B59" s="431"/>
      <c r="C59" s="431"/>
      <c r="D59" s="393"/>
      <c r="E59" s="406"/>
      <c r="F59" s="398"/>
      <c r="G59" s="400"/>
      <c r="H59" s="443"/>
      <c r="I59" s="440"/>
      <c r="J59" s="305"/>
      <c r="K59" s="307"/>
      <c r="L59" s="55"/>
      <c r="M59" s="52"/>
      <c r="N59" s="405"/>
      <c r="O59" s="406"/>
    </row>
    <row r="60" spans="1:15" s="43" customFormat="1" ht="11.15" customHeight="1" x14ac:dyDescent="0.35">
      <c r="A60" s="431"/>
      <c r="B60" s="431"/>
      <c r="C60" s="431"/>
      <c r="D60" s="392"/>
      <c r="E60" s="382"/>
      <c r="F60" s="399"/>
      <c r="G60" s="401"/>
      <c r="H60" s="444"/>
      <c r="I60" s="441"/>
      <c r="J60" s="305"/>
      <c r="K60" s="307"/>
      <c r="L60" s="53"/>
      <c r="M60" s="52">
        <v>0</v>
      </c>
      <c r="N60" s="325"/>
      <c r="O60" s="382"/>
    </row>
    <row r="61" spans="1:15" s="43" customFormat="1" ht="18.649999999999999" customHeight="1" x14ac:dyDescent="0.35">
      <c r="A61" s="420">
        <v>10</v>
      </c>
      <c r="B61" s="420"/>
      <c r="C61" s="420"/>
      <c r="D61" s="423"/>
      <c r="E61" s="410"/>
      <c r="F61" s="397"/>
      <c r="G61" s="400"/>
      <c r="H61" s="443"/>
      <c r="I61" s="439" t="s">
        <v>37</v>
      </c>
      <c r="J61" s="304">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6</v>
      </c>
      <c r="K61" s="306">
        <f>(J61/$J$181)/_xlfn.XLOOKUP(Scoring!$D$15,'Response Guidelines'!$D$92:$D$191,'Response Guidelines'!$C$92:$C$191,"",0,1)</f>
        <v>9.090909090909061E-3</v>
      </c>
      <c r="L61" s="57"/>
      <c r="M61" s="56">
        <f>K61</f>
        <v>9.090909090909061E-3</v>
      </c>
      <c r="N61" s="330"/>
      <c r="O61" s="410"/>
    </row>
    <row r="62" spans="1:15" s="43" customFormat="1" ht="18.649999999999999" customHeight="1" x14ac:dyDescent="0.35">
      <c r="A62" s="453"/>
      <c r="B62" s="453"/>
      <c r="C62" s="453"/>
      <c r="D62" s="392"/>
      <c r="E62" s="382"/>
      <c r="F62" s="398"/>
      <c r="G62" s="400"/>
      <c r="H62" s="443"/>
      <c r="I62" s="440"/>
      <c r="J62" s="305"/>
      <c r="K62" s="307"/>
      <c r="L62" s="53"/>
      <c r="M62" s="52">
        <v>5.0000000000000001E-3</v>
      </c>
      <c r="N62" s="325"/>
      <c r="O62" s="382"/>
    </row>
    <row r="63" spans="1:15" s="43" customFormat="1" ht="18.649999999999999" customHeight="1" x14ac:dyDescent="0.35">
      <c r="A63" s="453"/>
      <c r="B63" s="453"/>
      <c r="C63" s="453"/>
      <c r="D63" s="392"/>
      <c r="E63" s="382"/>
      <c r="F63" s="398"/>
      <c r="G63" s="400"/>
      <c r="H63" s="443"/>
      <c r="I63" s="440"/>
      <c r="J63" s="305"/>
      <c r="K63" s="307"/>
      <c r="L63" s="53"/>
      <c r="M63" s="52">
        <v>4.0000000000000001E-3</v>
      </c>
      <c r="N63" s="325"/>
      <c r="O63" s="382"/>
    </row>
    <row r="64" spans="1:15" s="43" customFormat="1" ht="18.649999999999999" customHeight="1" x14ac:dyDescent="0.35">
      <c r="A64" s="453"/>
      <c r="B64" s="453"/>
      <c r="C64" s="453"/>
      <c r="D64" s="392"/>
      <c r="E64" s="382"/>
      <c r="F64" s="398"/>
      <c r="G64" s="400"/>
      <c r="H64" s="443"/>
      <c r="I64" s="440"/>
      <c r="J64" s="305"/>
      <c r="K64" s="307"/>
      <c r="L64" s="53"/>
      <c r="M64" s="52">
        <v>3.0000000000000001E-3</v>
      </c>
      <c r="N64" s="325"/>
      <c r="O64" s="382"/>
    </row>
    <row r="65" spans="1:15" s="43" customFormat="1" ht="18.649999999999999" customHeight="1" x14ac:dyDescent="0.35">
      <c r="A65" s="421"/>
      <c r="B65" s="421"/>
      <c r="C65" s="421"/>
      <c r="D65" s="392"/>
      <c r="E65" s="382"/>
      <c r="F65" s="399"/>
      <c r="G65" s="401"/>
      <c r="H65" s="444"/>
      <c r="I65" s="441"/>
      <c r="J65" s="305"/>
      <c r="K65" s="307"/>
      <c r="L65" s="53"/>
      <c r="M65" s="52">
        <v>0</v>
      </c>
      <c r="N65" s="325"/>
      <c r="O65" s="382"/>
    </row>
    <row r="66" spans="1:15" s="43" customFormat="1" ht="11.15" customHeight="1" x14ac:dyDescent="0.35">
      <c r="A66" s="291">
        <v>11</v>
      </c>
      <c r="B66" s="291"/>
      <c r="C66" s="291"/>
      <c r="D66" s="392"/>
      <c r="E66" s="448"/>
      <c r="F66" s="414"/>
      <c r="G66" s="404"/>
      <c r="H66" s="445"/>
      <c r="I66" s="439" t="s">
        <v>37</v>
      </c>
      <c r="J66" s="304">
        <f>IF(I66='Response Guidelines'!$D$81,'Response Guidelines'!$C$81, IF(I66='Response Guidelines'!$D$82,'Response Guidelines'!$C$82,IF(I66='Response Guidelines'!$D$83,'Response Guidelines'!$C$83,IF(I66='Response Guidelines'!$D$84,'Response Guidelines'!$C$84,IF(I66='Response Guidelines'!$D$85,'Response Guidelines'!$C$85,IF(I66='Response Guidelines'!$D$86,'Response Guidelines'!$C$86,IF(I66='Response Guidelines'!$D$87,'Response Guidelines'!$C$87,"No Rating")))))))</f>
        <v>6</v>
      </c>
      <c r="K66" s="306">
        <f>(J66/$J$181)/_xlfn.XLOOKUP(Scoring!$D$15,'Response Guidelines'!$D$92:$D$191,'Response Guidelines'!$C$92:$C$191,"",0,1)</f>
        <v>9.090909090909061E-3</v>
      </c>
      <c r="L66" s="53"/>
      <c r="M66" s="56">
        <f>K66</f>
        <v>9.090909090909061E-3</v>
      </c>
      <c r="N66" s="325"/>
      <c r="O66" s="382"/>
    </row>
    <row r="67" spans="1:15" s="43" customFormat="1" ht="11.15" customHeight="1" x14ac:dyDescent="0.35">
      <c r="A67" s="291"/>
      <c r="B67" s="291"/>
      <c r="C67" s="291"/>
      <c r="D67" s="392"/>
      <c r="E67" s="449"/>
      <c r="F67" s="413"/>
      <c r="G67" s="400"/>
      <c r="H67" s="443"/>
      <c r="I67" s="440"/>
      <c r="J67" s="305"/>
      <c r="K67" s="307"/>
      <c r="L67" s="53"/>
      <c r="M67" s="52">
        <v>1.2E-2</v>
      </c>
      <c r="N67" s="325"/>
      <c r="O67" s="382"/>
    </row>
    <row r="68" spans="1:15" s="43" customFormat="1" ht="11.15" customHeight="1" x14ac:dyDescent="0.35">
      <c r="A68" s="431"/>
      <c r="B68" s="431"/>
      <c r="C68" s="431"/>
      <c r="D68" s="393"/>
      <c r="E68" s="449"/>
      <c r="F68" s="413"/>
      <c r="G68" s="400"/>
      <c r="H68" s="443"/>
      <c r="I68" s="440"/>
      <c r="J68" s="305"/>
      <c r="K68" s="307"/>
      <c r="L68" s="55"/>
      <c r="M68" s="52">
        <v>0.01</v>
      </c>
      <c r="N68" s="405"/>
      <c r="O68" s="406"/>
    </row>
    <row r="69" spans="1:15" s="43" customFormat="1" ht="11.15" customHeight="1" x14ac:dyDescent="0.35">
      <c r="A69" s="431"/>
      <c r="B69" s="431"/>
      <c r="C69" s="431"/>
      <c r="D69" s="393"/>
      <c r="E69" s="449"/>
      <c r="F69" s="413"/>
      <c r="G69" s="400"/>
      <c r="H69" s="443"/>
      <c r="I69" s="440"/>
      <c r="J69" s="305"/>
      <c r="K69" s="307"/>
      <c r="L69" s="55"/>
      <c r="M69" s="52">
        <v>5.0000000000000001E-3</v>
      </c>
      <c r="N69" s="405"/>
      <c r="O69" s="406"/>
    </row>
    <row r="70" spans="1:15" s="43" customFormat="1" ht="11.15" customHeight="1" x14ac:dyDescent="0.35">
      <c r="A70" s="291"/>
      <c r="B70" s="291"/>
      <c r="C70" s="291"/>
      <c r="D70" s="392"/>
      <c r="E70" s="450"/>
      <c r="F70" s="415"/>
      <c r="G70" s="401"/>
      <c r="H70" s="444"/>
      <c r="I70" s="441"/>
      <c r="J70" s="305"/>
      <c r="K70" s="307"/>
      <c r="L70" s="53"/>
      <c r="M70" s="52">
        <v>0</v>
      </c>
      <c r="N70" s="325"/>
      <c r="O70" s="382"/>
    </row>
    <row r="71" spans="1:15" s="43" customFormat="1" ht="16.25" customHeight="1" x14ac:dyDescent="0.35">
      <c r="A71" s="442">
        <v>12</v>
      </c>
      <c r="B71" s="442"/>
      <c r="C71" s="442"/>
      <c r="D71" s="423"/>
      <c r="E71" s="443"/>
      <c r="F71" s="412"/>
      <c r="G71" s="400"/>
      <c r="H71" s="443"/>
      <c r="I71" s="439" t="s">
        <v>37</v>
      </c>
      <c r="J71" s="304">
        <f>IF(I71='Response Guidelines'!$D$81,'Response Guidelines'!$C$81, IF(I71='Response Guidelines'!$D$82,'Response Guidelines'!$C$82,IF(I71='Response Guidelines'!$D$83,'Response Guidelines'!$C$83,IF(I71='Response Guidelines'!$D$84,'Response Guidelines'!$C$84,IF(I71='Response Guidelines'!$D$85,'Response Guidelines'!$C$85,IF(I71='Response Guidelines'!$D$86,'Response Guidelines'!$C$86,IF(I71='Response Guidelines'!$D$87,'Response Guidelines'!$C$87,"No Rating")))))))</f>
        <v>6</v>
      </c>
      <c r="K71" s="306">
        <f>(J71/$J$181)/_xlfn.XLOOKUP(Scoring!$D$15,'Response Guidelines'!$D$92:$D$191,'Response Guidelines'!$C$92:$C$191,"",0,1)</f>
        <v>9.090909090909061E-3</v>
      </c>
      <c r="L71" s="57"/>
      <c r="M71" s="56">
        <f>K71</f>
        <v>9.090909090909061E-3</v>
      </c>
      <c r="N71" s="330"/>
      <c r="O71" s="410"/>
    </row>
    <row r="72" spans="1:15" s="43" customFormat="1" ht="16.25" customHeight="1" x14ac:dyDescent="0.35">
      <c r="A72" s="291"/>
      <c r="B72" s="291"/>
      <c r="C72" s="291"/>
      <c r="D72" s="392"/>
      <c r="E72" s="443"/>
      <c r="F72" s="413"/>
      <c r="G72" s="400"/>
      <c r="H72" s="443"/>
      <c r="I72" s="440"/>
      <c r="J72" s="305"/>
      <c r="K72" s="307"/>
      <c r="L72" s="53"/>
      <c r="M72" s="52">
        <v>5.0000000000000001E-3</v>
      </c>
      <c r="N72" s="325"/>
      <c r="O72" s="382"/>
    </row>
    <row r="73" spans="1:15" s="43" customFormat="1" ht="16.25" customHeight="1" x14ac:dyDescent="0.35">
      <c r="A73" s="291"/>
      <c r="B73" s="291"/>
      <c r="C73" s="291"/>
      <c r="D73" s="392"/>
      <c r="E73" s="443"/>
      <c r="F73" s="413"/>
      <c r="G73" s="400"/>
      <c r="H73" s="443"/>
      <c r="I73" s="440"/>
      <c r="J73" s="305"/>
      <c r="K73" s="307"/>
      <c r="L73" s="57"/>
      <c r="M73" s="52">
        <v>4.0000000000000001E-3</v>
      </c>
      <c r="N73" s="325"/>
      <c r="O73" s="382"/>
    </row>
    <row r="74" spans="1:15" s="43" customFormat="1" ht="16.25" customHeight="1" x14ac:dyDescent="0.35">
      <c r="A74" s="291"/>
      <c r="B74" s="291"/>
      <c r="C74" s="291"/>
      <c r="D74" s="392"/>
      <c r="E74" s="443"/>
      <c r="F74" s="413"/>
      <c r="G74" s="400"/>
      <c r="H74" s="443"/>
      <c r="I74" s="440"/>
      <c r="J74" s="305"/>
      <c r="K74" s="307"/>
      <c r="L74" s="55"/>
      <c r="M74" s="52">
        <v>3.0000000000000001E-3</v>
      </c>
      <c r="N74" s="325"/>
      <c r="O74" s="382"/>
    </row>
    <row r="75" spans="1:15" s="43" customFormat="1" ht="16.25" customHeight="1" x14ac:dyDescent="0.35">
      <c r="A75" s="291"/>
      <c r="B75" s="291"/>
      <c r="C75" s="291"/>
      <c r="D75" s="392"/>
      <c r="E75" s="443"/>
      <c r="F75" s="413"/>
      <c r="G75" s="400"/>
      <c r="H75" s="443"/>
      <c r="I75" s="441"/>
      <c r="J75" s="305"/>
      <c r="K75" s="307"/>
      <c r="L75" s="53"/>
      <c r="M75" s="52">
        <v>0</v>
      </c>
      <c r="N75" s="325"/>
      <c r="O75" s="382"/>
    </row>
    <row r="76" spans="1:15" s="43" customFormat="1" ht="11.15" customHeight="1" x14ac:dyDescent="0.35">
      <c r="A76" s="291">
        <v>13</v>
      </c>
      <c r="B76" s="291"/>
      <c r="C76" s="291"/>
      <c r="D76" s="392"/>
      <c r="E76" s="448"/>
      <c r="F76" s="414"/>
      <c r="G76" s="404"/>
      <c r="H76" s="445"/>
      <c r="I76" s="439" t="s">
        <v>37</v>
      </c>
      <c r="J76" s="304">
        <f>IF(I76='Response Guidelines'!$D$81,'Response Guidelines'!$C$81, IF(I76='Response Guidelines'!$D$82,'Response Guidelines'!$C$82,IF(I76='Response Guidelines'!$D$83,'Response Guidelines'!$C$83,IF(I76='Response Guidelines'!$D$84,'Response Guidelines'!$C$84,IF(I76='Response Guidelines'!$D$85,'Response Guidelines'!$C$85,IF(I76='Response Guidelines'!$D$86,'Response Guidelines'!$C$86,IF(I76='Response Guidelines'!$D$87,'Response Guidelines'!$C$87,"No Rating")))))))</f>
        <v>6</v>
      </c>
      <c r="K76" s="306">
        <f>(J76/$J$181)/_xlfn.XLOOKUP(Scoring!$D$15,'Response Guidelines'!$D$92:$D$191,'Response Guidelines'!$C$92:$C$191,"",0,1)</f>
        <v>9.090909090909061E-3</v>
      </c>
      <c r="L76" s="53"/>
      <c r="M76" s="52">
        <f>K76</f>
        <v>9.090909090909061E-3</v>
      </c>
      <c r="N76" s="325"/>
      <c r="O76" s="382"/>
    </row>
    <row r="77" spans="1:15" s="43" customFormat="1" ht="11.15" customHeight="1" x14ac:dyDescent="0.35">
      <c r="A77" s="291"/>
      <c r="B77" s="291"/>
      <c r="C77" s="291"/>
      <c r="D77" s="392"/>
      <c r="E77" s="449"/>
      <c r="F77" s="413"/>
      <c r="G77" s="400"/>
      <c r="H77" s="443"/>
      <c r="I77" s="440"/>
      <c r="J77" s="305"/>
      <c r="K77" s="307"/>
      <c r="L77" s="53"/>
      <c r="M77" s="52"/>
      <c r="N77" s="325"/>
      <c r="O77" s="382"/>
    </row>
    <row r="78" spans="1:15" s="43" customFormat="1" ht="11.15" customHeight="1" x14ac:dyDescent="0.35">
      <c r="A78" s="431"/>
      <c r="B78" s="431"/>
      <c r="C78" s="431"/>
      <c r="D78" s="393"/>
      <c r="E78" s="449"/>
      <c r="F78" s="413"/>
      <c r="G78" s="400"/>
      <c r="H78" s="443"/>
      <c r="I78" s="440"/>
      <c r="J78" s="305"/>
      <c r="K78" s="307"/>
      <c r="L78" s="55"/>
      <c r="M78" s="54"/>
      <c r="N78" s="405"/>
      <c r="O78" s="406"/>
    </row>
    <row r="79" spans="1:15" s="43" customFormat="1" ht="11.15" customHeight="1" x14ac:dyDescent="0.35">
      <c r="A79" s="431"/>
      <c r="B79" s="431"/>
      <c r="C79" s="431"/>
      <c r="D79" s="393"/>
      <c r="E79" s="449"/>
      <c r="F79" s="413"/>
      <c r="G79" s="400"/>
      <c r="H79" s="443"/>
      <c r="I79" s="440"/>
      <c r="J79" s="305"/>
      <c r="K79" s="307"/>
      <c r="L79" s="55"/>
      <c r="M79" s="54"/>
      <c r="N79" s="405"/>
      <c r="O79" s="406"/>
    </row>
    <row r="80" spans="1:15" s="43" customFormat="1" ht="11.15" customHeight="1" x14ac:dyDescent="0.35">
      <c r="A80" s="291"/>
      <c r="B80" s="291"/>
      <c r="C80" s="291"/>
      <c r="D80" s="392"/>
      <c r="E80" s="450"/>
      <c r="F80" s="415"/>
      <c r="G80" s="401"/>
      <c r="H80" s="444"/>
      <c r="I80" s="441"/>
      <c r="J80" s="305"/>
      <c r="K80" s="307"/>
      <c r="L80" s="53"/>
      <c r="M80" s="52">
        <v>0</v>
      </c>
      <c r="N80" s="325"/>
      <c r="O80" s="382"/>
    </row>
    <row r="81" spans="1:15" s="43" customFormat="1" ht="16.25" customHeight="1" x14ac:dyDescent="0.35">
      <c r="A81" s="442">
        <v>14</v>
      </c>
      <c r="B81" s="442"/>
      <c r="C81" s="442"/>
      <c r="D81" s="423"/>
      <c r="E81" s="443"/>
      <c r="F81" s="412"/>
      <c r="G81" s="400"/>
      <c r="H81" s="443"/>
      <c r="I81" s="439" t="s">
        <v>37</v>
      </c>
      <c r="J81" s="304">
        <f>IF(I81='Response Guidelines'!$D$81,'Response Guidelines'!$C$81, IF(I81='Response Guidelines'!$D$82,'Response Guidelines'!$C$82,IF(I81='Response Guidelines'!$D$83,'Response Guidelines'!$C$83,IF(I81='Response Guidelines'!$D$84,'Response Guidelines'!$C$84,IF(I81='Response Guidelines'!$D$85,'Response Guidelines'!$C$85,IF(I81='Response Guidelines'!$D$86,'Response Guidelines'!$C$86,IF(I81='Response Guidelines'!$D$87,'Response Guidelines'!$C$87,"No Rating")))))))</f>
        <v>6</v>
      </c>
      <c r="K81" s="306">
        <f>(J81/$J$181)/_xlfn.XLOOKUP(Scoring!$D$15,'Response Guidelines'!$D$92:$D$191,'Response Guidelines'!$C$92:$C$191,"",0,1)</f>
        <v>9.090909090909061E-3</v>
      </c>
      <c r="L81" s="57"/>
      <c r="M81" s="56">
        <f>K81</f>
        <v>9.090909090909061E-3</v>
      </c>
      <c r="N81" s="330"/>
      <c r="O81" s="410"/>
    </row>
    <row r="82" spans="1:15" s="43" customFormat="1" ht="16.25" customHeight="1" x14ac:dyDescent="0.35">
      <c r="A82" s="291"/>
      <c r="B82" s="291"/>
      <c r="C82" s="291"/>
      <c r="D82" s="392"/>
      <c r="E82" s="443"/>
      <c r="F82" s="413"/>
      <c r="G82" s="400"/>
      <c r="H82" s="443"/>
      <c r="I82" s="440"/>
      <c r="J82" s="305"/>
      <c r="K82" s="307"/>
      <c r="L82" s="53"/>
      <c r="M82" s="52">
        <v>5.0000000000000001E-3</v>
      </c>
      <c r="N82" s="325"/>
      <c r="O82" s="382"/>
    </row>
    <row r="83" spans="1:15" s="43" customFormat="1" ht="16.25" customHeight="1" x14ac:dyDescent="0.35">
      <c r="A83" s="291"/>
      <c r="B83" s="291"/>
      <c r="C83" s="291"/>
      <c r="D83" s="392"/>
      <c r="E83" s="443"/>
      <c r="F83" s="413"/>
      <c r="G83" s="400"/>
      <c r="H83" s="443"/>
      <c r="I83" s="440"/>
      <c r="J83" s="305"/>
      <c r="K83" s="307"/>
      <c r="L83" s="57"/>
      <c r="M83" s="52">
        <v>4.0000000000000001E-3</v>
      </c>
      <c r="N83" s="325"/>
      <c r="O83" s="382"/>
    </row>
    <row r="84" spans="1:15" s="43" customFormat="1" ht="16.25" customHeight="1" x14ac:dyDescent="0.35">
      <c r="A84" s="291"/>
      <c r="B84" s="291"/>
      <c r="C84" s="291"/>
      <c r="D84" s="392"/>
      <c r="E84" s="443"/>
      <c r="F84" s="413"/>
      <c r="G84" s="400"/>
      <c r="H84" s="443"/>
      <c r="I84" s="440"/>
      <c r="J84" s="305"/>
      <c r="K84" s="307"/>
      <c r="L84" s="55"/>
      <c r="M84" s="52">
        <v>3.0000000000000001E-3</v>
      </c>
      <c r="N84" s="325"/>
      <c r="O84" s="382"/>
    </row>
    <row r="85" spans="1:15" s="43" customFormat="1" ht="16.25" customHeight="1" x14ac:dyDescent="0.35">
      <c r="A85" s="291"/>
      <c r="B85" s="291"/>
      <c r="C85" s="291"/>
      <c r="D85" s="392"/>
      <c r="E85" s="443"/>
      <c r="F85" s="413"/>
      <c r="G85" s="400"/>
      <c r="H85" s="443"/>
      <c r="I85" s="441"/>
      <c r="J85" s="305"/>
      <c r="K85" s="307"/>
      <c r="L85" s="53"/>
      <c r="M85" s="52">
        <v>0</v>
      </c>
      <c r="N85" s="325"/>
      <c r="O85" s="382"/>
    </row>
    <row r="86" spans="1:15" s="43" customFormat="1" ht="11.15" customHeight="1" x14ac:dyDescent="0.35">
      <c r="A86" s="291">
        <v>15</v>
      </c>
      <c r="B86" s="291"/>
      <c r="C86" s="291"/>
      <c r="D86" s="392"/>
      <c r="E86" s="445"/>
      <c r="F86" s="414"/>
      <c r="G86" s="404"/>
      <c r="H86" s="445"/>
      <c r="I86" s="439" t="s">
        <v>37</v>
      </c>
      <c r="J86" s="304">
        <f>IF(I86='Response Guidelines'!$D$81,'Response Guidelines'!$C$81, IF(I86='Response Guidelines'!$D$82,'Response Guidelines'!$C$82,IF(I86='Response Guidelines'!$D$83,'Response Guidelines'!$C$83,IF(I86='Response Guidelines'!$D$84,'Response Guidelines'!$C$84,IF(I86='Response Guidelines'!$D$85,'Response Guidelines'!$C$85,IF(I86='Response Guidelines'!$D$86,'Response Guidelines'!$C$86,IF(I86='Response Guidelines'!$D$87,'Response Guidelines'!$C$87,"No Rating")))))))</f>
        <v>6</v>
      </c>
      <c r="K86" s="306">
        <f>(J86/$J$181)/_xlfn.XLOOKUP(Scoring!$D$15,'Response Guidelines'!$D$92:$D$191,'Response Guidelines'!$C$92:$C$191,"",0,1)</f>
        <v>9.090909090909061E-3</v>
      </c>
      <c r="L86" s="53"/>
      <c r="M86" s="52">
        <v>0.14000000000000001</v>
      </c>
      <c r="N86" s="405"/>
      <c r="O86" s="382"/>
    </row>
    <row r="87" spans="1:15" s="43" customFormat="1" ht="11.15" customHeight="1" x14ac:dyDescent="0.35">
      <c r="A87" s="291"/>
      <c r="B87" s="291"/>
      <c r="C87" s="291"/>
      <c r="D87" s="392"/>
      <c r="E87" s="443"/>
      <c r="F87" s="413"/>
      <c r="G87" s="400"/>
      <c r="H87" s="443"/>
      <c r="I87" s="440"/>
      <c r="J87" s="305"/>
      <c r="K87" s="307"/>
      <c r="L87" s="53"/>
      <c r="M87" s="52"/>
      <c r="N87" s="417"/>
      <c r="O87" s="382"/>
    </row>
    <row r="88" spans="1:15" s="43" customFormat="1" ht="11.15" customHeight="1" x14ac:dyDescent="0.35">
      <c r="A88" s="291"/>
      <c r="B88" s="291"/>
      <c r="C88" s="291"/>
      <c r="D88" s="392"/>
      <c r="E88" s="443"/>
      <c r="F88" s="413"/>
      <c r="G88" s="400"/>
      <c r="H88" s="443"/>
      <c r="I88" s="440"/>
      <c r="J88" s="305"/>
      <c r="K88" s="307"/>
      <c r="L88" s="53"/>
      <c r="M88" s="52"/>
      <c r="N88" s="417"/>
      <c r="O88" s="382"/>
    </row>
    <row r="89" spans="1:15" s="43" customFormat="1" ht="11.15" customHeight="1" x14ac:dyDescent="0.35">
      <c r="A89" s="291"/>
      <c r="B89" s="291"/>
      <c r="C89" s="291"/>
      <c r="D89" s="392"/>
      <c r="E89" s="443"/>
      <c r="F89" s="413"/>
      <c r="G89" s="400"/>
      <c r="H89" s="443"/>
      <c r="I89" s="440"/>
      <c r="J89" s="305"/>
      <c r="K89" s="307"/>
      <c r="L89" s="53"/>
      <c r="M89" s="52"/>
      <c r="N89" s="417"/>
      <c r="O89" s="382"/>
    </row>
    <row r="90" spans="1:15" s="43" customFormat="1" ht="11.15" customHeight="1" x14ac:dyDescent="0.35">
      <c r="A90" s="291"/>
      <c r="B90" s="291"/>
      <c r="C90" s="291"/>
      <c r="D90" s="392"/>
      <c r="E90" s="444"/>
      <c r="F90" s="415"/>
      <c r="G90" s="401"/>
      <c r="H90" s="444"/>
      <c r="I90" s="441"/>
      <c r="J90" s="305"/>
      <c r="K90" s="307"/>
      <c r="L90" s="53"/>
      <c r="M90" s="52">
        <v>0</v>
      </c>
      <c r="N90" s="330"/>
      <c r="O90" s="382"/>
    </row>
    <row r="91" spans="1:15" s="43" customFormat="1" ht="10" x14ac:dyDescent="0.35">
      <c r="A91" s="442">
        <v>16</v>
      </c>
      <c r="B91" s="442"/>
      <c r="C91" s="442"/>
      <c r="D91" s="434"/>
      <c r="E91" s="331"/>
      <c r="F91" s="295"/>
      <c r="G91" s="298"/>
      <c r="H91" s="437"/>
      <c r="I91" s="439" t="s">
        <v>37</v>
      </c>
      <c r="J91" s="304">
        <f>IF(I91='Response Guidelines'!$D$81,'Response Guidelines'!$C$81, IF(I91='Response Guidelines'!$D$82,'Response Guidelines'!$C$82,IF(I91='Response Guidelines'!$D$83,'Response Guidelines'!$C$83,IF(I91='Response Guidelines'!$D$84,'Response Guidelines'!$C$84,IF(I91='Response Guidelines'!$D$85,'Response Guidelines'!$C$85,IF(I91='Response Guidelines'!$D$86,'Response Guidelines'!$C$86,IF(I91='Response Guidelines'!$D$87,'Response Guidelines'!$C$87,"No Rating")))))))</f>
        <v>6</v>
      </c>
      <c r="K91" s="306">
        <f>(J91/$J$181)/_xlfn.XLOOKUP(Scoring!$D$15,'Response Guidelines'!$D$92:$D$191,'Response Guidelines'!$C$92:$C$191,"",0,1)</f>
        <v>9.090909090909061E-3</v>
      </c>
      <c r="L91" s="57"/>
      <c r="M91" s="56">
        <f>K91</f>
        <v>9.090909090909061E-3</v>
      </c>
      <c r="N91" s="330"/>
      <c r="O91" s="331"/>
    </row>
    <row r="92" spans="1:15" s="43" customFormat="1" ht="10" x14ac:dyDescent="0.35">
      <c r="A92" s="291"/>
      <c r="B92" s="291"/>
      <c r="C92" s="291"/>
      <c r="D92" s="292"/>
      <c r="E92" s="293"/>
      <c r="F92" s="295"/>
      <c r="G92" s="298"/>
      <c r="H92" s="437"/>
      <c r="I92" s="440"/>
      <c r="J92" s="305"/>
      <c r="K92" s="307"/>
      <c r="L92" s="53"/>
      <c r="M92" s="52">
        <v>1.2E-2</v>
      </c>
      <c r="N92" s="325"/>
      <c r="O92" s="293"/>
    </row>
    <row r="93" spans="1:15" s="43" customFormat="1" ht="10" x14ac:dyDescent="0.35">
      <c r="A93" s="291"/>
      <c r="B93" s="291"/>
      <c r="C93" s="291"/>
      <c r="D93" s="292"/>
      <c r="E93" s="293"/>
      <c r="F93" s="295"/>
      <c r="G93" s="298"/>
      <c r="H93" s="437"/>
      <c r="I93" s="440"/>
      <c r="J93" s="305"/>
      <c r="K93" s="307"/>
      <c r="L93" s="59"/>
      <c r="M93" s="52">
        <v>0.01</v>
      </c>
      <c r="N93" s="325"/>
      <c r="O93" s="293"/>
    </row>
    <row r="94" spans="1:15" s="43" customFormat="1" ht="10" x14ac:dyDescent="0.35">
      <c r="A94" s="291"/>
      <c r="B94" s="291"/>
      <c r="C94" s="291"/>
      <c r="D94" s="292"/>
      <c r="E94" s="293"/>
      <c r="F94" s="295"/>
      <c r="G94" s="298"/>
      <c r="H94" s="437"/>
      <c r="I94" s="440"/>
      <c r="J94" s="305"/>
      <c r="K94" s="307"/>
      <c r="L94" s="59"/>
      <c r="M94" s="52">
        <v>5.0000000000000001E-3</v>
      </c>
      <c r="N94" s="325"/>
      <c r="O94" s="293"/>
    </row>
    <row r="95" spans="1:15" s="43" customFormat="1" ht="10" x14ac:dyDescent="0.35">
      <c r="A95" s="291"/>
      <c r="B95" s="291"/>
      <c r="C95" s="291"/>
      <c r="D95" s="292"/>
      <c r="E95" s="293"/>
      <c r="F95" s="296"/>
      <c r="G95" s="299"/>
      <c r="H95" s="438"/>
      <c r="I95" s="441"/>
      <c r="J95" s="305"/>
      <c r="K95" s="307"/>
      <c r="L95" s="53"/>
      <c r="M95" s="52">
        <v>0</v>
      </c>
      <c r="N95" s="325"/>
      <c r="O95" s="293"/>
    </row>
    <row r="96" spans="1:15" s="43" customFormat="1" ht="10.25" customHeight="1" x14ac:dyDescent="0.35">
      <c r="A96" s="291">
        <v>17</v>
      </c>
      <c r="B96" s="291"/>
      <c r="C96" s="291"/>
      <c r="D96" s="392"/>
      <c r="E96" s="382"/>
      <c r="F96" s="403"/>
      <c r="G96" s="404"/>
      <c r="H96" s="445"/>
      <c r="I96" s="439" t="s">
        <v>37</v>
      </c>
      <c r="J96" s="304">
        <f>IF(I96='Response Guidelines'!$D$81,'Response Guidelines'!$C$81, IF(I96='Response Guidelines'!$D$82,'Response Guidelines'!$C$82,IF(I96='Response Guidelines'!$D$83,'Response Guidelines'!$C$83,IF(I96='Response Guidelines'!$D$84,'Response Guidelines'!$C$84,IF(I96='Response Guidelines'!$D$85,'Response Guidelines'!$C$85,IF(I96='Response Guidelines'!$D$86,'Response Guidelines'!$C$86,IF(I96='Response Guidelines'!$D$87,'Response Guidelines'!$C$87,"No Rating")))))))</f>
        <v>6</v>
      </c>
      <c r="K96" s="306">
        <f>(J96/$J$181)/_xlfn.XLOOKUP(Scoring!$D$15,'Response Guidelines'!$D$92:$D$191,'Response Guidelines'!$C$92:$C$191,"",0,1)</f>
        <v>9.090909090909061E-3</v>
      </c>
      <c r="L96" s="53"/>
      <c r="M96" s="52">
        <f>K96</f>
        <v>9.090909090909061E-3</v>
      </c>
      <c r="N96" s="325"/>
      <c r="O96" s="382"/>
    </row>
    <row r="97" spans="1:15" s="43" customFormat="1" ht="12.75" customHeight="1" x14ac:dyDescent="0.35">
      <c r="A97" s="291"/>
      <c r="B97" s="291"/>
      <c r="C97" s="291"/>
      <c r="D97" s="392"/>
      <c r="E97" s="382"/>
      <c r="F97" s="398"/>
      <c r="G97" s="400"/>
      <c r="H97" s="443"/>
      <c r="I97" s="440"/>
      <c r="J97" s="305"/>
      <c r="K97" s="307"/>
      <c r="L97" s="53"/>
      <c r="M97" s="52"/>
      <c r="N97" s="325"/>
      <c r="O97" s="382"/>
    </row>
    <row r="98" spans="1:15" s="43" customFormat="1" ht="12.75" customHeight="1" x14ac:dyDescent="0.35">
      <c r="A98" s="431"/>
      <c r="B98" s="431"/>
      <c r="C98" s="431"/>
      <c r="D98" s="393"/>
      <c r="E98" s="406"/>
      <c r="F98" s="398"/>
      <c r="G98" s="400"/>
      <c r="H98" s="443"/>
      <c r="I98" s="440"/>
      <c r="J98" s="305"/>
      <c r="K98" s="307"/>
      <c r="L98" s="58"/>
      <c r="M98" s="54">
        <v>3.0000000000000001E-3</v>
      </c>
      <c r="N98" s="405"/>
      <c r="O98" s="406"/>
    </row>
    <row r="99" spans="1:15" s="43" customFormat="1" ht="12.75" customHeight="1" x14ac:dyDescent="0.35">
      <c r="A99" s="431"/>
      <c r="B99" s="431"/>
      <c r="C99" s="431"/>
      <c r="D99" s="393"/>
      <c r="E99" s="406"/>
      <c r="F99" s="398"/>
      <c r="G99" s="400"/>
      <c r="H99" s="443"/>
      <c r="I99" s="440"/>
      <c r="J99" s="305"/>
      <c r="K99" s="307"/>
      <c r="L99" s="55"/>
      <c r="M99" s="54"/>
      <c r="N99" s="405"/>
      <c r="O99" s="406"/>
    </row>
    <row r="100" spans="1:15" s="43" customFormat="1" ht="11.15" customHeight="1" x14ac:dyDescent="0.35">
      <c r="A100" s="431"/>
      <c r="B100" s="431"/>
      <c r="C100" s="431"/>
      <c r="D100" s="392"/>
      <c r="E100" s="382"/>
      <c r="F100" s="399"/>
      <c r="G100" s="401"/>
      <c r="H100" s="444"/>
      <c r="I100" s="441"/>
      <c r="J100" s="305"/>
      <c r="K100" s="307"/>
      <c r="L100" s="53"/>
      <c r="M100" s="52">
        <v>0</v>
      </c>
      <c r="N100" s="325"/>
      <c r="O100" s="382"/>
    </row>
    <row r="101" spans="1:15" s="43" customFormat="1" ht="18.649999999999999" customHeight="1" x14ac:dyDescent="0.35">
      <c r="A101" s="420">
        <v>18</v>
      </c>
      <c r="B101" s="420"/>
      <c r="C101" s="420"/>
      <c r="D101" s="423"/>
      <c r="E101" s="410"/>
      <c r="F101" s="397"/>
      <c r="G101" s="400"/>
      <c r="H101" s="443"/>
      <c r="I101" s="439" t="s">
        <v>37</v>
      </c>
      <c r="J101" s="304">
        <f>IF(I101='Response Guidelines'!$D$81,'Response Guidelines'!$C$81, IF(I101='Response Guidelines'!$D$82,'Response Guidelines'!$C$82,IF(I101='Response Guidelines'!$D$83,'Response Guidelines'!$C$83,IF(I101='Response Guidelines'!$D$84,'Response Guidelines'!$C$84,IF(I101='Response Guidelines'!$D$85,'Response Guidelines'!$C$85,IF(I101='Response Guidelines'!$D$86,'Response Guidelines'!$C$86,IF(I101='Response Guidelines'!$D$87,'Response Guidelines'!$C$87,"No Rating")))))))</f>
        <v>6</v>
      </c>
      <c r="K101" s="306">
        <f>(J101/$J$181)/_xlfn.XLOOKUP(Scoring!$D$15,'Response Guidelines'!$D$92:$D$191,'Response Guidelines'!$C$92:$C$191,"",0,1)</f>
        <v>9.090909090909061E-3</v>
      </c>
      <c r="L101" s="57"/>
      <c r="M101" s="56">
        <f>K101</f>
        <v>9.090909090909061E-3</v>
      </c>
      <c r="N101" s="330"/>
      <c r="O101" s="410"/>
    </row>
    <row r="102" spans="1:15" s="43" customFormat="1" ht="18.649999999999999" customHeight="1" x14ac:dyDescent="0.35">
      <c r="A102" s="453"/>
      <c r="B102" s="453"/>
      <c r="C102" s="453"/>
      <c r="D102" s="392"/>
      <c r="E102" s="382"/>
      <c r="F102" s="398"/>
      <c r="G102" s="400"/>
      <c r="H102" s="443"/>
      <c r="I102" s="440"/>
      <c r="J102" s="305"/>
      <c r="K102" s="307"/>
      <c r="L102" s="53"/>
      <c r="M102" s="52">
        <v>5.0000000000000001E-3</v>
      </c>
      <c r="N102" s="325"/>
      <c r="O102" s="382"/>
    </row>
    <row r="103" spans="1:15" s="43" customFormat="1" ht="18.649999999999999" customHeight="1" x14ac:dyDescent="0.35">
      <c r="A103" s="453"/>
      <c r="B103" s="453"/>
      <c r="C103" s="453"/>
      <c r="D103" s="392"/>
      <c r="E103" s="382"/>
      <c r="F103" s="398"/>
      <c r="G103" s="400"/>
      <c r="H103" s="443"/>
      <c r="I103" s="440"/>
      <c r="J103" s="305"/>
      <c r="K103" s="307"/>
      <c r="L103" s="53"/>
      <c r="M103" s="52">
        <v>4.0000000000000001E-3</v>
      </c>
      <c r="N103" s="325"/>
      <c r="O103" s="382"/>
    </row>
    <row r="104" spans="1:15" s="43" customFormat="1" ht="18.649999999999999" customHeight="1" x14ac:dyDescent="0.35">
      <c r="A104" s="453"/>
      <c r="B104" s="453"/>
      <c r="C104" s="453"/>
      <c r="D104" s="392"/>
      <c r="E104" s="382"/>
      <c r="F104" s="398"/>
      <c r="G104" s="400"/>
      <c r="H104" s="443"/>
      <c r="I104" s="440"/>
      <c r="J104" s="305"/>
      <c r="K104" s="307"/>
      <c r="L104" s="53"/>
      <c r="M104" s="52">
        <v>3.0000000000000001E-3</v>
      </c>
      <c r="N104" s="325"/>
      <c r="O104" s="382"/>
    </row>
    <row r="105" spans="1:15" s="43" customFormat="1" ht="18.649999999999999" customHeight="1" x14ac:dyDescent="0.35">
      <c r="A105" s="421"/>
      <c r="B105" s="421"/>
      <c r="C105" s="421"/>
      <c r="D105" s="392"/>
      <c r="E105" s="382"/>
      <c r="F105" s="399"/>
      <c r="G105" s="401"/>
      <c r="H105" s="444"/>
      <c r="I105" s="441"/>
      <c r="J105" s="305"/>
      <c r="K105" s="307"/>
      <c r="L105" s="53"/>
      <c r="M105" s="52">
        <v>0</v>
      </c>
      <c r="N105" s="325"/>
      <c r="O105" s="382"/>
    </row>
    <row r="106" spans="1:15" s="43" customFormat="1" ht="11.15" customHeight="1" x14ac:dyDescent="0.35">
      <c r="A106" s="291">
        <v>19</v>
      </c>
      <c r="B106" s="291"/>
      <c r="C106" s="291"/>
      <c r="D106" s="392"/>
      <c r="E106" s="448"/>
      <c r="F106" s="414"/>
      <c r="G106" s="404"/>
      <c r="H106" s="445"/>
      <c r="I106" s="439" t="s">
        <v>37</v>
      </c>
      <c r="J106" s="304">
        <f>IF(I106='Response Guidelines'!$D$81,'Response Guidelines'!$C$81, IF(I106='Response Guidelines'!$D$82,'Response Guidelines'!$C$82,IF(I106='Response Guidelines'!$D$83,'Response Guidelines'!$C$83,IF(I106='Response Guidelines'!$D$84,'Response Guidelines'!$C$84,IF(I106='Response Guidelines'!$D$85,'Response Guidelines'!$C$85,IF(I106='Response Guidelines'!$D$86,'Response Guidelines'!$C$86,IF(I106='Response Guidelines'!$D$87,'Response Guidelines'!$C$87,"No Rating")))))))</f>
        <v>6</v>
      </c>
      <c r="K106" s="306">
        <f>(J106/$J$181)/_xlfn.XLOOKUP(Scoring!$D$15,'Response Guidelines'!$D$92:$D$191,'Response Guidelines'!$C$92:$C$191,"",0,1)</f>
        <v>9.090909090909061E-3</v>
      </c>
      <c r="L106" s="53"/>
      <c r="M106" s="52">
        <f>K106</f>
        <v>9.090909090909061E-3</v>
      </c>
      <c r="N106" s="325"/>
      <c r="O106" s="382"/>
    </row>
    <row r="107" spans="1:15" s="43" customFormat="1" ht="11.15" customHeight="1" x14ac:dyDescent="0.35">
      <c r="A107" s="291"/>
      <c r="B107" s="291"/>
      <c r="C107" s="291"/>
      <c r="D107" s="392"/>
      <c r="E107" s="449"/>
      <c r="F107" s="413"/>
      <c r="G107" s="400"/>
      <c r="H107" s="443"/>
      <c r="I107" s="440"/>
      <c r="J107" s="305"/>
      <c r="K107" s="307"/>
      <c r="L107" s="53"/>
      <c r="M107" s="52"/>
      <c r="N107" s="325"/>
      <c r="O107" s="382"/>
    </row>
    <row r="108" spans="1:15" s="43" customFormat="1" ht="11.15" customHeight="1" x14ac:dyDescent="0.35">
      <c r="A108" s="431"/>
      <c r="B108" s="431"/>
      <c r="C108" s="431"/>
      <c r="D108" s="393"/>
      <c r="E108" s="449"/>
      <c r="F108" s="413"/>
      <c r="G108" s="400"/>
      <c r="H108" s="443"/>
      <c r="I108" s="440"/>
      <c r="J108" s="305"/>
      <c r="K108" s="307"/>
      <c r="L108" s="55"/>
      <c r="M108" s="54"/>
      <c r="N108" s="405"/>
      <c r="O108" s="406"/>
    </row>
    <row r="109" spans="1:15" s="43" customFormat="1" ht="11.15" customHeight="1" x14ac:dyDescent="0.35">
      <c r="A109" s="431"/>
      <c r="B109" s="431"/>
      <c r="C109" s="431"/>
      <c r="D109" s="393"/>
      <c r="E109" s="449"/>
      <c r="F109" s="413"/>
      <c r="G109" s="400"/>
      <c r="H109" s="443"/>
      <c r="I109" s="440"/>
      <c r="J109" s="305"/>
      <c r="K109" s="307"/>
      <c r="L109" s="55"/>
      <c r="M109" s="54"/>
      <c r="N109" s="405"/>
      <c r="O109" s="406"/>
    </row>
    <row r="110" spans="1:15" s="43" customFormat="1" ht="11.15" customHeight="1" x14ac:dyDescent="0.35">
      <c r="A110" s="291"/>
      <c r="B110" s="291"/>
      <c r="C110" s="291"/>
      <c r="D110" s="392"/>
      <c r="E110" s="450"/>
      <c r="F110" s="415"/>
      <c r="G110" s="401"/>
      <c r="H110" s="444"/>
      <c r="I110" s="441"/>
      <c r="J110" s="305"/>
      <c r="K110" s="307"/>
      <c r="L110" s="53"/>
      <c r="M110" s="52">
        <v>0</v>
      </c>
      <c r="N110" s="325"/>
      <c r="O110" s="382"/>
    </row>
    <row r="111" spans="1:15" s="43" customFormat="1" ht="10.25" customHeight="1" x14ac:dyDescent="0.35">
      <c r="A111" s="291">
        <v>20</v>
      </c>
      <c r="B111" s="291"/>
      <c r="C111" s="291"/>
      <c r="D111" s="392"/>
      <c r="E111" s="382"/>
      <c r="F111" s="403"/>
      <c r="G111" s="404"/>
      <c r="H111" s="445"/>
      <c r="I111" s="439" t="s">
        <v>37</v>
      </c>
      <c r="J111" s="304">
        <f>IF(I111='Response Guidelines'!$D$81,'Response Guidelines'!$C$81, IF(I111='Response Guidelines'!$D$82,'Response Guidelines'!$C$82,IF(I111='Response Guidelines'!$D$83,'Response Guidelines'!$C$83,IF(I111='Response Guidelines'!$D$84,'Response Guidelines'!$C$84,IF(I111='Response Guidelines'!$D$85,'Response Guidelines'!$C$85,IF(I111='Response Guidelines'!$D$86,'Response Guidelines'!$C$86,IF(I111='Response Guidelines'!$D$87,'Response Guidelines'!$C$87,"No Rating")))))))</f>
        <v>6</v>
      </c>
      <c r="K111" s="306">
        <f>(J111/$J$181)/_xlfn.XLOOKUP(Scoring!$D$15,'Response Guidelines'!$D$92:$D$191,'Response Guidelines'!$C$92:$C$191,"",0,1)</f>
        <v>9.090909090909061E-3</v>
      </c>
      <c r="L111" s="53"/>
      <c r="M111" s="52">
        <f>K111</f>
        <v>9.090909090909061E-3</v>
      </c>
      <c r="N111" s="325"/>
      <c r="O111" s="382"/>
    </row>
    <row r="112" spans="1:15" s="43" customFormat="1" ht="12.75" customHeight="1" x14ac:dyDescent="0.35">
      <c r="A112" s="291"/>
      <c r="B112" s="291"/>
      <c r="C112" s="291"/>
      <c r="D112" s="392"/>
      <c r="E112" s="382"/>
      <c r="F112" s="398"/>
      <c r="G112" s="400"/>
      <c r="H112" s="443"/>
      <c r="I112" s="440"/>
      <c r="J112" s="305"/>
      <c r="K112" s="307"/>
      <c r="L112" s="53"/>
      <c r="M112" s="52"/>
      <c r="N112" s="325"/>
      <c r="O112" s="382"/>
    </row>
    <row r="113" spans="1:15" s="43" customFormat="1" ht="12.75" customHeight="1" x14ac:dyDescent="0.35">
      <c r="A113" s="431"/>
      <c r="B113" s="431"/>
      <c r="C113" s="431"/>
      <c r="D113" s="393"/>
      <c r="E113" s="406"/>
      <c r="F113" s="398"/>
      <c r="G113" s="400"/>
      <c r="H113" s="443"/>
      <c r="I113" s="440"/>
      <c r="J113" s="305"/>
      <c r="K113" s="307"/>
      <c r="L113" s="58"/>
      <c r="M113" s="54">
        <v>3.0000000000000001E-3</v>
      </c>
      <c r="N113" s="405"/>
      <c r="O113" s="406"/>
    </row>
    <row r="114" spans="1:15" s="43" customFormat="1" ht="12.75" customHeight="1" x14ac:dyDescent="0.35">
      <c r="A114" s="431"/>
      <c r="B114" s="431"/>
      <c r="C114" s="431"/>
      <c r="D114" s="393"/>
      <c r="E114" s="406"/>
      <c r="F114" s="398"/>
      <c r="G114" s="400"/>
      <c r="H114" s="443"/>
      <c r="I114" s="440"/>
      <c r="J114" s="305"/>
      <c r="K114" s="307"/>
      <c r="L114" s="55"/>
      <c r="M114" s="54"/>
      <c r="N114" s="405"/>
      <c r="O114" s="406"/>
    </row>
    <row r="115" spans="1:15" s="43" customFormat="1" ht="11.15" customHeight="1" x14ac:dyDescent="0.35">
      <c r="A115" s="431"/>
      <c r="B115" s="431"/>
      <c r="C115" s="431"/>
      <c r="D115" s="392"/>
      <c r="E115" s="382"/>
      <c r="F115" s="399"/>
      <c r="G115" s="401"/>
      <c r="H115" s="444"/>
      <c r="I115" s="441"/>
      <c r="J115" s="305"/>
      <c r="K115" s="307"/>
      <c r="L115" s="53"/>
      <c r="M115" s="52">
        <v>0.05</v>
      </c>
      <c r="N115" s="325"/>
      <c r="O115" s="382"/>
    </row>
    <row r="116" spans="1:15" s="43" customFormat="1" ht="18.649999999999999" customHeight="1" x14ac:dyDescent="0.35">
      <c r="A116" s="420">
        <v>21</v>
      </c>
      <c r="B116" s="420"/>
      <c r="C116" s="420"/>
      <c r="D116" s="423"/>
      <c r="E116" s="410"/>
      <c r="F116" s="397"/>
      <c r="G116" s="400"/>
      <c r="H116" s="443"/>
      <c r="I116" s="439" t="s">
        <v>37</v>
      </c>
      <c r="J116" s="304">
        <f>IF(I116='Response Guidelines'!$D$81,'Response Guidelines'!$C$81, IF(I116='Response Guidelines'!$D$82,'Response Guidelines'!$C$82,IF(I116='Response Guidelines'!$D$83,'Response Guidelines'!$C$83,IF(I116='Response Guidelines'!$D$84,'Response Guidelines'!$C$84,IF(I116='Response Guidelines'!$D$85,'Response Guidelines'!$C$85,IF(I116='Response Guidelines'!$D$86,'Response Guidelines'!$C$86,IF(I116='Response Guidelines'!$D$87,'Response Guidelines'!$C$87,"No Rating")))))))</f>
        <v>6</v>
      </c>
      <c r="K116" s="306">
        <f>(J116/$J$181)/_xlfn.XLOOKUP(Scoring!$D$15,'Response Guidelines'!$D$92:$D$191,'Response Guidelines'!$C$92:$C$191,"",0,1)</f>
        <v>9.090909090909061E-3</v>
      </c>
      <c r="L116" s="57"/>
      <c r="M116" s="56">
        <f>K116</f>
        <v>9.090909090909061E-3</v>
      </c>
      <c r="N116" s="330"/>
      <c r="O116" s="410"/>
    </row>
    <row r="117" spans="1:15" s="43" customFormat="1" ht="18.649999999999999" customHeight="1" x14ac:dyDescent="0.35">
      <c r="A117" s="453"/>
      <c r="B117" s="453"/>
      <c r="C117" s="453"/>
      <c r="D117" s="392"/>
      <c r="E117" s="382"/>
      <c r="F117" s="398"/>
      <c r="G117" s="400"/>
      <c r="H117" s="443"/>
      <c r="I117" s="440"/>
      <c r="J117" s="305"/>
      <c r="K117" s="307"/>
      <c r="L117" s="53"/>
      <c r="M117" s="52">
        <v>5.0000000000000001E-3</v>
      </c>
      <c r="N117" s="325"/>
      <c r="O117" s="382"/>
    </row>
    <row r="118" spans="1:15" s="43" customFormat="1" ht="18.649999999999999" customHeight="1" x14ac:dyDescent="0.35">
      <c r="A118" s="453"/>
      <c r="B118" s="453"/>
      <c r="C118" s="453"/>
      <c r="D118" s="392"/>
      <c r="E118" s="382"/>
      <c r="F118" s="398"/>
      <c r="G118" s="400"/>
      <c r="H118" s="443"/>
      <c r="I118" s="440"/>
      <c r="J118" s="305"/>
      <c r="K118" s="307"/>
      <c r="L118" s="53"/>
      <c r="M118" s="52">
        <v>4.0000000000000001E-3</v>
      </c>
      <c r="N118" s="325"/>
      <c r="O118" s="382"/>
    </row>
    <row r="119" spans="1:15" s="43" customFormat="1" ht="18.649999999999999" customHeight="1" x14ac:dyDescent="0.35">
      <c r="A119" s="453"/>
      <c r="B119" s="453"/>
      <c r="C119" s="453"/>
      <c r="D119" s="392"/>
      <c r="E119" s="382"/>
      <c r="F119" s="398"/>
      <c r="G119" s="400"/>
      <c r="H119" s="443"/>
      <c r="I119" s="440"/>
      <c r="J119" s="305"/>
      <c r="K119" s="307"/>
      <c r="L119" s="53"/>
      <c r="M119" s="52">
        <v>3.0000000000000001E-3</v>
      </c>
      <c r="N119" s="325"/>
      <c r="O119" s="382"/>
    </row>
    <row r="120" spans="1:15" s="43" customFormat="1" ht="18.649999999999999" customHeight="1" x14ac:dyDescent="0.35">
      <c r="A120" s="421"/>
      <c r="B120" s="421"/>
      <c r="C120" s="421"/>
      <c r="D120" s="392"/>
      <c r="E120" s="382"/>
      <c r="F120" s="399"/>
      <c r="G120" s="401"/>
      <c r="H120" s="444"/>
      <c r="I120" s="441"/>
      <c r="J120" s="305"/>
      <c r="K120" s="307"/>
      <c r="L120" s="53"/>
      <c r="M120" s="52">
        <v>0</v>
      </c>
      <c r="N120" s="325"/>
      <c r="O120" s="382"/>
    </row>
    <row r="121" spans="1:15" s="43" customFormat="1" ht="11.15" customHeight="1" x14ac:dyDescent="0.35">
      <c r="A121" s="291">
        <v>23</v>
      </c>
      <c r="B121" s="291"/>
      <c r="C121" s="291"/>
      <c r="D121" s="392"/>
      <c r="E121" s="448"/>
      <c r="F121" s="414"/>
      <c r="G121" s="404"/>
      <c r="H121" s="445"/>
      <c r="I121" s="439" t="s">
        <v>37</v>
      </c>
      <c r="J121" s="304">
        <f>IF(I121='Response Guidelines'!$D$81,'Response Guidelines'!$C$81, IF(I121='Response Guidelines'!$D$82,'Response Guidelines'!$C$82,IF(I121='Response Guidelines'!$D$83,'Response Guidelines'!$C$83,IF(I121='Response Guidelines'!$D$84,'Response Guidelines'!$C$84,IF(I121='Response Guidelines'!$D$85,'Response Guidelines'!$C$85,IF(I121='Response Guidelines'!$D$86,'Response Guidelines'!$C$86,IF(I121='Response Guidelines'!$D$87,'Response Guidelines'!$C$87,"No Rating")))))))</f>
        <v>6</v>
      </c>
      <c r="K121" s="306">
        <f>(J121/$J$181)/_xlfn.XLOOKUP(Scoring!$D$15,'Response Guidelines'!$D$92:$D$191,'Response Guidelines'!$C$92:$C$191,"",0,1)</f>
        <v>9.090909090909061E-3</v>
      </c>
      <c r="L121" s="53"/>
      <c r="M121" s="52">
        <f>K121</f>
        <v>9.090909090909061E-3</v>
      </c>
      <c r="N121" s="325"/>
      <c r="O121" s="382"/>
    </row>
    <row r="122" spans="1:15" s="43" customFormat="1" ht="11.15" customHeight="1" x14ac:dyDescent="0.35">
      <c r="A122" s="291"/>
      <c r="B122" s="291"/>
      <c r="C122" s="291"/>
      <c r="D122" s="392"/>
      <c r="E122" s="449"/>
      <c r="F122" s="413"/>
      <c r="G122" s="400"/>
      <c r="H122" s="443"/>
      <c r="I122" s="440"/>
      <c r="J122" s="305"/>
      <c r="K122" s="307"/>
      <c r="L122" s="53"/>
      <c r="M122" s="52"/>
      <c r="N122" s="325"/>
      <c r="O122" s="382"/>
    </row>
    <row r="123" spans="1:15" s="43" customFormat="1" ht="11.15" customHeight="1" x14ac:dyDescent="0.35">
      <c r="A123" s="431"/>
      <c r="B123" s="431"/>
      <c r="C123" s="431"/>
      <c r="D123" s="393"/>
      <c r="E123" s="449"/>
      <c r="F123" s="413"/>
      <c r="G123" s="400"/>
      <c r="H123" s="443"/>
      <c r="I123" s="440"/>
      <c r="J123" s="305"/>
      <c r="K123" s="307"/>
      <c r="L123" s="55"/>
      <c r="M123" s="54"/>
      <c r="N123" s="405"/>
      <c r="O123" s="406"/>
    </row>
    <row r="124" spans="1:15" s="43" customFormat="1" ht="11.15" customHeight="1" x14ac:dyDescent="0.35">
      <c r="A124" s="431"/>
      <c r="B124" s="431"/>
      <c r="C124" s="431"/>
      <c r="D124" s="393"/>
      <c r="E124" s="449"/>
      <c r="F124" s="413"/>
      <c r="G124" s="400"/>
      <c r="H124" s="443"/>
      <c r="I124" s="440"/>
      <c r="J124" s="305"/>
      <c r="K124" s="307"/>
      <c r="L124" s="55"/>
      <c r="M124" s="54"/>
      <c r="N124" s="405"/>
      <c r="O124" s="406"/>
    </row>
    <row r="125" spans="1:15" s="43" customFormat="1" ht="11.15" customHeight="1" x14ac:dyDescent="0.35">
      <c r="A125" s="291"/>
      <c r="B125" s="291"/>
      <c r="C125" s="291"/>
      <c r="D125" s="392"/>
      <c r="E125" s="450"/>
      <c r="F125" s="415"/>
      <c r="G125" s="401"/>
      <c r="H125" s="444"/>
      <c r="I125" s="441"/>
      <c r="J125" s="305"/>
      <c r="K125" s="307"/>
      <c r="L125" s="53"/>
      <c r="M125" s="52">
        <v>0</v>
      </c>
      <c r="N125" s="325"/>
      <c r="O125" s="382"/>
    </row>
    <row r="126" spans="1:15" s="43" customFormat="1" ht="11.15" customHeight="1" x14ac:dyDescent="0.35">
      <c r="A126" s="291">
        <v>24</v>
      </c>
      <c r="B126" s="291"/>
      <c r="C126" s="291"/>
      <c r="D126" s="392"/>
      <c r="E126" s="445"/>
      <c r="F126" s="403"/>
      <c r="G126" s="404"/>
      <c r="H126" s="445"/>
      <c r="I126" s="439" t="s">
        <v>37</v>
      </c>
      <c r="J126" s="304">
        <f>IF(I126='Response Guidelines'!$D$81,'Response Guidelines'!$C$81, IF(I126='Response Guidelines'!$D$82,'Response Guidelines'!$C$82,IF(I126='Response Guidelines'!$D$83,'Response Guidelines'!$C$83,IF(I126='Response Guidelines'!$D$84,'Response Guidelines'!$C$84,IF(I126='Response Guidelines'!$D$85,'Response Guidelines'!$C$85,IF(I126='Response Guidelines'!$D$86,'Response Guidelines'!$C$86,IF(I126='Response Guidelines'!$D$87,'Response Guidelines'!$C$87,"No Rating")))))))</f>
        <v>6</v>
      </c>
      <c r="K126" s="306">
        <f>(J126/$J$181)/_xlfn.XLOOKUP(Scoring!$D$15,'Response Guidelines'!$D$92:$D$191,'Response Guidelines'!$C$92:$C$191,"",0,1)</f>
        <v>9.090909090909061E-3</v>
      </c>
      <c r="L126" s="53"/>
      <c r="M126" s="52">
        <f>K126</f>
        <v>9.090909090909061E-3</v>
      </c>
      <c r="N126" s="405"/>
      <c r="O126" s="382"/>
    </row>
    <row r="127" spans="1:15" s="43" customFormat="1" ht="11.15" customHeight="1" x14ac:dyDescent="0.35">
      <c r="A127" s="291"/>
      <c r="B127" s="291"/>
      <c r="C127" s="291"/>
      <c r="D127" s="392"/>
      <c r="E127" s="443"/>
      <c r="F127" s="398"/>
      <c r="G127" s="400"/>
      <c r="H127" s="443"/>
      <c r="I127" s="440"/>
      <c r="J127" s="305"/>
      <c r="K127" s="307"/>
      <c r="L127" s="53"/>
      <c r="M127" s="52"/>
      <c r="N127" s="417"/>
      <c r="O127" s="382"/>
    </row>
    <row r="128" spans="1:15" s="43" customFormat="1" ht="11.15" customHeight="1" x14ac:dyDescent="0.35">
      <c r="A128" s="291"/>
      <c r="B128" s="291"/>
      <c r="C128" s="291"/>
      <c r="D128" s="392"/>
      <c r="E128" s="443"/>
      <c r="F128" s="398"/>
      <c r="G128" s="400"/>
      <c r="H128" s="443"/>
      <c r="I128" s="440"/>
      <c r="J128" s="305"/>
      <c r="K128" s="307"/>
      <c r="L128" s="53"/>
      <c r="M128" s="52"/>
      <c r="N128" s="417"/>
      <c r="O128" s="382"/>
    </row>
    <row r="129" spans="1:15" s="43" customFormat="1" ht="11.15" customHeight="1" x14ac:dyDescent="0.35">
      <c r="A129" s="291"/>
      <c r="B129" s="291"/>
      <c r="C129" s="291"/>
      <c r="D129" s="392"/>
      <c r="E129" s="443"/>
      <c r="F129" s="398"/>
      <c r="G129" s="400"/>
      <c r="H129" s="443"/>
      <c r="I129" s="440"/>
      <c r="J129" s="305"/>
      <c r="K129" s="307"/>
      <c r="L129" s="53"/>
      <c r="M129" s="52"/>
      <c r="N129" s="417"/>
      <c r="O129" s="382"/>
    </row>
    <row r="130" spans="1:15" s="43" customFormat="1" ht="11.15" customHeight="1" x14ac:dyDescent="0.35">
      <c r="A130" s="291"/>
      <c r="B130" s="291"/>
      <c r="C130" s="291"/>
      <c r="D130" s="392"/>
      <c r="E130" s="444"/>
      <c r="F130" s="399"/>
      <c r="G130" s="401"/>
      <c r="H130" s="444"/>
      <c r="I130" s="441"/>
      <c r="J130" s="305"/>
      <c r="K130" s="307"/>
      <c r="L130" s="53"/>
      <c r="M130" s="52">
        <v>0</v>
      </c>
      <c r="N130" s="330"/>
      <c r="O130" s="382"/>
    </row>
    <row r="131" spans="1:15" s="43" customFormat="1" ht="10" x14ac:dyDescent="0.35">
      <c r="A131" s="442">
        <v>25</v>
      </c>
      <c r="B131" s="442"/>
      <c r="C131" s="442"/>
      <c r="D131" s="434"/>
      <c r="E131" s="331"/>
      <c r="F131" s="295"/>
      <c r="G131" s="298"/>
      <c r="H131" s="437"/>
      <c r="I131" s="439" t="s">
        <v>37</v>
      </c>
      <c r="J131" s="304">
        <f>IF(I131='Response Guidelines'!$D$81,'Response Guidelines'!$C$81, IF(I131='Response Guidelines'!$D$82,'Response Guidelines'!$C$82,IF(I131='Response Guidelines'!$D$83,'Response Guidelines'!$C$83,IF(I131='Response Guidelines'!$D$84,'Response Guidelines'!$C$84,IF(I131='Response Guidelines'!$D$85,'Response Guidelines'!$C$85,IF(I131='Response Guidelines'!$D$86,'Response Guidelines'!$C$86,IF(I131='Response Guidelines'!$D$87,'Response Guidelines'!$C$87,"No Rating")))))))</f>
        <v>6</v>
      </c>
      <c r="K131" s="306">
        <f>(J131/$J$181)/_xlfn.XLOOKUP(Scoring!$D$15,'Response Guidelines'!$D$92:$D$191,'Response Guidelines'!$C$92:$C$191,"",0,1)</f>
        <v>9.090909090909061E-3</v>
      </c>
      <c r="L131" s="57"/>
      <c r="M131" s="56">
        <f>K131</f>
        <v>9.090909090909061E-3</v>
      </c>
      <c r="N131" s="330"/>
      <c r="O131" s="331"/>
    </row>
    <row r="132" spans="1:15" s="43" customFormat="1" ht="10" x14ac:dyDescent="0.35">
      <c r="A132" s="291"/>
      <c r="B132" s="291"/>
      <c r="C132" s="291"/>
      <c r="D132" s="292"/>
      <c r="E132" s="293"/>
      <c r="F132" s="295"/>
      <c r="G132" s="298"/>
      <c r="H132" s="437"/>
      <c r="I132" s="440"/>
      <c r="J132" s="305"/>
      <c r="K132" s="307"/>
      <c r="L132" s="53"/>
      <c r="M132" s="52">
        <v>1.2E-2</v>
      </c>
      <c r="N132" s="325"/>
      <c r="O132" s="293"/>
    </row>
    <row r="133" spans="1:15" s="43" customFormat="1" ht="10" x14ac:dyDescent="0.35">
      <c r="A133" s="291"/>
      <c r="B133" s="291"/>
      <c r="C133" s="291"/>
      <c r="D133" s="292"/>
      <c r="E133" s="293"/>
      <c r="F133" s="295"/>
      <c r="G133" s="298"/>
      <c r="H133" s="437"/>
      <c r="I133" s="440"/>
      <c r="J133" s="305"/>
      <c r="K133" s="307"/>
      <c r="L133" s="59"/>
      <c r="M133" s="52">
        <v>0.01</v>
      </c>
      <c r="N133" s="325"/>
      <c r="O133" s="293"/>
    </row>
    <row r="134" spans="1:15" s="43" customFormat="1" ht="10" x14ac:dyDescent="0.35">
      <c r="A134" s="291"/>
      <c r="B134" s="291"/>
      <c r="C134" s="291"/>
      <c r="D134" s="292"/>
      <c r="E134" s="293"/>
      <c r="F134" s="295"/>
      <c r="G134" s="298"/>
      <c r="H134" s="437"/>
      <c r="I134" s="440"/>
      <c r="J134" s="305"/>
      <c r="K134" s="307"/>
      <c r="L134" s="59"/>
      <c r="M134" s="52">
        <v>5.0000000000000001E-3</v>
      </c>
      <c r="N134" s="325"/>
      <c r="O134" s="293"/>
    </row>
    <row r="135" spans="1:15" s="43" customFormat="1" ht="10" x14ac:dyDescent="0.35">
      <c r="A135" s="291"/>
      <c r="B135" s="291"/>
      <c r="C135" s="291"/>
      <c r="D135" s="292"/>
      <c r="E135" s="293"/>
      <c r="F135" s="296"/>
      <c r="G135" s="299"/>
      <c r="H135" s="438"/>
      <c r="I135" s="441"/>
      <c r="J135" s="305"/>
      <c r="K135" s="307"/>
      <c r="L135" s="53"/>
      <c r="M135" s="52">
        <v>0</v>
      </c>
      <c r="N135" s="325"/>
      <c r="O135" s="293"/>
    </row>
    <row r="136" spans="1:15" s="43" customFormat="1" ht="10.25" customHeight="1" x14ac:dyDescent="0.35">
      <c r="A136" s="291">
        <v>26</v>
      </c>
      <c r="B136" s="291"/>
      <c r="C136" s="291"/>
      <c r="D136" s="392"/>
      <c r="E136" s="382"/>
      <c r="F136" s="403"/>
      <c r="G136" s="404"/>
      <c r="H136" s="445"/>
      <c r="I136" s="439" t="s">
        <v>37</v>
      </c>
      <c r="J136" s="304">
        <f>IF(I136='Response Guidelines'!$D$81,'Response Guidelines'!$C$81, IF(I136='Response Guidelines'!$D$82,'Response Guidelines'!$C$82,IF(I136='Response Guidelines'!$D$83,'Response Guidelines'!$C$83,IF(I136='Response Guidelines'!$D$84,'Response Guidelines'!$C$84,IF(I136='Response Guidelines'!$D$85,'Response Guidelines'!$C$85,IF(I136='Response Guidelines'!$D$86,'Response Guidelines'!$C$86,IF(I136='Response Guidelines'!$D$87,'Response Guidelines'!$C$87,"No Rating")))))))</f>
        <v>6</v>
      </c>
      <c r="K136" s="306">
        <f>(J136/$J$181)/_xlfn.XLOOKUP(Scoring!$D$15,'Response Guidelines'!$D$92:$D$191,'Response Guidelines'!$C$92:$C$191,"",0,1)</f>
        <v>9.090909090909061E-3</v>
      </c>
      <c r="L136" s="53"/>
      <c r="M136" s="52">
        <f>K136</f>
        <v>9.090909090909061E-3</v>
      </c>
      <c r="N136" s="325"/>
      <c r="O136" s="382"/>
    </row>
    <row r="137" spans="1:15" s="43" customFormat="1" ht="12.75" customHeight="1" x14ac:dyDescent="0.35">
      <c r="A137" s="291"/>
      <c r="B137" s="291"/>
      <c r="C137" s="291"/>
      <c r="D137" s="392"/>
      <c r="E137" s="382"/>
      <c r="F137" s="398"/>
      <c r="G137" s="400"/>
      <c r="H137" s="443"/>
      <c r="I137" s="440"/>
      <c r="J137" s="305"/>
      <c r="K137" s="307"/>
      <c r="L137" s="53"/>
      <c r="M137" s="52"/>
      <c r="N137" s="325"/>
      <c r="O137" s="382"/>
    </row>
    <row r="138" spans="1:15" s="43" customFormat="1" ht="12.75" customHeight="1" x14ac:dyDescent="0.35">
      <c r="A138" s="431"/>
      <c r="B138" s="431"/>
      <c r="C138" s="431"/>
      <c r="D138" s="393"/>
      <c r="E138" s="406"/>
      <c r="F138" s="398"/>
      <c r="G138" s="400"/>
      <c r="H138" s="443"/>
      <c r="I138" s="440"/>
      <c r="J138" s="305"/>
      <c r="K138" s="307"/>
      <c r="L138" s="58"/>
      <c r="M138" s="54">
        <v>3.0000000000000001E-3</v>
      </c>
      <c r="N138" s="405"/>
      <c r="O138" s="406"/>
    </row>
    <row r="139" spans="1:15" s="43" customFormat="1" ht="12.75" customHeight="1" x14ac:dyDescent="0.35">
      <c r="A139" s="431"/>
      <c r="B139" s="431"/>
      <c r="C139" s="431"/>
      <c r="D139" s="393"/>
      <c r="E139" s="406"/>
      <c r="F139" s="398"/>
      <c r="G139" s="400"/>
      <c r="H139" s="443"/>
      <c r="I139" s="440"/>
      <c r="J139" s="305"/>
      <c r="K139" s="307"/>
      <c r="L139" s="55"/>
      <c r="M139" s="54"/>
      <c r="N139" s="405"/>
      <c r="O139" s="406"/>
    </row>
    <row r="140" spans="1:15" s="43" customFormat="1" ht="11.15" customHeight="1" x14ac:dyDescent="0.35">
      <c r="A140" s="431"/>
      <c r="B140" s="431"/>
      <c r="C140" s="431"/>
      <c r="D140" s="392"/>
      <c r="E140" s="382"/>
      <c r="F140" s="399"/>
      <c r="G140" s="401"/>
      <c r="H140" s="444"/>
      <c r="I140" s="441"/>
      <c r="J140" s="305"/>
      <c r="K140" s="307"/>
      <c r="L140" s="53"/>
      <c r="M140" s="52">
        <v>0</v>
      </c>
      <c r="N140" s="325"/>
      <c r="O140" s="382"/>
    </row>
    <row r="141" spans="1:15" s="43" customFormat="1" ht="18.649999999999999" customHeight="1" x14ac:dyDescent="0.35">
      <c r="A141" s="420">
        <v>27</v>
      </c>
      <c r="B141" s="420"/>
      <c r="C141" s="420"/>
      <c r="D141" s="423"/>
      <c r="E141" s="410"/>
      <c r="F141" s="397"/>
      <c r="G141" s="400"/>
      <c r="H141" s="443"/>
      <c r="I141" s="439" t="s">
        <v>37</v>
      </c>
      <c r="J141" s="304">
        <f>IF(I141='Response Guidelines'!$D$81,'Response Guidelines'!$C$81, IF(I141='Response Guidelines'!$D$82,'Response Guidelines'!$C$82,IF(I141='Response Guidelines'!$D$83,'Response Guidelines'!$C$83,IF(I141='Response Guidelines'!$D$84,'Response Guidelines'!$C$84,IF(I141='Response Guidelines'!$D$85,'Response Guidelines'!$C$85,IF(I141='Response Guidelines'!$D$86,'Response Guidelines'!$C$86,IF(I141='Response Guidelines'!$D$87,'Response Guidelines'!$C$87,"No Rating")))))))</f>
        <v>6</v>
      </c>
      <c r="K141" s="306">
        <f>(J141/$J$181)/_xlfn.XLOOKUP(Scoring!$D$15,'Response Guidelines'!$D$92:$D$191,'Response Guidelines'!$C$92:$C$191,"",0,1)</f>
        <v>9.090909090909061E-3</v>
      </c>
      <c r="L141" s="57"/>
      <c r="M141" s="56">
        <f>K141</f>
        <v>9.090909090909061E-3</v>
      </c>
      <c r="N141" s="330"/>
      <c r="O141" s="410"/>
    </row>
    <row r="142" spans="1:15" s="43" customFormat="1" ht="18.649999999999999" customHeight="1" x14ac:dyDescent="0.35">
      <c r="A142" s="453"/>
      <c r="B142" s="453"/>
      <c r="C142" s="453"/>
      <c r="D142" s="392"/>
      <c r="E142" s="382"/>
      <c r="F142" s="398"/>
      <c r="G142" s="400"/>
      <c r="H142" s="443"/>
      <c r="I142" s="440"/>
      <c r="J142" s="305"/>
      <c r="K142" s="307"/>
      <c r="L142" s="53"/>
      <c r="M142" s="52">
        <v>5.0000000000000001E-3</v>
      </c>
      <c r="N142" s="325"/>
      <c r="O142" s="382"/>
    </row>
    <row r="143" spans="1:15" s="43" customFormat="1" ht="18.649999999999999" customHeight="1" x14ac:dyDescent="0.35">
      <c r="A143" s="453"/>
      <c r="B143" s="453"/>
      <c r="C143" s="453"/>
      <c r="D143" s="392"/>
      <c r="E143" s="382"/>
      <c r="F143" s="398"/>
      <c r="G143" s="400"/>
      <c r="H143" s="443"/>
      <c r="I143" s="440"/>
      <c r="J143" s="305"/>
      <c r="K143" s="307"/>
      <c r="L143" s="53"/>
      <c r="M143" s="52">
        <v>4.0000000000000001E-3</v>
      </c>
      <c r="N143" s="325"/>
      <c r="O143" s="382"/>
    </row>
    <row r="144" spans="1:15" s="43" customFormat="1" ht="18.649999999999999" customHeight="1" x14ac:dyDescent="0.35">
      <c r="A144" s="453"/>
      <c r="B144" s="453"/>
      <c r="C144" s="453"/>
      <c r="D144" s="392"/>
      <c r="E144" s="382"/>
      <c r="F144" s="398"/>
      <c r="G144" s="400"/>
      <c r="H144" s="443"/>
      <c r="I144" s="440"/>
      <c r="J144" s="305"/>
      <c r="K144" s="307"/>
      <c r="L144" s="53"/>
      <c r="M144" s="52">
        <v>3.0000000000000001E-3</v>
      </c>
      <c r="N144" s="325"/>
      <c r="O144" s="382"/>
    </row>
    <row r="145" spans="1:16" s="43" customFormat="1" ht="18.649999999999999" customHeight="1" x14ac:dyDescent="0.35">
      <c r="A145" s="421"/>
      <c r="B145" s="421"/>
      <c r="C145" s="421"/>
      <c r="D145" s="392"/>
      <c r="E145" s="382"/>
      <c r="F145" s="399"/>
      <c r="G145" s="401"/>
      <c r="H145" s="444"/>
      <c r="I145" s="441"/>
      <c r="J145" s="305"/>
      <c r="K145" s="307"/>
      <c r="L145" s="53"/>
      <c r="M145" s="52">
        <v>0</v>
      </c>
      <c r="N145" s="325"/>
      <c r="O145" s="382"/>
    </row>
    <row r="146" spans="1:16" s="43" customFormat="1" ht="11.15" customHeight="1" x14ac:dyDescent="0.35">
      <c r="A146" s="291">
        <v>28</v>
      </c>
      <c r="B146" s="291"/>
      <c r="C146" s="291"/>
      <c r="D146" s="392"/>
      <c r="E146" s="448"/>
      <c r="F146" s="414"/>
      <c r="G146" s="404"/>
      <c r="H146" s="445"/>
      <c r="I146" s="439" t="s">
        <v>37</v>
      </c>
      <c r="J146" s="304">
        <f>IF(I146='Response Guidelines'!$D$81,'Response Guidelines'!$C$81, IF(I146='Response Guidelines'!$D$82,'Response Guidelines'!$C$82,IF(I146='Response Guidelines'!$D$83,'Response Guidelines'!$C$83,IF(I146='Response Guidelines'!$D$84,'Response Guidelines'!$C$84,IF(I146='Response Guidelines'!$D$85,'Response Guidelines'!$C$85,IF(I146='Response Guidelines'!$D$86,'Response Guidelines'!$C$86,IF(I146='Response Guidelines'!$D$87,'Response Guidelines'!$C$87,"No Rating")))))))</f>
        <v>6</v>
      </c>
      <c r="K146" s="306">
        <f>(J146/$J$181)/_xlfn.XLOOKUP(Scoring!$D$15,'Response Guidelines'!$D$92:$D$191,'Response Guidelines'!$C$92:$C$191,"",0,1)</f>
        <v>9.090909090909061E-3</v>
      </c>
      <c r="L146" s="53"/>
      <c r="M146" s="52">
        <f>K146</f>
        <v>9.090909090909061E-3</v>
      </c>
      <c r="N146" s="325"/>
      <c r="O146" s="382"/>
    </row>
    <row r="147" spans="1:16" s="43" customFormat="1" ht="11.15" customHeight="1" x14ac:dyDescent="0.35">
      <c r="A147" s="291"/>
      <c r="B147" s="291"/>
      <c r="C147" s="291"/>
      <c r="D147" s="392"/>
      <c r="E147" s="449"/>
      <c r="F147" s="413"/>
      <c r="G147" s="400"/>
      <c r="H147" s="443"/>
      <c r="I147" s="440"/>
      <c r="J147" s="305"/>
      <c r="K147" s="307"/>
      <c r="L147" s="53"/>
      <c r="M147" s="52"/>
      <c r="N147" s="325"/>
      <c r="O147" s="382"/>
    </row>
    <row r="148" spans="1:16" s="43" customFormat="1" ht="11.15" customHeight="1" x14ac:dyDescent="0.35">
      <c r="A148" s="431"/>
      <c r="B148" s="431"/>
      <c r="C148" s="431"/>
      <c r="D148" s="393"/>
      <c r="E148" s="449"/>
      <c r="F148" s="413"/>
      <c r="G148" s="400"/>
      <c r="H148" s="443"/>
      <c r="I148" s="440"/>
      <c r="J148" s="305"/>
      <c r="K148" s="307"/>
      <c r="L148" s="55"/>
      <c r="M148" s="54"/>
      <c r="N148" s="405"/>
      <c r="O148" s="406"/>
    </row>
    <row r="149" spans="1:16" s="43" customFormat="1" ht="11.15" customHeight="1" x14ac:dyDescent="0.35">
      <c r="A149" s="431"/>
      <c r="B149" s="431"/>
      <c r="C149" s="431"/>
      <c r="D149" s="393"/>
      <c r="E149" s="449"/>
      <c r="F149" s="413"/>
      <c r="G149" s="400"/>
      <c r="H149" s="443"/>
      <c r="I149" s="440"/>
      <c r="J149" s="305"/>
      <c r="K149" s="307"/>
      <c r="L149" s="55"/>
      <c r="M149" s="54"/>
      <c r="N149" s="405"/>
      <c r="O149" s="406"/>
    </row>
    <row r="150" spans="1:16" s="43" customFormat="1" ht="11.15" customHeight="1" x14ac:dyDescent="0.35">
      <c r="A150" s="291"/>
      <c r="B150" s="291"/>
      <c r="C150" s="291"/>
      <c r="D150" s="392"/>
      <c r="E150" s="450"/>
      <c r="F150" s="415"/>
      <c r="G150" s="401"/>
      <c r="H150" s="444"/>
      <c r="I150" s="441"/>
      <c r="J150" s="305"/>
      <c r="K150" s="307"/>
      <c r="L150" s="53"/>
      <c r="M150" s="52">
        <v>0</v>
      </c>
      <c r="N150" s="325"/>
      <c r="O150" s="382"/>
    </row>
    <row r="151" spans="1:16" s="43" customFormat="1" ht="11.15" customHeight="1" x14ac:dyDescent="0.35">
      <c r="A151" s="291">
        <v>29</v>
      </c>
      <c r="B151" s="291"/>
      <c r="C151" s="291"/>
      <c r="D151" s="392"/>
      <c r="E151" s="448"/>
      <c r="F151" s="414"/>
      <c r="G151" s="404"/>
      <c r="H151" s="445"/>
      <c r="I151" s="439" t="s">
        <v>37</v>
      </c>
      <c r="J151" s="304">
        <f>IF(I151='Response Guidelines'!$D$81,'Response Guidelines'!$C$81, IF(I151='Response Guidelines'!$D$82,'Response Guidelines'!$C$82,IF(I151='Response Guidelines'!$D$83,'Response Guidelines'!$C$83,IF(I151='Response Guidelines'!$D$84,'Response Guidelines'!$C$84,IF(I151='Response Guidelines'!$D$85,'Response Guidelines'!$C$85,IF(I151='Response Guidelines'!$D$86,'Response Guidelines'!$C$86,IF(I151='Response Guidelines'!$D$87,'Response Guidelines'!$C$87,"No Rating")))))))</f>
        <v>6</v>
      </c>
      <c r="K151" s="306">
        <f>(J151/$J$181)/_xlfn.XLOOKUP(Scoring!$D$15,'Response Guidelines'!$D$92:$D$191,'Response Guidelines'!$C$92:$C$191,"",0,1)</f>
        <v>9.090909090909061E-3</v>
      </c>
      <c r="L151" s="53"/>
      <c r="M151" s="52">
        <f>K151</f>
        <v>9.090909090909061E-3</v>
      </c>
      <c r="N151" s="325"/>
      <c r="O151" s="382"/>
    </row>
    <row r="152" spans="1:16" s="43" customFormat="1" ht="11.15" customHeight="1" x14ac:dyDescent="0.35">
      <c r="A152" s="291"/>
      <c r="B152" s="291"/>
      <c r="C152" s="291"/>
      <c r="D152" s="392"/>
      <c r="E152" s="449"/>
      <c r="F152" s="413"/>
      <c r="G152" s="400"/>
      <c r="H152" s="443"/>
      <c r="I152" s="440"/>
      <c r="J152" s="305"/>
      <c r="K152" s="307"/>
      <c r="L152" s="53"/>
      <c r="M152" s="52"/>
      <c r="N152" s="325"/>
      <c r="O152" s="382"/>
    </row>
    <row r="153" spans="1:16" s="43" customFormat="1" ht="11.15" customHeight="1" x14ac:dyDescent="0.35">
      <c r="A153" s="431"/>
      <c r="B153" s="431"/>
      <c r="C153" s="431"/>
      <c r="D153" s="393"/>
      <c r="E153" s="449"/>
      <c r="F153" s="413"/>
      <c r="G153" s="400"/>
      <c r="H153" s="443"/>
      <c r="I153" s="440"/>
      <c r="J153" s="305"/>
      <c r="K153" s="307"/>
      <c r="L153" s="55"/>
      <c r="M153" s="54"/>
      <c r="N153" s="405"/>
      <c r="O153" s="406"/>
    </row>
    <row r="154" spans="1:16" s="43" customFormat="1" ht="11.15" customHeight="1" x14ac:dyDescent="0.35">
      <c r="A154" s="431"/>
      <c r="B154" s="431"/>
      <c r="C154" s="431"/>
      <c r="D154" s="393"/>
      <c r="E154" s="449"/>
      <c r="F154" s="413"/>
      <c r="G154" s="400"/>
      <c r="H154" s="443"/>
      <c r="I154" s="440"/>
      <c r="J154" s="305"/>
      <c r="K154" s="307"/>
      <c r="L154" s="55"/>
      <c r="M154" s="54"/>
      <c r="N154" s="405"/>
      <c r="O154" s="406"/>
    </row>
    <row r="155" spans="1:16" s="43" customFormat="1" ht="11.15" customHeight="1" x14ac:dyDescent="0.35">
      <c r="A155" s="291"/>
      <c r="B155" s="291"/>
      <c r="C155" s="291"/>
      <c r="D155" s="392"/>
      <c r="E155" s="450"/>
      <c r="F155" s="415"/>
      <c r="G155" s="401"/>
      <c r="H155" s="444"/>
      <c r="I155" s="441"/>
      <c r="J155" s="305"/>
      <c r="K155" s="307"/>
      <c r="L155" s="53"/>
      <c r="M155" s="52">
        <v>0</v>
      </c>
      <c r="N155" s="325"/>
      <c r="O155" s="382"/>
    </row>
    <row r="156" spans="1:16" s="43" customFormat="1" ht="11.15" customHeight="1" x14ac:dyDescent="0.35">
      <c r="A156" s="463">
        <v>30</v>
      </c>
      <c r="B156" s="463"/>
      <c r="C156" s="463"/>
      <c r="D156" s="392"/>
      <c r="E156" s="445"/>
      <c r="F156" s="403"/>
      <c r="G156" s="404"/>
      <c r="H156" s="445"/>
      <c r="I156" s="439" t="s">
        <v>37</v>
      </c>
      <c r="J156" s="304">
        <f>IF(I156='Response Guidelines'!$D$81,'Response Guidelines'!$C$81, IF(I156='Response Guidelines'!$D$82,'Response Guidelines'!$C$82,IF(I156='Response Guidelines'!$D$83,'Response Guidelines'!$C$83,IF(I156='Response Guidelines'!$D$84,'Response Guidelines'!$C$84,IF(I156='Response Guidelines'!$D$85,'Response Guidelines'!$C$85,IF(I156='Response Guidelines'!$D$86,'Response Guidelines'!$C$86,IF(I156='Response Guidelines'!$D$87,'Response Guidelines'!$C$87,"No Rating")))))))</f>
        <v>6</v>
      </c>
      <c r="K156" s="306">
        <f>(J156/$J$181)/_xlfn.XLOOKUP(Scoring!$D$15,'Response Guidelines'!$D$92:$D$191,'Response Guidelines'!$C$92:$C$191,"",0,1)</f>
        <v>9.090909090909061E-3</v>
      </c>
      <c r="L156" s="53"/>
      <c r="M156" s="52">
        <f>K156</f>
        <v>9.090909090909061E-3</v>
      </c>
      <c r="N156" s="405"/>
      <c r="O156" s="426"/>
      <c r="P156" s="79"/>
    </row>
    <row r="157" spans="1:16" s="43" customFormat="1" ht="11.15" customHeight="1" x14ac:dyDescent="0.35">
      <c r="A157" s="463"/>
      <c r="B157" s="463"/>
      <c r="C157" s="463"/>
      <c r="D157" s="392"/>
      <c r="E157" s="443"/>
      <c r="F157" s="398"/>
      <c r="G157" s="400"/>
      <c r="H157" s="443"/>
      <c r="I157" s="440"/>
      <c r="J157" s="305"/>
      <c r="K157" s="307"/>
      <c r="L157" s="53"/>
      <c r="M157" s="52"/>
      <c r="N157" s="417"/>
      <c r="O157" s="426"/>
      <c r="P157" s="79"/>
    </row>
    <row r="158" spans="1:16" s="43" customFormat="1" ht="11.15" customHeight="1" x14ac:dyDescent="0.35">
      <c r="A158" s="463"/>
      <c r="B158" s="463"/>
      <c r="C158" s="463"/>
      <c r="D158" s="392"/>
      <c r="E158" s="443"/>
      <c r="F158" s="398"/>
      <c r="G158" s="400"/>
      <c r="H158" s="443"/>
      <c r="I158" s="440"/>
      <c r="J158" s="305"/>
      <c r="K158" s="307"/>
      <c r="L158" s="53"/>
      <c r="M158" s="52"/>
      <c r="N158" s="417"/>
      <c r="O158" s="426"/>
      <c r="P158" s="79"/>
    </row>
    <row r="159" spans="1:16" s="43" customFormat="1" ht="11.15" customHeight="1" x14ac:dyDescent="0.35">
      <c r="A159" s="463"/>
      <c r="B159" s="463"/>
      <c r="C159" s="463"/>
      <c r="D159" s="392"/>
      <c r="E159" s="443"/>
      <c r="F159" s="398"/>
      <c r="G159" s="400"/>
      <c r="H159" s="443"/>
      <c r="I159" s="440"/>
      <c r="J159" s="305"/>
      <c r="K159" s="307"/>
      <c r="L159" s="53"/>
      <c r="M159" s="52"/>
      <c r="N159" s="417"/>
      <c r="O159" s="426"/>
      <c r="P159" s="79"/>
    </row>
    <row r="160" spans="1:16" s="43" customFormat="1" ht="11.15" customHeight="1" x14ac:dyDescent="0.35">
      <c r="A160" s="463"/>
      <c r="B160" s="463"/>
      <c r="C160" s="463"/>
      <c r="D160" s="392"/>
      <c r="E160" s="444"/>
      <c r="F160" s="399"/>
      <c r="G160" s="401"/>
      <c r="H160" s="444"/>
      <c r="I160" s="441"/>
      <c r="J160" s="305"/>
      <c r="K160" s="307"/>
      <c r="L160" s="53"/>
      <c r="M160" s="52">
        <v>0</v>
      </c>
      <c r="N160" s="330"/>
      <c r="O160" s="426"/>
      <c r="P160" s="79"/>
    </row>
    <row r="161" spans="1:16" s="43" customFormat="1" ht="10" x14ac:dyDescent="0.35">
      <c r="A161" s="462">
        <v>31</v>
      </c>
      <c r="B161" s="462"/>
      <c r="C161" s="462"/>
      <c r="D161" s="434"/>
      <c r="E161" s="331"/>
      <c r="F161" s="295"/>
      <c r="G161" s="298"/>
      <c r="H161" s="437"/>
      <c r="I161" s="439" t="s">
        <v>37</v>
      </c>
      <c r="J161" s="304">
        <f>IF(I161='Response Guidelines'!$D$81,'Response Guidelines'!$C$81, IF(I161='Response Guidelines'!$D$82,'Response Guidelines'!$C$82,IF(I161='Response Guidelines'!$D$83,'Response Guidelines'!$C$83,IF(I161='Response Guidelines'!$D$84,'Response Guidelines'!$C$84,IF(I161='Response Guidelines'!$D$85,'Response Guidelines'!$C$85,IF(I161='Response Guidelines'!$D$86,'Response Guidelines'!$C$86,IF(I161='Response Guidelines'!$D$87,'Response Guidelines'!$C$87,"No Rating")))))))</f>
        <v>6</v>
      </c>
      <c r="K161" s="306">
        <f>(J161/$J$181)/_xlfn.XLOOKUP(Scoring!$D$15,'Response Guidelines'!$D$92:$D$191,'Response Guidelines'!$C$92:$C$191,"",0,1)</f>
        <v>9.090909090909061E-3</v>
      </c>
      <c r="L161" s="57"/>
      <c r="M161" s="56">
        <f>K161</f>
        <v>9.090909090909061E-3</v>
      </c>
      <c r="N161" s="330"/>
      <c r="O161" s="428"/>
      <c r="P161" s="79"/>
    </row>
    <row r="162" spans="1:16" s="43" customFormat="1" ht="10" x14ac:dyDescent="0.35">
      <c r="A162" s="463"/>
      <c r="B162" s="463"/>
      <c r="C162" s="463"/>
      <c r="D162" s="292"/>
      <c r="E162" s="293"/>
      <c r="F162" s="295"/>
      <c r="G162" s="298"/>
      <c r="H162" s="437"/>
      <c r="I162" s="440"/>
      <c r="J162" s="305"/>
      <c r="K162" s="307"/>
      <c r="L162" s="53"/>
      <c r="M162" s="52">
        <v>1.2E-2</v>
      </c>
      <c r="N162" s="325"/>
      <c r="O162" s="429"/>
      <c r="P162" s="79"/>
    </row>
    <row r="163" spans="1:16" s="43" customFormat="1" ht="10" x14ac:dyDescent="0.35">
      <c r="A163" s="463"/>
      <c r="B163" s="463"/>
      <c r="C163" s="463"/>
      <c r="D163" s="292"/>
      <c r="E163" s="293"/>
      <c r="F163" s="295"/>
      <c r="G163" s="298"/>
      <c r="H163" s="437"/>
      <c r="I163" s="440"/>
      <c r="J163" s="305"/>
      <c r="K163" s="307"/>
      <c r="L163" s="59"/>
      <c r="M163" s="52">
        <v>0.01</v>
      </c>
      <c r="N163" s="325"/>
      <c r="O163" s="429"/>
      <c r="P163" s="79"/>
    </row>
    <row r="164" spans="1:16" s="43" customFormat="1" ht="10" x14ac:dyDescent="0.35">
      <c r="A164" s="463"/>
      <c r="B164" s="463"/>
      <c r="C164" s="463"/>
      <c r="D164" s="292"/>
      <c r="E164" s="293"/>
      <c r="F164" s="295"/>
      <c r="G164" s="298"/>
      <c r="H164" s="437"/>
      <c r="I164" s="440"/>
      <c r="J164" s="305"/>
      <c r="K164" s="307"/>
      <c r="L164" s="59"/>
      <c r="M164" s="52">
        <v>5.0000000000000001E-3</v>
      </c>
      <c r="N164" s="325"/>
      <c r="O164" s="429"/>
      <c r="P164" s="79"/>
    </row>
    <row r="165" spans="1:16" s="43" customFormat="1" ht="10" x14ac:dyDescent="0.35">
      <c r="A165" s="463"/>
      <c r="B165" s="463"/>
      <c r="C165" s="463"/>
      <c r="D165" s="292"/>
      <c r="E165" s="293"/>
      <c r="F165" s="296"/>
      <c r="G165" s="299"/>
      <c r="H165" s="438"/>
      <c r="I165" s="441"/>
      <c r="J165" s="305"/>
      <c r="K165" s="307"/>
      <c r="L165" s="53"/>
      <c r="M165" s="52">
        <v>0</v>
      </c>
      <c r="N165" s="325"/>
      <c r="O165" s="429"/>
      <c r="P165" s="79"/>
    </row>
    <row r="166" spans="1:16" s="43" customFormat="1" ht="10.25" customHeight="1" x14ac:dyDescent="0.35">
      <c r="A166" s="291">
        <v>32</v>
      </c>
      <c r="B166" s="291"/>
      <c r="C166" s="291"/>
      <c r="D166" s="392"/>
      <c r="E166" s="382"/>
      <c r="F166" s="403"/>
      <c r="G166" s="404"/>
      <c r="H166" s="445"/>
      <c r="I166" s="439" t="s">
        <v>37</v>
      </c>
      <c r="J166" s="304">
        <f>IF(I166='Response Guidelines'!$D$81,'Response Guidelines'!$C$81, IF(I166='Response Guidelines'!$D$82,'Response Guidelines'!$C$82,IF(I166='Response Guidelines'!$D$83,'Response Guidelines'!$C$83,IF(I166='Response Guidelines'!$D$84,'Response Guidelines'!$C$84,IF(I166='Response Guidelines'!$D$85,'Response Guidelines'!$C$85,IF(I166='Response Guidelines'!$D$86,'Response Guidelines'!$C$86,IF(I166='Response Guidelines'!$D$87,'Response Guidelines'!$C$87,"No Rating")))))))</f>
        <v>6</v>
      </c>
      <c r="K166" s="306">
        <f>(J166/$J$181)/_xlfn.XLOOKUP(Scoring!$D$15,'Response Guidelines'!$D$92:$D$191,'Response Guidelines'!$C$92:$C$191,"",0,1)</f>
        <v>9.090909090909061E-3</v>
      </c>
      <c r="L166" s="53"/>
      <c r="M166" s="52">
        <f>K166</f>
        <v>9.090909090909061E-3</v>
      </c>
      <c r="N166" s="325"/>
      <c r="O166" s="382"/>
    </row>
    <row r="167" spans="1:16" s="43" customFormat="1" ht="12.75" customHeight="1" x14ac:dyDescent="0.35">
      <c r="A167" s="291"/>
      <c r="B167" s="291"/>
      <c r="C167" s="291"/>
      <c r="D167" s="392"/>
      <c r="E167" s="382"/>
      <c r="F167" s="398"/>
      <c r="G167" s="400"/>
      <c r="H167" s="443"/>
      <c r="I167" s="440"/>
      <c r="J167" s="305"/>
      <c r="K167" s="307"/>
      <c r="L167" s="53"/>
      <c r="M167" s="52"/>
      <c r="N167" s="325"/>
      <c r="O167" s="382"/>
    </row>
    <row r="168" spans="1:16" s="43" customFormat="1" ht="12.75" customHeight="1" x14ac:dyDescent="0.35">
      <c r="A168" s="431"/>
      <c r="B168" s="431"/>
      <c r="C168" s="431"/>
      <c r="D168" s="393"/>
      <c r="E168" s="406"/>
      <c r="F168" s="398"/>
      <c r="G168" s="400"/>
      <c r="H168" s="443"/>
      <c r="I168" s="440"/>
      <c r="J168" s="305"/>
      <c r="K168" s="307"/>
      <c r="L168" s="58"/>
      <c r="M168" s="54">
        <v>3.0000000000000001E-3</v>
      </c>
      <c r="N168" s="405"/>
      <c r="O168" s="406"/>
    </row>
    <row r="169" spans="1:16" s="43" customFormat="1" ht="12.75" customHeight="1" x14ac:dyDescent="0.35">
      <c r="A169" s="431"/>
      <c r="B169" s="431"/>
      <c r="C169" s="431"/>
      <c r="D169" s="393"/>
      <c r="E169" s="406"/>
      <c r="F169" s="398"/>
      <c r="G169" s="400"/>
      <c r="H169" s="443"/>
      <c r="I169" s="440"/>
      <c r="J169" s="305"/>
      <c r="K169" s="307"/>
      <c r="L169" s="55"/>
      <c r="M169" s="54"/>
      <c r="N169" s="405"/>
      <c r="O169" s="406"/>
    </row>
    <row r="170" spans="1:16" s="43" customFormat="1" ht="11.15" customHeight="1" x14ac:dyDescent="0.35">
      <c r="A170" s="431"/>
      <c r="B170" s="431"/>
      <c r="C170" s="431"/>
      <c r="D170" s="392"/>
      <c r="E170" s="382"/>
      <c r="F170" s="399"/>
      <c r="G170" s="401"/>
      <c r="H170" s="444"/>
      <c r="I170" s="441"/>
      <c r="J170" s="305"/>
      <c r="K170" s="307"/>
      <c r="L170" s="53"/>
      <c r="M170" s="52">
        <v>0.05</v>
      </c>
      <c r="N170" s="325"/>
      <c r="O170" s="382"/>
    </row>
    <row r="171" spans="1:16" s="43" customFormat="1" ht="10.25" customHeight="1" x14ac:dyDescent="0.35">
      <c r="A171" s="291">
        <v>33</v>
      </c>
      <c r="B171" s="291"/>
      <c r="C171" s="291"/>
      <c r="D171" s="392"/>
      <c r="E171" s="382"/>
      <c r="F171" s="403"/>
      <c r="G171" s="404"/>
      <c r="H171" s="445"/>
      <c r="I171" s="439" t="s">
        <v>37</v>
      </c>
      <c r="J171" s="304">
        <f>IF(I171='Response Guidelines'!$D$81,'Response Guidelines'!$C$81, IF(I171='Response Guidelines'!$D$82,'Response Guidelines'!$C$82,IF(I171='Response Guidelines'!$D$83,'Response Guidelines'!$C$83,IF(I171='Response Guidelines'!$D$84,'Response Guidelines'!$C$84,IF(I171='Response Guidelines'!$D$85,'Response Guidelines'!$C$85,IF(I171='Response Guidelines'!$D$86,'Response Guidelines'!$C$86,IF(I171='Response Guidelines'!$D$87,'Response Guidelines'!$C$87,"No Rating")))))))</f>
        <v>6</v>
      </c>
      <c r="K171" s="306">
        <f>(J171/$J$181)/_xlfn.XLOOKUP(Scoring!$D$15,'Response Guidelines'!$D$92:$D$191,'Response Guidelines'!$C$92:$C$191,"",0,1)</f>
        <v>9.090909090909061E-3</v>
      </c>
      <c r="L171" s="53"/>
      <c r="M171" s="52">
        <f>K171</f>
        <v>9.090909090909061E-3</v>
      </c>
      <c r="N171" s="325"/>
      <c r="O171" s="382"/>
    </row>
    <row r="172" spans="1:16" s="43" customFormat="1" ht="12.75" customHeight="1" x14ac:dyDescent="0.35">
      <c r="A172" s="291"/>
      <c r="B172" s="291"/>
      <c r="C172" s="291"/>
      <c r="D172" s="392"/>
      <c r="E172" s="382"/>
      <c r="F172" s="398"/>
      <c r="G172" s="400"/>
      <c r="H172" s="443"/>
      <c r="I172" s="440"/>
      <c r="J172" s="305"/>
      <c r="K172" s="307"/>
      <c r="L172" s="53"/>
      <c r="N172" s="325"/>
      <c r="O172" s="382"/>
    </row>
    <row r="173" spans="1:16" s="43" customFormat="1" ht="12.75" customHeight="1" x14ac:dyDescent="0.35">
      <c r="A173" s="431"/>
      <c r="B173" s="431"/>
      <c r="C173" s="431"/>
      <c r="D173" s="393"/>
      <c r="E173" s="406"/>
      <c r="F173" s="398"/>
      <c r="G173" s="400"/>
      <c r="H173" s="443"/>
      <c r="I173" s="440"/>
      <c r="J173" s="305"/>
      <c r="K173" s="307"/>
      <c r="L173" s="58"/>
      <c r="M173" s="52">
        <v>3.0000000000000001E-3</v>
      </c>
      <c r="N173" s="405"/>
      <c r="O173" s="406"/>
    </row>
    <row r="174" spans="1:16" s="43" customFormat="1" ht="12.75" customHeight="1" x14ac:dyDescent="0.35">
      <c r="A174" s="431"/>
      <c r="B174" s="431"/>
      <c r="C174" s="431"/>
      <c r="D174" s="393"/>
      <c r="E174" s="406"/>
      <c r="F174" s="398"/>
      <c r="G174" s="400"/>
      <c r="H174" s="443"/>
      <c r="I174" s="440"/>
      <c r="J174" s="305"/>
      <c r="K174" s="307"/>
      <c r="L174" s="55"/>
      <c r="M174" s="54"/>
      <c r="N174" s="405"/>
      <c r="O174" s="406"/>
    </row>
    <row r="175" spans="1:16" s="43" customFormat="1" ht="11.15" customHeight="1" x14ac:dyDescent="0.35">
      <c r="A175" s="431"/>
      <c r="B175" s="431"/>
      <c r="C175" s="431"/>
      <c r="D175" s="392"/>
      <c r="E175" s="382"/>
      <c r="F175" s="399"/>
      <c r="G175" s="401"/>
      <c r="H175" s="444"/>
      <c r="I175" s="441"/>
      <c r="J175" s="305"/>
      <c r="K175" s="307"/>
      <c r="L175" s="53"/>
      <c r="M175" s="52">
        <v>0</v>
      </c>
      <c r="N175" s="325"/>
      <c r="O175" s="382"/>
    </row>
    <row r="176" spans="1:16" s="43" customFormat="1" ht="18.649999999999999" customHeight="1" x14ac:dyDescent="0.35">
      <c r="A176" s="420">
        <v>34</v>
      </c>
      <c r="B176" s="420"/>
      <c r="C176" s="420"/>
      <c r="D176" s="392"/>
      <c r="E176" s="382"/>
      <c r="F176" s="460"/>
      <c r="G176" s="404"/>
      <c r="H176" s="445"/>
      <c r="I176" s="439" t="s">
        <v>37</v>
      </c>
      <c r="J176" s="304">
        <f>IF(I176='Response Guidelines'!$D$81,'Response Guidelines'!$C$81, IF(I176='Response Guidelines'!$D$82,'Response Guidelines'!$C$82,IF(I176='Response Guidelines'!$D$83,'Response Guidelines'!$C$83,IF(I176='Response Guidelines'!$D$84,'Response Guidelines'!$C$84,IF(I176='Response Guidelines'!$D$85,'Response Guidelines'!$C$85,IF(I176='Response Guidelines'!$D$86,'Response Guidelines'!$C$86,IF(I176='Response Guidelines'!$D$87,'Response Guidelines'!$C$87,"No Rating")))))))</f>
        <v>6</v>
      </c>
      <c r="K176" s="307">
        <f>(J176/$J$181)/_xlfn.XLOOKUP(Scoring!$D$15,'Response Guidelines'!$D$92:$D$191,'Response Guidelines'!$C$92:$C$191,"",0,1)</f>
        <v>9.090909090909061E-3</v>
      </c>
      <c r="L176" s="57"/>
      <c r="M176" s="56">
        <f>K176</f>
        <v>9.090909090909061E-3</v>
      </c>
      <c r="N176" s="325"/>
      <c r="O176" s="382"/>
    </row>
    <row r="177" spans="1:15" s="43" customFormat="1" ht="18.649999999999999" customHeight="1" x14ac:dyDescent="0.35">
      <c r="A177" s="453"/>
      <c r="B177" s="453"/>
      <c r="C177" s="453"/>
      <c r="D177" s="392"/>
      <c r="E177" s="382"/>
      <c r="F177" s="398"/>
      <c r="G177" s="400"/>
      <c r="H177" s="443"/>
      <c r="I177" s="440"/>
      <c r="J177" s="305"/>
      <c r="K177" s="307"/>
      <c r="L177" s="53"/>
      <c r="M177" s="52">
        <v>5.0000000000000001E-3</v>
      </c>
      <c r="N177" s="325"/>
      <c r="O177" s="382"/>
    </row>
    <row r="178" spans="1:15" s="43" customFormat="1" ht="18.649999999999999" customHeight="1" x14ac:dyDescent="0.35">
      <c r="A178" s="453"/>
      <c r="B178" s="453"/>
      <c r="C178" s="453"/>
      <c r="D178" s="392"/>
      <c r="E178" s="382"/>
      <c r="F178" s="398"/>
      <c r="G178" s="400"/>
      <c r="H178" s="443"/>
      <c r="I178" s="440"/>
      <c r="J178" s="305"/>
      <c r="K178" s="307"/>
      <c r="L178" s="53"/>
      <c r="M178" s="52">
        <v>4.0000000000000001E-3</v>
      </c>
      <c r="N178" s="325"/>
      <c r="O178" s="382"/>
    </row>
    <row r="179" spans="1:15" s="43" customFormat="1" ht="18.649999999999999" customHeight="1" x14ac:dyDescent="0.35">
      <c r="A179" s="453"/>
      <c r="B179" s="453"/>
      <c r="C179" s="453"/>
      <c r="D179" s="392"/>
      <c r="E179" s="382"/>
      <c r="F179" s="398"/>
      <c r="G179" s="400"/>
      <c r="H179" s="443"/>
      <c r="I179" s="440"/>
      <c r="J179" s="305"/>
      <c r="K179" s="307"/>
      <c r="L179" s="53"/>
      <c r="M179" s="52">
        <v>3.0000000000000001E-3</v>
      </c>
      <c r="N179" s="325"/>
      <c r="O179" s="382"/>
    </row>
    <row r="180" spans="1:15" s="43" customFormat="1" ht="18.649999999999999" customHeight="1" thickBot="1" x14ac:dyDescent="0.4">
      <c r="A180" s="467"/>
      <c r="B180" s="467"/>
      <c r="C180" s="467"/>
      <c r="D180" s="468"/>
      <c r="E180" s="466"/>
      <c r="F180" s="469"/>
      <c r="G180" s="430"/>
      <c r="H180" s="470"/>
      <c r="I180" s="464"/>
      <c r="J180" s="305"/>
      <c r="K180" s="357"/>
      <c r="L180" s="51"/>
      <c r="M180" s="50">
        <v>0</v>
      </c>
      <c r="N180" s="465"/>
      <c r="O180" s="466"/>
    </row>
    <row r="181" spans="1:15" s="43" customFormat="1" ht="16.25" customHeight="1" thickBot="1" x14ac:dyDescent="0.4">
      <c r="A181" s="49"/>
      <c r="B181" s="49"/>
      <c r="C181" s="49"/>
      <c r="D181" s="48" t="s">
        <v>43</v>
      </c>
      <c r="E181" s="48"/>
      <c r="F181" s="48"/>
      <c r="G181" s="48"/>
      <c r="H181" s="48"/>
      <c r="I181" s="48"/>
      <c r="J181" s="86">
        <f>SUM(J16:J180)</f>
        <v>198</v>
      </c>
      <c r="K181" s="46">
        <f>SUM(K16:K180)</f>
        <v>0.58181818181817824</v>
      </c>
      <c r="L181" s="323" t="s">
        <v>44</v>
      </c>
      <c r="M181" s="324"/>
      <c r="N181" s="85">
        <f>SUM(N16:N180)</f>
        <v>0</v>
      </c>
      <c r="O181" s="44"/>
    </row>
  </sheetData>
  <mergeCells count="436">
    <mergeCell ref="I176:I180"/>
    <mergeCell ref="J176:J180"/>
    <mergeCell ref="K176:K180"/>
    <mergeCell ref="N176:N180"/>
    <mergeCell ref="O176:O180"/>
    <mergeCell ref="L181:M181"/>
    <mergeCell ref="A176:A180"/>
    <mergeCell ref="D176:D180"/>
    <mergeCell ref="E176:E180"/>
    <mergeCell ref="F176:F180"/>
    <mergeCell ref="G176:G180"/>
    <mergeCell ref="H176:H180"/>
    <mergeCell ref="B176:B180"/>
    <mergeCell ref="C176:C180"/>
    <mergeCell ref="H171:H175"/>
    <mergeCell ref="I171:I175"/>
    <mergeCell ref="J171:J175"/>
    <mergeCell ref="K171:K175"/>
    <mergeCell ref="N171:N175"/>
    <mergeCell ref="O171:O175"/>
    <mergeCell ref="I166:I170"/>
    <mergeCell ref="J166:J170"/>
    <mergeCell ref="K166:K170"/>
    <mergeCell ref="N166:N170"/>
    <mergeCell ref="O166:O170"/>
    <mergeCell ref="H166:H170"/>
    <mergeCell ref="A171:A175"/>
    <mergeCell ref="D171:D175"/>
    <mergeCell ref="E171:E175"/>
    <mergeCell ref="F171:F175"/>
    <mergeCell ref="G171:G175"/>
    <mergeCell ref="A166:A170"/>
    <mergeCell ref="D166:D170"/>
    <mergeCell ref="E166:E170"/>
    <mergeCell ref="F166:F170"/>
    <mergeCell ref="G166:G170"/>
    <mergeCell ref="B166:B170"/>
    <mergeCell ref="B171:B175"/>
    <mergeCell ref="C166:C170"/>
    <mergeCell ref="C171:C175"/>
    <mergeCell ref="H161:H165"/>
    <mergeCell ref="I161:I165"/>
    <mergeCell ref="J161:J165"/>
    <mergeCell ref="K161:K165"/>
    <mergeCell ref="N161:N165"/>
    <mergeCell ref="O161:O165"/>
    <mergeCell ref="I156:I160"/>
    <mergeCell ref="J156:J160"/>
    <mergeCell ref="K156:K160"/>
    <mergeCell ref="N156:N160"/>
    <mergeCell ref="O156:O160"/>
    <mergeCell ref="H156:H160"/>
    <mergeCell ref="A161:A165"/>
    <mergeCell ref="D161:D165"/>
    <mergeCell ref="E161:E165"/>
    <mergeCell ref="F161:F165"/>
    <mergeCell ref="G161:G165"/>
    <mergeCell ref="A156:A160"/>
    <mergeCell ref="D156:D160"/>
    <mergeCell ref="E156:E160"/>
    <mergeCell ref="F156:F160"/>
    <mergeCell ref="G156:G160"/>
    <mergeCell ref="B156:B160"/>
    <mergeCell ref="B161:B165"/>
    <mergeCell ref="C156:C160"/>
    <mergeCell ref="C161:C165"/>
    <mergeCell ref="H151:H155"/>
    <mergeCell ref="I151:I155"/>
    <mergeCell ref="J151:J155"/>
    <mergeCell ref="K151:K155"/>
    <mergeCell ref="N151:N155"/>
    <mergeCell ref="O151:O155"/>
    <mergeCell ref="I146:I150"/>
    <mergeCell ref="J146:J150"/>
    <mergeCell ref="K146:K150"/>
    <mergeCell ref="N146:N150"/>
    <mergeCell ref="O146:O150"/>
    <mergeCell ref="H146:H150"/>
    <mergeCell ref="A151:A155"/>
    <mergeCell ref="D151:D155"/>
    <mergeCell ref="E151:E155"/>
    <mergeCell ref="F151:F155"/>
    <mergeCell ref="G151:G155"/>
    <mergeCell ref="A146:A150"/>
    <mergeCell ref="D146:D150"/>
    <mergeCell ref="E146:E150"/>
    <mergeCell ref="F146:F150"/>
    <mergeCell ref="G146:G150"/>
    <mergeCell ref="B146:B150"/>
    <mergeCell ref="B151:B155"/>
    <mergeCell ref="C146:C150"/>
    <mergeCell ref="C151:C155"/>
    <mergeCell ref="H141:H145"/>
    <mergeCell ref="I141:I145"/>
    <mergeCell ref="J141:J145"/>
    <mergeCell ref="K141:K145"/>
    <mergeCell ref="N141:N145"/>
    <mergeCell ref="O141:O145"/>
    <mergeCell ref="I136:I140"/>
    <mergeCell ref="J136:J140"/>
    <mergeCell ref="K136:K140"/>
    <mergeCell ref="N136:N140"/>
    <mergeCell ref="O136:O140"/>
    <mergeCell ref="H136:H140"/>
    <mergeCell ref="A141:A145"/>
    <mergeCell ref="D141:D145"/>
    <mergeCell ref="E141:E145"/>
    <mergeCell ref="F141:F145"/>
    <mergeCell ref="G141:G145"/>
    <mergeCell ref="A136:A140"/>
    <mergeCell ref="D136:D140"/>
    <mergeCell ref="E136:E140"/>
    <mergeCell ref="F136:F140"/>
    <mergeCell ref="G136:G140"/>
    <mergeCell ref="B136:B140"/>
    <mergeCell ref="B141:B145"/>
    <mergeCell ref="C136:C140"/>
    <mergeCell ref="C141:C145"/>
    <mergeCell ref="H131:H135"/>
    <mergeCell ref="I131:I135"/>
    <mergeCell ref="J131:J135"/>
    <mergeCell ref="K131:K135"/>
    <mergeCell ref="N131:N135"/>
    <mergeCell ref="O131:O135"/>
    <mergeCell ref="I126:I130"/>
    <mergeCell ref="J126:J130"/>
    <mergeCell ref="K126:K130"/>
    <mergeCell ref="N126:N130"/>
    <mergeCell ref="O126:O130"/>
    <mergeCell ref="H126:H130"/>
    <mergeCell ref="A131:A135"/>
    <mergeCell ref="D131:D135"/>
    <mergeCell ref="E131:E135"/>
    <mergeCell ref="F131:F135"/>
    <mergeCell ref="G131:G135"/>
    <mergeCell ref="A126:A130"/>
    <mergeCell ref="D126:D130"/>
    <mergeCell ref="E126:E130"/>
    <mergeCell ref="F126:F130"/>
    <mergeCell ref="G126:G130"/>
    <mergeCell ref="B126:B130"/>
    <mergeCell ref="B131:B135"/>
    <mergeCell ref="C126:C130"/>
    <mergeCell ref="C131:C135"/>
    <mergeCell ref="H121:H125"/>
    <mergeCell ref="I121:I125"/>
    <mergeCell ref="J121:J125"/>
    <mergeCell ref="K121:K125"/>
    <mergeCell ref="N121:N125"/>
    <mergeCell ref="O121:O125"/>
    <mergeCell ref="I116:I120"/>
    <mergeCell ref="J116:J120"/>
    <mergeCell ref="K116:K120"/>
    <mergeCell ref="N116:N120"/>
    <mergeCell ref="O116:O120"/>
    <mergeCell ref="H116:H120"/>
    <mergeCell ref="A121:A125"/>
    <mergeCell ref="D121:D125"/>
    <mergeCell ref="E121:E125"/>
    <mergeCell ref="F121:F125"/>
    <mergeCell ref="G121:G125"/>
    <mergeCell ref="A116:A120"/>
    <mergeCell ref="D116:D120"/>
    <mergeCell ref="E116:E120"/>
    <mergeCell ref="F116:F120"/>
    <mergeCell ref="G116:G120"/>
    <mergeCell ref="B116:B120"/>
    <mergeCell ref="B121:B125"/>
    <mergeCell ref="C116:C120"/>
    <mergeCell ref="C121:C125"/>
    <mergeCell ref="H111:H115"/>
    <mergeCell ref="I111:I115"/>
    <mergeCell ref="J111:J115"/>
    <mergeCell ref="K111:K115"/>
    <mergeCell ref="N111:N115"/>
    <mergeCell ref="O111:O115"/>
    <mergeCell ref="I106:I110"/>
    <mergeCell ref="J106:J110"/>
    <mergeCell ref="K106:K110"/>
    <mergeCell ref="N106:N110"/>
    <mergeCell ref="O106:O110"/>
    <mergeCell ref="H106:H110"/>
    <mergeCell ref="A111:A115"/>
    <mergeCell ref="D111:D115"/>
    <mergeCell ref="E111:E115"/>
    <mergeCell ref="F111:F115"/>
    <mergeCell ref="G111:G115"/>
    <mergeCell ref="A106:A110"/>
    <mergeCell ref="D106:D110"/>
    <mergeCell ref="E106:E110"/>
    <mergeCell ref="F106:F110"/>
    <mergeCell ref="G106:G110"/>
    <mergeCell ref="B106:B110"/>
    <mergeCell ref="B111:B115"/>
    <mergeCell ref="C106:C110"/>
    <mergeCell ref="C111:C115"/>
    <mergeCell ref="H101:H105"/>
    <mergeCell ref="I101:I105"/>
    <mergeCell ref="J101:J105"/>
    <mergeCell ref="K101:K105"/>
    <mergeCell ref="N101:N105"/>
    <mergeCell ref="O101:O105"/>
    <mergeCell ref="I96:I100"/>
    <mergeCell ref="J96:J100"/>
    <mergeCell ref="K96:K100"/>
    <mergeCell ref="N96:N100"/>
    <mergeCell ref="O96:O100"/>
    <mergeCell ref="H96:H100"/>
    <mergeCell ref="A101:A105"/>
    <mergeCell ref="D101:D105"/>
    <mergeCell ref="E101:E105"/>
    <mergeCell ref="F101:F105"/>
    <mergeCell ref="G101:G105"/>
    <mergeCell ref="A96:A100"/>
    <mergeCell ref="D96:D100"/>
    <mergeCell ref="E96:E100"/>
    <mergeCell ref="F96:F100"/>
    <mergeCell ref="G96:G100"/>
    <mergeCell ref="B96:B100"/>
    <mergeCell ref="B101:B105"/>
    <mergeCell ref="C96:C100"/>
    <mergeCell ref="C101:C105"/>
    <mergeCell ref="H91:H95"/>
    <mergeCell ref="I91:I95"/>
    <mergeCell ref="J91:J95"/>
    <mergeCell ref="K91:K95"/>
    <mergeCell ref="N91:N95"/>
    <mergeCell ref="O91:O95"/>
    <mergeCell ref="I86:I90"/>
    <mergeCell ref="J86:J90"/>
    <mergeCell ref="K86:K90"/>
    <mergeCell ref="N86:N90"/>
    <mergeCell ref="O86:O90"/>
    <mergeCell ref="H86:H90"/>
    <mergeCell ref="A91:A95"/>
    <mergeCell ref="D91:D95"/>
    <mergeCell ref="E91:E95"/>
    <mergeCell ref="F91:F95"/>
    <mergeCell ref="G91:G95"/>
    <mergeCell ref="A86:A90"/>
    <mergeCell ref="D86:D90"/>
    <mergeCell ref="E86:E90"/>
    <mergeCell ref="F86:F90"/>
    <mergeCell ref="G86:G90"/>
    <mergeCell ref="B86:B90"/>
    <mergeCell ref="B91:B95"/>
    <mergeCell ref="C86:C90"/>
    <mergeCell ref="C91:C95"/>
    <mergeCell ref="H81:H85"/>
    <mergeCell ref="I81:I85"/>
    <mergeCell ref="J81:J85"/>
    <mergeCell ref="K81:K85"/>
    <mergeCell ref="N81:N85"/>
    <mergeCell ref="O81:O85"/>
    <mergeCell ref="I76:I80"/>
    <mergeCell ref="J76:J80"/>
    <mergeCell ref="K76:K80"/>
    <mergeCell ref="N76:N80"/>
    <mergeCell ref="O76:O80"/>
    <mergeCell ref="H76:H80"/>
    <mergeCell ref="A81:A85"/>
    <mergeCell ref="D81:D85"/>
    <mergeCell ref="E81:E85"/>
    <mergeCell ref="F81:F85"/>
    <mergeCell ref="G81:G85"/>
    <mergeCell ref="A76:A80"/>
    <mergeCell ref="D76:D80"/>
    <mergeCell ref="E76:E80"/>
    <mergeCell ref="F76:F80"/>
    <mergeCell ref="G76:G80"/>
    <mergeCell ref="B76:B80"/>
    <mergeCell ref="B81:B85"/>
    <mergeCell ref="C76:C80"/>
    <mergeCell ref="C81:C85"/>
    <mergeCell ref="H71:H75"/>
    <mergeCell ref="I71:I75"/>
    <mergeCell ref="J71:J75"/>
    <mergeCell ref="K71:K75"/>
    <mergeCell ref="N71:N75"/>
    <mergeCell ref="O71:O75"/>
    <mergeCell ref="I66:I70"/>
    <mergeCell ref="J66:J70"/>
    <mergeCell ref="K66:K70"/>
    <mergeCell ref="N66:N70"/>
    <mergeCell ref="O66:O70"/>
    <mergeCell ref="H66:H70"/>
    <mergeCell ref="A71:A75"/>
    <mergeCell ref="D71:D75"/>
    <mergeCell ref="E71:E75"/>
    <mergeCell ref="F71:F75"/>
    <mergeCell ref="G71:G75"/>
    <mergeCell ref="A66:A70"/>
    <mergeCell ref="D66:D70"/>
    <mergeCell ref="E66:E70"/>
    <mergeCell ref="F66:F70"/>
    <mergeCell ref="G66:G70"/>
    <mergeCell ref="B66:B70"/>
    <mergeCell ref="B71:B75"/>
    <mergeCell ref="C66:C70"/>
    <mergeCell ref="C71:C75"/>
    <mergeCell ref="H61:H65"/>
    <mergeCell ref="I61:I65"/>
    <mergeCell ref="J61:J65"/>
    <mergeCell ref="K61:K65"/>
    <mergeCell ref="N61:N65"/>
    <mergeCell ref="O61:O65"/>
    <mergeCell ref="I56:I60"/>
    <mergeCell ref="J56:J60"/>
    <mergeCell ref="K56:K60"/>
    <mergeCell ref="N56:N60"/>
    <mergeCell ref="O56:O60"/>
    <mergeCell ref="H56:H60"/>
    <mergeCell ref="A61:A65"/>
    <mergeCell ref="D61:D65"/>
    <mergeCell ref="E61:E65"/>
    <mergeCell ref="F61:F65"/>
    <mergeCell ref="G61:G65"/>
    <mergeCell ref="A56:A60"/>
    <mergeCell ref="D56:D60"/>
    <mergeCell ref="E56:E60"/>
    <mergeCell ref="F56:F60"/>
    <mergeCell ref="G56:G60"/>
    <mergeCell ref="B56:B60"/>
    <mergeCell ref="B61:B65"/>
    <mergeCell ref="C56:C60"/>
    <mergeCell ref="C61:C65"/>
    <mergeCell ref="H51:H55"/>
    <mergeCell ref="I51:I55"/>
    <mergeCell ref="J51:J55"/>
    <mergeCell ref="K51:K55"/>
    <mergeCell ref="N51:N55"/>
    <mergeCell ref="O51:O55"/>
    <mergeCell ref="I46:I50"/>
    <mergeCell ref="J46:J50"/>
    <mergeCell ref="K46:K50"/>
    <mergeCell ref="N46:N50"/>
    <mergeCell ref="O46:O50"/>
    <mergeCell ref="H46:H50"/>
    <mergeCell ref="A51:A55"/>
    <mergeCell ref="D51:D55"/>
    <mergeCell ref="E51:E55"/>
    <mergeCell ref="F51:F55"/>
    <mergeCell ref="G51:G55"/>
    <mergeCell ref="A46:A50"/>
    <mergeCell ref="D46:D50"/>
    <mergeCell ref="E46:E50"/>
    <mergeCell ref="F46:F50"/>
    <mergeCell ref="G46:G50"/>
    <mergeCell ref="B46:B50"/>
    <mergeCell ref="B51:B55"/>
    <mergeCell ref="C46:C50"/>
    <mergeCell ref="C51:C55"/>
    <mergeCell ref="H41:H45"/>
    <mergeCell ref="I41:I45"/>
    <mergeCell ref="J41:J45"/>
    <mergeCell ref="K41:K45"/>
    <mergeCell ref="N41:N45"/>
    <mergeCell ref="O41:O45"/>
    <mergeCell ref="I36:I40"/>
    <mergeCell ref="J36:J40"/>
    <mergeCell ref="K36:K40"/>
    <mergeCell ref="N36:N40"/>
    <mergeCell ref="O36:O40"/>
    <mergeCell ref="H36:H40"/>
    <mergeCell ref="A41:A45"/>
    <mergeCell ref="D41:D45"/>
    <mergeCell ref="E41:E45"/>
    <mergeCell ref="F41:F45"/>
    <mergeCell ref="G41:G45"/>
    <mergeCell ref="A36:A40"/>
    <mergeCell ref="D36:D40"/>
    <mergeCell ref="E36:E40"/>
    <mergeCell ref="F36:F40"/>
    <mergeCell ref="G36:G40"/>
    <mergeCell ref="B36:B40"/>
    <mergeCell ref="B41:B45"/>
    <mergeCell ref="C36:C40"/>
    <mergeCell ref="C41:C45"/>
    <mergeCell ref="H31:H35"/>
    <mergeCell ref="I31:I35"/>
    <mergeCell ref="J31:J35"/>
    <mergeCell ref="K31:K35"/>
    <mergeCell ref="N31:N35"/>
    <mergeCell ref="O31:O35"/>
    <mergeCell ref="I26:I30"/>
    <mergeCell ref="J26:J30"/>
    <mergeCell ref="K26:K30"/>
    <mergeCell ref="N26:N30"/>
    <mergeCell ref="O26:O30"/>
    <mergeCell ref="H26:H30"/>
    <mergeCell ref="A31:A35"/>
    <mergeCell ref="D31:D35"/>
    <mergeCell ref="E31:E35"/>
    <mergeCell ref="F31:F35"/>
    <mergeCell ref="G31:G35"/>
    <mergeCell ref="A26:A30"/>
    <mergeCell ref="D26:D30"/>
    <mergeCell ref="E26:E30"/>
    <mergeCell ref="F26:F30"/>
    <mergeCell ref="G26:G30"/>
    <mergeCell ref="B26:B30"/>
    <mergeCell ref="B31:B35"/>
    <mergeCell ref="C26:C30"/>
    <mergeCell ref="C31:C35"/>
    <mergeCell ref="J21:J25"/>
    <mergeCell ref="K21:K25"/>
    <mergeCell ref="N21:N25"/>
    <mergeCell ref="O21:O25"/>
    <mergeCell ref="I16:I20"/>
    <mergeCell ref="J16:J20"/>
    <mergeCell ref="K16:K20"/>
    <mergeCell ref="N16:N20"/>
    <mergeCell ref="O16:O20"/>
    <mergeCell ref="A21:A25"/>
    <mergeCell ref="D21:D25"/>
    <mergeCell ref="E21:E25"/>
    <mergeCell ref="F21:F25"/>
    <mergeCell ref="G21:G25"/>
    <mergeCell ref="G2:I3"/>
    <mergeCell ref="A14:A15"/>
    <mergeCell ref="D14:E14"/>
    <mergeCell ref="F14:H14"/>
    <mergeCell ref="A16:A20"/>
    <mergeCell ref="D16:D20"/>
    <mergeCell ref="E16:E20"/>
    <mergeCell ref="F16:F20"/>
    <mergeCell ref="G16:G20"/>
    <mergeCell ref="H16:H20"/>
    <mergeCell ref="H21:H25"/>
    <mergeCell ref="I21:I25"/>
    <mergeCell ref="B14:B15"/>
    <mergeCell ref="B16:B20"/>
    <mergeCell ref="B21:B25"/>
    <mergeCell ref="C14:C15"/>
    <mergeCell ref="C16:C20"/>
    <mergeCell ref="C21:C25"/>
  </mergeCells>
  <dataValidations count="33">
    <dataValidation type="list" allowBlank="1" showInputMessage="1" showErrorMessage="1" sqref="F16:F20" xr:uid="{094ABAF9-24A6-42D2-B222-FDDD961815C5}">
      <formula1>$L$16:$L$20</formula1>
    </dataValidation>
    <dataValidation type="list" allowBlank="1" showInputMessage="1" showErrorMessage="1" sqref="F21:F25" xr:uid="{C87B3ACD-A0C0-48C7-9A4E-81C6F25A9827}">
      <formula1>$L$21:$L$25</formula1>
    </dataValidation>
    <dataValidation type="list" allowBlank="1" showInputMessage="1" showErrorMessage="1" sqref="F26:F30" xr:uid="{B0729A40-66B9-4E80-A718-1DFC3F5DCEDA}">
      <formula1>$L$26:$L$30</formula1>
    </dataValidation>
    <dataValidation type="list" allowBlank="1" showInputMessage="1" showErrorMessage="1" sqref="F31:F35" xr:uid="{A39A8007-E650-4B38-8531-B416A1C8A80B}">
      <formula1>$L$31:$L$35</formula1>
    </dataValidation>
    <dataValidation type="list" allowBlank="1" showInputMessage="1" showErrorMessage="1" sqref="F36:F40" xr:uid="{93D71E12-A830-449F-BC91-D057B8EC2C91}">
      <formula1>$L$36:$L$40</formula1>
    </dataValidation>
    <dataValidation type="list" allowBlank="1" showInputMessage="1" showErrorMessage="1" sqref="F41:F45" xr:uid="{828B28CE-4FBE-4FCC-9428-3E3C5AC2C84C}">
      <formula1>$L$41:$L$45</formula1>
    </dataValidation>
    <dataValidation type="list" allowBlank="1" showInputMessage="1" showErrorMessage="1" sqref="F46:F50" xr:uid="{0E789BB6-BB33-4E9B-99AC-6559BD915553}">
      <formula1>$L$46:$L$50</formula1>
    </dataValidation>
    <dataValidation type="list" allowBlank="1" showInputMessage="1" showErrorMessage="1" sqref="F51:F55" xr:uid="{709CBA30-A271-4C7C-A937-C108A7DED2A1}">
      <formula1>$L$51:$L$55</formula1>
    </dataValidation>
    <dataValidation type="list" allowBlank="1" showInputMessage="1" showErrorMessage="1" sqref="F56:F60" xr:uid="{E831B2B0-6F9B-484F-BEDF-BEDC0FAA3073}">
      <formula1>$L$56:$L$60</formula1>
    </dataValidation>
    <dataValidation type="list" allowBlank="1" showInputMessage="1" showErrorMessage="1" sqref="F61:F65" xr:uid="{799441A9-03B1-48C9-AF32-D1CB55FC6444}">
      <formula1>$L$61:$L$65</formula1>
    </dataValidation>
    <dataValidation type="list" allowBlank="1" showInputMessage="1" showErrorMessage="1" sqref="F66:F70" xr:uid="{5A723DEA-07CD-414F-8AFB-EED3E060E14C}">
      <formula1>$L$66:$L$70</formula1>
    </dataValidation>
    <dataValidation type="list" allowBlank="1" showInputMessage="1" showErrorMessage="1" sqref="F71:F75" xr:uid="{4B36482C-8396-4750-88F2-0D66B318CCA3}">
      <formula1>$L$71:$L$75</formula1>
    </dataValidation>
    <dataValidation type="list" allowBlank="1" showInputMessage="1" showErrorMessage="1" sqref="F76:F80" xr:uid="{8EFDEF7E-6D4D-4FF6-94FD-53CC2B436797}">
      <formula1>$L$76:$L$80</formula1>
    </dataValidation>
    <dataValidation type="list" allowBlank="1" showInputMessage="1" showErrorMessage="1" sqref="F81:F85" xr:uid="{39AA1F68-4856-4F61-B91A-17BFDD4E83EE}">
      <formula1>$L$81:$L$85</formula1>
    </dataValidation>
    <dataValidation type="list" allowBlank="1" showInputMessage="1" showErrorMessage="1" sqref="F86:F90" xr:uid="{59D487C9-FA3D-4CFE-982C-710DD18C19F7}">
      <formula1>$L$86:$L$90</formula1>
    </dataValidation>
    <dataValidation type="list" allowBlank="1" showInputMessage="1" showErrorMessage="1" sqref="F91:F95" xr:uid="{762C6D8B-F31E-44AA-BEC9-1BC93562CDE2}">
      <formula1>$L$91:$L$95</formula1>
    </dataValidation>
    <dataValidation type="list" allowBlank="1" showInputMessage="1" showErrorMessage="1" sqref="F96:F100" xr:uid="{72765907-A6DD-422A-9031-8DDCE369D78C}">
      <formula1>$L$96:$L$100</formula1>
    </dataValidation>
    <dataValidation type="list" allowBlank="1" showInputMessage="1" showErrorMessage="1" sqref="F101:F105" xr:uid="{CA125861-4B7D-4727-B116-46E563ED41C3}">
      <formula1>$L$101:$L$105</formula1>
    </dataValidation>
    <dataValidation type="list" allowBlank="1" showInputMessage="1" showErrorMessage="1" sqref="F106:F110" xr:uid="{F1A44925-9897-4276-AD58-A7DA3FB61269}">
      <formula1>$L$106:$L$110</formula1>
    </dataValidation>
    <dataValidation type="list" allowBlank="1" showInputMessage="1" showErrorMessage="1" sqref="F111:F115" xr:uid="{153380D8-B341-4DF5-89EC-03A7B16B4C44}">
      <formula1>$L$111:$L$115</formula1>
    </dataValidation>
    <dataValidation type="list" allowBlank="1" showInputMessage="1" showErrorMessage="1" sqref="F116:F120" xr:uid="{819146F2-4EA5-4248-B104-FBF7A8B72223}">
      <formula1>$L$116:$L$120</formula1>
    </dataValidation>
    <dataValidation type="list" allowBlank="1" showInputMessage="1" showErrorMessage="1" sqref="F121:F125" xr:uid="{E48E9634-745A-4518-ACD9-A4AE4A8916D5}">
      <formula1>$L$121:$L$125</formula1>
    </dataValidation>
    <dataValidation type="list" allowBlank="1" showInputMessage="1" showErrorMessage="1" sqref="F126:F130" xr:uid="{F627318E-8876-4149-A9E3-25DB4E753D92}">
      <formula1>$L$126:$L$130</formula1>
    </dataValidation>
    <dataValidation type="list" allowBlank="1" showInputMessage="1" showErrorMessage="1" sqref="F131:F135" xr:uid="{393888F6-5A0B-4025-AF3A-36FD7BE13C75}">
      <formula1>$L$131:$L$135</formula1>
    </dataValidation>
    <dataValidation type="list" allowBlank="1" showInputMessage="1" showErrorMessage="1" sqref="F136:F140" xr:uid="{678123C5-7BC8-455B-B5F7-20E4FB75617D}">
      <formula1>$L$136:$L$140</formula1>
    </dataValidation>
    <dataValidation type="list" allowBlank="1" showInputMessage="1" showErrorMessage="1" sqref="F141:F145" xr:uid="{82B0F43D-3B35-44F3-9199-99D24E9C24B6}">
      <formula1>$L$141:$L$145</formula1>
    </dataValidation>
    <dataValidation type="list" allowBlank="1" showInputMessage="1" showErrorMessage="1" sqref="F146:F150" xr:uid="{EB6157AF-4A87-40E9-BA86-E17008CC9947}">
      <formula1>$L$146:$L$150</formula1>
    </dataValidation>
    <dataValidation type="list" allowBlank="1" showInputMessage="1" showErrorMessage="1" sqref="F151:F155" xr:uid="{EEBCE78A-037D-4D67-9168-B9FC7D83F45D}">
      <formula1>$L$151:$L$155</formula1>
    </dataValidation>
    <dataValidation type="list" allowBlank="1" showInputMessage="1" showErrorMessage="1" sqref="F156:F160" xr:uid="{D95F71DD-0518-45E6-9E6C-9BF1E069E772}">
      <formula1>$L$156:$L$160</formula1>
    </dataValidation>
    <dataValidation type="list" allowBlank="1" showInputMessage="1" showErrorMessage="1" sqref="F161:F165" xr:uid="{F9F12DB9-6643-47C7-8EE0-FE6015CA508F}">
      <formula1>$L$161:$L$165</formula1>
    </dataValidation>
    <dataValidation type="list" allowBlank="1" showInputMessage="1" showErrorMessage="1" sqref="F166:F170" xr:uid="{35373C6E-DCD3-4C02-BA07-7D983AE03460}">
      <formula1>$L$166:$L$170</formula1>
    </dataValidation>
    <dataValidation type="list" allowBlank="1" showInputMessage="1" showErrorMessage="1" sqref="F171:F175" xr:uid="{B8D6FC68-465A-4BBB-A0D1-91610AFD4727}">
      <formula1>$L$171:$L$175</formula1>
    </dataValidation>
    <dataValidation type="list" allowBlank="1" showInputMessage="1" showErrorMessage="1" sqref="F176:F180" xr:uid="{9DE53F8E-A2D1-42B7-B4C1-50FF0D155D69}">
      <formula1>$L$176:$L$180</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D64089-A614-46DE-8BDA-6D3040CB0C7E}">
          <x14:formula1>
            <xm:f>'Response Guidelines'!$D$81:$D$87</xm:f>
          </x14:formula1>
          <xm:sqref>I16:I180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6 n H G W C 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O p x 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c c Z Y K I p H u A 4 A A A A R A A A A E w A c A E Z v c m 1 1 b G F z L 1 N l Y 3 R p b 2 4 x L m 0 g o h g A K K A U A A A A A A A A A A A A A A A A A A A A A A A A A A A A K 0 5 N L s n M z 1 M I h t C G 1 g B Q S w E C L Q A U A A I A C A D q c c Z Y J 1 R Y n a U A A A D 3 A A A A E g A A A A A A A A A A A A A A A A A A A A A A Q 2 9 u Z m l n L 1 B h Y 2 t h Z 2 U u e G 1 s U E s B A i 0 A F A A C A A g A 6 n H G W A / K 6 a u k A A A A 6 Q A A A B M A A A A A A A A A A A A A A A A A 8 Q A A A F t D b 2 5 0 Z W 5 0 X 1 R 5 c G V z X S 5 4 b W x Q S w E C L Q A U A A I A C A D q c c 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w a m f 8 7 u P E i w S 7 z v g F i n Y A A A A A A C A A A A A A A D Z g A A w A A A A B A A A A B i E X i c y E 4 e b v r X 0 7 p Z 0 r u y A A A A A A S A A A C g A A A A E A A A A E Q w T O + 2 d 7 H g w B n F I V V + 6 b R Q A A A A x n 4 5 W 2 j g 3 i s h 8 5 x G X G Z L U i u + 9 1 a i K J s Z j Y l X B 4 x k j 5 L N M 3 O Y e V W 4 x P 7 P v D 2 M 5 z t 7 6 8 w 9 b m h f R V f M 0 q G K M p V S F c h X c v o j m Z r 6 p e Z l W L u z k L U U A A A A 4 A P d Y z U 1 N + V 4 X X K c F m 8 A m c c u w C 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3270EBC327B91348ADD088C7E6A3BC2C" ma:contentTypeVersion="4" ma:contentTypeDescription="Create a new document." ma:contentTypeScope="" ma:versionID="a1ddefa396884ff152cac7ec40242200">
  <xsd:schema xmlns:xsd="http://www.w3.org/2001/XMLSchema" xmlns:xs="http://www.w3.org/2001/XMLSchema" xmlns:p="http://schemas.microsoft.com/office/2006/metadata/properties" xmlns:ns2="f1a47f22-0332-4372-bf62-2e162a93d3ee" targetNamespace="http://schemas.microsoft.com/office/2006/metadata/properties" ma:root="true" ma:fieldsID="d6f0fefbb8ecb844dc63ea21073f8303" ns2:_="">
    <xsd:import namespace="f1a47f22-0332-4372-bf62-2e162a93d3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47f22-0332-4372-bf62-2e162a93d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1B625-7CCC-4D98-AB6D-635AEF434823}">
  <ds:schemaRefs>
    <ds:schemaRef ds:uri="http://schemas.microsoft.com/DataMashup"/>
  </ds:schemaRefs>
</ds:datastoreItem>
</file>

<file path=customXml/itemProps2.xml><?xml version="1.0" encoding="utf-8"?>
<ds:datastoreItem xmlns:ds="http://schemas.openxmlformats.org/officeDocument/2006/customXml" ds:itemID="{66F8DA73-26C0-4899-8C2C-7D93F034C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47f22-0332-4372-bf62-2e162a93d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6AC74-AFDF-438D-B2D9-7CEBF9FA1A7E}">
  <ds:schemaRefs>
    <ds:schemaRef ds:uri="http://schemas.microsoft.com/sharepoint/v3/contenttype/forms"/>
  </ds:schemaRefs>
</ds:datastoreItem>
</file>

<file path=customXml/itemProps4.xml><?xml version="1.0" encoding="utf-8"?>
<ds:datastoreItem xmlns:ds="http://schemas.openxmlformats.org/officeDocument/2006/customXml" ds:itemID="{2F689931-1C7A-4AE5-84AA-4A2D2C581B3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TEC Development Guidelines</vt:lpstr>
      <vt:lpstr>Response Guidelines</vt:lpstr>
      <vt:lpstr>Scoring</vt:lpstr>
      <vt:lpstr>Gate Keepers</vt:lpstr>
      <vt:lpstr>Key Requriements</vt:lpstr>
      <vt:lpstr>Functional</vt:lpstr>
      <vt:lpstr>Non-Functional</vt:lpstr>
      <vt:lpstr>Architecture</vt:lpstr>
      <vt:lpstr>Testing</vt:lpstr>
      <vt:lpstr>Security</vt:lpstr>
      <vt:lpstr>Demo</vt:lpstr>
      <vt:lpstr>Definitions and Abbreviations</vt:lpstr>
      <vt:lpstr>List fo Mapped fields</vt:lpstr>
      <vt:lpstr>Selection Fields</vt:lpstr>
      <vt:lpstr>Team -Issues</vt:lpstr>
      <vt:lpstr>'List fo Mapped fields'!_Toc148942646</vt:lpstr>
      <vt:lpstr>'List fo Mapped fields'!_Toc148942647</vt:lpstr>
      <vt:lpstr>'List fo Mapped fields'!_Toc148942648</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Jean-Louis</dc:creator>
  <cp:keywords/>
  <dc:description/>
  <cp:lastModifiedBy>Herman Mhlongo</cp:lastModifiedBy>
  <cp:revision/>
  <dcterms:created xsi:type="dcterms:W3CDTF">2024-04-23T18:05:00Z</dcterms:created>
  <dcterms:modified xsi:type="dcterms:W3CDTF">2026-03-23T07:26:31Z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0x0101003270EBC327B91348ADD088C7E6A3BC2C</vt:lpwstr>
  </property>
</Properties>
</file>